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ammar.aamir\Documents\plan-server-flask\processthesesheets\January_2019\"/>
    </mc:Choice>
  </mc:AlternateContent>
  <bookViews>
    <workbookView xWindow="0" yWindow="0" windowWidth="19200" windowHeight="6384" tabRatio="896" firstSheet="15" activeTab="28"/>
  </bookViews>
  <sheets>
    <sheet name="EIGHTXM" sheetId="56" r:id="rId1"/>
    <sheet name="GEO NEWS" sheetId="55" r:id="rId2"/>
    <sheet name="TV ONE" sheetId="54" r:id="rId3"/>
    <sheet name="ARY DIGITAL" sheetId="53" r:id="rId4"/>
    <sheet name="GEO ENTERTAINMENT" sheetId="52" r:id="rId5"/>
    <sheet name="KTN" sheetId="39" r:id="rId6"/>
    <sheet name="AWAZ" sheetId="40" r:id="rId7"/>
    <sheet name="DHARTI TV" sheetId="41" r:id="rId8"/>
    <sheet name="SINDH TV" sheetId="42" r:id="rId9"/>
    <sheet name="APNA CHANNEL" sheetId="43" r:id="rId10"/>
    <sheet name="PUNJAB TV" sheetId="44" r:id="rId11"/>
    <sheet name="KASHISH" sheetId="45" r:id="rId12"/>
    <sheet name="WASEB" sheetId="46" r:id="rId13"/>
    <sheet name="MEHRAN TV" sheetId="47" r:id="rId14"/>
    <sheet name="VSH NEWS" sheetId="48" r:id="rId15"/>
    <sheet name="AVT KHYBER" sheetId="49" r:id="rId16"/>
    <sheet name="ARUJ TV" sheetId="50" r:id="rId17"/>
    <sheet name="PASHTO 1" sheetId="51" r:id="rId18"/>
    <sheet name="PTV HOME" sheetId="24" r:id="rId19"/>
    <sheet name="ATV" sheetId="36" r:id="rId20"/>
    <sheet name="HUM TV" sheetId="5" r:id="rId21"/>
    <sheet name="URDU 1" sheetId="35" r:id="rId22"/>
    <sheet name="A PLUS" sheetId="15" r:id="rId23"/>
    <sheet name="NEWS ONE" sheetId="20" r:id="rId24"/>
    <sheet name="ARY NEWS" sheetId="23" r:id="rId25"/>
    <sheet name="DAWN NEWS" sheetId="21" r:id="rId26"/>
    <sheet name="ABB TAKK" sheetId="37" r:id="rId27"/>
    <sheet name="HUM NEWS" sheetId="28" r:id="rId28"/>
    <sheet name="PUBLIC NEWS" sheetId="29" r:id="rId29"/>
    <sheet name="JALWA" sheetId="26" r:id="rId30"/>
    <sheet name="CITY 42" sheetId="31" r:id="rId31"/>
    <sheet name="SUCH TV" sheetId="32" r:id="rId32"/>
    <sheet name="KIDS ZONE" sheetId="38" r:id="rId3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23" l="1"/>
  <c r="P17" i="23"/>
  <c r="P16" i="23"/>
  <c r="P15" i="23"/>
  <c r="Q21" i="55"/>
  <c r="Q20" i="55"/>
  <c r="Q19" i="55"/>
  <c r="Q18" i="55"/>
  <c r="Q17" i="55"/>
  <c r="Q16" i="55"/>
  <c r="N32" i="53" l="1"/>
  <c r="O32" i="53"/>
  <c r="P32" i="53"/>
  <c r="Q32" i="53"/>
  <c r="R32" i="53"/>
  <c r="S32" i="53"/>
  <c r="A3" i="56" l="1"/>
  <c r="Q6" i="56"/>
  <c r="AZ6" i="56"/>
  <c r="M6" i="56" s="1"/>
  <c r="BA6" i="56"/>
  <c r="N6" i="56" s="1"/>
  <c r="BB6" i="56"/>
  <c r="BC6" i="56"/>
  <c r="P6" i="56" s="1"/>
  <c r="BD6" i="56"/>
  <c r="BE6" i="56"/>
  <c r="R6" i="56" s="1"/>
  <c r="BF6" i="56"/>
  <c r="O6" i="56"/>
  <c r="S6" i="56"/>
  <c r="M7" i="56"/>
  <c r="N7" i="56"/>
  <c r="O7" i="56"/>
  <c r="P7" i="56"/>
  <c r="Q7" i="56"/>
  <c r="R7" i="56"/>
  <c r="S7" i="56"/>
  <c r="AZ7" i="56"/>
  <c r="BA7" i="56"/>
  <c r="BB7" i="56"/>
  <c r="BC7" i="56"/>
  <c r="BD7" i="56"/>
  <c r="BE7" i="56"/>
  <c r="BF7" i="56"/>
  <c r="M8" i="56"/>
  <c r="N8" i="56"/>
  <c r="O8" i="56"/>
  <c r="P8" i="56"/>
  <c r="Q8" i="56"/>
  <c r="R8" i="56"/>
  <c r="S8" i="56"/>
  <c r="AZ8" i="56"/>
  <c r="BA8" i="56"/>
  <c r="BB8" i="56"/>
  <c r="BC8" i="56"/>
  <c r="BD8" i="56"/>
  <c r="BE8" i="56"/>
  <c r="BF8" i="56"/>
  <c r="M9" i="56"/>
  <c r="N9" i="56"/>
  <c r="O9" i="56"/>
  <c r="P9" i="56"/>
  <c r="Q9" i="56"/>
  <c r="R9" i="56"/>
  <c r="S9" i="56"/>
  <c r="AZ9" i="56"/>
  <c r="BA9" i="56"/>
  <c r="BB9" i="56"/>
  <c r="BC9" i="56"/>
  <c r="BD9" i="56"/>
  <c r="BE9" i="56"/>
  <c r="BF9" i="56"/>
  <c r="M10" i="56"/>
  <c r="N10" i="56"/>
  <c r="O10" i="56"/>
  <c r="P10" i="56"/>
  <c r="Q10" i="56"/>
  <c r="R10" i="56"/>
  <c r="S10" i="56"/>
  <c r="AZ10" i="56"/>
  <c r="BA10" i="56"/>
  <c r="BB10" i="56"/>
  <c r="BC10" i="56"/>
  <c r="BD10" i="56"/>
  <c r="BE10" i="56"/>
  <c r="BF10" i="56"/>
  <c r="M11" i="56"/>
  <c r="N11" i="56"/>
  <c r="O11" i="56"/>
  <c r="P11" i="56"/>
  <c r="Q11" i="56"/>
  <c r="R11" i="56"/>
  <c r="S11" i="56"/>
  <c r="AZ11" i="56"/>
  <c r="BA11" i="56"/>
  <c r="BB11" i="56"/>
  <c r="BC11" i="56"/>
  <c r="BD11" i="56"/>
  <c r="BE11" i="56"/>
  <c r="BF11" i="56"/>
  <c r="M12" i="56"/>
  <c r="N12" i="56"/>
  <c r="O12" i="56"/>
  <c r="P12" i="56"/>
  <c r="Q12" i="56"/>
  <c r="R12" i="56"/>
  <c r="S12" i="56"/>
  <c r="AZ12" i="56"/>
  <c r="BA12" i="56"/>
  <c r="BB12" i="56"/>
  <c r="BC12" i="56"/>
  <c r="BD12" i="56"/>
  <c r="BE12" i="56"/>
  <c r="BF12" i="56"/>
  <c r="Q13" i="56"/>
  <c r="AZ13" i="56"/>
  <c r="M13" i="56" s="1"/>
  <c r="BA13" i="56"/>
  <c r="N13" i="56" s="1"/>
  <c r="BB13" i="56"/>
  <c r="O13" i="56" s="1"/>
  <c r="BC13" i="56"/>
  <c r="BD13" i="56"/>
  <c r="BE13" i="56"/>
  <c r="BF13" i="56"/>
  <c r="P13" i="56"/>
  <c r="R13" i="56"/>
  <c r="S13" i="56"/>
  <c r="AZ14" i="56"/>
  <c r="BA14" i="56"/>
  <c r="N14" i="56" s="1"/>
  <c r="BB14" i="56"/>
  <c r="O14" i="56" s="1"/>
  <c r="BC14" i="56"/>
  <c r="P14" i="56" s="1"/>
  <c r="BD14" i="56"/>
  <c r="BE14" i="56"/>
  <c r="R14" i="56" s="1"/>
  <c r="BF14" i="56"/>
  <c r="M14" i="56"/>
  <c r="Q14" i="56"/>
  <c r="S14" i="56"/>
  <c r="AZ15" i="56"/>
  <c r="BA15" i="56"/>
  <c r="BB15" i="56"/>
  <c r="O15" i="56" s="1"/>
  <c r="BC15" i="56"/>
  <c r="P15" i="56" s="1"/>
  <c r="BD15" i="56"/>
  <c r="BE15" i="56"/>
  <c r="BF15" i="56"/>
  <c r="S15" i="56" s="1"/>
  <c r="M15" i="56"/>
  <c r="N15" i="56"/>
  <c r="Q15" i="56"/>
  <c r="R15" i="56"/>
  <c r="Q16" i="56"/>
  <c r="AZ16" i="56"/>
  <c r="BA16" i="56"/>
  <c r="N16" i="56" s="1"/>
  <c r="BB16" i="56"/>
  <c r="BC16" i="56"/>
  <c r="P16" i="56" s="1"/>
  <c r="BD16" i="56"/>
  <c r="BE16" i="56"/>
  <c r="BF16" i="56"/>
  <c r="M16" i="56"/>
  <c r="O16" i="56"/>
  <c r="R16" i="56"/>
  <c r="S16" i="56"/>
  <c r="AZ17" i="56"/>
  <c r="M17" i="56" s="1"/>
  <c r="BA17" i="56"/>
  <c r="N17" i="56" s="1"/>
  <c r="BB17" i="56"/>
  <c r="O17" i="56" s="1"/>
  <c r="BC17" i="56"/>
  <c r="BD17" i="56"/>
  <c r="Q17" i="56" s="1"/>
  <c r="BE17" i="56"/>
  <c r="R17" i="56" s="1"/>
  <c r="BF17" i="56"/>
  <c r="P17" i="56"/>
  <c r="S17" i="56"/>
  <c r="AZ18" i="56"/>
  <c r="BA18" i="56"/>
  <c r="N18" i="56" s="1"/>
  <c r="BB18" i="56"/>
  <c r="O18" i="56" s="1"/>
  <c r="BC18" i="56"/>
  <c r="P18" i="56" s="1"/>
  <c r="BD18" i="56"/>
  <c r="BE18" i="56"/>
  <c r="R18" i="56" s="1"/>
  <c r="BF18" i="56"/>
  <c r="S18" i="56" s="1"/>
  <c r="M18" i="56"/>
  <c r="Q18" i="56"/>
  <c r="O19" i="56"/>
  <c r="AZ19" i="56"/>
  <c r="BA19" i="56"/>
  <c r="BB19" i="56"/>
  <c r="BC19" i="56"/>
  <c r="P19" i="56" s="1"/>
  <c r="BD19" i="56"/>
  <c r="BE19" i="56"/>
  <c r="BF19" i="56"/>
  <c r="S19" i="56" s="1"/>
  <c r="M19" i="56"/>
  <c r="N19" i="56"/>
  <c r="Q19" i="56"/>
  <c r="R19" i="56"/>
  <c r="P20" i="56"/>
  <c r="AZ20" i="56"/>
  <c r="M20" i="56" s="1"/>
  <c r="BA20" i="56"/>
  <c r="BB20" i="56"/>
  <c r="BC20" i="56"/>
  <c r="BD20" i="56"/>
  <c r="Q20" i="56" s="1"/>
  <c r="BE20" i="56"/>
  <c r="R20" i="56" s="1"/>
  <c r="BF20" i="56"/>
  <c r="S20" i="56"/>
  <c r="M21" i="56"/>
  <c r="AZ21" i="56"/>
  <c r="BA21" i="56"/>
  <c r="BB21" i="56"/>
  <c r="BC21" i="56"/>
  <c r="BD21" i="56"/>
  <c r="BE21" i="56"/>
  <c r="R21" i="56" s="1"/>
  <c r="BF21" i="56"/>
  <c r="S21" i="56" s="1"/>
  <c r="N21" i="56"/>
  <c r="R22" i="56"/>
  <c r="AZ22" i="56"/>
  <c r="BA22" i="56"/>
  <c r="N22" i="56" s="1"/>
  <c r="BB22" i="56"/>
  <c r="BC22" i="56"/>
  <c r="BD22" i="56"/>
  <c r="BE22" i="56"/>
  <c r="BF22" i="56"/>
  <c r="S22" i="56" s="1"/>
  <c r="S23" i="56"/>
  <c r="AZ23" i="56"/>
  <c r="M23" i="56" s="1"/>
  <c r="BA23" i="56"/>
  <c r="BB23" i="56"/>
  <c r="BC23" i="56"/>
  <c r="BD23" i="56"/>
  <c r="BE23" i="56"/>
  <c r="BF23" i="56"/>
  <c r="AZ24" i="56"/>
  <c r="BA24" i="56"/>
  <c r="BB24" i="56"/>
  <c r="BC24" i="56"/>
  <c r="BD24" i="56"/>
  <c r="BE24" i="56"/>
  <c r="R24" i="56" s="1"/>
  <c r="BF24" i="56"/>
  <c r="M24" i="56"/>
  <c r="S24" i="56"/>
  <c r="AZ25" i="56"/>
  <c r="BA25" i="56"/>
  <c r="BB25" i="56"/>
  <c r="BC25" i="56"/>
  <c r="BD25" i="56"/>
  <c r="BE25" i="56"/>
  <c r="BF25" i="56"/>
  <c r="S25" i="56" s="1"/>
  <c r="N25" i="56"/>
  <c r="R25" i="56"/>
  <c r="AZ26" i="56"/>
  <c r="BA26" i="56"/>
  <c r="N26" i="56" s="1"/>
  <c r="BB26" i="56"/>
  <c r="BC26" i="56"/>
  <c r="BD26" i="56"/>
  <c r="BE26" i="56"/>
  <c r="R26" i="56" s="1"/>
  <c r="BF26" i="56"/>
  <c r="M26" i="56"/>
  <c r="S26" i="56"/>
  <c r="AZ27" i="56"/>
  <c r="M27" i="56" s="1"/>
  <c r="BA27" i="56"/>
  <c r="BB27" i="56"/>
  <c r="BC27" i="56"/>
  <c r="BD27" i="56"/>
  <c r="BE27" i="56"/>
  <c r="BF27" i="56"/>
  <c r="S27" i="56" s="1"/>
  <c r="N27" i="56"/>
  <c r="R27" i="56"/>
  <c r="AZ28" i="56"/>
  <c r="BA28" i="56"/>
  <c r="N28" i="56" s="1"/>
  <c r="BB28" i="56"/>
  <c r="BC28" i="56"/>
  <c r="BD28" i="56"/>
  <c r="BE28" i="56"/>
  <c r="BF28" i="56"/>
  <c r="R28" i="56"/>
  <c r="S28" i="56"/>
  <c r="R29" i="56"/>
  <c r="AZ29" i="56"/>
  <c r="M29" i="56" s="1"/>
  <c r="BA29" i="56"/>
  <c r="N29" i="56" s="1"/>
  <c r="BB29" i="56"/>
  <c r="BC29" i="56"/>
  <c r="BD29" i="56"/>
  <c r="BE29" i="56"/>
  <c r="BF29" i="56"/>
  <c r="S29" i="56"/>
  <c r="V4" i="56"/>
  <c r="AR4" i="56"/>
  <c r="AG4" i="56"/>
  <c r="AN4" i="56"/>
  <c r="AU4" i="56"/>
  <c r="AK4" i="56"/>
  <c r="AB4" i="56"/>
  <c r="Z4" i="56"/>
  <c r="R4" i="56"/>
  <c r="U4" i="56"/>
  <c r="AD4" i="56"/>
  <c r="AS4" i="56"/>
  <c r="AT4" i="56"/>
  <c r="M4" i="56"/>
  <c r="O4" i="56"/>
  <c r="AH4" i="56"/>
  <c r="AL4" i="56"/>
  <c r="AM4" i="56"/>
  <c r="AW4" i="56"/>
  <c r="AJ4" i="56"/>
  <c r="AP4" i="56"/>
  <c r="AF4" i="56"/>
  <c r="AV4" i="56"/>
  <c r="W4" i="56"/>
  <c r="P4" i="56"/>
  <c r="AO4" i="56"/>
  <c r="AE4" i="56"/>
  <c r="Y4" i="56"/>
  <c r="AX4" i="56"/>
  <c r="Q4" i="56"/>
  <c r="X4" i="56"/>
  <c r="S4" i="56"/>
  <c r="N4" i="56"/>
  <c r="AA4" i="56"/>
  <c r="AC4" i="56"/>
  <c r="AJ7" i="56" l="1"/>
  <c r="AJ8" i="56"/>
  <c r="AJ9" i="56"/>
  <c r="AJ10" i="56"/>
  <c r="AJ11" i="56"/>
  <c r="AJ12" i="56"/>
  <c r="AJ16" i="56"/>
  <c r="AJ19" i="56"/>
  <c r="AJ21" i="56"/>
  <c r="AE7" i="56"/>
  <c r="AE8" i="56"/>
  <c r="AE9" i="56"/>
  <c r="AE10" i="56"/>
  <c r="AE11" i="56"/>
  <c r="AE12" i="56"/>
  <c r="AE20" i="56"/>
  <c r="AD7" i="56"/>
  <c r="AD10" i="56"/>
  <c r="AD11" i="56"/>
  <c r="AD21" i="56"/>
  <c r="AN7" i="56"/>
  <c r="AN10" i="56"/>
  <c r="AN9" i="56"/>
  <c r="AN8" i="56"/>
  <c r="AN19" i="56"/>
  <c r="AM7" i="56"/>
  <c r="AM8" i="56"/>
  <c r="AM9" i="56"/>
  <c r="AM10" i="56"/>
  <c r="AM11" i="56"/>
  <c r="AM12" i="56"/>
  <c r="AM20" i="56"/>
  <c r="AK7" i="56"/>
  <c r="AK12" i="56"/>
  <c r="AK8" i="56"/>
  <c r="AK10" i="56"/>
  <c r="AK18" i="56"/>
  <c r="AB7" i="56"/>
  <c r="AB8" i="56"/>
  <c r="AB9" i="56"/>
  <c r="AB10" i="56"/>
  <c r="AB11" i="56"/>
  <c r="AB12" i="56"/>
  <c r="AB15" i="56"/>
  <c r="AB19" i="56"/>
  <c r="AH9" i="56"/>
  <c r="AH11" i="56"/>
  <c r="AH7" i="56"/>
  <c r="AH12" i="56"/>
  <c r="AH17" i="56"/>
  <c r="AP8" i="56"/>
  <c r="AP11" i="56"/>
  <c r="AP7" i="56"/>
  <c r="AP18" i="56"/>
  <c r="AG12" i="56"/>
  <c r="AG9" i="56"/>
  <c r="AO12" i="56"/>
  <c r="AO11" i="56"/>
  <c r="AO8" i="56"/>
  <c r="AO17" i="56"/>
  <c r="AO22" i="56"/>
  <c r="AF7" i="56"/>
  <c r="AF8" i="56"/>
  <c r="AF11" i="56"/>
  <c r="AF9" i="56"/>
  <c r="AF13" i="56"/>
  <c r="AF20" i="56"/>
  <c r="AF16" i="56"/>
  <c r="T26" i="56"/>
  <c r="L26" i="56" s="1"/>
  <c r="AL11" i="56"/>
  <c r="AL7" i="56"/>
  <c r="AL10" i="56"/>
  <c r="AC7" i="56"/>
  <c r="AC8" i="56"/>
  <c r="AC12" i="56"/>
  <c r="AJ28" i="56"/>
  <c r="T28" i="56"/>
  <c r="L28" i="56" s="1"/>
  <c r="AB28" i="56"/>
  <c r="AC24" i="56"/>
  <c r="AK24" i="56"/>
  <c r="AD22" i="56"/>
  <c r="AL22" i="56"/>
  <c r="AK16" i="56"/>
  <c r="N30" i="56"/>
  <c r="AC16" i="56"/>
  <c r="AC13" i="56"/>
  <c r="AL27" i="56"/>
  <c r="AD27" i="56"/>
  <c r="AD29" i="56"/>
  <c r="AL29" i="56"/>
  <c r="AM26" i="56"/>
  <c r="AE26" i="56"/>
  <c r="AJ24" i="56"/>
  <c r="T24" i="56"/>
  <c r="L24" i="56" s="1"/>
  <c r="AB24" i="56"/>
  <c r="AP22" i="56"/>
  <c r="AH22" i="56"/>
  <c r="AG20" i="56"/>
  <c r="AO20" i="56"/>
  <c r="AM18" i="56"/>
  <c r="AE18" i="56"/>
  <c r="AG6" i="56"/>
  <c r="AO6" i="56"/>
  <c r="R30" i="56"/>
  <c r="AP29" i="56"/>
  <c r="AH29" i="56"/>
  <c r="AC29" i="56"/>
  <c r="AK29" i="56"/>
  <c r="AF27" i="56"/>
  <c r="AN27" i="56"/>
  <c r="T27" i="56"/>
  <c r="L27" i="56" s="1"/>
  <c r="AB27" i="56"/>
  <c r="AJ27" i="56"/>
  <c r="AD26" i="56"/>
  <c r="AL26" i="56"/>
  <c r="AN25" i="56"/>
  <c r="AF25" i="56"/>
  <c r="T23" i="56"/>
  <c r="L23" i="56" s="1"/>
  <c r="AB23" i="56"/>
  <c r="AJ23" i="56"/>
  <c r="AN21" i="56"/>
  <c r="Q30" i="56"/>
  <c r="AF21" i="56"/>
  <c r="AL18" i="56"/>
  <c r="AD18" i="56"/>
  <c r="AM27" i="56"/>
  <c r="AE27" i="56"/>
  <c r="AK25" i="56"/>
  <c r="AC25" i="56"/>
  <c r="AC20" i="56"/>
  <c r="AK20" i="56"/>
  <c r="AN28" i="56"/>
  <c r="AL23" i="56"/>
  <c r="AD23" i="56"/>
  <c r="AO24" i="56"/>
  <c r="AG24" i="56"/>
  <c r="AC18" i="56"/>
  <c r="AE28" i="56"/>
  <c r="AM28" i="56"/>
  <c r="AL25" i="56"/>
  <c r="AD25" i="56"/>
  <c r="AF24" i="56"/>
  <c r="AN24" i="56"/>
  <c r="AM23" i="56"/>
  <c r="AK21" i="56"/>
  <c r="AC21" i="56"/>
  <c r="AK17" i="56"/>
  <c r="AC17" i="56"/>
  <c r="AN29" i="56"/>
  <c r="AF29" i="56"/>
  <c r="AO26" i="56"/>
  <c r="AG26" i="56"/>
  <c r="AM19" i="56"/>
  <c r="AE19" i="56"/>
  <c r="AH25" i="56"/>
  <c r="AP25" i="56"/>
  <c r="AG22" i="56"/>
  <c r="AW22" i="56" s="1"/>
  <c r="T29" i="56"/>
  <c r="L29" i="56" s="1"/>
  <c r="AJ29" i="56"/>
  <c r="AB29" i="56"/>
  <c r="AP26" i="56"/>
  <c r="AH26" i="56"/>
  <c r="AC26" i="56"/>
  <c r="AK26" i="56"/>
  <c r="AP23" i="56"/>
  <c r="AL17" i="56"/>
  <c r="AD17" i="56"/>
  <c r="P30" i="56"/>
  <c r="AO29" i="56"/>
  <c r="AH27" i="56"/>
  <c r="AP27" i="56"/>
  <c r="AG25" i="56"/>
  <c r="AO25" i="56"/>
  <c r="AE24" i="56"/>
  <c r="AM24" i="56"/>
  <c r="AP17" i="56"/>
  <c r="AJ17" i="56"/>
  <c r="AO28" i="56"/>
  <c r="AG28" i="56"/>
  <c r="AK28" i="56"/>
  <c r="AC28" i="56"/>
  <c r="T25" i="56"/>
  <c r="L25" i="56" s="1"/>
  <c r="AJ25" i="56"/>
  <c r="AB25" i="56"/>
  <c r="AN23" i="56"/>
  <c r="AF23" i="56"/>
  <c r="AE22" i="56"/>
  <c r="AC22" i="56"/>
  <c r="AK22" i="56"/>
  <c r="AG21" i="56"/>
  <c r="AO21" i="56"/>
  <c r="M30" i="56"/>
  <c r="T20" i="56"/>
  <c r="L20" i="56" s="1"/>
  <c r="AB20" i="56"/>
  <c r="AJ20" i="56"/>
  <c r="S30" i="56"/>
  <c r="AD13" i="56"/>
  <c r="T21" i="56"/>
  <c r="L21" i="56" s="1"/>
  <c r="AB21" i="56"/>
  <c r="AE25" i="56"/>
  <c r="AM25" i="56"/>
  <c r="AG23" i="56"/>
  <c r="AO23" i="56"/>
  <c r="AM22" i="56"/>
  <c r="AP21" i="56"/>
  <c r="AH21" i="56"/>
  <c r="AH20" i="56"/>
  <c r="AP20" i="56"/>
  <c r="AG16" i="56"/>
  <c r="AN15" i="56"/>
  <c r="AL14" i="56"/>
  <c r="AD14" i="56"/>
  <c r="AL12" i="56"/>
  <c r="AL9" i="56"/>
  <c r="AD9" i="56"/>
  <c r="AC6" i="56"/>
  <c r="AK6" i="56"/>
  <c r="AH19" i="56"/>
  <c r="AP19" i="56"/>
  <c r="AD28" i="56"/>
  <c r="AL28" i="56"/>
  <c r="AF28" i="56"/>
  <c r="AH23" i="56"/>
  <c r="T22" i="56"/>
  <c r="L22" i="56" s="1"/>
  <c r="AF22" i="56"/>
  <c r="AN22" i="56"/>
  <c r="AD20" i="56"/>
  <c r="AL20" i="56"/>
  <c r="AL19" i="56"/>
  <c r="AD16" i="56"/>
  <c r="AL16" i="56"/>
  <c r="AH14" i="56"/>
  <c r="AC14" i="56"/>
  <c r="AK14" i="56"/>
  <c r="AL13" i="56"/>
  <c r="AK11" i="56"/>
  <c r="AC10" i="56"/>
  <c r="AK9" i="56"/>
  <c r="AC27" i="56"/>
  <c r="AK27" i="56"/>
  <c r="AH16" i="56"/>
  <c r="AP16" i="56"/>
  <c r="AE14" i="56"/>
  <c r="AH24" i="56"/>
  <c r="AP24" i="56"/>
  <c r="AG19" i="56"/>
  <c r="AO19" i="56"/>
  <c r="T17" i="56"/>
  <c r="L17" i="56" s="1"/>
  <c r="T16" i="56"/>
  <c r="L16" i="56" s="1"/>
  <c r="AJ15" i="56"/>
  <c r="T15" i="56"/>
  <c r="L15" i="56" s="1"/>
  <c r="AF14" i="56"/>
  <c r="AN14" i="56"/>
  <c r="AH13" i="56"/>
  <c r="AK13" i="56"/>
  <c r="AN13" i="56"/>
  <c r="T11" i="56"/>
  <c r="L11" i="56" s="1"/>
  <c r="AD15" i="56"/>
  <c r="AL15" i="56"/>
  <c r="AD8" i="56"/>
  <c r="AG29" i="56"/>
  <c r="AC23" i="56"/>
  <c r="AK23" i="56"/>
  <c r="AE23" i="56"/>
  <c r="AF19" i="56"/>
  <c r="AV19" i="56" s="1"/>
  <c r="AF18" i="56"/>
  <c r="AN18" i="56"/>
  <c r="AE17" i="56"/>
  <c r="AM17" i="56"/>
  <c r="AB16" i="56"/>
  <c r="AH15" i="56"/>
  <c r="T14" i="56"/>
  <c r="L14" i="56" s="1"/>
  <c r="AG13" i="56"/>
  <c r="AH8" i="56"/>
  <c r="AG7" i="56"/>
  <c r="AG18" i="56"/>
  <c r="AO18" i="56"/>
  <c r="O30" i="56"/>
  <c r="AG27" i="56"/>
  <c r="AO27" i="56"/>
  <c r="AL21" i="56"/>
  <c r="AB17" i="56"/>
  <c r="AN16" i="56"/>
  <c r="AP15" i="56"/>
  <c r="AP12" i="56"/>
  <c r="AP10" i="56"/>
  <c r="AP9" i="56"/>
  <c r="AG8" i="56"/>
  <c r="AF6" i="56"/>
  <c r="AG15" i="56"/>
  <c r="AO15" i="56"/>
  <c r="AE29" i="56"/>
  <c r="AM29" i="56"/>
  <c r="AB26" i="56"/>
  <c r="AJ26" i="56"/>
  <c r="AD24" i="56"/>
  <c r="AL24" i="56"/>
  <c r="AN20" i="56"/>
  <c r="T18" i="56"/>
  <c r="L18" i="56" s="1"/>
  <c r="AG17" i="56"/>
  <c r="AW17" i="56" s="1"/>
  <c r="AF15" i="56"/>
  <c r="AO14" i="56"/>
  <c r="AP14" i="56"/>
  <c r="AP13" i="56"/>
  <c r="AG11" i="56"/>
  <c r="AO10" i="56"/>
  <c r="AG10" i="56"/>
  <c r="AO9" i="56"/>
  <c r="AM14" i="56"/>
  <c r="AF26" i="56"/>
  <c r="AN26" i="56"/>
  <c r="AH28" i="56"/>
  <c r="AP28" i="56"/>
  <c r="AE21" i="56"/>
  <c r="AM21" i="56"/>
  <c r="T19" i="56"/>
  <c r="L19" i="56" s="1"/>
  <c r="AD19" i="56"/>
  <c r="AH18" i="56"/>
  <c r="AX18" i="56" s="1"/>
  <c r="AE16" i="56"/>
  <c r="AM16" i="56"/>
  <c r="AO16" i="56"/>
  <c r="AM15" i="56"/>
  <c r="AE15" i="56"/>
  <c r="AG14" i="56"/>
  <c r="AO13" i="56"/>
  <c r="AN12" i="56"/>
  <c r="AN11" i="56"/>
  <c r="AF10" i="56"/>
  <c r="AC11" i="56"/>
  <c r="AO7" i="56"/>
  <c r="AJ22" i="56"/>
  <c r="AC19" i="56"/>
  <c r="AK19" i="56"/>
  <c r="AC15" i="56"/>
  <c r="AK15" i="56"/>
  <c r="AE13" i="56"/>
  <c r="AM13" i="56"/>
  <c r="T13" i="56"/>
  <c r="L13" i="56" s="1"/>
  <c r="AB13" i="56"/>
  <c r="AJ13" i="56"/>
  <c r="AF12" i="56"/>
  <c r="AH10" i="56"/>
  <c r="T9" i="56"/>
  <c r="L9" i="56" s="1"/>
  <c r="AL8" i="56"/>
  <c r="AB22" i="56"/>
  <c r="AB18" i="56"/>
  <c r="AJ18" i="56"/>
  <c r="AB14" i="56"/>
  <c r="AJ14" i="56"/>
  <c r="AD12" i="56"/>
  <c r="T12" i="56"/>
  <c r="L12" i="56" s="1"/>
  <c r="AC9" i="56"/>
  <c r="AE6" i="56"/>
  <c r="AM6" i="56"/>
  <c r="AN6" i="56"/>
  <c r="T7" i="56"/>
  <c r="L7" i="56" s="1"/>
  <c r="T10" i="56"/>
  <c r="L10" i="56" s="1"/>
  <c r="T8" i="56"/>
  <c r="L8" i="56" s="1"/>
  <c r="AH6" i="56"/>
  <c r="AP6" i="56"/>
  <c r="AF17" i="56"/>
  <c r="AN17" i="56"/>
  <c r="T6" i="56"/>
  <c r="AB6" i="56"/>
  <c r="AJ6" i="56"/>
  <c r="AD6" i="56"/>
  <c r="AL6" i="56"/>
  <c r="A3" i="55"/>
  <c r="BP5" i="55"/>
  <c r="BS5" i="55"/>
  <c r="BS6" i="55" s="1"/>
  <c r="BS7" i="55" s="1"/>
  <c r="AZ6" i="55"/>
  <c r="BA6" i="55"/>
  <c r="BH6" i="55" s="1"/>
  <c r="N6" i="55" s="1"/>
  <c r="BB6" i="55"/>
  <c r="BC6" i="55"/>
  <c r="BJ6" i="55" s="1"/>
  <c r="P6" i="55" s="1"/>
  <c r="BD6" i="55"/>
  <c r="BE6" i="55"/>
  <c r="BF6" i="55"/>
  <c r="BM6" i="55" s="1"/>
  <c r="S6" i="55" s="1"/>
  <c r="BK6" i="55"/>
  <c r="Q6" i="55" s="1"/>
  <c r="BP6" i="55"/>
  <c r="BP7" i="55" s="1"/>
  <c r="M7" i="55"/>
  <c r="N7" i="55"/>
  <c r="O7" i="55"/>
  <c r="P7" i="55"/>
  <c r="Q7" i="55"/>
  <c r="R7" i="55"/>
  <c r="S7" i="55"/>
  <c r="AZ7" i="55"/>
  <c r="BA7" i="55"/>
  <c r="BB7" i="55"/>
  <c r="BC7" i="55"/>
  <c r="BD7" i="55"/>
  <c r="BE7" i="55"/>
  <c r="BF7" i="55"/>
  <c r="M8" i="55"/>
  <c r="N8" i="55"/>
  <c r="O8" i="55"/>
  <c r="P8" i="55"/>
  <c r="Q8" i="55"/>
  <c r="R8" i="55"/>
  <c r="S8" i="55"/>
  <c r="AZ8" i="55"/>
  <c r="BA8" i="55"/>
  <c r="BB8" i="55"/>
  <c r="BC8" i="55"/>
  <c r="BD8" i="55"/>
  <c r="BE8" i="55"/>
  <c r="BF8" i="55"/>
  <c r="M9" i="55"/>
  <c r="N9" i="55"/>
  <c r="O9" i="55"/>
  <c r="P9" i="55"/>
  <c r="Q9" i="55"/>
  <c r="R9" i="55"/>
  <c r="S9" i="55"/>
  <c r="AZ9" i="55"/>
  <c r="BA9" i="55"/>
  <c r="BB9" i="55"/>
  <c r="BC9" i="55"/>
  <c r="BD9" i="55"/>
  <c r="BE9" i="55"/>
  <c r="BF9" i="55"/>
  <c r="M10" i="55"/>
  <c r="N10" i="55"/>
  <c r="O10" i="55"/>
  <c r="P10" i="55"/>
  <c r="Q10" i="55"/>
  <c r="R10" i="55"/>
  <c r="S10" i="55"/>
  <c r="AZ10" i="55"/>
  <c r="BA10" i="55"/>
  <c r="BB10" i="55"/>
  <c r="BC10" i="55"/>
  <c r="BD10" i="55"/>
  <c r="BE10" i="55"/>
  <c r="BF10" i="55"/>
  <c r="M11" i="55"/>
  <c r="N11" i="55"/>
  <c r="O11" i="55"/>
  <c r="P11" i="55"/>
  <c r="Q11" i="55"/>
  <c r="R11" i="55"/>
  <c r="S11" i="55"/>
  <c r="AZ11" i="55"/>
  <c r="BA11" i="55"/>
  <c r="BB11" i="55"/>
  <c r="BC11" i="55"/>
  <c r="BD11" i="55"/>
  <c r="BE11" i="55"/>
  <c r="BF11" i="55"/>
  <c r="M12" i="55"/>
  <c r="N12" i="55"/>
  <c r="O12" i="55"/>
  <c r="P12" i="55"/>
  <c r="Q12" i="55"/>
  <c r="R12" i="55"/>
  <c r="S12" i="55"/>
  <c r="AZ12" i="55"/>
  <c r="BA12" i="55"/>
  <c r="BB12" i="55"/>
  <c r="BC12" i="55"/>
  <c r="BD12" i="55"/>
  <c r="BE12" i="55"/>
  <c r="BF12" i="55"/>
  <c r="P13" i="55"/>
  <c r="AZ13" i="55"/>
  <c r="BG13" i="55" s="1"/>
  <c r="M13" i="55" s="1"/>
  <c r="BA13" i="55"/>
  <c r="BB13" i="55"/>
  <c r="BI13" i="55" s="1"/>
  <c r="O13" i="55" s="1"/>
  <c r="BC13" i="55"/>
  <c r="BD13" i="55"/>
  <c r="BE13" i="55"/>
  <c r="BF13" i="55"/>
  <c r="BM13" i="55" s="1"/>
  <c r="S13" i="55" s="1"/>
  <c r="BH13" i="55"/>
  <c r="N13" i="55" s="1"/>
  <c r="BJ13" i="55"/>
  <c r="BK13" i="55"/>
  <c r="Q13" i="55" s="1"/>
  <c r="BL13" i="55"/>
  <c r="R13" i="55" s="1"/>
  <c r="P14" i="55"/>
  <c r="AZ14" i="55"/>
  <c r="BG14" i="55" s="1"/>
  <c r="M14" i="55" s="1"/>
  <c r="BA14" i="55"/>
  <c r="BH14" i="55" s="1"/>
  <c r="N14" i="55" s="1"/>
  <c r="BB14" i="55"/>
  <c r="BC14" i="55"/>
  <c r="BJ14" i="55" s="1"/>
  <c r="BD14" i="55"/>
  <c r="BE14" i="55"/>
  <c r="BF14" i="55"/>
  <c r="BI14" i="55"/>
  <c r="O14" i="55" s="1"/>
  <c r="BK14" i="55"/>
  <c r="BL14" i="55"/>
  <c r="R14" i="55" s="1"/>
  <c r="BM14" i="55"/>
  <c r="S14" i="55" s="1"/>
  <c r="AZ15" i="55"/>
  <c r="BG15" i="55" s="1"/>
  <c r="M15" i="55" s="1"/>
  <c r="BA15" i="55"/>
  <c r="BH15" i="55" s="1"/>
  <c r="N15" i="55" s="1"/>
  <c r="BB15" i="55"/>
  <c r="BC15" i="55"/>
  <c r="BD15" i="55"/>
  <c r="BK15" i="55" s="1"/>
  <c r="BE15" i="55"/>
  <c r="BF15" i="55"/>
  <c r="BM15" i="55" s="1"/>
  <c r="S15" i="55" s="1"/>
  <c r="BI15" i="55"/>
  <c r="BJ15" i="55"/>
  <c r="BL15" i="55"/>
  <c r="R15" i="55" s="1"/>
  <c r="S16" i="55"/>
  <c r="AZ16" i="55"/>
  <c r="BA16" i="55"/>
  <c r="BH16" i="55" s="1"/>
  <c r="N16" i="55" s="1"/>
  <c r="BB16" i="55"/>
  <c r="BI16" i="55" s="1"/>
  <c r="BC16" i="55"/>
  <c r="BD16" i="55"/>
  <c r="BE16" i="55"/>
  <c r="BL16" i="55" s="1"/>
  <c r="R16" i="55" s="1"/>
  <c r="BF16" i="55"/>
  <c r="BG16" i="55"/>
  <c r="M16" i="55" s="1"/>
  <c r="BJ16" i="55"/>
  <c r="P16" i="55" s="1"/>
  <c r="BK16" i="55"/>
  <c r="BM16" i="55"/>
  <c r="O17" i="55"/>
  <c r="S17" i="55"/>
  <c r="AZ17" i="55"/>
  <c r="BA17" i="55"/>
  <c r="BB17" i="55"/>
  <c r="BI17" i="55" s="1"/>
  <c r="BC17" i="55"/>
  <c r="BD17" i="55"/>
  <c r="BK17" i="55" s="1"/>
  <c r="BE17" i="55"/>
  <c r="BF17" i="55"/>
  <c r="BM17" i="55" s="1"/>
  <c r="BG17" i="55"/>
  <c r="M17" i="55" s="1"/>
  <c r="BH17" i="55"/>
  <c r="N17" i="55" s="1"/>
  <c r="BJ17" i="55"/>
  <c r="P17" i="55" s="1"/>
  <c r="BL17" i="55"/>
  <c r="R17" i="55" s="1"/>
  <c r="P18" i="55"/>
  <c r="AZ18" i="55"/>
  <c r="BA18" i="55"/>
  <c r="BH18" i="55" s="1"/>
  <c r="N18" i="55" s="1"/>
  <c r="BB18" i="55"/>
  <c r="BC18" i="55"/>
  <c r="BJ18" i="55" s="1"/>
  <c r="BD18" i="55"/>
  <c r="BE18" i="55"/>
  <c r="BF18" i="55"/>
  <c r="BG18" i="55"/>
  <c r="M18" i="55" s="1"/>
  <c r="BI18" i="55"/>
  <c r="BK18" i="55"/>
  <c r="BL18" i="55"/>
  <c r="R18" i="55" s="1"/>
  <c r="BM18" i="55"/>
  <c r="S18" i="55" s="1"/>
  <c r="S19" i="55"/>
  <c r="AZ19" i="55"/>
  <c r="BG19" i="55" s="1"/>
  <c r="M19" i="55" s="1"/>
  <c r="BA19" i="55"/>
  <c r="BB19" i="55"/>
  <c r="BI19" i="55" s="1"/>
  <c r="O19" i="55" s="1"/>
  <c r="BC19" i="55"/>
  <c r="BD19" i="55"/>
  <c r="BK19" i="55" s="1"/>
  <c r="BE19" i="55"/>
  <c r="BF19" i="55"/>
  <c r="BM19" i="55" s="1"/>
  <c r="BH19" i="55"/>
  <c r="N19" i="55" s="1"/>
  <c r="BJ19" i="55"/>
  <c r="P19" i="55" s="1"/>
  <c r="BL19" i="55"/>
  <c r="R19" i="55" s="1"/>
  <c r="N20" i="55"/>
  <c r="AZ20" i="55"/>
  <c r="BA20" i="55"/>
  <c r="BH20" i="55" s="1"/>
  <c r="BB20" i="55"/>
  <c r="BC20" i="55"/>
  <c r="BD20" i="55"/>
  <c r="BE20" i="55"/>
  <c r="BL20" i="55" s="1"/>
  <c r="R20" i="55" s="1"/>
  <c r="BF20" i="55"/>
  <c r="BG20" i="55"/>
  <c r="M20" i="55" s="1"/>
  <c r="BI20" i="55"/>
  <c r="O20" i="55" s="1"/>
  <c r="BJ20" i="55"/>
  <c r="P20" i="55" s="1"/>
  <c r="BK20" i="55"/>
  <c r="BM20" i="55"/>
  <c r="S20" i="55" s="1"/>
  <c r="M21" i="55"/>
  <c r="S21" i="55"/>
  <c r="AZ21" i="55"/>
  <c r="BG21" i="55" s="1"/>
  <c r="BA21" i="55"/>
  <c r="BB21" i="55"/>
  <c r="BI21" i="55" s="1"/>
  <c r="O21" i="55" s="1"/>
  <c r="BC21" i="55"/>
  <c r="BJ21" i="55" s="1"/>
  <c r="P21" i="55" s="1"/>
  <c r="BD21" i="55"/>
  <c r="BE21" i="55"/>
  <c r="BF21" i="55"/>
  <c r="BM21" i="55" s="1"/>
  <c r="BH21" i="55"/>
  <c r="N21" i="55" s="1"/>
  <c r="BK21" i="55"/>
  <c r="BL21" i="55"/>
  <c r="R21" i="55" s="1"/>
  <c r="AZ22" i="55"/>
  <c r="BA22" i="55"/>
  <c r="BB22" i="55"/>
  <c r="BC22" i="55"/>
  <c r="BJ22" i="55" s="1"/>
  <c r="P22" i="55" s="1"/>
  <c r="BD22" i="55"/>
  <c r="BK22" i="55" s="1"/>
  <c r="BE22" i="55"/>
  <c r="BF22" i="55"/>
  <c r="BG22" i="55"/>
  <c r="M22" i="55" s="1"/>
  <c r="BH22" i="55"/>
  <c r="N22" i="55" s="1"/>
  <c r="BI22" i="55"/>
  <c r="BL22" i="55"/>
  <c r="R22" i="55" s="1"/>
  <c r="BM22" i="55"/>
  <c r="S22" i="55" s="1"/>
  <c r="Q23" i="55"/>
  <c r="AZ23" i="55"/>
  <c r="BG23" i="55" s="1"/>
  <c r="M23" i="55" s="1"/>
  <c r="BA23" i="55"/>
  <c r="BH23" i="55" s="1"/>
  <c r="N23" i="55" s="1"/>
  <c r="BB23" i="55"/>
  <c r="BC23" i="55"/>
  <c r="BD23" i="55"/>
  <c r="BK23" i="55" s="1"/>
  <c r="BE23" i="55"/>
  <c r="BF23" i="55"/>
  <c r="BM23" i="55" s="1"/>
  <c r="S23" i="55" s="1"/>
  <c r="BI23" i="55"/>
  <c r="O23" i="55" s="1"/>
  <c r="BJ23" i="55"/>
  <c r="P23" i="55" s="1"/>
  <c r="BL23" i="55"/>
  <c r="R23" i="55" s="1"/>
  <c r="O24" i="55"/>
  <c r="AZ24" i="55"/>
  <c r="BA24" i="55"/>
  <c r="BB24" i="55"/>
  <c r="BC24" i="55"/>
  <c r="BJ24" i="55" s="1"/>
  <c r="P24" i="55" s="1"/>
  <c r="BD24" i="55"/>
  <c r="BE24" i="55"/>
  <c r="BL24" i="55" s="1"/>
  <c r="R24" i="55" s="1"/>
  <c r="BF24" i="55"/>
  <c r="BG24" i="55"/>
  <c r="M24" i="55" s="1"/>
  <c r="BH24" i="55"/>
  <c r="N24" i="55" s="1"/>
  <c r="BI24" i="55"/>
  <c r="BK24" i="55"/>
  <c r="Q24" i="55" s="1"/>
  <c r="BM24" i="55"/>
  <c r="S24" i="55" s="1"/>
  <c r="Q25" i="55"/>
  <c r="R25" i="55"/>
  <c r="AZ25" i="55"/>
  <c r="BG25" i="55" s="1"/>
  <c r="M25" i="55" s="1"/>
  <c r="BA25" i="55"/>
  <c r="BH25" i="55" s="1"/>
  <c r="N25" i="55" s="1"/>
  <c r="BB25" i="55"/>
  <c r="BC25" i="55"/>
  <c r="BD25" i="55"/>
  <c r="BK25" i="55" s="1"/>
  <c r="BE25" i="55"/>
  <c r="BF25" i="55"/>
  <c r="BI25" i="55"/>
  <c r="O25" i="55" s="1"/>
  <c r="BJ25" i="55"/>
  <c r="P25" i="55" s="1"/>
  <c r="BM25" i="55"/>
  <c r="S25" i="55" s="1"/>
  <c r="AZ26" i="55"/>
  <c r="BG26" i="55" s="1"/>
  <c r="M26" i="55" s="1"/>
  <c r="BA26" i="55"/>
  <c r="BH26" i="55" s="1"/>
  <c r="N26" i="55" s="1"/>
  <c r="BB26" i="55"/>
  <c r="BI26" i="55" s="1"/>
  <c r="O26" i="55" s="1"/>
  <c r="BC26" i="55"/>
  <c r="BD26" i="55"/>
  <c r="BE26" i="55"/>
  <c r="BF26" i="55"/>
  <c r="BM26" i="55" s="1"/>
  <c r="S26" i="55" s="1"/>
  <c r="BJ26" i="55"/>
  <c r="P26" i="55" s="1"/>
  <c r="BK26" i="55"/>
  <c r="Q26" i="55" s="1"/>
  <c r="BL26" i="55"/>
  <c r="R26" i="55" s="1"/>
  <c r="N27" i="55"/>
  <c r="AZ27" i="55"/>
  <c r="BA27" i="55"/>
  <c r="BH27" i="55" s="1"/>
  <c r="BB27" i="55"/>
  <c r="BC27" i="55"/>
  <c r="BD27" i="55"/>
  <c r="BE27" i="55"/>
  <c r="BL27" i="55" s="1"/>
  <c r="R27" i="55" s="1"/>
  <c r="BF27" i="55"/>
  <c r="BG27" i="55"/>
  <c r="M27" i="55" s="1"/>
  <c r="BK27" i="55"/>
  <c r="BM27" i="55"/>
  <c r="S27" i="55" s="1"/>
  <c r="S28" i="55"/>
  <c r="AZ28" i="55"/>
  <c r="BG28" i="55" s="1"/>
  <c r="M28" i="55" s="1"/>
  <c r="BA28" i="55"/>
  <c r="BB28" i="55"/>
  <c r="BI28" i="55" s="1"/>
  <c r="O28" i="55" s="1"/>
  <c r="BC28" i="55"/>
  <c r="BD28" i="55"/>
  <c r="BK28" i="55" s="1"/>
  <c r="Q28" i="55" s="1"/>
  <c r="BE28" i="55"/>
  <c r="BF28" i="55"/>
  <c r="BH28" i="55"/>
  <c r="N28" i="55" s="1"/>
  <c r="BJ28" i="55"/>
  <c r="P28" i="55" s="1"/>
  <c r="BL28" i="55"/>
  <c r="R28" i="55" s="1"/>
  <c r="BM28" i="55"/>
  <c r="M29" i="55"/>
  <c r="N29" i="55"/>
  <c r="O29" i="55"/>
  <c r="P29" i="55"/>
  <c r="Q29" i="55"/>
  <c r="R29" i="55"/>
  <c r="S29" i="55"/>
  <c r="AZ29" i="55"/>
  <c r="BA29" i="55"/>
  <c r="BB29" i="55"/>
  <c r="BC29" i="55"/>
  <c r="BD29" i="55"/>
  <c r="BE29" i="55"/>
  <c r="BF29" i="55"/>
  <c r="Q32" i="55"/>
  <c r="BC33" i="55"/>
  <c r="A3" i="54"/>
  <c r="BO3" i="54"/>
  <c r="BR3" i="54"/>
  <c r="BO4" i="54"/>
  <c r="BR4" i="54"/>
  <c r="BR5" i="54" s="1"/>
  <c r="BO5" i="54"/>
  <c r="M6" i="54"/>
  <c r="N6" i="54"/>
  <c r="O6" i="54"/>
  <c r="P6" i="54"/>
  <c r="Q6" i="54"/>
  <c r="R6" i="54"/>
  <c r="S6" i="54"/>
  <c r="AZ6" i="54"/>
  <c r="BA6" i="54"/>
  <c r="BB6" i="54"/>
  <c r="BC6" i="54"/>
  <c r="BD6" i="54"/>
  <c r="BE6" i="54"/>
  <c r="BF6" i="54"/>
  <c r="M7" i="54"/>
  <c r="N7" i="54"/>
  <c r="O7" i="54"/>
  <c r="P7" i="54"/>
  <c r="Q7" i="54"/>
  <c r="R7" i="54"/>
  <c r="S7" i="54"/>
  <c r="AZ7" i="54"/>
  <c r="BA7" i="54"/>
  <c r="BB7" i="54"/>
  <c r="BC7" i="54"/>
  <c r="BD7" i="54"/>
  <c r="BE7" i="54"/>
  <c r="BF7" i="54"/>
  <c r="M8" i="54"/>
  <c r="N8" i="54"/>
  <c r="O8" i="54"/>
  <c r="P8" i="54"/>
  <c r="Q8" i="54"/>
  <c r="R8" i="54"/>
  <c r="S8" i="54"/>
  <c r="AZ8" i="54"/>
  <c r="BA8" i="54"/>
  <c r="BB8" i="54"/>
  <c r="BC8" i="54"/>
  <c r="BD8" i="54"/>
  <c r="BE8" i="54"/>
  <c r="BF8" i="54"/>
  <c r="M9" i="54"/>
  <c r="N9" i="54"/>
  <c r="O9" i="54"/>
  <c r="P9" i="54"/>
  <c r="Q9" i="54"/>
  <c r="R9" i="54"/>
  <c r="S9" i="54"/>
  <c r="AZ9" i="54"/>
  <c r="BA9" i="54"/>
  <c r="BB9" i="54"/>
  <c r="BC9" i="54"/>
  <c r="BD9" i="54"/>
  <c r="BE9" i="54"/>
  <c r="BF9" i="54"/>
  <c r="M10" i="54"/>
  <c r="N10" i="54"/>
  <c r="O10" i="54"/>
  <c r="P10" i="54"/>
  <c r="Q10" i="54"/>
  <c r="R10" i="54"/>
  <c r="S10" i="54"/>
  <c r="AZ10" i="54"/>
  <c r="BA10" i="54"/>
  <c r="BB10" i="54"/>
  <c r="BC10" i="54"/>
  <c r="BD10" i="54"/>
  <c r="BE10" i="54"/>
  <c r="BF10" i="54"/>
  <c r="M11" i="54"/>
  <c r="N11" i="54"/>
  <c r="O11" i="54"/>
  <c r="P11" i="54"/>
  <c r="Q11" i="54"/>
  <c r="R11" i="54"/>
  <c r="S11" i="54"/>
  <c r="AZ11" i="54"/>
  <c r="BA11" i="54"/>
  <c r="BB11" i="54"/>
  <c r="BC11" i="54"/>
  <c r="BD11" i="54"/>
  <c r="BE11" i="54"/>
  <c r="BF11" i="54"/>
  <c r="M12" i="54"/>
  <c r="N12" i="54"/>
  <c r="O12" i="54"/>
  <c r="P12" i="54"/>
  <c r="Q12" i="54"/>
  <c r="R12" i="54"/>
  <c r="S12" i="54"/>
  <c r="AZ12" i="54"/>
  <c r="BA12" i="54"/>
  <c r="BB12" i="54"/>
  <c r="BC12" i="54"/>
  <c r="BD12" i="54"/>
  <c r="BE12" i="54"/>
  <c r="BF12" i="54"/>
  <c r="M13" i="54"/>
  <c r="N13" i="54"/>
  <c r="O13" i="54"/>
  <c r="P13" i="54"/>
  <c r="Q13" i="54"/>
  <c r="R13" i="54"/>
  <c r="S13" i="54"/>
  <c r="AZ13" i="54"/>
  <c r="BA13" i="54"/>
  <c r="BB13" i="54"/>
  <c r="BC13" i="54"/>
  <c r="BD13" i="54"/>
  <c r="BE13" i="54"/>
  <c r="BF13" i="54"/>
  <c r="N14" i="54"/>
  <c r="Q14" i="54"/>
  <c r="AZ14" i="54"/>
  <c r="M14" i="54" s="1"/>
  <c r="BA14" i="54"/>
  <c r="BB14" i="54"/>
  <c r="BC14" i="54"/>
  <c r="BD14" i="54"/>
  <c r="BE14" i="54"/>
  <c r="BF14" i="54"/>
  <c r="O14" i="54"/>
  <c r="P14" i="54"/>
  <c r="R14" i="54"/>
  <c r="S14" i="54"/>
  <c r="O15" i="54"/>
  <c r="AZ15" i="54"/>
  <c r="BA15" i="54"/>
  <c r="N15" i="54" s="1"/>
  <c r="BB15" i="54"/>
  <c r="BC15" i="54"/>
  <c r="P15" i="54" s="1"/>
  <c r="BD15" i="54"/>
  <c r="BE15" i="54"/>
  <c r="R15" i="54" s="1"/>
  <c r="BF15" i="54"/>
  <c r="M15" i="54"/>
  <c r="Q15" i="54"/>
  <c r="S15" i="54"/>
  <c r="AZ16" i="54"/>
  <c r="BA16" i="54"/>
  <c r="BB16" i="54"/>
  <c r="O16" i="54" s="1"/>
  <c r="BC16" i="54"/>
  <c r="P16" i="54" s="1"/>
  <c r="BD16" i="54"/>
  <c r="BE16" i="54"/>
  <c r="BF16" i="54"/>
  <c r="S16" i="54" s="1"/>
  <c r="M16" i="54"/>
  <c r="N16" i="54"/>
  <c r="Q16" i="54"/>
  <c r="R16" i="54"/>
  <c r="P17" i="54"/>
  <c r="AZ17" i="54"/>
  <c r="M17" i="54" s="1"/>
  <c r="BA17" i="54"/>
  <c r="N17" i="54" s="1"/>
  <c r="BB17" i="54"/>
  <c r="BC17" i="54"/>
  <c r="BD17" i="54"/>
  <c r="BE17" i="54"/>
  <c r="R17" i="54" s="1"/>
  <c r="BF17" i="54"/>
  <c r="O17" i="54"/>
  <c r="Q17" i="54"/>
  <c r="S17" i="54"/>
  <c r="Q18" i="54"/>
  <c r="R18" i="54"/>
  <c r="AZ18" i="54"/>
  <c r="BA18" i="54"/>
  <c r="BB18" i="54"/>
  <c r="O18" i="54" s="1"/>
  <c r="BC18" i="54"/>
  <c r="BD18" i="54"/>
  <c r="BE18" i="54"/>
  <c r="BF18" i="54"/>
  <c r="S18" i="54" s="1"/>
  <c r="M18" i="54"/>
  <c r="N18" i="54"/>
  <c r="P18" i="54"/>
  <c r="N19" i="54"/>
  <c r="O19" i="54"/>
  <c r="AZ19" i="54"/>
  <c r="M19" i="54" s="1"/>
  <c r="BA19" i="54"/>
  <c r="BB19" i="54"/>
  <c r="BC19" i="54"/>
  <c r="BD19" i="54"/>
  <c r="BE19" i="54"/>
  <c r="R19" i="54" s="1"/>
  <c r="BF19" i="54"/>
  <c r="P19" i="54"/>
  <c r="Q19" i="54"/>
  <c r="S19" i="54"/>
  <c r="AZ20" i="54"/>
  <c r="M20" i="54" s="1"/>
  <c r="BA20" i="54"/>
  <c r="BB20" i="54"/>
  <c r="O20" i="54" s="1"/>
  <c r="BC20" i="54"/>
  <c r="P20" i="54" s="1"/>
  <c r="BD20" i="54"/>
  <c r="BE20" i="54"/>
  <c r="BF20" i="54"/>
  <c r="S20" i="54" s="1"/>
  <c r="N20" i="54"/>
  <c r="Q20" i="54"/>
  <c r="R20" i="54"/>
  <c r="Q21" i="54"/>
  <c r="R21" i="54"/>
  <c r="AZ21" i="54"/>
  <c r="M21" i="54" s="1"/>
  <c r="BA21" i="54"/>
  <c r="N21" i="54" s="1"/>
  <c r="BB21" i="54"/>
  <c r="BC21" i="54"/>
  <c r="BD21" i="54"/>
  <c r="BE21" i="54"/>
  <c r="BF21" i="54"/>
  <c r="O21" i="54"/>
  <c r="P21" i="54"/>
  <c r="S21" i="54"/>
  <c r="O22" i="54"/>
  <c r="P22" i="54"/>
  <c r="AZ22" i="54"/>
  <c r="BA22" i="54"/>
  <c r="BB22" i="54"/>
  <c r="BC22" i="54"/>
  <c r="BD22" i="54"/>
  <c r="BE22" i="54"/>
  <c r="R22" i="54" s="1"/>
  <c r="BF22" i="54"/>
  <c r="M22" i="54"/>
  <c r="N22" i="54"/>
  <c r="Q22" i="54"/>
  <c r="S22" i="54"/>
  <c r="AZ23" i="54"/>
  <c r="M23" i="54" s="1"/>
  <c r="BA23" i="54"/>
  <c r="BB23" i="54"/>
  <c r="BC23" i="54"/>
  <c r="BD23" i="54"/>
  <c r="Q23" i="54" s="1"/>
  <c r="BE23" i="54"/>
  <c r="R23" i="54" s="1"/>
  <c r="BF23" i="54"/>
  <c r="N23" i="54"/>
  <c r="O23" i="54"/>
  <c r="P23" i="54"/>
  <c r="S23" i="54"/>
  <c r="N24" i="54"/>
  <c r="AZ24" i="54"/>
  <c r="BA24" i="54"/>
  <c r="BB24" i="54"/>
  <c r="BC24" i="54"/>
  <c r="BD24" i="54"/>
  <c r="BE24" i="54"/>
  <c r="R24" i="54" s="1"/>
  <c r="BF24" i="54"/>
  <c r="M24" i="54"/>
  <c r="O24" i="54"/>
  <c r="P24" i="54"/>
  <c r="Q24" i="54"/>
  <c r="S24" i="54"/>
  <c r="O25" i="54"/>
  <c r="S25" i="54"/>
  <c r="AZ25" i="54"/>
  <c r="BA25" i="54"/>
  <c r="BB25" i="54"/>
  <c r="BC25" i="54"/>
  <c r="P25" i="54" s="1"/>
  <c r="BD25" i="54"/>
  <c r="BE25" i="54"/>
  <c r="BF25" i="54"/>
  <c r="M25" i="54"/>
  <c r="N25" i="54"/>
  <c r="Q25" i="54"/>
  <c r="R25" i="54"/>
  <c r="AZ26" i="54"/>
  <c r="M26" i="54" s="1"/>
  <c r="BA26" i="54"/>
  <c r="BB26" i="54"/>
  <c r="BC26" i="54"/>
  <c r="BD26" i="54"/>
  <c r="Q26" i="54" s="1"/>
  <c r="BE26" i="54"/>
  <c r="BF26" i="54"/>
  <c r="N26" i="54"/>
  <c r="O26" i="54"/>
  <c r="P26" i="54"/>
  <c r="R26" i="54"/>
  <c r="S26" i="54"/>
  <c r="N27" i="54"/>
  <c r="R27" i="54"/>
  <c r="AZ27" i="54"/>
  <c r="BA27" i="54"/>
  <c r="BB27" i="54"/>
  <c r="BC27" i="54"/>
  <c r="P27" i="54" s="1"/>
  <c r="BD27" i="54"/>
  <c r="BE27" i="54"/>
  <c r="BF27" i="54"/>
  <c r="M27" i="54"/>
  <c r="O27" i="54"/>
  <c r="Q27" i="54"/>
  <c r="S27" i="54"/>
  <c r="O28" i="54"/>
  <c r="P28" i="54"/>
  <c r="AZ28" i="54"/>
  <c r="M28" i="54" s="1"/>
  <c r="BA28" i="54"/>
  <c r="BB28" i="54"/>
  <c r="BC28" i="54"/>
  <c r="BD28" i="54"/>
  <c r="Q28" i="54" s="1"/>
  <c r="BE28" i="54"/>
  <c r="BF28" i="54"/>
  <c r="S28" i="54" s="1"/>
  <c r="N28" i="54"/>
  <c r="R28" i="54"/>
  <c r="Q29" i="54"/>
  <c r="S29" i="54"/>
  <c r="AZ29" i="54"/>
  <c r="M29" i="54" s="1"/>
  <c r="BA29" i="54"/>
  <c r="BB29" i="54"/>
  <c r="O29" i="54" s="1"/>
  <c r="BC29" i="54"/>
  <c r="BD29" i="54"/>
  <c r="BE29" i="54"/>
  <c r="BF29" i="54"/>
  <c r="N29" i="54"/>
  <c r="P29" i="54"/>
  <c r="R29" i="54"/>
  <c r="BC33" i="54"/>
  <c r="A3" i="53"/>
  <c r="AZ6" i="53"/>
  <c r="BA6" i="53"/>
  <c r="BB6" i="53"/>
  <c r="BC6" i="53"/>
  <c r="BD6" i="53"/>
  <c r="BE6" i="53"/>
  <c r="BF6" i="53"/>
  <c r="AZ7" i="53"/>
  <c r="BA7" i="53"/>
  <c r="BB7" i="53"/>
  <c r="BC7" i="53"/>
  <c r="BD7" i="53"/>
  <c r="BE7" i="53"/>
  <c r="BF7" i="53"/>
  <c r="BP7" i="53"/>
  <c r="BS7" i="53"/>
  <c r="AZ8" i="53"/>
  <c r="BA8" i="53"/>
  <c r="BB8" i="53"/>
  <c r="BC8" i="53"/>
  <c r="BD8" i="53"/>
  <c r="BE8" i="53"/>
  <c r="BF8" i="53"/>
  <c r="BP8" i="53"/>
  <c r="BS8" i="53"/>
  <c r="BS9" i="53" s="1"/>
  <c r="AZ9" i="53"/>
  <c r="BA9" i="53"/>
  <c r="BB9" i="53"/>
  <c r="BC9" i="53"/>
  <c r="BD9" i="53"/>
  <c r="BE9" i="53"/>
  <c r="BF9" i="53"/>
  <c r="AZ10" i="53"/>
  <c r="BA10" i="53"/>
  <c r="BB10" i="53"/>
  <c r="BC10" i="53"/>
  <c r="BD10" i="53"/>
  <c r="BE10" i="53"/>
  <c r="BF10" i="53"/>
  <c r="AZ11" i="53"/>
  <c r="BA11" i="53"/>
  <c r="BB11" i="53"/>
  <c r="BC11" i="53"/>
  <c r="BD11" i="53"/>
  <c r="BE11" i="53"/>
  <c r="BF11" i="53"/>
  <c r="AZ12" i="53"/>
  <c r="BA12" i="53"/>
  <c r="BB12" i="53"/>
  <c r="BC12" i="53"/>
  <c r="BD12" i="53"/>
  <c r="BE12" i="53"/>
  <c r="BF12" i="53"/>
  <c r="AZ13" i="53"/>
  <c r="BA13" i="53"/>
  <c r="BB13" i="53"/>
  <c r="BC13" i="53"/>
  <c r="BD13" i="53"/>
  <c r="BE13" i="53"/>
  <c r="BF13" i="53"/>
  <c r="AZ14" i="53"/>
  <c r="BA14" i="53"/>
  <c r="BH14" i="53" s="1"/>
  <c r="BB14" i="53"/>
  <c r="BC14" i="53"/>
  <c r="BD14" i="53"/>
  <c r="BE14" i="53"/>
  <c r="BF14" i="53"/>
  <c r="AZ15" i="53"/>
  <c r="BA15" i="53"/>
  <c r="BB15" i="53"/>
  <c r="BC15" i="53"/>
  <c r="BD15" i="53"/>
  <c r="BE15" i="53"/>
  <c r="BF15" i="53"/>
  <c r="AZ16" i="53"/>
  <c r="BA16" i="53"/>
  <c r="BB16" i="53"/>
  <c r="BC16" i="53"/>
  <c r="BD16" i="53"/>
  <c r="BE16" i="53"/>
  <c r="BF16" i="53"/>
  <c r="AZ17" i="53"/>
  <c r="BA17" i="53"/>
  <c r="BB17" i="53"/>
  <c r="BC17" i="53"/>
  <c r="BD17" i="53"/>
  <c r="BE17" i="53"/>
  <c r="BF17" i="53"/>
  <c r="AZ18" i="53"/>
  <c r="BA18" i="53"/>
  <c r="BB18" i="53"/>
  <c r="BC18" i="53"/>
  <c r="BD18" i="53"/>
  <c r="BE18" i="53"/>
  <c r="BF18" i="53"/>
  <c r="AZ19" i="53"/>
  <c r="BA19" i="53"/>
  <c r="BB19" i="53"/>
  <c r="BC19" i="53"/>
  <c r="BD19" i="53"/>
  <c r="BE19" i="53"/>
  <c r="BF19" i="53"/>
  <c r="AZ20" i="53"/>
  <c r="BA20" i="53"/>
  <c r="BB20" i="53"/>
  <c r="BC20" i="53"/>
  <c r="BD20" i="53"/>
  <c r="BE20" i="53"/>
  <c r="BF20" i="53"/>
  <c r="BI20" i="53"/>
  <c r="AZ21" i="53"/>
  <c r="BA21" i="53"/>
  <c r="BB21" i="53"/>
  <c r="BI21" i="53" s="1"/>
  <c r="BC21" i="53"/>
  <c r="BJ21" i="53" s="1"/>
  <c r="BD21" i="53"/>
  <c r="BE21" i="53"/>
  <c r="BF21" i="53"/>
  <c r="AZ22" i="53"/>
  <c r="BA22" i="53"/>
  <c r="BH22" i="53" s="1"/>
  <c r="BB22" i="53"/>
  <c r="BC22" i="53"/>
  <c r="BD22" i="53"/>
  <c r="BK22" i="53" s="1"/>
  <c r="BE22" i="53"/>
  <c r="BF22" i="53"/>
  <c r="AZ23" i="53"/>
  <c r="BA23" i="53"/>
  <c r="BH23" i="53" s="1"/>
  <c r="BB23" i="53"/>
  <c r="BC23" i="53"/>
  <c r="BJ23" i="53" s="1"/>
  <c r="BD23" i="53"/>
  <c r="BE23" i="53"/>
  <c r="BF23" i="53"/>
  <c r="BI23" i="53"/>
  <c r="AZ24" i="53"/>
  <c r="BA24" i="53"/>
  <c r="BB24" i="53"/>
  <c r="BC24" i="53"/>
  <c r="BD24" i="53"/>
  <c r="BE24" i="53"/>
  <c r="BF24" i="53"/>
  <c r="BJ24" i="53"/>
  <c r="AZ25" i="53"/>
  <c r="BA25" i="53"/>
  <c r="BB25" i="53"/>
  <c r="BC25" i="53"/>
  <c r="BJ25" i="53" s="1"/>
  <c r="BD25" i="53"/>
  <c r="BK25" i="53" s="1"/>
  <c r="BE25" i="53"/>
  <c r="BF25" i="53"/>
  <c r="BL25" i="53"/>
  <c r="BM25" i="53"/>
  <c r="AZ26" i="53"/>
  <c r="BA26" i="53"/>
  <c r="BB26" i="53"/>
  <c r="BC26" i="53"/>
  <c r="BD26" i="53"/>
  <c r="BE26" i="53"/>
  <c r="BF26" i="53"/>
  <c r="AZ27" i="53"/>
  <c r="BA27" i="53"/>
  <c r="BB27" i="53"/>
  <c r="BC27" i="53"/>
  <c r="BD27" i="53"/>
  <c r="BE27" i="53"/>
  <c r="BF27" i="53"/>
  <c r="AZ28" i="53"/>
  <c r="BA28" i="53"/>
  <c r="BH28" i="53" s="1"/>
  <c r="BB28" i="53"/>
  <c r="BC28" i="53"/>
  <c r="BD28" i="53"/>
  <c r="BK28" i="53" s="1"/>
  <c r="BE28" i="53"/>
  <c r="BL28" i="53" s="1"/>
  <c r="BF28" i="53"/>
  <c r="BG28" i="53"/>
  <c r="BI28" i="53"/>
  <c r="BJ28" i="53"/>
  <c r="BM28" i="53"/>
  <c r="AZ29" i="53"/>
  <c r="BG29" i="53" s="1"/>
  <c r="BA29" i="53"/>
  <c r="BB29" i="53"/>
  <c r="BI29" i="53" s="1"/>
  <c r="BC29" i="53"/>
  <c r="BD29" i="53"/>
  <c r="BE29" i="53"/>
  <c r="BL29" i="53" s="1"/>
  <c r="BF29" i="53"/>
  <c r="BM29" i="53" s="1"/>
  <c r="BH29" i="53"/>
  <c r="BJ29" i="53"/>
  <c r="BK29" i="53"/>
  <c r="AZ30" i="53"/>
  <c r="BA30" i="53"/>
  <c r="BH30" i="53" s="1"/>
  <c r="BB30" i="53"/>
  <c r="BC30" i="53"/>
  <c r="BJ30" i="53" s="1"/>
  <c r="BD30" i="53"/>
  <c r="BE30" i="53"/>
  <c r="BF30" i="53"/>
  <c r="BM30" i="53" s="1"/>
  <c r="BG30" i="53"/>
  <c r="BI30" i="53"/>
  <c r="BK30" i="53"/>
  <c r="BL30" i="53"/>
  <c r="AZ31" i="53"/>
  <c r="BA31" i="53"/>
  <c r="BB31" i="53"/>
  <c r="BC31" i="53"/>
  <c r="BD31" i="53"/>
  <c r="BE31" i="53"/>
  <c r="BF31" i="53"/>
  <c r="BC35" i="53"/>
  <c r="A3" i="52"/>
  <c r="BP3" i="52"/>
  <c r="BP4" i="52" s="1"/>
  <c r="BS3" i="52"/>
  <c r="BS4" i="52"/>
  <c r="BS5" i="52"/>
  <c r="BS6" i="52" s="1"/>
  <c r="BS7" i="52" s="1"/>
  <c r="AZ6" i="52"/>
  <c r="BA6" i="52"/>
  <c r="BB6" i="52"/>
  <c r="BC6" i="52"/>
  <c r="BD6" i="52"/>
  <c r="BE6" i="52"/>
  <c r="BF6" i="52"/>
  <c r="AZ7" i="52"/>
  <c r="BA7" i="52"/>
  <c r="BB7" i="52"/>
  <c r="BC7" i="52"/>
  <c r="BD7" i="52"/>
  <c r="BE7" i="52"/>
  <c r="BF7" i="52"/>
  <c r="AZ8" i="52"/>
  <c r="BA8" i="52"/>
  <c r="BB8" i="52"/>
  <c r="BC8" i="52"/>
  <c r="BD8" i="52"/>
  <c r="BE8" i="52"/>
  <c r="BF8" i="52"/>
  <c r="AZ9" i="52"/>
  <c r="BA9" i="52"/>
  <c r="BB9" i="52"/>
  <c r="BC9" i="52"/>
  <c r="BD9" i="52"/>
  <c r="BE9" i="52"/>
  <c r="BF9" i="52"/>
  <c r="AZ10" i="52"/>
  <c r="BA10" i="52"/>
  <c r="BB10" i="52"/>
  <c r="BC10" i="52"/>
  <c r="BD10" i="52"/>
  <c r="BE10" i="52"/>
  <c r="BF10" i="52"/>
  <c r="AZ11" i="52"/>
  <c r="BA11" i="52"/>
  <c r="BB11" i="52"/>
  <c r="BC11" i="52"/>
  <c r="BD11" i="52"/>
  <c r="BE11" i="52"/>
  <c r="BF11" i="52"/>
  <c r="AZ12" i="52"/>
  <c r="BA12" i="52"/>
  <c r="BB12" i="52"/>
  <c r="BC12" i="52"/>
  <c r="BD12" i="52"/>
  <c r="BE12" i="52"/>
  <c r="BF12" i="52"/>
  <c r="AZ13" i="52"/>
  <c r="BA13" i="52"/>
  <c r="BB13" i="52"/>
  <c r="BC13" i="52"/>
  <c r="BD13" i="52"/>
  <c r="BE13" i="52"/>
  <c r="BF13" i="52"/>
  <c r="BK13" i="52"/>
  <c r="AZ14" i="52"/>
  <c r="BA14" i="52"/>
  <c r="BB14" i="52"/>
  <c r="BC14" i="52"/>
  <c r="BD14" i="52"/>
  <c r="BE14" i="52"/>
  <c r="BF14" i="52"/>
  <c r="AZ15" i="52"/>
  <c r="BA15" i="52"/>
  <c r="BB15" i="52"/>
  <c r="BC15" i="52"/>
  <c r="BD15" i="52"/>
  <c r="BE15" i="52"/>
  <c r="BF15" i="52"/>
  <c r="AZ16" i="52"/>
  <c r="BA16" i="52"/>
  <c r="BB16" i="52"/>
  <c r="BC16" i="52"/>
  <c r="BD16" i="52"/>
  <c r="BE16" i="52"/>
  <c r="BF16" i="52"/>
  <c r="AZ17" i="52"/>
  <c r="BA17" i="52"/>
  <c r="BB17" i="52"/>
  <c r="BC17" i="52"/>
  <c r="BD17" i="52"/>
  <c r="BE17" i="52"/>
  <c r="BF17" i="52"/>
  <c r="BM17" i="52" s="1"/>
  <c r="AZ18" i="52"/>
  <c r="BA18" i="52"/>
  <c r="BH18" i="52" s="1"/>
  <c r="BB18" i="52"/>
  <c r="BC18" i="52"/>
  <c r="BD18" i="52"/>
  <c r="BE18" i="52"/>
  <c r="BF18" i="52"/>
  <c r="BI18" i="52"/>
  <c r="AZ19" i="52"/>
  <c r="BA19" i="52"/>
  <c r="BB19" i="52"/>
  <c r="BC19" i="52"/>
  <c r="BJ19" i="52" s="1"/>
  <c r="BD19" i="52"/>
  <c r="BE19" i="52"/>
  <c r="BF19" i="52"/>
  <c r="BH19" i="52"/>
  <c r="BI19" i="52"/>
  <c r="AZ20" i="52"/>
  <c r="BA20" i="52"/>
  <c r="BH20" i="52" s="1"/>
  <c r="BB20" i="52"/>
  <c r="BC20" i="52"/>
  <c r="BJ20" i="52" s="1"/>
  <c r="BD20" i="52"/>
  <c r="BE20" i="52"/>
  <c r="BF20" i="52"/>
  <c r="BK20" i="52"/>
  <c r="BL20" i="52"/>
  <c r="AZ21" i="52"/>
  <c r="BA21" i="52"/>
  <c r="BB21" i="52"/>
  <c r="BI21" i="52" s="1"/>
  <c r="BC21" i="52"/>
  <c r="BD21" i="52"/>
  <c r="BE21" i="52"/>
  <c r="BF21" i="52"/>
  <c r="BJ21" i="52"/>
  <c r="BK21" i="52"/>
  <c r="AZ22" i="52"/>
  <c r="BA22" i="52"/>
  <c r="BH22" i="52" s="1"/>
  <c r="BB22" i="52"/>
  <c r="BC22" i="52"/>
  <c r="BD22" i="52"/>
  <c r="BE22" i="52"/>
  <c r="BF22" i="52"/>
  <c r="BG22" i="52"/>
  <c r="BI22" i="52"/>
  <c r="AZ23" i="52"/>
  <c r="BA23" i="52"/>
  <c r="BH23" i="52" s="1"/>
  <c r="BB23" i="52"/>
  <c r="BC23" i="52"/>
  <c r="BD23" i="52"/>
  <c r="BE23" i="52"/>
  <c r="BL23" i="52" s="1"/>
  <c r="BF23" i="52"/>
  <c r="BM23" i="52"/>
  <c r="AZ24" i="52"/>
  <c r="BA24" i="52"/>
  <c r="BB24" i="52"/>
  <c r="BI24" i="52" s="1"/>
  <c r="BC24" i="52"/>
  <c r="BD24" i="52"/>
  <c r="BK24" i="52" s="1"/>
  <c r="BE24" i="52"/>
  <c r="BF24" i="52"/>
  <c r="BM24" i="52" s="1"/>
  <c r="BH24" i="52"/>
  <c r="BJ24" i="52"/>
  <c r="BL24" i="52"/>
  <c r="AZ25" i="52"/>
  <c r="BA25" i="52"/>
  <c r="BH25" i="52" s="1"/>
  <c r="BB25" i="52"/>
  <c r="BC25" i="52"/>
  <c r="BJ25" i="52" s="1"/>
  <c r="BD25" i="52"/>
  <c r="BE25" i="52"/>
  <c r="BL25" i="52" s="1"/>
  <c r="BF25" i="52"/>
  <c r="BI25" i="52"/>
  <c r="BK25" i="52"/>
  <c r="AZ26" i="52"/>
  <c r="BG26" i="52" s="1"/>
  <c r="BA26" i="52"/>
  <c r="BB26" i="52"/>
  <c r="BI26" i="52" s="1"/>
  <c r="BC26" i="52"/>
  <c r="BD26" i="52"/>
  <c r="BK26" i="52" s="1"/>
  <c r="BE26" i="52"/>
  <c r="BF26" i="52"/>
  <c r="BM26" i="52" s="1"/>
  <c r="BH26" i="52"/>
  <c r="BJ26" i="52"/>
  <c r="BL26" i="52"/>
  <c r="AZ27" i="52"/>
  <c r="BA27" i="52"/>
  <c r="BH27" i="52" s="1"/>
  <c r="BB27" i="52"/>
  <c r="BC27" i="52"/>
  <c r="BJ27" i="52" s="1"/>
  <c r="BD27" i="52"/>
  <c r="BE27" i="52"/>
  <c r="BL27" i="52" s="1"/>
  <c r="BF27" i="52"/>
  <c r="BG27" i="52"/>
  <c r="BI27" i="52"/>
  <c r="BK27" i="52"/>
  <c r="BM27" i="52"/>
  <c r="AZ28" i="52"/>
  <c r="BG28" i="52" s="1"/>
  <c r="BA28" i="52"/>
  <c r="BB28" i="52"/>
  <c r="BC28" i="52"/>
  <c r="BD28" i="52"/>
  <c r="BE28" i="52"/>
  <c r="BL28" i="52" s="1"/>
  <c r="BF28" i="52"/>
  <c r="BM28" i="52" s="1"/>
  <c r="BH28" i="52"/>
  <c r="BJ28" i="52"/>
  <c r="BK28" i="52"/>
  <c r="AZ29" i="52"/>
  <c r="BA29" i="52"/>
  <c r="BB29" i="52"/>
  <c r="BC29" i="52"/>
  <c r="BD29" i="52"/>
  <c r="BE29" i="52"/>
  <c r="BF29" i="52"/>
  <c r="BJ29" i="52"/>
  <c r="AV4" i="52"/>
  <c r="AK4" i="52"/>
  <c r="AU4" i="55"/>
  <c r="AW4" i="52"/>
  <c r="V4" i="55"/>
  <c r="AH4" i="53"/>
  <c r="AF4" i="52"/>
  <c r="AV4" i="55"/>
  <c r="AN4" i="53"/>
  <c r="AN4" i="52"/>
  <c r="O4" i="53"/>
  <c r="AB4" i="54"/>
  <c r="X4" i="53"/>
  <c r="M4" i="53"/>
  <c r="Z4" i="53"/>
  <c r="AV4" i="54"/>
  <c r="AU4" i="54"/>
  <c r="AC4" i="52"/>
  <c r="AD4" i="53"/>
  <c r="AK4" i="55"/>
  <c r="AD4" i="52"/>
  <c r="AJ4" i="54"/>
  <c r="U4" i="52"/>
  <c r="S4" i="53"/>
  <c r="AF4" i="53"/>
  <c r="AT4" i="53"/>
  <c r="AC4" i="54"/>
  <c r="AR4" i="54"/>
  <c r="Q4" i="54"/>
  <c r="AS4" i="55"/>
  <c r="S4" i="52"/>
  <c r="AA4" i="52"/>
  <c r="AJ4" i="53"/>
  <c r="AJ4" i="52"/>
  <c r="AR4" i="52"/>
  <c r="AO4" i="53"/>
  <c r="AL4" i="54"/>
  <c r="AS4" i="54"/>
  <c r="P4" i="55"/>
  <c r="AS4" i="53"/>
  <c r="P4" i="53"/>
  <c r="R4" i="55"/>
  <c r="AB4" i="52"/>
  <c r="Y4" i="52"/>
  <c r="AU4" i="52"/>
  <c r="AG4" i="55"/>
  <c r="AX4" i="53"/>
  <c r="AU4" i="53"/>
  <c r="AO4" i="52"/>
  <c r="AH4" i="52"/>
  <c r="AP4" i="54"/>
  <c r="O4" i="55"/>
  <c r="O4" i="54"/>
  <c r="AG4" i="53"/>
  <c r="AT4" i="54"/>
  <c r="AP4" i="55"/>
  <c r="N4" i="53"/>
  <c r="AB4" i="53"/>
  <c r="AW4" i="53"/>
  <c r="AL4" i="53"/>
  <c r="M4" i="52"/>
  <c r="AF4" i="55"/>
  <c r="AK4" i="54"/>
  <c r="AG4" i="52"/>
  <c r="AB4" i="55"/>
  <c r="AX4" i="55"/>
  <c r="S4" i="54"/>
  <c r="U4" i="54"/>
  <c r="W4" i="52"/>
  <c r="R4" i="52"/>
  <c r="AO4" i="55"/>
  <c r="AS4" i="52"/>
  <c r="P4" i="52"/>
  <c r="AE4" i="55"/>
  <c r="Y4" i="54"/>
  <c r="AR4" i="53"/>
  <c r="X4" i="54"/>
  <c r="R4" i="54"/>
  <c r="Y4" i="55"/>
  <c r="Z4" i="55"/>
  <c r="AP4" i="52"/>
  <c r="AA4" i="55"/>
  <c r="W4" i="54"/>
  <c r="AK4" i="53"/>
  <c r="AM4" i="52"/>
  <c r="AE4" i="54"/>
  <c r="O4" i="52"/>
  <c r="U4" i="53"/>
  <c r="AN4" i="55"/>
  <c r="AH4" i="54"/>
  <c r="Z4" i="54"/>
  <c r="V4" i="52"/>
  <c r="Q4" i="52"/>
  <c r="AV4" i="53"/>
  <c r="AF4" i="54"/>
  <c r="AW4" i="54"/>
  <c r="AM4" i="53"/>
  <c r="Z4" i="52"/>
  <c r="AA4" i="53"/>
  <c r="AT4" i="55"/>
  <c r="P4" i="54"/>
  <c r="S4" i="55"/>
  <c r="AD4" i="55"/>
  <c r="AE4" i="53"/>
  <c r="N4" i="54"/>
  <c r="AP4" i="53"/>
  <c r="AO4" i="54"/>
  <c r="AL4" i="52"/>
  <c r="AR4" i="55"/>
  <c r="AW4" i="55"/>
  <c r="V4" i="54"/>
  <c r="Y4" i="53"/>
  <c r="AX4" i="54"/>
  <c r="AH4" i="55"/>
  <c r="X4" i="52"/>
  <c r="AN4" i="54"/>
  <c r="M4" i="55"/>
  <c r="U4" i="55"/>
  <c r="AL4" i="55"/>
  <c r="AT4" i="52"/>
  <c r="N4" i="52"/>
  <c r="AM4" i="55"/>
  <c r="W4" i="55"/>
  <c r="AD4" i="54"/>
  <c r="AC4" i="55"/>
  <c r="AG4" i="54"/>
  <c r="R4" i="53"/>
  <c r="X4" i="55"/>
  <c r="W4" i="53"/>
  <c r="AM4" i="54"/>
  <c r="M4" i="54"/>
  <c r="V4" i="53"/>
  <c r="Q4" i="53"/>
  <c r="AJ4" i="55"/>
  <c r="AA4" i="54"/>
  <c r="N4" i="55"/>
  <c r="Q4" i="55"/>
  <c r="AX4" i="52"/>
  <c r="AE4" i="52"/>
  <c r="AC4" i="53"/>
  <c r="AL30" i="56" l="1"/>
  <c r="AQ14" i="56"/>
  <c r="AQ13" i="56"/>
  <c r="AM30" i="56"/>
  <c r="AX10" i="56"/>
  <c r="T17" i="53"/>
  <c r="T25" i="53"/>
  <c r="T19" i="53"/>
  <c r="T30" i="53"/>
  <c r="L30" i="53" s="1"/>
  <c r="T15" i="53"/>
  <c r="T16" i="53"/>
  <c r="T18" i="53"/>
  <c r="T26" i="53"/>
  <c r="T27" i="53"/>
  <c r="T14" i="53"/>
  <c r="T22" i="53"/>
  <c r="T23" i="53"/>
  <c r="T24" i="53"/>
  <c r="T20" i="53"/>
  <c r="T28" i="53"/>
  <c r="L28" i="53" s="1"/>
  <c r="T21" i="53"/>
  <c r="T29" i="53"/>
  <c r="L29" i="53" s="1"/>
  <c r="T31" i="53"/>
  <c r="AV23" i="56"/>
  <c r="AX26" i="56"/>
  <c r="AU19" i="56"/>
  <c r="AS21" i="56"/>
  <c r="AX29" i="56"/>
  <c r="AU23" i="56"/>
  <c r="AT19" i="56"/>
  <c r="AT12" i="56"/>
  <c r="AV7" i="56"/>
  <c r="AS18" i="56"/>
  <c r="AS7" i="56"/>
  <c r="AT14" i="56"/>
  <c r="AS17" i="56"/>
  <c r="AU26" i="56"/>
  <c r="AX8" i="56"/>
  <c r="AS8" i="56"/>
  <c r="AW15" i="56"/>
  <c r="AV18" i="56"/>
  <c r="AX19" i="56"/>
  <c r="AW23" i="56"/>
  <c r="AX27" i="56"/>
  <c r="AU28" i="56"/>
  <c r="AS20" i="56"/>
  <c r="AW20" i="56"/>
  <c r="AS11" i="56"/>
  <c r="AW11" i="56"/>
  <c r="AW8" i="56"/>
  <c r="AU21" i="56"/>
  <c r="AT15" i="56"/>
  <c r="AT26" i="56"/>
  <c r="AS9" i="56"/>
  <c r="AU13" i="56"/>
  <c r="AV10" i="56"/>
  <c r="AX28" i="56"/>
  <c r="AT24" i="56"/>
  <c r="AX7" i="56"/>
  <c r="AS19" i="56"/>
  <c r="AU29" i="56"/>
  <c r="AW18" i="56"/>
  <c r="AU17" i="56"/>
  <c r="AV14" i="56"/>
  <c r="AX24" i="56"/>
  <c r="AT28" i="56"/>
  <c r="AS22" i="56"/>
  <c r="AW25" i="56"/>
  <c r="AQ18" i="56"/>
  <c r="AW13" i="56"/>
  <c r="AP30" i="56"/>
  <c r="AX14" i="56"/>
  <c r="AU25" i="56"/>
  <c r="AW26" i="56"/>
  <c r="AW24" i="56"/>
  <c r="AT27" i="56"/>
  <c r="AV11" i="56"/>
  <c r="AW9" i="56"/>
  <c r="AQ19" i="56"/>
  <c r="AS15" i="56"/>
  <c r="AV26" i="56"/>
  <c r="AS23" i="56"/>
  <c r="AW19" i="56"/>
  <c r="AT16" i="56"/>
  <c r="AW21" i="56"/>
  <c r="AU24" i="56"/>
  <c r="AV24" i="56"/>
  <c r="AV12" i="56"/>
  <c r="AV27" i="56"/>
  <c r="AW14" i="56"/>
  <c r="AU14" i="56"/>
  <c r="AT11" i="56"/>
  <c r="AV9" i="56"/>
  <c r="AT7" i="56"/>
  <c r="AI9" i="56"/>
  <c r="AR9" i="56"/>
  <c r="AX6" i="56"/>
  <c r="AH30" i="56"/>
  <c r="AU16" i="56"/>
  <c r="AQ26" i="56"/>
  <c r="AW27" i="56"/>
  <c r="AX15" i="56"/>
  <c r="AS27" i="56"/>
  <c r="AX23" i="56"/>
  <c r="AT9" i="56"/>
  <c r="AX20" i="56"/>
  <c r="AI21" i="56"/>
  <c r="AR21" i="56"/>
  <c r="AQ25" i="56"/>
  <c r="AT17" i="56"/>
  <c r="AQ29" i="56"/>
  <c r="AU27" i="56"/>
  <c r="AR23" i="56"/>
  <c r="AI23" i="56"/>
  <c r="AO30" i="56"/>
  <c r="AR24" i="56"/>
  <c r="AI24" i="56"/>
  <c r="AS24" i="56"/>
  <c r="AV8" i="56"/>
  <c r="AW12" i="56"/>
  <c r="AX11" i="56"/>
  <c r="AI8" i="56"/>
  <c r="AR8" i="56"/>
  <c r="AU12" i="56"/>
  <c r="AQ16" i="56"/>
  <c r="AI25" i="56"/>
  <c r="AR25" i="56"/>
  <c r="AI29" i="56"/>
  <c r="AR29" i="56"/>
  <c r="AQ23" i="56"/>
  <c r="AR27" i="56"/>
  <c r="AI27" i="56"/>
  <c r="AU20" i="56"/>
  <c r="AT6" i="56"/>
  <c r="AD30" i="56"/>
  <c r="AR26" i="56"/>
  <c r="AI26" i="56"/>
  <c r="AR16" i="56"/>
  <c r="AI16" i="56"/>
  <c r="AX13" i="56"/>
  <c r="AV28" i="56"/>
  <c r="AX21" i="56"/>
  <c r="AV29" i="56"/>
  <c r="AT23" i="56"/>
  <c r="AW6" i="56"/>
  <c r="AG30" i="56"/>
  <c r="AS13" i="56"/>
  <c r="AR28" i="56"/>
  <c r="AI28" i="56"/>
  <c r="AX9" i="56"/>
  <c r="AI7" i="56"/>
  <c r="AR7" i="56"/>
  <c r="AU11" i="56"/>
  <c r="AQ12" i="56"/>
  <c r="AS6" i="56"/>
  <c r="AC30" i="56"/>
  <c r="AQ6" i="56"/>
  <c r="AJ30" i="56"/>
  <c r="AV15" i="56"/>
  <c r="AW29" i="56"/>
  <c r="AS10" i="56"/>
  <c r="AT13" i="56"/>
  <c r="AS28" i="56"/>
  <c r="AT25" i="56"/>
  <c r="AT18" i="56"/>
  <c r="AV25" i="56"/>
  <c r="AU18" i="56"/>
  <c r="AQ24" i="56"/>
  <c r="AS16" i="56"/>
  <c r="AI19" i="56"/>
  <c r="AR19" i="56"/>
  <c r="AU10" i="56"/>
  <c r="AQ11" i="56"/>
  <c r="AR14" i="56"/>
  <c r="AI14" i="56"/>
  <c r="AT8" i="56"/>
  <c r="AQ28" i="56"/>
  <c r="AV16" i="56"/>
  <c r="AI15" i="56"/>
  <c r="AR15" i="56"/>
  <c r="AT21" i="56"/>
  <c r="AU9" i="56"/>
  <c r="AQ10" i="56"/>
  <c r="AI6" i="56"/>
  <c r="AR6" i="56"/>
  <c r="AB30" i="56"/>
  <c r="L6" i="56"/>
  <c r="T30" i="56"/>
  <c r="AN30" i="56"/>
  <c r="AI13" i="56"/>
  <c r="AR13" i="56"/>
  <c r="AQ22" i="56"/>
  <c r="AU15" i="56"/>
  <c r="AW10" i="56"/>
  <c r="AW7" i="56"/>
  <c r="AT20" i="56"/>
  <c r="AQ20" i="56"/>
  <c r="AU22" i="56"/>
  <c r="AW28" i="56"/>
  <c r="AS26" i="56"/>
  <c r="AX25" i="56"/>
  <c r="AV21" i="56"/>
  <c r="AS29" i="56"/>
  <c r="AS12" i="56"/>
  <c r="AV20" i="56"/>
  <c r="AI12" i="56"/>
  <c r="AR12" i="56"/>
  <c r="AU8" i="56"/>
  <c r="AQ9" i="56"/>
  <c r="AI17" i="56"/>
  <c r="AR17" i="56"/>
  <c r="AQ15" i="56"/>
  <c r="AR20" i="56"/>
  <c r="AI20" i="56"/>
  <c r="AV13" i="56"/>
  <c r="AX17" i="56"/>
  <c r="AI11" i="56"/>
  <c r="AR11" i="56"/>
  <c r="AT10" i="56"/>
  <c r="AU7" i="56"/>
  <c r="AQ8" i="56"/>
  <c r="AR18" i="56"/>
  <c r="AI18" i="56"/>
  <c r="AV17" i="56"/>
  <c r="AU6" i="56"/>
  <c r="AE30" i="56"/>
  <c r="AI22" i="56"/>
  <c r="AR22" i="56"/>
  <c r="AF30" i="56"/>
  <c r="AV30" i="56" s="1"/>
  <c r="AV6" i="56"/>
  <c r="AX16" i="56"/>
  <c r="AS14" i="56"/>
  <c r="AV22" i="56"/>
  <c r="AK30" i="56"/>
  <c r="AW16" i="56"/>
  <c r="AQ17" i="56"/>
  <c r="AS25" i="56"/>
  <c r="AQ27" i="56"/>
  <c r="AX22" i="56"/>
  <c r="AT29" i="56"/>
  <c r="AT22" i="56"/>
  <c r="AX12" i="56"/>
  <c r="AI10" i="56"/>
  <c r="AR10" i="56"/>
  <c r="AQ21" i="56"/>
  <c r="AQ7" i="56"/>
  <c r="AJ7" i="55"/>
  <c r="AJ12" i="55"/>
  <c r="AJ8" i="55"/>
  <c r="AJ9" i="55"/>
  <c r="AJ17" i="55"/>
  <c r="AH8" i="55"/>
  <c r="AH9" i="55"/>
  <c r="AH10" i="55"/>
  <c r="AH11" i="55"/>
  <c r="AH12" i="55"/>
  <c r="AH21" i="55"/>
  <c r="AH7" i="55"/>
  <c r="AH29" i="55"/>
  <c r="AH6" i="55"/>
  <c r="AK8" i="55"/>
  <c r="AK9" i="55"/>
  <c r="AK10" i="55"/>
  <c r="AK11" i="55"/>
  <c r="AK12" i="55"/>
  <c r="AK7" i="55"/>
  <c r="AK29" i="55"/>
  <c r="AK22" i="55"/>
  <c r="AB7" i="55"/>
  <c r="AB9" i="55"/>
  <c r="AB12" i="55"/>
  <c r="AB8" i="55"/>
  <c r="AB10" i="55"/>
  <c r="AB13" i="55"/>
  <c r="AB14" i="55"/>
  <c r="AB29" i="55"/>
  <c r="AP8" i="55"/>
  <c r="AP9" i="55"/>
  <c r="AP10" i="55"/>
  <c r="AP11" i="55"/>
  <c r="AP12" i="55"/>
  <c r="AP7" i="55"/>
  <c r="AP29" i="55"/>
  <c r="AP21" i="55"/>
  <c r="AG8" i="55"/>
  <c r="AG9" i="55"/>
  <c r="AG10" i="55"/>
  <c r="AG11" i="55"/>
  <c r="AG12" i="55"/>
  <c r="AG25" i="55"/>
  <c r="AG19" i="55"/>
  <c r="AG16" i="55"/>
  <c r="AO8" i="55"/>
  <c r="AO9" i="55"/>
  <c r="AO10" i="55"/>
  <c r="AO11" i="55"/>
  <c r="AO12" i="55"/>
  <c r="AO25" i="55"/>
  <c r="AO7" i="55"/>
  <c r="AO23" i="55"/>
  <c r="AF7" i="55"/>
  <c r="AF10" i="55"/>
  <c r="AF29" i="55"/>
  <c r="AF23" i="55"/>
  <c r="AF11" i="55"/>
  <c r="AF8" i="55"/>
  <c r="AN7" i="55"/>
  <c r="AN10" i="55"/>
  <c r="AN29" i="55"/>
  <c r="AN11" i="55"/>
  <c r="AN9" i="55"/>
  <c r="AE7" i="55"/>
  <c r="AE10" i="55"/>
  <c r="AE21" i="55"/>
  <c r="AE27" i="55"/>
  <c r="AE20" i="55"/>
  <c r="AM7" i="55"/>
  <c r="AM10" i="55"/>
  <c r="AM22" i="55"/>
  <c r="AM27" i="55"/>
  <c r="AD8" i="55"/>
  <c r="AD9" i="55"/>
  <c r="AD29" i="55"/>
  <c r="AD17" i="55"/>
  <c r="AD12" i="55"/>
  <c r="T9" i="55"/>
  <c r="L9" i="55" s="1"/>
  <c r="T16" i="55"/>
  <c r="L16" i="55" s="1"/>
  <c r="T29" i="55"/>
  <c r="L29" i="55" s="1"/>
  <c r="T8" i="55"/>
  <c r="L8" i="55" s="1"/>
  <c r="T27" i="55"/>
  <c r="L27" i="55" s="1"/>
  <c r="T20" i="55"/>
  <c r="L20" i="55" s="1"/>
  <c r="T10" i="55"/>
  <c r="L10" i="55" s="1"/>
  <c r="AL8" i="55"/>
  <c r="AL9" i="55"/>
  <c r="AL12" i="55"/>
  <c r="AL29" i="55"/>
  <c r="AL23" i="55"/>
  <c r="AL27" i="55"/>
  <c r="AC8" i="55"/>
  <c r="AC9" i="55"/>
  <c r="AC10" i="55"/>
  <c r="AC11" i="55"/>
  <c r="AC12" i="55"/>
  <c r="AC7" i="55"/>
  <c r="AC29" i="55"/>
  <c r="AC18" i="55"/>
  <c r="AO28" i="55"/>
  <c r="AG28" i="55"/>
  <c r="AK26" i="55"/>
  <c r="AC26" i="55"/>
  <c r="AG18" i="55"/>
  <c r="T26" i="55"/>
  <c r="L26" i="55" s="1"/>
  <c r="AB26" i="55"/>
  <c r="AJ26" i="55"/>
  <c r="AE6" i="55"/>
  <c r="P30" i="55"/>
  <c r="AM6" i="55"/>
  <c r="AP28" i="55"/>
  <c r="AM26" i="55"/>
  <c r="AE26" i="55"/>
  <c r="AP25" i="55"/>
  <c r="AH25" i="55"/>
  <c r="AK25" i="55"/>
  <c r="AC25" i="55"/>
  <c r="AL20" i="55"/>
  <c r="AN17" i="55"/>
  <c r="AE29" i="55"/>
  <c r="AP26" i="55"/>
  <c r="AH26" i="55"/>
  <c r="T25" i="55"/>
  <c r="L25" i="55" s="1"/>
  <c r="AB25" i="55"/>
  <c r="AJ25" i="55"/>
  <c r="AK23" i="55"/>
  <c r="AC23" i="55"/>
  <c r="N30" i="55"/>
  <c r="AL19" i="55"/>
  <c r="AD19" i="55"/>
  <c r="AN18" i="55"/>
  <c r="AN27" i="55"/>
  <c r="AF27" i="55"/>
  <c r="AO24" i="55"/>
  <c r="AG24" i="55"/>
  <c r="T23" i="55"/>
  <c r="L23" i="55" s="1"/>
  <c r="AJ23" i="55"/>
  <c r="AB23" i="55"/>
  <c r="S30" i="55"/>
  <c r="AB28" i="55"/>
  <c r="AJ28" i="55"/>
  <c r="T28" i="55"/>
  <c r="L28" i="55" s="1"/>
  <c r="AN28" i="55"/>
  <c r="AF28" i="55"/>
  <c r="AN25" i="55"/>
  <c r="AD23" i="55"/>
  <c r="AT23" i="55" s="1"/>
  <c r="AN22" i="55"/>
  <c r="AF22" i="55"/>
  <c r="AK15" i="55"/>
  <c r="AO29" i="55"/>
  <c r="AJ29" i="55"/>
  <c r="AD27" i="55"/>
  <c r="AP24" i="55"/>
  <c r="AH24" i="55"/>
  <c r="AE24" i="55"/>
  <c r="AK19" i="55"/>
  <c r="AL16" i="55"/>
  <c r="AD16" i="55"/>
  <c r="AD28" i="55"/>
  <c r="AL28" i="55"/>
  <c r="AG27" i="55"/>
  <c r="AO27" i="55"/>
  <c r="AK27" i="55"/>
  <c r="AL26" i="55"/>
  <c r="AD26" i="55"/>
  <c r="AM29" i="55"/>
  <c r="AC24" i="55"/>
  <c r="AK24" i="55"/>
  <c r="AM24" i="55"/>
  <c r="AG23" i="55"/>
  <c r="AJ22" i="55"/>
  <c r="AL21" i="55"/>
  <c r="AD21" i="55"/>
  <c r="AN21" i="55"/>
  <c r="AF21" i="55"/>
  <c r="AG20" i="55"/>
  <c r="AO20" i="55"/>
  <c r="AJ18" i="55"/>
  <c r="T18" i="55"/>
  <c r="L18" i="55" s="1"/>
  <c r="AB18" i="55"/>
  <c r="AE17" i="55"/>
  <c r="AM17" i="55"/>
  <c r="AL17" i="55"/>
  <c r="AC15" i="55"/>
  <c r="AM12" i="55"/>
  <c r="AM8" i="55"/>
  <c r="AG7" i="55"/>
  <c r="AP6" i="55"/>
  <c r="AE23" i="55"/>
  <c r="AM23" i="55"/>
  <c r="AJ21" i="55"/>
  <c r="T21" i="55"/>
  <c r="L21" i="55" s="1"/>
  <c r="AB21" i="55"/>
  <c r="AF15" i="55"/>
  <c r="AN15" i="55"/>
  <c r="AE13" i="55"/>
  <c r="AM13" i="55"/>
  <c r="Q30" i="55"/>
  <c r="AB27" i="55"/>
  <c r="AJ27" i="55"/>
  <c r="AH20" i="55"/>
  <c r="AP19" i="55"/>
  <c r="AH19" i="55"/>
  <c r="T17" i="55"/>
  <c r="L17" i="55" s="1"/>
  <c r="AB17" i="55"/>
  <c r="AD13" i="55"/>
  <c r="AL13" i="55"/>
  <c r="AM11" i="55"/>
  <c r="AE11" i="55"/>
  <c r="AN23" i="55"/>
  <c r="AH28" i="55"/>
  <c r="AC27" i="55"/>
  <c r="AG26" i="55"/>
  <c r="AO26" i="55"/>
  <c r="AF25" i="55"/>
  <c r="AH23" i="55"/>
  <c r="AP23" i="55"/>
  <c r="AC21" i="55"/>
  <c r="AK21" i="55"/>
  <c r="AK20" i="55"/>
  <c r="AC20" i="55"/>
  <c r="AC16" i="55"/>
  <c r="AG15" i="55"/>
  <c r="AO14" i="55"/>
  <c r="AG14" i="55"/>
  <c r="AC14" i="55"/>
  <c r="AK14" i="55"/>
  <c r="AF13" i="55"/>
  <c r="T12" i="55"/>
  <c r="L12" i="55" s="1"/>
  <c r="AL11" i="55"/>
  <c r="AD7" i="55"/>
  <c r="AL7" i="55"/>
  <c r="AE28" i="55"/>
  <c r="AM28" i="55"/>
  <c r="AF26" i="55"/>
  <c r="AN26" i="55"/>
  <c r="AE25" i="55"/>
  <c r="AM25" i="55"/>
  <c r="AE22" i="55"/>
  <c r="AM20" i="55"/>
  <c r="AO19" i="55"/>
  <c r="AM16" i="55"/>
  <c r="AE16" i="55"/>
  <c r="AE15" i="55"/>
  <c r="AM15" i="55"/>
  <c r="AF14" i="55"/>
  <c r="T14" i="55"/>
  <c r="L14" i="55" s="1"/>
  <c r="T13" i="55"/>
  <c r="L13" i="55" s="1"/>
  <c r="AN19" i="55"/>
  <c r="AF19" i="55"/>
  <c r="AE14" i="55"/>
  <c r="AM14" i="55"/>
  <c r="AG29" i="55"/>
  <c r="AC28" i="55"/>
  <c r="AK28" i="55"/>
  <c r="AD25" i="55"/>
  <c r="AL25" i="55"/>
  <c r="AO22" i="55"/>
  <c r="AG22" i="55"/>
  <c r="AD20" i="55"/>
  <c r="T19" i="55"/>
  <c r="L19" i="55" s="1"/>
  <c r="AB19" i="55"/>
  <c r="AJ19" i="55"/>
  <c r="AO18" i="55"/>
  <c r="AM18" i="55"/>
  <c r="AE18" i="55"/>
  <c r="AF17" i="55"/>
  <c r="AD15" i="55"/>
  <c r="AL15" i="55"/>
  <c r="AJ11" i="55"/>
  <c r="T11" i="55"/>
  <c r="L11" i="55" s="1"/>
  <c r="AL10" i="55"/>
  <c r="AD10" i="55"/>
  <c r="AF9" i="55"/>
  <c r="AC6" i="55"/>
  <c r="AK6" i="55"/>
  <c r="AG21" i="55"/>
  <c r="AO21" i="55"/>
  <c r="AP16" i="55"/>
  <c r="AH16" i="55"/>
  <c r="AF24" i="55"/>
  <c r="AN24" i="55"/>
  <c r="AB22" i="55"/>
  <c r="AC19" i="55"/>
  <c r="AS19" i="55" s="1"/>
  <c r="AF18" i="55"/>
  <c r="AK18" i="55"/>
  <c r="AP15" i="55"/>
  <c r="AH15" i="55"/>
  <c r="AO15" i="55"/>
  <c r="AN14" i="55"/>
  <c r="AH13" i="55"/>
  <c r="AP13" i="55"/>
  <c r="AN13" i="55"/>
  <c r="AB11" i="55"/>
  <c r="AE9" i="55"/>
  <c r="AM9" i="55"/>
  <c r="T24" i="55"/>
  <c r="L24" i="55" s="1"/>
  <c r="AB24" i="55"/>
  <c r="AJ24" i="55"/>
  <c r="AH27" i="55"/>
  <c r="AP27" i="55"/>
  <c r="AD24" i="55"/>
  <c r="AL24" i="55"/>
  <c r="AC22" i="55"/>
  <c r="T22" i="55"/>
  <c r="L22" i="55" s="1"/>
  <c r="AM21" i="55"/>
  <c r="AP20" i="55"/>
  <c r="AP17" i="55"/>
  <c r="AH17" i="55"/>
  <c r="AO16" i="55"/>
  <c r="AK16" i="55"/>
  <c r="AJ14" i="55"/>
  <c r="AJ13" i="55"/>
  <c r="AN12" i="55"/>
  <c r="AF12" i="55"/>
  <c r="AJ10" i="55"/>
  <c r="AN8" i="55"/>
  <c r="AF6" i="55"/>
  <c r="AN6" i="55"/>
  <c r="AB20" i="55"/>
  <c r="AJ20" i="55"/>
  <c r="AD18" i="55"/>
  <c r="AL18" i="55"/>
  <c r="AB15" i="55"/>
  <c r="AJ15" i="55"/>
  <c r="T15" i="55"/>
  <c r="L15" i="55" s="1"/>
  <c r="AD14" i="55"/>
  <c r="AL14" i="55"/>
  <c r="AC13" i="55"/>
  <c r="AK13" i="55"/>
  <c r="AE8" i="55"/>
  <c r="AH22" i="55"/>
  <c r="AP22" i="55"/>
  <c r="AF16" i="55"/>
  <c r="AN16" i="55"/>
  <c r="AE12" i="55"/>
  <c r="AD11" i="55"/>
  <c r="BG6" i="55"/>
  <c r="M6" i="55" s="1"/>
  <c r="AE19" i="55"/>
  <c r="AM19" i="55"/>
  <c r="AG17" i="55"/>
  <c r="AO17" i="55"/>
  <c r="BL6" i="55"/>
  <c r="R6" i="55" s="1"/>
  <c r="AD22" i="55"/>
  <c r="AL22" i="55"/>
  <c r="AB16" i="55"/>
  <c r="AJ16" i="55"/>
  <c r="T7" i="55"/>
  <c r="L7" i="55" s="1"/>
  <c r="AF20" i="55"/>
  <c r="AN20" i="55"/>
  <c r="AH18" i="55"/>
  <c r="AP18" i="55"/>
  <c r="AH14" i="55"/>
  <c r="AP14" i="55"/>
  <c r="AG13" i="55"/>
  <c r="AO13" i="55"/>
  <c r="AC17" i="55"/>
  <c r="AK17" i="55"/>
  <c r="BI6" i="55"/>
  <c r="O6" i="55" s="1"/>
  <c r="AE6" i="54"/>
  <c r="AE7" i="54"/>
  <c r="AE8" i="54"/>
  <c r="AE9" i="54"/>
  <c r="AE10" i="54"/>
  <c r="AE11" i="54"/>
  <c r="AE12" i="54"/>
  <c r="AE13" i="54"/>
  <c r="AE15" i="54"/>
  <c r="AE28" i="54"/>
  <c r="AN29" i="54"/>
  <c r="AH6" i="54"/>
  <c r="AH7" i="54"/>
  <c r="AH8" i="54"/>
  <c r="AH9" i="54"/>
  <c r="AH10" i="54"/>
  <c r="AH11" i="54"/>
  <c r="AH12" i="54"/>
  <c r="AH13" i="54"/>
  <c r="AP6" i="54"/>
  <c r="AP7" i="54"/>
  <c r="AP8" i="54"/>
  <c r="AP9" i="54"/>
  <c r="AP10" i="54"/>
  <c r="AP11" i="54"/>
  <c r="AP12" i="54"/>
  <c r="AP13" i="54"/>
  <c r="AP25" i="54"/>
  <c r="AP18" i="54"/>
  <c r="AG6" i="54"/>
  <c r="AG7" i="54"/>
  <c r="AG8" i="54"/>
  <c r="AG9" i="54"/>
  <c r="AG10" i="54"/>
  <c r="AG11" i="54"/>
  <c r="AG12" i="54"/>
  <c r="AG13" i="54"/>
  <c r="AG18" i="54"/>
  <c r="AG21" i="54"/>
  <c r="AO6" i="54"/>
  <c r="AO7" i="54"/>
  <c r="AO8" i="54"/>
  <c r="AO9" i="54"/>
  <c r="AO10" i="54"/>
  <c r="AO11" i="54"/>
  <c r="AO12" i="54"/>
  <c r="AO13" i="54"/>
  <c r="AO27" i="54"/>
  <c r="AO18" i="54"/>
  <c r="AF6" i="54"/>
  <c r="AF8" i="54"/>
  <c r="AF10" i="54"/>
  <c r="AF12" i="54"/>
  <c r="AF18" i="54"/>
  <c r="AM6" i="54"/>
  <c r="AM7" i="54"/>
  <c r="AM8" i="54"/>
  <c r="AM9" i="54"/>
  <c r="AM10" i="54"/>
  <c r="AM11" i="54"/>
  <c r="AM12" i="54"/>
  <c r="AM13" i="54"/>
  <c r="AM28" i="54"/>
  <c r="AM22" i="54"/>
  <c r="AD6" i="54"/>
  <c r="AD7" i="54"/>
  <c r="AD8" i="54"/>
  <c r="AD9" i="54"/>
  <c r="AD10" i="54"/>
  <c r="AD11" i="54"/>
  <c r="AD12" i="54"/>
  <c r="AD13" i="54"/>
  <c r="AD19" i="54"/>
  <c r="AD15" i="54"/>
  <c r="AD28" i="54"/>
  <c r="T20" i="54"/>
  <c r="L20" i="54" s="1"/>
  <c r="AL6" i="54"/>
  <c r="AL7" i="54"/>
  <c r="AL8" i="54"/>
  <c r="AL9" i="54"/>
  <c r="AL10" i="54"/>
  <c r="AL11" i="54"/>
  <c r="AL12" i="54"/>
  <c r="AL13" i="54"/>
  <c r="AL15" i="54"/>
  <c r="AL28" i="54"/>
  <c r="AL19" i="54"/>
  <c r="AL25" i="54"/>
  <c r="AC7" i="54"/>
  <c r="AC9" i="54"/>
  <c r="AC11" i="54"/>
  <c r="AC13" i="54"/>
  <c r="AC19" i="54"/>
  <c r="AC24" i="54"/>
  <c r="AC10" i="54"/>
  <c r="AC12" i="54"/>
  <c r="AC6" i="54"/>
  <c r="AC8" i="54"/>
  <c r="AK6" i="54"/>
  <c r="AK8" i="54"/>
  <c r="AK10" i="54"/>
  <c r="AK12" i="54"/>
  <c r="AK7" i="54"/>
  <c r="AK9" i="54"/>
  <c r="AK11" i="54"/>
  <c r="AK13" i="54"/>
  <c r="AK24" i="54"/>
  <c r="AB6" i="54"/>
  <c r="AB7" i="54"/>
  <c r="AB8" i="54"/>
  <c r="AB9" i="54"/>
  <c r="AB10" i="54"/>
  <c r="AB11" i="54"/>
  <c r="AB12" i="54"/>
  <c r="AB13" i="54"/>
  <c r="AB20" i="54"/>
  <c r="AJ6" i="54"/>
  <c r="AJ7" i="54"/>
  <c r="AJ8" i="54"/>
  <c r="AJ9" i="54"/>
  <c r="AJ10" i="54"/>
  <c r="AJ11" i="54"/>
  <c r="AJ12" i="54"/>
  <c r="AJ13" i="54"/>
  <c r="AD27" i="54"/>
  <c r="AL27" i="54"/>
  <c r="AG27" i="54"/>
  <c r="AK20" i="54"/>
  <c r="AF29" i="54"/>
  <c r="AC27" i="54"/>
  <c r="AN26" i="54"/>
  <c r="AF26" i="54"/>
  <c r="T25" i="54"/>
  <c r="L25" i="54" s="1"/>
  <c r="AB25" i="54"/>
  <c r="AJ25" i="54"/>
  <c r="AH25" i="54"/>
  <c r="AO24" i="54"/>
  <c r="AG24" i="54"/>
  <c r="AG22" i="54"/>
  <c r="AO22" i="54"/>
  <c r="AB16" i="54"/>
  <c r="AH29" i="54"/>
  <c r="S30" i="54"/>
  <c r="AH23" i="54"/>
  <c r="AP23" i="54"/>
  <c r="AD25" i="54"/>
  <c r="AK21" i="54"/>
  <c r="AC21" i="54"/>
  <c r="AP24" i="54"/>
  <c r="AH24" i="54"/>
  <c r="T19" i="54"/>
  <c r="L19" i="54" s="1"/>
  <c r="AJ19" i="54"/>
  <c r="AB19" i="54"/>
  <c r="AE27" i="54"/>
  <c r="AM27" i="54"/>
  <c r="AF22" i="54"/>
  <c r="AN22" i="54"/>
  <c r="AL26" i="54"/>
  <c r="AD26" i="54"/>
  <c r="T26" i="54"/>
  <c r="L26" i="54" s="1"/>
  <c r="AJ26" i="54"/>
  <c r="AB26" i="54"/>
  <c r="AG23" i="54"/>
  <c r="AO23" i="54"/>
  <c r="AM16" i="54"/>
  <c r="AK17" i="54"/>
  <c r="AC17" i="54"/>
  <c r="AP28" i="54"/>
  <c r="AH28" i="54"/>
  <c r="AM20" i="54"/>
  <c r="AE20" i="54"/>
  <c r="AG29" i="54"/>
  <c r="AO29" i="54"/>
  <c r="AN28" i="54"/>
  <c r="AF28" i="54"/>
  <c r="AK26" i="54"/>
  <c r="AC26" i="54"/>
  <c r="AF23" i="54"/>
  <c r="AN23" i="54"/>
  <c r="AL18" i="54"/>
  <c r="AD18" i="54"/>
  <c r="O30" i="54"/>
  <c r="T29" i="54"/>
  <c r="L29" i="54" s="1"/>
  <c r="AJ29" i="54"/>
  <c r="AB29" i="54"/>
  <c r="AE22" i="54"/>
  <c r="AJ20" i="54"/>
  <c r="AG17" i="54"/>
  <c r="M30" i="54"/>
  <c r="AH27" i="54"/>
  <c r="AP27" i="54"/>
  <c r="AB24" i="54"/>
  <c r="AJ24" i="54"/>
  <c r="AP20" i="54"/>
  <c r="AH20" i="54"/>
  <c r="AL16" i="54"/>
  <c r="AP29" i="54"/>
  <c r="AF27" i="54"/>
  <c r="AN27" i="54"/>
  <c r="AF25" i="54"/>
  <c r="AN25" i="54"/>
  <c r="AH22" i="54"/>
  <c r="AP22" i="54"/>
  <c r="AD22" i="54"/>
  <c r="AL22" i="54"/>
  <c r="AK19" i="54"/>
  <c r="AD17" i="54"/>
  <c r="AL17" i="54"/>
  <c r="AJ17" i="54"/>
  <c r="T17" i="54"/>
  <c r="L17" i="54" s="1"/>
  <c r="AB17" i="54"/>
  <c r="AF16" i="54"/>
  <c r="AM15" i="54"/>
  <c r="AC28" i="54"/>
  <c r="AK28" i="54"/>
  <c r="AG25" i="54"/>
  <c r="AO25" i="54"/>
  <c r="AE19" i="54"/>
  <c r="AN17" i="54"/>
  <c r="AD29" i="54"/>
  <c r="AL29" i="54"/>
  <c r="AC25" i="54"/>
  <c r="AK25" i="54"/>
  <c r="AO21" i="54"/>
  <c r="AH15" i="54"/>
  <c r="AP15" i="54"/>
  <c r="AE23" i="54"/>
  <c r="AM23" i="54"/>
  <c r="R30" i="54"/>
  <c r="AF11" i="54"/>
  <c r="AN11" i="54"/>
  <c r="AE29" i="54"/>
  <c r="AM29" i="54"/>
  <c r="T27" i="54"/>
  <c r="L27" i="54" s="1"/>
  <c r="AB27" i="54"/>
  <c r="AJ27" i="54"/>
  <c r="AH26" i="54"/>
  <c r="AP26" i="54"/>
  <c r="T24" i="54"/>
  <c r="L24" i="54" s="1"/>
  <c r="AM21" i="54"/>
  <c r="AE21" i="54"/>
  <c r="AP16" i="54"/>
  <c r="AH16" i="54"/>
  <c r="AK27" i="54"/>
  <c r="AN21" i="54"/>
  <c r="AF21" i="54"/>
  <c r="AD23" i="54"/>
  <c r="AL23" i="54"/>
  <c r="AL20" i="54"/>
  <c r="AD20" i="54"/>
  <c r="AO19" i="54"/>
  <c r="AG19" i="54"/>
  <c r="AM19" i="54"/>
  <c r="AE14" i="54"/>
  <c r="AM14" i="54"/>
  <c r="P30" i="54"/>
  <c r="AC29" i="54"/>
  <c r="AK29" i="54"/>
  <c r="AG26" i="54"/>
  <c r="AO26" i="54"/>
  <c r="AF24" i="54"/>
  <c r="AN24" i="54"/>
  <c r="AC23" i="54"/>
  <c r="AK23" i="54"/>
  <c r="AC22" i="54"/>
  <c r="AK22" i="54"/>
  <c r="AL21" i="54"/>
  <c r="AD21" i="54"/>
  <c r="T21" i="54"/>
  <c r="L21" i="54" s="1"/>
  <c r="AJ21" i="54"/>
  <c r="AB21" i="54"/>
  <c r="AN20" i="54"/>
  <c r="AF20" i="54"/>
  <c r="AK18" i="54"/>
  <c r="AC18" i="54"/>
  <c r="AN18" i="54"/>
  <c r="AF17" i="54"/>
  <c r="AN16" i="54"/>
  <c r="AD14" i="54"/>
  <c r="AL14" i="54"/>
  <c r="AJ16" i="54"/>
  <c r="T16" i="54"/>
  <c r="L16" i="54" s="1"/>
  <c r="AF13" i="54"/>
  <c r="AN13" i="54"/>
  <c r="AN12" i="54"/>
  <c r="AN10" i="54"/>
  <c r="AF9" i="54"/>
  <c r="AN9" i="54"/>
  <c r="AN8" i="54"/>
  <c r="AF7" i="54"/>
  <c r="Q30" i="54"/>
  <c r="AN7" i="54"/>
  <c r="AN6" i="54"/>
  <c r="T23" i="54"/>
  <c r="L23" i="54" s="1"/>
  <c r="AJ23" i="54"/>
  <c r="AB23" i="54"/>
  <c r="AO17" i="54"/>
  <c r="T14" i="54"/>
  <c r="L14" i="54" s="1"/>
  <c r="AB14" i="54"/>
  <c r="AJ14" i="54"/>
  <c r="AG28" i="54"/>
  <c r="AO28" i="54"/>
  <c r="AE26" i="54"/>
  <c r="AM26" i="54"/>
  <c r="AE24" i="54"/>
  <c r="AM24" i="54"/>
  <c r="T22" i="54"/>
  <c r="L22" i="54" s="1"/>
  <c r="AB22" i="54"/>
  <c r="AJ22" i="54"/>
  <c r="AP19" i="54"/>
  <c r="AH19" i="54"/>
  <c r="T18" i="54"/>
  <c r="L18" i="54" s="1"/>
  <c r="AJ18" i="54"/>
  <c r="AB18" i="54"/>
  <c r="AM17" i="54"/>
  <c r="AE17" i="54"/>
  <c r="AF14" i="54"/>
  <c r="N30" i="54"/>
  <c r="T28" i="54"/>
  <c r="L28" i="54" s="1"/>
  <c r="AB28" i="54"/>
  <c r="AJ28" i="54"/>
  <c r="AE25" i="54"/>
  <c r="AM25" i="54"/>
  <c r="AD24" i="54"/>
  <c r="AL24" i="54"/>
  <c r="AC20" i="54"/>
  <c r="AH18" i="54"/>
  <c r="AE16" i="54"/>
  <c r="AD16" i="54"/>
  <c r="AG15" i="54"/>
  <c r="AO15" i="54"/>
  <c r="AC14" i="54"/>
  <c r="AK14" i="54"/>
  <c r="T12" i="54"/>
  <c r="L12" i="54" s="1"/>
  <c r="T10" i="54"/>
  <c r="L10" i="54" s="1"/>
  <c r="T8" i="54"/>
  <c r="L8" i="54" s="1"/>
  <c r="T6" i="54"/>
  <c r="AF19" i="54"/>
  <c r="AN19" i="54"/>
  <c r="AF15" i="54"/>
  <c r="AN15" i="54"/>
  <c r="AC15" i="54"/>
  <c r="AK15" i="54"/>
  <c r="AN14" i="54"/>
  <c r="AH21" i="54"/>
  <c r="AP21" i="54"/>
  <c r="AG16" i="54"/>
  <c r="AO16" i="54"/>
  <c r="T13" i="54"/>
  <c r="L13" i="54" s="1"/>
  <c r="T11" i="54"/>
  <c r="L11" i="54" s="1"/>
  <c r="T9" i="54"/>
  <c r="L9" i="54" s="1"/>
  <c r="T7" i="54"/>
  <c r="L7" i="54" s="1"/>
  <c r="AE18" i="54"/>
  <c r="AM18" i="54"/>
  <c r="AH17" i="54"/>
  <c r="AP17" i="54"/>
  <c r="T15" i="54"/>
  <c r="L15" i="54" s="1"/>
  <c r="AB15" i="54"/>
  <c r="AJ15" i="54"/>
  <c r="AH14" i="54"/>
  <c r="AP14" i="54"/>
  <c r="AG20" i="54"/>
  <c r="AO20" i="54"/>
  <c r="AC16" i="54"/>
  <c r="AK16" i="54"/>
  <c r="AG14" i="54"/>
  <c r="AO14" i="54"/>
  <c r="AK8" i="53"/>
  <c r="AK9" i="53"/>
  <c r="AK10" i="53"/>
  <c r="AK11" i="53"/>
  <c r="AK12" i="53"/>
  <c r="AK21" i="53"/>
  <c r="AK6" i="53"/>
  <c r="AK7" i="53"/>
  <c r="AK30" i="53"/>
  <c r="AK22" i="53"/>
  <c r="AJ9" i="53"/>
  <c r="AJ10" i="53"/>
  <c r="AJ11" i="53"/>
  <c r="AJ12" i="53"/>
  <c r="AJ6" i="53"/>
  <c r="AJ7" i="53"/>
  <c r="AJ8" i="53"/>
  <c r="AB9" i="53"/>
  <c r="AB10" i="53"/>
  <c r="AB11" i="53"/>
  <c r="AB12" i="53"/>
  <c r="AB6" i="53"/>
  <c r="AB7" i="53"/>
  <c r="AB8" i="53"/>
  <c r="AH10" i="53"/>
  <c r="AH11" i="53"/>
  <c r="AH12" i="53"/>
  <c r="AH6" i="53"/>
  <c r="AH7" i="53"/>
  <c r="AH8" i="53"/>
  <c r="AH9" i="53"/>
  <c r="AP10" i="53"/>
  <c r="AP11" i="53"/>
  <c r="AP12" i="53"/>
  <c r="AP6" i="53"/>
  <c r="AP7" i="53"/>
  <c r="AP8" i="53"/>
  <c r="AP9" i="53"/>
  <c r="AG10" i="53"/>
  <c r="AG11" i="53"/>
  <c r="AG12" i="53"/>
  <c r="AG6" i="53"/>
  <c r="AG7" i="53"/>
  <c r="AG8" i="53"/>
  <c r="AG9" i="53"/>
  <c r="AO10" i="53"/>
  <c r="AO11" i="53"/>
  <c r="AO12" i="53"/>
  <c r="AO6" i="53"/>
  <c r="AO7" i="53"/>
  <c r="AO8" i="53"/>
  <c r="AO9" i="53"/>
  <c r="AF6" i="53"/>
  <c r="AF7" i="53"/>
  <c r="AF8" i="53"/>
  <c r="AF9" i="53"/>
  <c r="AF12" i="53"/>
  <c r="AF10" i="53"/>
  <c r="AN6" i="53"/>
  <c r="AN7" i="53"/>
  <c r="AN8" i="53"/>
  <c r="AN9" i="53"/>
  <c r="AN25" i="53"/>
  <c r="AE6" i="53"/>
  <c r="AE7" i="53"/>
  <c r="AE8" i="53"/>
  <c r="AE9" i="53"/>
  <c r="AE22" i="53"/>
  <c r="AE10" i="53"/>
  <c r="AE12" i="53"/>
  <c r="AM6" i="53"/>
  <c r="AM7" i="53"/>
  <c r="AM8" i="53"/>
  <c r="AM9" i="53"/>
  <c r="AM22" i="53"/>
  <c r="AM25" i="53"/>
  <c r="AD8" i="53"/>
  <c r="AD9" i="53"/>
  <c r="AD10" i="53"/>
  <c r="AD11" i="53"/>
  <c r="AD12" i="53"/>
  <c r="T9" i="53"/>
  <c r="L9" i="53" s="1"/>
  <c r="T10" i="53"/>
  <c r="L10" i="53" s="1"/>
  <c r="T11" i="53"/>
  <c r="L11" i="53" s="1"/>
  <c r="T6" i="53"/>
  <c r="T7" i="53"/>
  <c r="L7" i="53" s="1"/>
  <c r="T8" i="53"/>
  <c r="L8" i="53" s="1"/>
  <c r="AL8" i="53"/>
  <c r="AL9" i="53"/>
  <c r="AL10" i="53"/>
  <c r="AL11" i="53"/>
  <c r="AL12" i="53"/>
  <c r="AL6" i="53"/>
  <c r="AL7" i="53"/>
  <c r="AL21" i="53"/>
  <c r="AC8" i="53"/>
  <c r="AC9" i="53"/>
  <c r="AC10" i="53"/>
  <c r="AC11" i="53"/>
  <c r="AC12" i="53"/>
  <c r="AC21" i="53"/>
  <c r="AC30" i="53"/>
  <c r="AL29" i="53"/>
  <c r="AD29" i="53"/>
  <c r="AE25" i="53"/>
  <c r="AJ29" i="53"/>
  <c r="AB29" i="53"/>
  <c r="AK29" i="53"/>
  <c r="AC29" i="53"/>
  <c r="AM23" i="53"/>
  <c r="AE23" i="53"/>
  <c r="AK28" i="53"/>
  <c r="AC28" i="53"/>
  <c r="BG27" i="53"/>
  <c r="AJ28" i="53"/>
  <c r="AB28" i="53"/>
  <c r="AF25" i="53"/>
  <c r="BJ31" i="53"/>
  <c r="AN22" i="53"/>
  <c r="AF22" i="53"/>
  <c r="AM30" i="53"/>
  <c r="AE30" i="53"/>
  <c r="AL30" i="53"/>
  <c r="AD30" i="53"/>
  <c r="AE29" i="53"/>
  <c r="AM29" i="53"/>
  <c r="AG25" i="53"/>
  <c r="AO25" i="53"/>
  <c r="BM27" i="53"/>
  <c r="BM24" i="53"/>
  <c r="AD21" i="53"/>
  <c r="AM21" i="53"/>
  <c r="AE21" i="53"/>
  <c r="BJ26" i="53"/>
  <c r="AB30" i="53"/>
  <c r="AJ30" i="53"/>
  <c r="BI26" i="53"/>
  <c r="AC22" i="53"/>
  <c r="AL20" i="53"/>
  <c r="AD20" i="53"/>
  <c r="T12" i="53"/>
  <c r="L12" i="53" s="1"/>
  <c r="AH30" i="53"/>
  <c r="AP30" i="53"/>
  <c r="AG29" i="53"/>
  <c r="AO29" i="53"/>
  <c r="AG28" i="53"/>
  <c r="AO28" i="53"/>
  <c r="BJ27" i="53"/>
  <c r="AC6" i="53"/>
  <c r="BL24" i="53"/>
  <c r="BJ15" i="53"/>
  <c r="AL22" i="53"/>
  <c r="AD6" i="53"/>
  <c r="AF28" i="53"/>
  <c r="AN28" i="53"/>
  <c r="BI24" i="53"/>
  <c r="BL18" i="53"/>
  <c r="BK13" i="53"/>
  <c r="AD7" i="53"/>
  <c r="AH29" i="53"/>
  <c r="AP29" i="53"/>
  <c r="BK27" i="53"/>
  <c r="AH28" i="53"/>
  <c r="AP28" i="53"/>
  <c r="AD25" i="53"/>
  <c r="AL25" i="53"/>
  <c r="BH24" i="53"/>
  <c r="AK23" i="53"/>
  <c r="AC23" i="53"/>
  <c r="BM22" i="53"/>
  <c r="BI14" i="53"/>
  <c r="BJ13" i="53"/>
  <c r="AC7" i="53"/>
  <c r="AG30" i="53"/>
  <c r="AO30" i="53"/>
  <c r="AE28" i="53"/>
  <c r="AM28" i="53"/>
  <c r="AH25" i="53"/>
  <c r="AP25" i="53"/>
  <c r="AC25" i="53"/>
  <c r="AK25" i="53"/>
  <c r="BK21" i="53"/>
  <c r="AN12" i="53"/>
  <c r="AF11" i="53"/>
  <c r="AN11" i="53"/>
  <c r="AN10" i="53"/>
  <c r="BG31" i="53"/>
  <c r="AF29" i="53"/>
  <c r="AN29" i="53"/>
  <c r="AF30" i="53"/>
  <c r="AN30" i="53"/>
  <c r="AD28" i="53"/>
  <c r="AL28" i="53"/>
  <c r="BJ20" i="53"/>
  <c r="AM12" i="53"/>
  <c r="AE11" i="53"/>
  <c r="AM11" i="53"/>
  <c r="AM10" i="53"/>
  <c r="BK24" i="53"/>
  <c r="AD23" i="53"/>
  <c r="AL23" i="53"/>
  <c r="BM20" i="53"/>
  <c r="BI15" i="53"/>
  <c r="AC14" i="53"/>
  <c r="AK14" i="53"/>
  <c r="BL20" i="53"/>
  <c r="BJ18" i="53"/>
  <c r="BM17" i="53"/>
  <c r="BH15" i="53"/>
  <c r="BH13" i="53"/>
  <c r="AD22" i="53"/>
  <c r="AE24" i="53"/>
  <c r="AM24" i="53"/>
  <c r="BK17" i="53"/>
  <c r="BG24" i="53"/>
  <c r="BG22" i="53"/>
  <c r="BJ17" i="53"/>
  <c r="BJ16" i="53"/>
  <c r="BP9" i="53"/>
  <c r="BG16" i="53" s="1"/>
  <c r="BM13" i="53"/>
  <c r="BJ14" i="53"/>
  <c r="BH20" i="53"/>
  <c r="BI17" i="53"/>
  <c r="BI16" i="53"/>
  <c r="BL15" i="53"/>
  <c r="BK14" i="53"/>
  <c r="AH7" i="52"/>
  <c r="AH8" i="52"/>
  <c r="AH9" i="52"/>
  <c r="AH10" i="52"/>
  <c r="AH11" i="52"/>
  <c r="AH12" i="52"/>
  <c r="AP7" i="52"/>
  <c r="AP8" i="52"/>
  <c r="AP9" i="52"/>
  <c r="AP10" i="52"/>
  <c r="AP11" i="52"/>
  <c r="AP12" i="52"/>
  <c r="AG7" i="52"/>
  <c r="AG8" i="52"/>
  <c r="AG9" i="52"/>
  <c r="AG10" i="52"/>
  <c r="AG11" i="52"/>
  <c r="AG12" i="52"/>
  <c r="AO7" i="52"/>
  <c r="AO8" i="52"/>
  <c r="AO9" i="52"/>
  <c r="AO10" i="52"/>
  <c r="AO11" i="52"/>
  <c r="AO12" i="52"/>
  <c r="AF7" i="52"/>
  <c r="AF8" i="52"/>
  <c r="AF9" i="52"/>
  <c r="AF10" i="52"/>
  <c r="AF11" i="52"/>
  <c r="AF12" i="52"/>
  <c r="AN7" i="52"/>
  <c r="AN8" i="52"/>
  <c r="AN9" i="52"/>
  <c r="AN10" i="52"/>
  <c r="AN11" i="52"/>
  <c r="AN12" i="52"/>
  <c r="AE8" i="52"/>
  <c r="AE9" i="52"/>
  <c r="AE10" i="52"/>
  <c r="AE11" i="52"/>
  <c r="AE12" i="52"/>
  <c r="AE7" i="52"/>
  <c r="AM8" i="52"/>
  <c r="AM9" i="52"/>
  <c r="AM10" i="52"/>
  <c r="AM11" i="52"/>
  <c r="AM12" i="52"/>
  <c r="AM7" i="52"/>
  <c r="AD8" i="52"/>
  <c r="AD9" i="52"/>
  <c r="AD10" i="52"/>
  <c r="AD11" i="52"/>
  <c r="AD12" i="52"/>
  <c r="AD7" i="52"/>
  <c r="AD28" i="52"/>
  <c r="T7" i="52"/>
  <c r="L7" i="52" s="1"/>
  <c r="T8" i="52"/>
  <c r="L8" i="52" s="1"/>
  <c r="T9" i="52"/>
  <c r="L9" i="52" s="1"/>
  <c r="T10" i="52"/>
  <c r="L10" i="52" s="1"/>
  <c r="T11" i="52"/>
  <c r="L11" i="52" s="1"/>
  <c r="T12" i="52"/>
  <c r="L12" i="52" s="1"/>
  <c r="AL8" i="52"/>
  <c r="AL9" i="52"/>
  <c r="AL10" i="52"/>
  <c r="AL11" i="52"/>
  <c r="AL12" i="52"/>
  <c r="AL7" i="52"/>
  <c r="AL28" i="52"/>
  <c r="AL21" i="52"/>
  <c r="AC7" i="52"/>
  <c r="AC8" i="52"/>
  <c r="AC9" i="52"/>
  <c r="AC10" i="52"/>
  <c r="AC11" i="52"/>
  <c r="AC12" i="52"/>
  <c r="AK7" i="52"/>
  <c r="AK8" i="52"/>
  <c r="AK9" i="52"/>
  <c r="AK10" i="52"/>
  <c r="AK11" i="52"/>
  <c r="AK12" i="52"/>
  <c r="AB7" i="52"/>
  <c r="AB8" i="52"/>
  <c r="AB9" i="52"/>
  <c r="AB10" i="52"/>
  <c r="AB11" i="52"/>
  <c r="AB12" i="52"/>
  <c r="AJ7" i="52"/>
  <c r="AJ8" i="52"/>
  <c r="AJ9" i="52"/>
  <c r="AJ10" i="52"/>
  <c r="AJ11" i="52"/>
  <c r="AJ12" i="52"/>
  <c r="T28" i="52"/>
  <c r="L28" i="52" s="1"/>
  <c r="AB28" i="52"/>
  <c r="AJ28" i="52"/>
  <c r="AG24" i="52"/>
  <c r="AO24" i="52"/>
  <c r="AK22" i="52"/>
  <c r="AC22" i="52"/>
  <c r="AN26" i="52"/>
  <c r="AF26" i="52"/>
  <c r="AE20" i="52"/>
  <c r="AM20" i="52"/>
  <c r="AG28" i="52"/>
  <c r="AO28" i="52"/>
  <c r="AF27" i="52"/>
  <c r="AN27" i="52"/>
  <c r="AK27" i="52"/>
  <c r="AC27" i="52"/>
  <c r="AH24" i="52"/>
  <c r="AP24" i="52"/>
  <c r="AN21" i="52"/>
  <c r="AF21" i="52"/>
  <c r="AM19" i="52"/>
  <c r="AE19" i="52"/>
  <c r="AE28" i="52"/>
  <c r="AM28" i="52"/>
  <c r="AD25" i="52"/>
  <c r="AL25" i="52"/>
  <c r="AC28" i="52"/>
  <c r="AK28" i="52"/>
  <c r="AH27" i="52"/>
  <c r="AP27" i="52"/>
  <c r="AP23" i="52"/>
  <c r="AH23" i="52"/>
  <c r="AL26" i="52"/>
  <c r="AD26" i="52"/>
  <c r="AE25" i="52"/>
  <c r="AM25" i="52"/>
  <c r="AO23" i="52"/>
  <c r="AG23" i="52"/>
  <c r="AE21" i="52"/>
  <c r="AM21" i="52"/>
  <c r="AD21" i="52"/>
  <c r="AK20" i="52"/>
  <c r="AC20" i="52"/>
  <c r="AK23" i="52"/>
  <c r="AC23" i="52"/>
  <c r="AE24" i="52"/>
  <c r="AM24" i="52"/>
  <c r="AH28" i="52"/>
  <c r="AP28" i="52"/>
  <c r="AC24" i="52"/>
  <c r="AK24" i="52"/>
  <c r="AD27" i="52"/>
  <c r="AL27" i="52"/>
  <c r="T27" i="52"/>
  <c r="L27" i="52" s="1"/>
  <c r="AB27" i="52"/>
  <c r="AJ27" i="52"/>
  <c r="AG26" i="52"/>
  <c r="AO26" i="52"/>
  <c r="AF24" i="52"/>
  <c r="AN24" i="52"/>
  <c r="AC18" i="52"/>
  <c r="AK18" i="52"/>
  <c r="AH26" i="52"/>
  <c r="AP26" i="52"/>
  <c r="AE27" i="52"/>
  <c r="AM27" i="52"/>
  <c r="AG25" i="52"/>
  <c r="AO25" i="52"/>
  <c r="AE26" i="52"/>
  <c r="AM26" i="52"/>
  <c r="AJ26" i="52"/>
  <c r="T26" i="52"/>
  <c r="L26" i="52" s="1"/>
  <c r="AB26" i="52"/>
  <c r="AC25" i="52"/>
  <c r="AK25" i="52"/>
  <c r="AF20" i="52"/>
  <c r="AN20" i="52"/>
  <c r="AL19" i="52"/>
  <c r="AD19" i="52"/>
  <c r="AE29" i="52"/>
  <c r="AM29" i="52"/>
  <c r="AF28" i="52"/>
  <c r="AN28" i="52"/>
  <c r="AO27" i="52"/>
  <c r="AG27" i="52"/>
  <c r="AC26" i="52"/>
  <c r="AK26" i="52"/>
  <c r="AF25" i="52"/>
  <c r="AN25" i="52"/>
  <c r="AL24" i="52"/>
  <c r="AD24" i="52"/>
  <c r="AK19" i="52"/>
  <c r="AC19" i="52"/>
  <c r="AD18" i="52"/>
  <c r="AL18" i="52"/>
  <c r="AH17" i="52"/>
  <c r="AP17" i="52"/>
  <c r="AD22" i="52"/>
  <c r="AL22" i="52"/>
  <c r="AG20" i="52"/>
  <c r="AO20" i="52"/>
  <c r="AB22" i="52"/>
  <c r="AJ22" i="52"/>
  <c r="AF13" i="52"/>
  <c r="AN13" i="52"/>
  <c r="BP5" i="52"/>
  <c r="BP6" i="52" s="1"/>
  <c r="BJ17" i="52"/>
  <c r="BK6" i="52"/>
  <c r="BM18" i="52"/>
  <c r="BC33" i="51"/>
  <c r="BF29" i="51"/>
  <c r="BE29" i="51"/>
  <c r="BD29" i="51"/>
  <c r="BC29" i="51"/>
  <c r="BB29" i="51"/>
  <c r="BA29" i="51"/>
  <c r="AZ29" i="51"/>
  <c r="S29" i="51"/>
  <c r="R29" i="51"/>
  <c r="Q29" i="51"/>
  <c r="P29" i="51"/>
  <c r="O29" i="51"/>
  <c r="N29" i="51"/>
  <c r="M29" i="51"/>
  <c r="BF28" i="51"/>
  <c r="BE28" i="51"/>
  <c r="BD28" i="51"/>
  <c r="BC28" i="51"/>
  <c r="BB28" i="51"/>
  <c r="BA28" i="51"/>
  <c r="AZ28" i="51"/>
  <c r="S28" i="51"/>
  <c r="R28" i="51"/>
  <c r="Q28" i="51"/>
  <c r="P28" i="51"/>
  <c r="O28" i="51"/>
  <c r="N28" i="51"/>
  <c r="M28" i="51"/>
  <c r="BF27" i="51"/>
  <c r="BE27" i="51"/>
  <c r="BD27" i="51"/>
  <c r="BC27" i="51"/>
  <c r="BB27" i="51"/>
  <c r="BA27" i="51"/>
  <c r="AZ27" i="51"/>
  <c r="S27" i="51"/>
  <c r="R27" i="51"/>
  <c r="Q27" i="51"/>
  <c r="P27" i="51"/>
  <c r="O27" i="51"/>
  <c r="N27" i="51"/>
  <c r="M27" i="51"/>
  <c r="BF26" i="51"/>
  <c r="BE26" i="51"/>
  <c r="BD26" i="51"/>
  <c r="BC26" i="51"/>
  <c r="BB26" i="51"/>
  <c r="BA26" i="51"/>
  <c r="AZ26" i="51"/>
  <c r="S26" i="51"/>
  <c r="R26" i="51"/>
  <c r="Q26" i="51"/>
  <c r="P26" i="51"/>
  <c r="O26" i="51"/>
  <c r="N26" i="51"/>
  <c r="M26" i="51"/>
  <c r="BF25" i="51"/>
  <c r="BE25" i="51"/>
  <c r="BD25" i="51"/>
  <c r="BC25" i="51"/>
  <c r="BB25" i="51"/>
  <c r="BA25" i="51"/>
  <c r="AZ25" i="51"/>
  <c r="S25" i="51"/>
  <c r="R25" i="51"/>
  <c r="Q25" i="51"/>
  <c r="P25" i="51"/>
  <c r="O25" i="51"/>
  <c r="N25" i="51"/>
  <c r="M25" i="51"/>
  <c r="BF24" i="51"/>
  <c r="BE24" i="51"/>
  <c r="BD24" i="51"/>
  <c r="BC24" i="51"/>
  <c r="BB24" i="51"/>
  <c r="BA24" i="51"/>
  <c r="AZ24" i="51"/>
  <c r="S24" i="51"/>
  <c r="R24" i="51"/>
  <c r="Q24" i="51"/>
  <c r="P24" i="51"/>
  <c r="O24" i="51"/>
  <c r="N24" i="51"/>
  <c r="M24" i="51"/>
  <c r="BF23" i="51"/>
  <c r="BE23" i="51"/>
  <c r="BD23" i="51"/>
  <c r="BC23" i="51"/>
  <c r="BB23" i="51"/>
  <c r="BA23" i="51"/>
  <c r="AZ23" i="51"/>
  <c r="S23" i="51"/>
  <c r="R23" i="51"/>
  <c r="Q23" i="51"/>
  <c r="P23" i="51"/>
  <c r="O23" i="51"/>
  <c r="N23" i="51"/>
  <c r="M23" i="51"/>
  <c r="BF22" i="51"/>
  <c r="BE22" i="51"/>
  <c r="BD22" i="51"/>
  <c r="BC22" i="51"/>
  <c r="BB22" i="51"/>
  <c r="BA22" i="51"/>
  <c r="AZ22" i="51"/>
  <c r="S22" i="51"/>
  <c r="R22" i="51"/>
  <c r="Q22" i="51"/>
  <c r="P22" i="51"/>
  <c r="O22" i="51"/>
  <c r="N22" i="51"/>
  <c r="M22" i="51"/>
  <c r="BF21" i="51"/>
  <c r="BE21" i="51"/>
  <c r="BD21" i="51"/>
  <c r="BC21" i="51"/>
  <c r="BB21" i="51"/>
  <c r="BA21" i="51"/>
  <c r="AZ21" i="51"/>
  <c r="S21" i="51"/>
  <c r="R21" i="51"/>
  <c r="Q21" i="51"/>
  <c r="P21" i="51"/>
  <c r="O21" i="51"/>
  <c r="N21" i="51"/>
  <c r="M21" i="51"/>
  <c r="BF20" i="51"/>
  <c r="BE20" i="51"/>
  <c r="BD20" i="51"/>
  <c r="BC20" i="51"/>
  <c r="BB20" i="51"/>
  <c r="BA20" i="51"/>
  <c r="AZ20" i="51"/>
  <c r="S20" i="51"/>
  <c r="R20" i="51"/>
  <c r="Q20" i="51"/>
  <c r="P20" i="51"/>
  <c r="O20" i="51"/>
  <c r="N20" i="51"/>
  <c r="M20" i="51"/>
  <c r="BF19" i="51"/>
  <c r="BE19" i="51"/>
  <c r="BD19" i="51"/>
  <c r="BC19" i="51"/>
  <c r="BB19" i="51"/>
  <c r="BA19" i="51"/>
  <c r="AZ19" i="51"/>
  <c r="S19" i="51"/>
  <c r="R19" i="51"/>
  <c r="Q19" i="51"/>
  <c r="P19" i="51"/>
  <c r="O19" i="51"/>
  <c r="N19" i="51"/>
  <c r="M19" i="51"/>
  <c r="BF18" i="51"/>
  <c r="BE18" i="51"/>
  <c r="BD18" i="51"/>
  <c r="BC18" i="51"/>
  <c r="BB18" i="51"/>
  <c r="BA18" i="51"/>
  <c r="AZ18" i="51"/>
  <c r="S18" i="51"/>
  <c r="R18" i="51"/>
  <c r="Q18" i="51"/>
  <c r="P18" i="51"/>
  <c r="O18" i="51"/>
  <c r="N18" i="51"/>
  <c r="M18" i="51"/>
  <c r="BF17" i="51"/>
  <c r="BE17" i="51"/>
  <c r="BD17" i="51"/>
  <c r="BC17" i="51"/>
  <c r="BB17" i="51"/>
  <c r="BA17" i="51"/>
  <c r="AZ17" i="51"/>
  <c r="S17" i="51"/>
  <c r="R17" i="51"/>
  <c r="Q17" i="51"/>
  <c r="P17" i="51"/>
  <c r="O17" i="51"/>
  <c r="N17" i="51"/>
  <c r="M17" i="51"/>
  <c r="BF16" i="51"/>
  <c r="BE16" i="51"/>
  <c r="BD16" i="51"/>
  <c r="BC16" i="51"/>
  <c r="BB16" i="51"/>
  <c r="BA16" i="51"/>
  <c r="AZ16" i="51"/>
  <c r="S16" i="51"/>
  <c r="R16" i="51"/>
  <c r="Q16" i="51"/>
  <c r="P16" i="51"/>
  <c r="O16" i="51"/>
  <c r="N16" i="51"/>
  <c r="M16" i="51"/>
  <c r="BF15" i="51"/>
  <c r="BE15" i="51"/>
  <c r="BD15" i="51"/>
  <c r="BC15" i="51"/>
  <c r="BB15" i="51"/>
  <c r="BA15" i="51"/>
  <c r="AZ15" i="51"/>
  <c r="S15" i="51"/>
  <c r="R15" i="51"/>
  <c r="Q15" i="51"/>
  <c r="P15" i="51"/>
  <c r="O15" i="51"/>
  <c r="N15" i="51"/>
  <c r="M15" i="51"/>
  <c r="BF14" i="51"/>
  <c r="BE14" i="51"/>
  <c r="BD14" i="51"/>
  <c r="BC14" i="51"/>
  <c r="BB14" i="51"/>
  <c r="BA14" i="51"/>
  <c r="AZ14" i="51"/>
  <c r="S14" i="51"/>
  <c r="R14" i="51"/>
  <c r="Q14" i="51"/>
  <c r="P14" i="51"/>
  <c r="O14" i="51"/>
  <c r="N14" i="51"/>
  <c r="M14" i="51"/>
  <c r="BF13" i="51"/>
  <c r="BE13" i="51"/>
  <c r="BD13" i="51"/>
  <c r="BC13" i="51"/>
  <c r="BB13" i="51"/>
  <c r="BA13" i="51"/>
  <c r="AZ13" i="51"/>
  <c r="S13" i="51"/>
  <c r="R13" i="51"/>
  <c r="Q13" i="51"/>
  <c r="P13" i="51"/>
  <c r="O13" i="51"/>
  <c r="N13" i="51"/>
  <c r="M13" i="51"/>
  <c r="BF12" i="51"/>
  <c r="BE12" i="51"/>
  <c r="BD12" i="51"/>
  <c r="BC12" i="51"/>
  <c r="BB12" i="51"/>
  <c r="BA12" i="51"/>
  <c r="AZ12" i="51"/>
  <c r="S12" i="51"/>
  <c r="R12" i="51"/>
  <c r="Q12" i="51"/>
  <c r="P12" i="51"/>
  <c r="O12" i="51"/>
  <c r="N12" i="51"/>
  <c r="M12" i="51"/>
  <c r="BF11" i="51"/>
  <c r="BE11" i="51"/>
  <c r="BD11" i="51"/>
  <c r="BC11" i="51"/>
  <c r="BB11" i="51"/>
  <c r="BA11" i="51"/>
  <c r="AZ11" i="51"/>
  <c r="S11" i="51"/>
  <c r="R11" i="51"/>
  <c r="Q11" i="51"/>
  <c r="P11" i="51"/>
  <c r="O11" i="51"/>
  <c r="N11" i="51"/>
  <c r="M11" i="51"/>
  <c r="BF10" i="51"/>
  <c r="BE10" i="51"/>
  <c r="BD10" i="51"/>
  <c r="BC10" i="51"/>
  <c r="BB10" i="51"/>
  <c r="BA10" i="51"/>
  <c r="AZ10" i="51"/>
  <c r="S10" i="51"/>
  <c r="R10" i="51"/>
  <c r="Q10" i="51"/>
  <c r="P10" i="51"/>
  <c r="O10" i="51"/>
  <c r="N10" i="51"/>
  <c r="M10" i="51"/>
  <c r="BF9" i="51"/>
  <c r="BE9" i="51"/>
  <c r="BD9" i="51"/>
  <c r="BC9" i="51"/>
  <c r="BB9" i="51"/>
  <c r="BA9" i="51"/>
  <c r="AZ9" i="51"/>
  <c r="S9" i="51"/>
  <c r="R9" i="51"/>
  <c r="Q9" i="51"/>
  <c r="P9" i="51"/>
  <c r="O9" i="51"/>
  <c r="N9" i="51"/>
  <c r="M9" i="51"/>
  <c r="BO8" i="51"/>
  <c r="BF8" i="51"/>
  <c r="BE8" i="51"/>
  <c r="BD8" i="51"/>
  <c r="BC8" i="51"/>
  <c r="BB8" i="51"/>
  <c r="BA8" i="51"/>
  <c r="AZ8" i="51"/>
  <c r="S8" i="51"/>
  <c r="R8" i="51"/>
  <c r="Q8" i="51"/>
  <c r="P8" i="51"/>
  <c r="O8" i="51"/>
  <c r="N8" i="51"/>
  <c r="M8" i="51"/>
  <c r="BO7" i="51"/>
  <c r="BF7" i="51"/>
  <c r="BE7" i="51"/>
  <c r="BD7" i="51"/>
  <c r="BC7" i="51"/>
  <c r="BB7" i="51"/>
  <c r="BA7" i="51"/>
  <c r="AZ7" i="51"/>
  <c r="S7" i="51"/>
  <c r="R7" i="51"/>
  <c r="Q7" i="51"/>
  <c r="P7" i="51"/>
  <c r="O7" i="51"/>
  <c r="N7" i="51"/>
  <c r="M7" i="51"/>
  <c r="BO6" i="51"/>
  <c r="BF6" i="51"/>
  <c r="BE6" i="51"/>
  <c r="BD6" i="51"/>
  <c r="BC6" i="51"/>
  <c r="BB6" i="51"/>
  <c r="BA6" i="51"/>
  <c r="AZ6" i="51"/>
  <c r="S6" i="51"/>
  <c r="R6" i="51"/>
  <c r="Q6" i="51"/>
  <c r="Q30" i="51" s="1"/>
  <c r="P6" i="51"/>
  <c r="O6" i="51"/>
  <c r="N6" i="51"/>
  <c r="N30" i="51" s="1"/>
  <c r="M6" i="51"/>
  <c r="A3" i="51"/>
  <c r="BC33" i="50"/>
  <c r="BF29" i="50"/>
  <c r="BE29" i="50"/>
  <c r="BD29" i="50"/>
  <c r="BC29" i="50"/>
  <c r="BB29" i="50"/>
  <c r="BA29" i="50"/>
  <c r="AZ29" i="50"/>
  <c r="S29" i="50"/>
  <c r="R29" i="50"/>
  <c r="Q29" i="50"/>
  <c r="P29" i="50"/>
  <c r="O29" i="50"/>
  <c r="N29" i="50"/>
  <c r="M29" i="50"/>
  <c r="BF28" i="50"/>
  <c r="BE28" i="50"/>
  <c r="BD28" i="50"/>
  <c r="BC28" i="50"/>
  <c r="BB28" i="50"/>
  <c r="BA28" i="50"/>
  <c r="AZ28" i="50"/>
  <c r="S28" i="50"/>
  <c r="R28" i="50"/>
  <c r="Q28" i="50"/>
  <c r="P28" i="50"/>
  <c r="O28" i="50"/>
  <c r="N28" i="50"/>
  <c r="M28" i="50"/>
  <c r="BF27" i="50"/>
  <c r="BE27" i="50"/>
  <c r="BD27" i="50"/>
  <c r="BC27" i="50"/>
  <c r="BB27" i="50"/>
  <c r="BA27" i="50"/>
  <c r="AZ27" i="50"/>
  <c r="S27" i="50"/>
  <c r="R27" i="50"/>
  <c r="Q27" i="50"/>
  <c r="P27" i="50"/>
  <c r="O27" i="50"/>
  <c r="N27" i="50"/>
  <c r="M27" i="50"/>
  <c r="BF26" i="50"/>
  <c r="BE26" i="50"/>
  <c r="BD26" i="50"/>
  <c r="BC26" i="50"/>
  <c r="BB26" i="50"/>
  <c r="BA26" i="50"/>
  <c r="AZ26" i="50"/>
  <c r="S26" i="50"/>
  <c r="R26" i="50"/>
  <c r="Q26" i="50"/>
  <c r="P26" i="50"/>
  <c r="O26" i="50"/>
  <c r="N26" i="50"/>
  <c r="M26" i="50"/>
  <c r="BF25" i="50"/>
  <c r="BE25" i="50"/>
  <c r="BD25" i="50"/>
  <c r="BC25" i="50"/>
  <c r="BB25" i="50"/>
  <c r="BA25" i="50"/>
  <c r="AZ25" i="50"/>
  <c r="S25" i="50"/>
  <c r="R25" i="50"/>
  <c r="Q25" i="50"/>
  <c r="P25" i="50"/>
  <c r="O25" i="50"/>
  <c r="N25" i="50"/>
  <c r="M25" i="50"/>
  <c r="BF24" i="50"/>
  <c r="BE24" i="50"/>
  <c r="BD24" i="50"/>
  <c r="BC24" i="50"/>
  <c r="BB24" i="50"/>
  <c r="BA24" i="50"/>
  <c r="AZ24" i="50"/>
  <c r="S24" i="50"/>
  <c r="R24" i="50"/>
  <c r="Q24" i="50"/>
  <c r="P24" i="50"/>
  <c r="O24" i="50"/>
  <c r="N24" i="50"/>
  <c r="M24" i="50"/>
  <c r="BF23" i="50"/>
  <c r="BE23" i="50"/>
  <c r="BD23" i="50"/>
  <c r="BC23" i="50"/>
  <c r="BB23" i="50"/>
  <c r="BA23" i="50"/>
  <c r="AZ23" i="50"/>
  <c r="S23" i="50"/>
  <c r="R23" i="50"/>
  <c r="Q23" i="50"/>
  <c r="P23" i="50"/>
  <c r="O23" i="50"/>
  <c r="N23" i="50"/>
  <c r="M23" i="50"/>
  <c r="BF22" i="50"/>
  <c r="BE22" i="50"/>
  <c r="BD22" i="50"/>
  <c r="BC22" i="50"/>
  <c r="BB22" i="50"/>
  <c r="BA22" i="50"/>
  <c r="AZ22" i="50"/>
  <c r="S22" i="50"/>
  <c r="R22" i="50"/>
  <c r="Q22" i="50"/>
  <c r="P22" i="50"/>
  <c r="O22" i="50"/>
  <c r="N22" i="50"/>
  <c r="M22" i="50"/>
  <c r="BF21" i="50"/>
  <c r="BE21" i="50"/>
  <c r="BD21" i="50"/>
  <c r="BC21" i="50"/>
  <c r="BB21" i="50"/>
  <c r="BA21" i="50"/>
  <c r="AZ21" i="50"/>
  <c r="S21" i="50"/>
  <c r="R21" i="50"/>
  <c r="Q21" i="50"/>
  <c r="P21" i="50"/>
  <c r="O21" i="50"/>
  <c r="N21" i="50"/>
  <c r="M21" i="50"/>
  <c r="BF20" i="50"/>
  <c r="BE20" i="50"/>
  <c r="BD20" i="50"/>
  <c r="BC20" i="50"/>
  <c r="BB20" i="50"/>
  <c r="BA20" i="50"/>
  <c r="AZ20" i="50"/>
  <c r="S20" i="50"/>
  <c r="R20" i="50"/>
  <c r="Q20" i="50"/>
  <c r="P20" i="50"/>
  <c r="O20" i="50"/>
  <c r="N20" i="50"/>
  <c r="M20" i="50"/>
  <c r="BF19" i="50"/>
  <c r="BE19" i="50"/>
  <c r="BD19" i="50"/>
  <c r="BC19" i="50"/>
  <c r="BB19" i="50"/>
  <c r="BA19" i="50"/>
  <c r="AZ19" i="50"/>
  <c r="S19" i="50"/>
  <c r="R19" i="50"/>
  <c r="Q19" i="50"/>
  <c r="P19" i="50"/>
  <c r="O19" i="50"/>
  <c r="N19" i="50"/>
  <c r="M19" i="50"/>
  <c r="BF18" i="50"/>
  <c r="BE18" i="50"/>
  <c r="BD18" i="50"/>
  <c r="BC18" i="50"/>
  <c r="BB18" i="50"/>
  <c r="BA18" i="50"/>
  <c r="AZ18" i="50"/>
  <c r="S18" i="50"/>
  <c r="R18" i="50"/>
  <c r="Q18" i="50"/>
  <c r="P18" i="50"/>
  <c r="O18" i="50"/>
  <c r="N18" i="50"/>
  <c r="M18" i="50"/>
  <c r="BF17" i="50"/>
  <c r="BE17" i="50"/>
  <c r="BD17" i="50"/>
  <c r="BC17" i="50"/>
  <c r="BB17" i="50"/>
  <c r="BA17" i="50"/>
  <c r="AZ17" i="50"/>
  <c r="S17" i="50"/>
  <c r="R17" i="50"/>
  <c r="Q17" i="50"/>
  <c r="P17" i="50"/>
  <c r="O17" i="50"/>
  <c r="N17" i="50"/>
  <c r="M17" i="50"/>
  <c r="BF16" i="50"/>
  <c r="BE16" i="50"/>
  <c r="BD16" i="50"/>
  <c r="BC16" i="50"/>
  <c r="BB16" i="50"/>
  <c r="BA16" i="50"/>
  <c r="AZ16" i="50"/>
  <c r="S16" i="50"/>
  <c r="R16" i="50"/>
  <c r="Q16" i="50"/>
  <c r="P16" i="50"/>
  <c r="O16" i="50"/>
  <c r="N16" i="50"/>
  <c r="M16" i="50"/>
  <c r="BF15" i="50"/>
  <c r="BE15" i="50"/>
  <c r="BD15" i="50"/>
  <c r="BC15" i="50"/>
  <c r="BB15" i="50"/>
  <c r="BA15" i="50"/>
  <c r="AZ15" i="50"/>
  <c r="S15" i="50"/>
  <c r="R15" i="50"/>
  <c r="Q15" i="50"/>
  <c r="P15" i="50"/>
  <c r="O15" i="50"/>
  <c r="N15" i="50"/>
  <c r="M15" i="50"/>
  <c r="BF14" i="50"/>
  <c r="BE14" i="50"/>
  <c r="BD14" i="50"/>
  <c r="BC14" i="50"/>
  <c r="BB14" i="50"/>
  <c r="BA14" i="50"/>
  <c r="AZ14" i="50"/>
  <c r="S14" i="50"/>
  <c r="R14" i="50"/>
  <c r="Q14" i="50"/>
  <c r="P14" i="50"/>
  <c r="O14" i="50"/>
  <c r="N14" i="50"/>
  <c r="M14" i="50"/>
  <c r="BF13" i="50"/>
  <c r="BE13" i="50"/>
  <c r="BD13" i="50"/>
  <c r="BC13" i="50"/>
  <c r="BB13" i="50"/>
  <c r="BA13" i="50"/>
  <c r="AZ13" i="50"/>
  <c r="S13" i="50"/>
  <c r="R13" i="50"/>
  <c r="Q13" i="50"/>
  <c r="P13" i="50"/>
  <c r="O13" i="50"/>
  <c r="N13" i="50"/>
  <c r="M13" i="50"/>
  <c r="BF12" i="50"/>
  <c r="BE12" i="50"/>
  <c r="BD12" i="50"/>
  <c r="BC12" i="50"/>
  <c r="BB12" i="50"/>
  <c r="BA12" i="50"/>
  <c r="AZ12" i="50"/>
  <c r="S12" i="50"/>
  <c r="R12" i="50"/>
  <c r="Q12" i="50"/>
  <c r="P12" i="50"/>
  <c r="O12" i="50"/>
  <c r="N12" i="50"/>
  <c r="M12" i="50"/>
  <c r="BF11" i="50"/>
  <c r="BE11" i="50"/>
  <c r="BD11" i="50"/>
  <c r="BC11" i="50"/>
  <c r="BB11" i="50"/>
  <c r="BA11" i="50"/>
  <c r="AZ11" i="50"/>
  <c r="S11" i="50"/>
  <c r="R11" i="50"/>
  <c r="Q11" i="50"/>
  <c r="P11" i="50"/>
  <c r="O11" i="50"/>
  <c r="N11" i="50"/>
  <c r="M11" i="50"/>
  <c r="BF10" i="50"/>
  <c r="BE10" i="50"/>
  <c r="BD10" i="50"/>
  <c r="BC10" i="50"/>
  <c r="BB10" i="50"/>
  <c r="BA10" i="50"/>
  <c r="AZ10" i="50"/>
  <c r="S10" i="50"/>
  <c r="R10" i="50"/>
  <c r="Q10" i="50"/>
  <c r="P10" i="50"/>
  <c r="O10" i="50"/>
  <c r="N10" i="50"/>
  <c r="M10" i="50"/>
  <c r="BF9" i="50"/>
  <c r="BE9" i="50"/>
  <c r="BD9" i="50"/>
  <c r="BC9" i="50"/>
  <c r="BB9" i="50"/>
  <c r="BA9" i="50"/>
  <c r="AZ9" i="50"/>
  <c r="S9" i="50"/>
  <c r="R9" i="50"/>
  <c r="Q9" i="50"/>
  <c r="P9" i="50"/>
  <c r="O9" i="50"/>
  <c r="N9" i="50"/>
  <c r="M9" i="50"/>
  <c r="BF8" i="50"/>
  <c r="BE8" i="50"/>
  <c r="BD8" i="50"/>
  <c r="BC8" i="50"/>
  <c r="BB8" i="50"/>
  <c r="BA8" i="50"/>
  <c r="AZ8" i="50"/>
  <c r="S8" i="50"/>
  <c r="R8" i="50"/>
  <c r="Q8" i="50"/>
  <c r="P8" i="50"/>
  <c r="O8" i="50"/>
  <c r="N8" i="50"/>
  <c r="M8" i="50"/>
  <c r="BF7" i="50"/>
  <c r="BE7" i="50"/>
  <c r="BD7" i="50"/>
  <c r="BC7" i="50"/>
  <c r="BB7" i="50"/>
  <c r="BA7" i="50"/>
  <c r="AZ7" i="50"/>
  <c r="S7" i="50"/>
  <c r="R7" i="50"/>
  <c r="Q7" i="50"/>
  <c r="P7" i="50"/>
  <c r="O7" i="50"/>
  <c r="N7" i="50"/>
  <c r="M7" i="50"/>
  <c r="BF6" i="50"/>
  <c r="BE6" i="50"/>
  <c r="BD6" i="50"/>
  <c r="BC6" i="50"/>
  <c r="BB6" i="50"/>
  <c r="BA6" i="50"/>
  <c r="AZ6" i="50"/>
  <c r="S6" i="50"/>
  <c r="R6" i="50"/>
  <c r="Q6" i="50"/>
  <c r="P6" i="50"/>
  <c r="O6" i="50"/>
  <c r="N6" i="50"/>
  <c r="M6" i="50"/>
  <c r="BR4" i="50"/>
  <c r="BR5" i="50" s="1"/>
  <c r="BR6" i="50" s="1"/>
  <c r="A3" i="50"/>
  <c r="BC33" i="49"/>
  <c r="Q32" i="49"/>
  <c r="M30" i="49"/>
  <c r="BF29" i="49"/>
  <c r="BE29" i="49"/>
  <c r="BD29" i="49"/>
  <c r="BC29" i="49"/>
  <c r="BB29" i="49"/>
  <c r="BA29" i="49"/>
  <c r="AZ29" i="49"/>
  <c r="S29" i="49"/>
  <c r="R29" i="49"/>
  <c r="Q29" i="49"/>
  <c r="P29" i="49"/>
  <c r="O29" i="49"/>
  <c r="N29" i="49"/>
  <c r="M29" i="49"/>
  <c r="BF28" i="49"/>
  <c r="BE28" i="49"/>
  <c r="BD28" i="49"/>
  <c r="BC28" i="49"/>
  <c r="BB28" i="49"/>
  <c r="BA28" i="49"/>
  <c r="AZ28" i="49"/>
  <c r="S28" i="49"/>
  <c r="R28" i="49"/>
  <c r="Q28" i="49"/>
  <c r="P28" i="49"/>
  <c r="O28" i="49"/>
  <c r="N28" i="49"/>
  <c r="M28" i="49"/>
  <c r="BF27" i="49"/>
  <c r="BE27" i="49"/>
  <c r="BD27" i="49"/>
  <c r="BC27" i="49"/>
  <c r="BB27" i="49"/>
  <c r="BA27" i="49"/>
  <c r="AZ27" i="49"/>
  <c r="S27" i="49"/>
  <c r="R27" i="49"/>
  <c r="Q27" i="49"/>
  <c r="P27" i="49"/>
  <c r="O27" i="49"/>
  <c r="N27" i="49"/>
  <c r="M27" i="49"/>
  <c r="BF26" i="49"/>
  <c r="BE26" i="49"/>
  <c r="BD26" i="49"/>
  <c r="BC26" i="49"/>
  <c r="BB26" i="49"/>
  <c r="BA26" i="49"/>
  <c r="AZ26" i="49"/>
  <c r="S26" i="49"/>
  <c r="R26" i="49"/>
  <c r="Q26" i="49"/>
  <c r="P26" i="49"/>
  <c r="O26" i="49"/>
  <c r="N26" i="49"/>
  <c r="M26" i="49"/>
  <c r="BF25" i="49"/>
  <c r="BE25" i="49"/>
  <c r="BD25" i="49"/>
  <c r="BC25" i="49"/>
  <c r="BB25" i="49"/>
  <c r="BA25" i="49"/>
  <c r="AZ25" i="49"/>
  <c r="S25" i="49"/>
  <c r="R25" i="49"/>
  <c r="Q25" i="49"/>
  <c r="P25" i="49"/>
  <c r="O25" i="49"/>
  <c r="N25" i="49"/>
  <c r="M25" i="49"/>
  <c r="BF24" i="49"/>
  <c r="BE24" i="49"/>
  <c r="BD24" i="49"/>
  <c r="BC24" i="49"/>
  <c r="BB24" i="49"/>
  <c r="BA24" i="49"/>
  <c r="AZ24" i="49"/>
  <c r="S24" i="49"/>
  <c r="R24" i="49"/>
  <c r="Q24" i="49"/>
  <c r="P24" i="49"/>
  <c r="O24" i="49"/>
  <c r="N24" i="49"/>
  <c r="M24" i="49"/>
  <c r="BF23" i="49"/>
  <c r="BE23" i="49"/>
  <c r="BD23" i="49"/>
  <c r="BC23" i="49"/>
  <c r="BB23" i="49"/>
  <c r="BA23" i="49"/>
  <c r="AZ23" i="49"/>
  <c r="S23" i="49"/>
  <c r="R23" i="49"/>
  <c r="Q23" i="49"/>
  <c r="P23" i="49"/>
  <c r="O23" i="49"/>
  <c r="N23" i="49"/>
  <c r="M23" i="49"/>
  <c r="BF22" i="49"/>
  <c r="BE22" i="49"/>
  <c r="BD22" i="49"/>
  <c r="BC22" i="49"/>
  <c r="BB22" i="49"/>
  <c r="BA22" i="49"/>
  <c r="AZ22" i="49"/>
  <c r="S22" i="49"/>
  <c r="R22" i="49"/>
  <c r="Q22" i="49"/>
  <c r="P22" i="49"/>
  <c r="O22" i="49"/>
  <c r="N22" i="49"/>
  <c r="M22" i="49"/>
  <c r="BF21" i="49"/>
  <c r="BE21" i="49"/>
  <c r="BD21" i="49"/>
  <c r="BC21" i="49"/>
  <c r="BB21" i="49"/>
  <c r="BA21" i="49"/>
  <c r="AZ21" i="49"/>
  <c r="S21" i="49"/>
  <c r="R21" i="49"/>
  <c r="Q21" i="49"/>
  <c r="P21" i="49"/>
  <c r="O21" i="49"/>
  <c r="N21" i="49"/>
  <c r="M21" i="49"/>
  <c r="BF20" i="49"/>
  <c r="BE20" i="49"/>
  <c r="BD20" i="49"/>
  <c r="BC20" i="49"/>
  <c r="BB20" i="49"/>
  <c r="BA20" i="49"/>
  <c r="AZ20" i="49"/>
  <c r="S20" i="49"/>
  <c r="R20" i="49"/>
  <c r="Q20" i="49"/>
  <c r="P20" i="49"/>
  <c r="O20" i="49"/>
  <c r="N20" i="49"/>
  <c r="M20" i="49"/>
  <c r="BF19" i="49"/>
  <c r="BE19" i="49"/>
  <c r="BD19" i="49"/>
  <c r="BC19" i="49"/>
  <c r="BB19" i="49"/>
  <c r="BA19" i="49"/>
  <c r="AZ19" i="49"/>
  <c r="S19" i="49"/>
  <c r="R19" i="49"/>
  <c r="Q19" i="49"/>
  <c r="P19" i="49"/>
  <c r="O19" i="49"/>
  <c r="N19" i="49"/>
  <c r="M19" i="49"/>
  <c r="BF18" i="49"/>
  <c r="BE18" i="49"/>
  <c r="BD18" i="49"/>
  <c r="BC18" i="49"/>
  <c r="BB18" i="49"/>
  <c r="BA18" i="49"/>
  <c r="AZ18" i="49"/>
  <c r="S18" i="49"/>
  <c r="R18" i="49"/>
  <c r="Q18" i="49"/>
  <c r="P18" i="49"/>
  <c r="O18" i="49"/>
  <c r="N18" i="49"/>
  <c r="M18" i="49"/>
  <c r="BF17" i="49"/>
  <c r="BE17" i="49"/>
  <c r="BD17" i="49"/>
  <c r="BC17" i="49"/>
  <c r="BB17" i="49"/>
  <c r="BA17" i="49"/>
  <c r="AZ17" i="49"/>
  <c r="S17" i="49"/>
  <c r="R17" i="49"/>
  <c r="Q17" i="49"/>
  <c r="P17" i="49"/>
  <c r="O17" i="49"/>
  <c r="N17" i="49"/>
  <c r="M17" i="49"/>
  <c r="BF16" i="49"/>
  <c r="BE16" i="49"/>
  <c r="BD16" i="49"/>
  <c r="BC16" i="49"/>
  <c r="BB16" i="49"/>
  <c r="BA16" i="49"/>
  <c r="AZ16" i="49"/>
  <c r="S16" i="49"/>
  <c r="R16" i="49"/>
  <c r="Q16" i="49"/>
  <c r="P16" i="49"/>
  <c r="O16" i="49"/>
  <c r="N16" i="49"/>
  <c r="M16" i="49"/>
  <c r="BF15" i="49"/>
  <c r="BE15" i="49"/>
  <c r="BD15" i="49"/>
  <c r="BC15" i="49"/>
  <c r="BB15" i="49"/>
  <c r="BA15" i="49"/>
  <c r="AZ15" i="49"/>
  <c r="S15" i="49"/>
  <c r="R15" i="49"/>
  <c r="Q15" i="49"/>
  <c r="P15" i="49"/>
  <c r="O15" i="49"/>
  <c r="N15" i="49"/>
  <c r="M15" i="49"/>
  <c r="BF14" i="49"/>
  <c r="BE14" i="49"/>
  <c r="BD14" i="49"/>
  <c r="BC14" i="49"/>
  <c r="BB14" i="49"/>
  <c r="BA14" i="49"/>
  <c r="AZ14" i="49"/>
  <c r="S14" i="49"/>
  <c r="R14" i="49"/>
  <c r="Q14" i="49"/>
  <c r="P14" i="49"/>
  <c r="O14" i="49"/>
  <c r="N14" i="49"/>
  <c r="M14" i="49"/>
  <c r="BF13" i="49"/>
  <c r="BE13" i="49"/>
  <c r="BD13" i="49"/>
  <c r="BC13" i="49"/>
  <c r="BB13" i="49"/>
  <c r="BA13" i="49"/>
  <c r="AZ13" i="49"/>
  <c r="S13" i="49"/>
  <c r="R13" i="49"/>
  <c r="Q13" i="49"/>
  <c r="P13" i="49"/>
  <c r="O13" i="49"/>
  <c r="N13" i="49"/>
  <c r="M13" i="49"/>
  <c r="BF12" i="49"/>
  <c r="BE12" i="49"/>
  <c r="BD12" i="49"/>
  <c r="BC12" i="49"/>
  <c r="BB12" i="49"/>
  <c r="BA12" i="49"/>
  <c r="AZ12" i="49"/>
  <c r="S12" i="49"/>
  <c r="R12" i="49"/>
  <c r="Q12" i="49"/>
  <c r="P12" i="49"/>
  <c r="O12" i="49"/>
  <c r="N12" i="49"/>
  <c r="M12" i="49"/>
  <c r="BF11" i="49"/>
  <c r="BE11" i="49"/>
  <c r="BD11" i="49"/>
  <c r="BC11" i="49"/>
  <c r="BB11" i="49"/>
  <c r="BA11" i="49"/>
  <c r="AZ11" i="49"/>
  <c r="S11" i="49"/>
  <c r="R11" i="49"/>
  <c r="Q11" i="49"/>
  <c r="P11" i="49"/>
  <c r="O11" i="49"/>
  <c r="N11" i="49"/>
  <c r="M11" i="49"/>
  <c r="BF10" i="49"/>
  <c r="BE10" i="49"/>
  <c r="BD10" i="49"/>
  <c r="BC10" i="49"/>
  <c r="BB10" i="49"/>
  <c r="BA10" i="49"/>
  <c r="AZ10" i="49"/>
  <c r="S10" i="49"/>
  <c r="R10" i="49"/>
  <c r="Q10" i="49"/>
  <c r="P10" i="49"/>
  <c r="O10" i="49"/>
  <c r="N10" i="49"/>
  <c r="M10" i="49"/>
  <c r="BF9" i="49"/>
  <c r="BE9" i="49"/>
  <c r="BD9" i="49"/>
  <c r="BC9" i="49"/>
  <c r="BB9" i="49"/>
  <c r="BA9" i="49"/>
  <c r="AZ9" i="49"/>
  <c r="S9" i="49"/>
  <c r="R9" i="49"/>
  <c r="Q9" i="49"/>
  <c r="P9" i="49"/>
  <c r="O9" i="49"/>
  <c r="N9" i="49"/>
  <c r="M9" i="49"/>
  <c r="BF8" i="49"/>
  <c r="BE8" i="49"/>
  <c r="BD8" i="49"/>
  <c r="BC8" i="49"/>
  <c r="BB8" i="49"/>
  <c r="BA8" i="49"/>
  <c r="AZ8" i="49"/>
  <c r="S8" i="49"/>
  <c r="R8" i="49"/>
  <c r="Q8" i="49"/>
  <c r="P8" i="49"/>
  <c r="O8" i="49"/>
  <c r="N8" i="49"/>
  <c r="M8" i="49"/>
  <c r="BF7" i="49"/>
  <c r="BE7" i="49"/>
  <c r="BD7" i="49"/>
  <c r="BC7" i="49"/>
  <c r="BB7" i="49"/>
  <c r="BA7" i="49"/>
  <c r="AZ7" i="49"/>
  <c r="S7" i="49"/>
  <c r="R7" i="49"/>
  <c r="Q7" i="49"/>
  <c r="P7" i="49"/>
  <c r="O7" i="49"/>
  <c r="N7" i="49"/>
  <c r="M7" i="49"/>
  <c r="BP6" i="49"/>
  <c r="BP7" i="49" s="1"/>
  <c r="BF6" i="49"/>
  <c r="BE6" i="49"/>
  <c r="BD6" i="49"/>
  <c r="BC6" i="49"/>
  <c r="BB6" i="49"/>
  <c r="BA6" i="49"/>
  <c r="AZ6" i="49"/>
  <c r="S6" i="49"/>
  <c r="R6" i="49"/>
  <c r="Q6" i="49"/>
  <c r="P6" i="49"/>
  <c r="P30" i="49" s="1"/>
  <c r="O6" i="49"/>
  <c r="N6" i="49"/>
  <c r="M6" i="49"/>
  <c r="A3" i="49"/>
  <c r="BC33" i="48"/>
  <c r="BF29" i="48"/>
  <c r="BE29" i="48"/>
  <c r="BD29" i="48"/>
  <c r="BC29" i="48"/>
  <c r="BB29" i="48"/>
  <c r="BA29" i="48"/>
  <c r="AZ29" i="48"/>
  <c r="S29" i="48"/>
  <c r="R29" i="48"/>
  <c r="Q29" i="48"/>
  <c r="P29" i="48"/>
  <c r="O29" i="48"/>
  <c r="N29" i="48"/>
  <c r="M29" i="48"/>
  <c r="BF28" i="48"/>
  <c r="BE28" i="48"/>
  <c r="BD28" i="48"/>
  <c r="BC28" i="48"/>
  <c r="BB28" i="48"/>
  <c r="BA28" i="48"/>
  <c r="AZ28" i="48"/>
  <c r="S28" i="48"/>
  <c r="R28" i="48"/>
  <c r="Q28" i="48"/>
  <c r="P28" i="48"/>
  <c r="O28" i="48"/>
  <c r="N28" i="48"/>
  <c r="M28" i="48"/>
  <c r="BF27" i="48"/>
  <c r="BE27" i="48"/>
  <c r="BD27" i="48"/>
  <c r="BC27" i="48"/>
  <c r="BB27" i="48"/>
  <c r="BA27" i="48"/>
  <c r="AZ27" i="48"/>
  <c r="S27" i="48"/>
  <c r="R27" i="48"/>
  <c r="Q27" i="48"/>
  <c r="P27" i="48"/>
  <c r="O27" i="48"/>
  <c r="N27" i="48"/>
  <c r="M27" i="48"/>
  <c r="BF26" i="48"/>
  <c r="BE26" i="48"/>
  <c r="BD26" i="48"/>
  <c r="BC26" i="48"/>
  <c r="BB26" i="48"/>
  <c r="BA26" i="48"/>
  <c r="AZ26" i="48"/>
  <c r="S26" i="48"/>
  <c r="R26" i="48"/>
  <c r="Q26" i="48"/>
  <c r="P26" i="48"/>
  <c r="O26" i="48"/>
  <c r="N26" i="48"/>
  <c r="M26" i="48"/>
  <c r="BF25" i="48"/>
  <c r="BE25" i="48"/>
  <c r="BD25" i="48"/>
  <c r="BC25" i="48"/>
  <c r="BB25" i="48"/>
  <c r="BA25" i="48"/>
  <c r="AZ25" i="48"/>
  <c r="S25" i="48"/>
  <c r="R25" i="48"/>
  <c r="Q25" i="48"/>
  <c r="P25" i="48"/>
  <c r="O25" i="48"/>
  <c r="N25" i="48"/>
  <c r="M25" i="48"/>
  <c r="BF24" i="48"/>
  <c r="BE24" i="48"/>
  <c r="BD24" i="48"/>
  <c r="BC24" i="48"/>
  <c r="BB24" i="48"/>
  <c r="BA24" i="48"/>
  <c r="AZ24" i="48"/>
  <c r="S24" i="48"/>
  <c r="R24" i="48"/>
  <c r="Q24" i="48"/>
  <c r="P24" i="48"/>
  <c r="O24" i="48"/>
  <c r="N24" i="48"/>
  <c r="M24" i="48"/>
  <c r="BF23" i="48"/>
  <c r="BE23" i="48"/>
  <c r="BD23" i="48"/>
  <c r="BC23" i="48"/>
  <c r="BB23" i="48"/>
  <c r="BA23" i="48"/>
  <c r="AZ23" i="48"/>
  <c r="S23" i="48"/>
  <c r="R23" i="48"/>
  <c r="Q23" i="48"/>
  <c r="P23" i="48"/>
  <c r="O23" i="48"/>
  <c r="N23" i="48"/>
  <c r="M23" i="48"/>
  <c r="BF22" i="48"/>
  <c r="BE22" i="48"/>
  <c r="BD22" i="48"/>
  <c r="BC22" i="48"/>
  <c r="BB22" i="48"/>
  <c r="BA22" i="48"/>
  <c r="AZ22" i="48"/>
  <c r="S22" i="48"/>
  <c r="R22" i="48"/>
  <c r="Q22" i="48"/>
  <c r="P22" i="48"/>
  <c r="O22" i="48"/>
  <c r="N22" i="48"/>
  <c r="M22" i="48"/>
  <c r="BF21" i="48"/>
  <c r="BE21" i="48"/>
  <c r="BD21" i="48"/>
  <c r="BC21" i="48"/>
  <c r="BB21" i="48"/>
  <c r="BA21" i="48"/>
  <c r="AZ21" i="48"/>
  <c r="S21" i="48"/>
  <c r="R21" i="48"/>
  <c r="Q21" i="48"/>
  <c r="P21" i="48"/>
  <c r="O21" i="48"/>
  <c r="N21" i="48"/>
  <c r="M21" i="48"/>
  <c r="BF20" i="48"/>
  <c r="BE20" i="48"/>
  <c r="BD20" i="48"/>
  <c r="BC20" i="48"/>
  <c r="BB20" i="48"/>
  <c r="BA20" i="48"/>
  <c r="AZ20" i="48"/>
  <c r="S20" i="48"/>
  <c r="R20" i="48"/>
  <c r="Q20" i="48"/>
  <c r="P20" i="48"/>
  <c r="O20" i="48"/>
  <c r="N20" i="48"/>
  <c r="M20" i="48"/>
  <c r="BF19" i="48"/>
  <c r="BE19" i="48"/>
  <c r="BD19" i="48"/>
  <c r="BC19" i="48"/>
  <c r="BB19" i="48"/>
  <c r="BA19" i="48"/>
  <c r="AZ19" i="48"/>
  <c r="S19" i="48"/>
  <c r="R19" i="48"/>
  <c r="Q19" i="48"/>
  <c r="P19" i="48"/>
  <c r="O19" i="48"/>
  <c r="N19" i="48"/>
  <c r="M19" i="48"/>
  <c r="BF18" i="48"/>
  <c r="BE18" i="48"/>
  <c r="BD18" i="48"/>
  <c r="BC18" i="48"/>
  <c r="BB18" i="48"/>
  <c r="BA18" i="48"/>
  <c r="AZ18" i="48"/>
  <c r="S18" i="48"/>
  <c r="R18" i="48"/>
  <c r="Q18" i="48"/>
  <c r="P18" i="48"/>
  <c r="O18" i="48"/>
  <c r="N18" i="48"/>
  <c r="M18" i="48"/>
  <c r="BF17" i="48"/>
  <c r="BE17" i="48"/>
  <c r="BD17" i="48"/>
  <c r="BC17" i="48"/>
  <c r="BB17" i="48"/>
  <c r="BA17" i="48"/>
  <c r="AZ17" i="48"/>
  <c r="S17" i="48"/>
  <c r="R17" i="48"/>
  <c r="Q17" i="48"/>
  <c r="P17" i="48"/>
  <c r="O17" i="48"/>
  <c r="N17" i="48"/>
  <c r="M17" i="48"/>
  <c r="BF16" i="48"/>
  <c r="BE16" i="48"/>
  <c r="BD16" i="48"/>
  <c r="BC16" i="48"/>
  <c r="BB16" i="48"/>
  <c r="BA16" i="48"/>
  <c r="AZ16" i="48"/>
  <c r="S16" i="48"/>
  <c r="R16" i="48"/>
  <c r="Q16" i="48"/>
  <c r="P16" i="48"/>
  <c r="O16" i="48"/>
  <c r="N16" i="48"/>
  <c r="M16" i="48"/>
  <c r="BF15" i="48"/>
  <c r="BE15" i="48"/>
  <c r="BD15" i="48"/>
  <c r="BC15" i="48"/>
  <c r="BB15" i="48"/>
  <c r="BA15" i="48"/>
  <c r="AZ15" i="48"/>
  <c r="S15" i="48"/>
  <c r="R15" i="48"/>
  <c r="Q15" i="48"/>
  <c r="P15" i="48"/>
  <c r="O15" i="48"/>
  <c r="N15" i="48"/>
  <c r="M15" i="48"/>
  <c r="BF14" i="48"/>
  <c r="BE14" i="48"/>
  <c r="BD14" i="48"/>
  <c r="BC14" i="48"/>
  <c r="BB14" i="48"/>
  <c r="BA14" i="48"/>
  <c r="AZ14" i="48"/>
  <c r="S14" i="48"/>
  <c r="R14" i="48"/>
  <c r="Q14" i="48"/>
  <c r="P14" i="48"/>
  <c r="O14" i="48"/>
  <c r="N14" i="48"/>
  <c r="M14" i="48"/>
  <c r="BF13" i="48"/>
  <c r="BE13" i="48"/>
  <c r="BD13" i="48"/>
  <c r="BC13" i="48"/>
  <c r="BB13" i="48"/>
  <c r="BA13" i="48"/>
  <c r="AZ13" i="48"/>
  <c r="S13" i="48"/>
  <c r="R13" i="48"/>
  <c r="Q13" i="48"/>
  <c r="P13" i="48"/>
  <c r="O13" i="48"/>
  <c r="N13" i="48"/>
  <c r="M13" i="48"/>
  <c r="BF12" i="48"/>
  <c r="BE12" i="48"/>
  <c r="BD12" i="48"/>
  <c r="BC12" i="48"/>
  <c r="BB12" i="48"/>
  <c r="BA12" i="48"/>
  <c r="AZ12" i="48"/>
  <c r="S12" i="48"/>
  <c r="R12" i="48"/>
  <c r="Q12" i="48"/>
  <c r="P12" i="48"/>
  <c r="O12" i="48"/>
  <c r="N12" i="48"/>
  <c r="M12" i="48"/>
  <c r="BF11" i="48"/>
  <c r="BE11" i="48"/>
  <c r="BD11" i="48"/>
  <c r="BC11" i="48"/>
  <c r="BB11" i="48"/>
  <c r="BA11" i="48"/>
  <c r="AZ11" i="48"/>
  <c r="S11" i="48"/>
  <c r="R11" i="48"/>
  <c r="Q11" i="48"/>
  <c r="P11" i="48"/>
  <c r="O11" i="48"/>
  <c r="N11" i="48"/>
  <c r="M11" i="48"/>
  <c r="BF10" i="48"/>
  <c r="BE10" i="48"/>
  <c r="BD10" i="48"/>
  <c r="BC10" i="48"/>
  <c r="BB10" i="48"/>
  <c r="BA10" i="48"/>
  <c r="AZ10" i="48"/>
  <c r="S10" i="48"/>
  <c r="R10" i="48"/>
  <c r="Q10" i="48"/>
  <c r="P10" i="48"/>
  <c r="O10" i="48"/>
  <c r="N10" i="48"/>
  <c r="M10" i="48"/>
  <c r="BF9" i="48"/>
  <c r="BE9" i="48"/>
  <c r="BD9" i="48"/>
  <c r="BC9" i="48"/>
  <c r="BB9" i="48"/>
  <c r="BA9" i="48"/>
  <c r="AZ9" i="48"/>
  <c r="S9" i="48"/>
  <c r="R9" i="48"/>
  <c r="Q9" i="48"/>
  <c r="P9" i="48"/>
  <c r="O9" i="48"/>
  <c r="N9" i="48"/>
  <c r="M9" i="48"/>
  <c r="BP8" i="48"/>
  <c r="BF8" i="48"/>
  <c r="BE8" i="48"/>
  <c r="BD8" i="48"/>
  <c r="BC8" i="48"/>
  <c r="BB8" i="48"/>
  <c r="BA8" i="48"/>
  <c r="AZ8" i="48"/>
  <c r="S8" i="48"/>
  <c r="R8" i="48"/>
  <c r="Q8" i="48"/>
  <c r="P8" i="48"/>
  <c r="O8" i="48"/>
  <c r="N8" i="48"/>
  <c r="M8" i="48"/>
  <c r="BF7" i="48"/>
  <c r="BE7" i="48"/>
  <c r="BD7" i="48"/>
  <c r="BC7" i="48"/>
  <c r="BB7" i="48"/>
  <c r="BA7" i="48"/>
  <c r="AZ7" i="48"/>
  <c r="S7" i="48"/>
  <c r="R7" i="48"/>
  <c r="Q7" i="48"/>
  <c r="P7" i="48"/>
  <c r="O7" i="48"/>
  <c r="N7" i="48"/>
  <c r="M7" i="48"/>
  <c r="BF6" i="48"/>
  <c r="BE6" i="48"/>
  <c r="BD6" i="48"/>
  <c r="BC6" i="48"/>
  <c r="BB6" i="48"/>
  <c r="BA6" i="48"/>
  <c r="AZ6" i="48"/>
  <c r="S6" i="48"/>
  <c r="R6" i="48"/>
  <c r="Q6" i="48"/>
  <c r="P6" i="48"/>
  <c r="O6" i="48"/>
  <c r="N6" i="48"/>
  <c r="M6" i="48"/>
  <c r="M30" i="48" s="1"/>
  <c r="A3" i="48"/>
  <c r="BC33" i="47"/>
  <c r="BF29" i="47"/>
  <c r="BE29" i="47"/>
  <c r="BD29" i="47"/>
  <c r="BC29" i="47"/>
  <c r="BB29" i="47"/>
  <c r="BA29" i="47"/>
  <c r="AZ29" i="47"/>
  <c r="S29" i="47"/>
  <c r="R29" i="47"/>
  <c r="Q29" i="47"/>
  <c r="P29" i="47"/>
  <c r="O29" i="47"/>
  <c r="N29" i="47"/>
  <c r="M29" i="47"/>
  <c r="BF28" i="47"/>
  <c r="BE28" i="47"/>
  <c r="BD28" i="47"/>
  <c r="BC28" i="47"/>
  <c r="BB28" i="47"/>
  <c r="BA28" i="47"/>
  <c r="AZ28" i="47"/>
  <c r="S28" i="47"/>
  <c r="R28" i="47"/>
  <c r="Q28" i="47"/>
  <c r="P28" i="47"/>
  <c r="O28" i="47"/>
  <c r="N28" i="47"/>
  <c r="M28" i="47"/>
  <c r="BF27" i="47"/>
  <c r="BE27" i="47"/>
  <c r="BD27" i="47"/>
  <c r="BC27" i="47"/>
  <c r="BB27" i="47"/>
  <c r="BA27" i="47"/>
  <c r="AZ27" i="47"/>
  <c r="S27" i="47"/>
  <c r="R27" i="47"/>
  <c r="Q27" i="47"/>
  <c r="P27" i="47"/>
  <c r="O27" i="47"/>
  <c r="N27" i="47"/>
  <c r="M27" i="47"/>
  <c r="BF26" i="47"/>
  <c r="BE26" i="47"/>
  <c r="BD26" i="47"/>
  <c r="BC26" i="47"/>
  <c r="BB26" i="47"/>
  <c r="BA26" i="47"/>
  <c r="AZ26" i="47"/>
  <c r="S26" i="47"/>
  <c r="R26" i="47"/>
  <c r="Q26" i="47"/>
  <c r="P26" i="47"/>
  <c r="O26" i="47"/>
  <c r="N26" i="47"/>
  <c r="M26" i="47"/>
  <c r="BF25" i="47"/>
  <c r="BE25" i="47"/>
  <c r="BD25" i="47"/>
  <c r="BC25" i="47"/>
  <c r="BB25" i="47"/>
  <c r="BA25" i="47"/>
  <c r="AZ25" i="47"/>
  <c r="S25" i="47"/>
  <c r="R25" i="47"/>
  <c r="Q25" i="47"/>
  <c r="P25" i="47"/>
  <c r="O25" i="47"/>
  <c r="N25" i="47"/>
  <c r="M25" i="47"/>
  <c r="BF24" i="47"/>
  <c r="BE24" i="47"/>
  <c r="BD24" i="47"/>
  <c r="BC24" i="47"/>
  <c r="BB24" i="47"/>
  <c r="BA24" i="47"/>
  <c r="AZ24" i="47"/>
  <c r="S24" i="47"/>
  <c r="R24" i="47"/>
  <c r="Q24" i="47"/>
  <c r="P24" i="47"/>
  <c r="O24" i="47"/>
  <c r="N24" i="47"/>
  <c r="M24" i="47"/>
  <c r="BF23" i="47"/>
  <c r="BE23" i="47"/>
  <c r="BD23" i="47"/>
  <c r="BC23" i="47"/>
  <c r="BB23" i="47"/>
  <c r="BA23" i="47"/>
  <c r="AZ23" i="47"/>
  <c r="S23" i="47"/>
  <c r="R23" i="47"/>
  <c r="Q23" i="47"/>
  <c r="P23" i="47"/>
  <c r="O23" i="47"/>
  <c r="N23" i="47"/>
  <c r="M23" i="47"/>
  <c r="BF22" i="47"/>
  <c r="BE22" i="47"/>
  <c r="BD22" i="47"/>
  <c r="BC22" i="47"/>
  <c r="BB22" i="47"/>
  <c r="BA22" i="47"/>
  <c r="AZ22" i="47"/>
  <c r="S22" i="47"/>
  <c r="R22" i="47"/>
  <c r="Q22" i="47"/>
  <c r="P22" i="47"/>
  <c r="O22" i="47"/>
  <c r="N22" i="47"/>
  <c r="M22" i="47"/>
  <c r="BF21" i="47"/>
  <c r="BE21" i="47"/>
  <c r="BD21" i="47"/>
  <c r="BC21" i="47"/>
  <c r="BB21" i="47"/>
  <c r="BA21" i="47"/>
  <c r="AZ21" i="47"/>
  <c r="S21" i="47"/>
  <c r="R21" i="47"/>
  <c r="Q21" i="47"/>
  <c r="P21" i="47"/>
  <c r="O21" i="47"/>
  <c r="N21" i="47"/>
  <c r="M21" i="47"/>
  <c r="BF20" i="47"/>
  <c r="BE20" i="47"/>
  <c r="BD20" i="47"/>
  <c r="BC20" i="47"/>
  <c r="BB20" i="47"/>
  <c r="BA20" i="47"/>
  <c r="AZ20" i="47"/>
  <c r="S20" i="47"/>
  <c r="R20" i="47"/>
  <c r="Q20" i="47"/>
  <c r="P20" i="47"/>
  <c r="O20" i="47"/>
  <c r="N20" i="47"/>
  <c r="M20" i="47"/>
  <c r="BF19" i="47"/>
  <c r="BE19" i="47"/>
  <c r="BD19" i="47"/>
  <c r="BC19" i="47"/>
  <c r="BB19" i="47"/>
  <c r="BA19" i="47"/>
  <c r="AZ19" i="47"/>
  <c r="S19" i="47"/>
  <c r="R19" i="47"/>
  <c r="Q19" i="47"/>
  <c r="P19" i="47"/>
  <c r="O19" i="47"/>
  <c r="N19" i="47"/>
  <c r="M19" i="47"/>
  <c r="BF18" i="47"/>
  <c r="BE18" i="47"/>
  <c r="BD18" i="47"/>
  <c r="BC18" i="47"/>
  <c r="BB18" i="47"/>
  <c r="BA18" i="47"/>
  <c r="AZ18" i="47"/>
  <c r="S18" i="47"/>
  <c r="R18" i="47"/>
  <c r="Q18" i="47"/>
  <c r="P18" i="47"/>
  <c r="O18" i="47"/>
  <c r="N18" i="47"/>
  <c r="M18" i="47"/>
  <c r="BF17" i="47"/>
  <c r="BE17" i="47"/>
  <c r="BD17" i="47"/>
  <c r="BC17" i="47"/>
  <c r="BB17" i="47"/>
  <c r="BA17" i="47"/>
  <c r="AZ17" i="47"/>
  <c r="S17" i="47"/>
  <c r="R17" i="47"/>
  <c r="Q17" i="47"/>
  <c r="P17" i="47"/>
  <c r="O17" i="47"/>
  <c r="N17" i="47"/>
  <c r="M17" i="47"/>
  <c r="BF16" i="47"/>
  <c r="BE16" i="47"/>
  <c r="BD16" i="47"/>
  <c r="BC16" i="47"/>
  <c r="BB16" i="47"/>
  <c r="BA16" i="47"/>
  <c r="AZ16" i="47"/>
  <c r="S16" i="47"/>
  <c r="R16" i="47"/>
  <c r="Q16" i="47"/>
  <c r="P16" i="47"/>
  <c r="O16" i="47"/>
  <c r="N16" i="47"/>
  <c r="M16" i="47"/>
  <c r="BF15" i="47"/>
  <c r="BE15" i="47"/>
  <c r="BD15" i="47"/>
  <c r="BC15" i="47"/>
  <c r="BB15" i="47"/>
  <c r="BA15" i="47"/>
  <c r="AZ15" i="47"/>
  <c r="S15" i="47"/>
  <c r="R15" i="47"/>
  <c r="Q15" i="47"/>
  <c r="P15" i="47"/>
  <c r="O15" i="47"/>
  <c r="N15" i="47"/>
  <c r="M15" i="47"/>
  <c r="BF14" i="47"/>
  <c r="BE14" i="47"/>
  <c r="BD14" i="47"/>
  <c r="BC14" i="47"/>
  <c r="BB14" i="47"/>
  <c r="BA14" i="47"/>
  <c r="AZ14" i="47"/>
  <c r="S14" i="47"/>
  <c r="R14" i="47"/>
  <c r="Q14" i="47"/>
  <c r="P14" i="47"/>
  <c r="O14" i="47"/>
  <c r="N14" i="47"/>
  <c r="M14" i="47"/>
  <c r="BF13" i="47"/>
  <c r="BE13" i="47"/>
  <c r="BD13" i="47"/>
  <c r="BC13" i="47"/>
  <c r="BB13" i="47"/>
  <c r="BA13" i="47"/>
  <c r="AZ13" i="47"/>
  <c r="S13" i="47"/>
  <c r="R13" i="47"/>
  <c r="Q13" i="47"/>
  <c r="P13" i="47"/>
  <c r="O13" i="47"/>
  <c r="N13" i="47"/>
  <c r="M13" i="47"/>
  <c r="BF12" i="47"/>
  <c r="BE12" i="47"/>
  <c r="BD12" i="47"/>
  <c r="BC12" i="47"/>
  <c r="BB12" i="47"/>
  <c r="BA12" i="47"/>
  <c r="AZ12" i="47"/>
  <c r="S12" i="47"/>
  <c r="R12" i="47"/>
  <c r="Q12" i="47"/>
  <c r="P12" i="47"/>
  <c r="O12" i="47"/>
  <c r="N12" i="47"/>
  <c r="M12" i="47"/>
  <c r="BF11" i="47"/>
  <c r="BE11" i="47"/>
  <c r="BD11" i="47"/>
  <c r="BC11" i="47"/>
  <c r="BB11" i="47"/>
  <c r="BA11" i="47"/>
  <c r="AZ11" i="47"/>
  <c r="S11" i="47"/>
  <c r="R11" i="47"/>
  <c r="Q11" i="47"/>
  <c r="P11" i="47"/>
  <c r="O11" i="47"/>
  <c r="N11" i="47"/>
  <c r="M11" i="47"/>
  <c r="BF10" i="47"/>
  <c r="BE10" i="47"/>
  <c r="BD10" i="47"/>
  <c r="BC10" i="47"/>
  <c r="BB10" i="47"/>
  <c r="BA10" i="47"/>
  <c r="AZ10" i="47"/>
  <c r="S10" i="47"/>
  <c r="R10" i="47"/>
  <c r="Q10" i="47"/>
  <c r="P10" i="47"/>
  <c r="O10" i="47"/>
  <c r="N10" i="47"/>
  <c r="M10" i="47"/>
  <c r="BF9" i="47"/>
  <c r="BE9" i="47"/>
  <c r="BD9" i="47"/>
  <c r="BC9" i="47"/>
  <c r="BB9" i="47"/>
  <c r="BA9" i="47"/>
  <c r="AZ9" i="47"/>
  <c r="S9" i="47"/>
  <c r="R9" i="47"/>
  <c r="Q9" i="47"/>
  <c r="P9" i="47"/>
  <c r="O9" i="47"/>
  <c r="N9" i="47"/>
  <c r="M9" i="47"/>
  <c r="BF8" i="47"/>
  <c r="BE8" i="47"/>
  <c r="BD8" i="47"/>
  <c r="BC8" i="47"/>
  <c r="BB8" i="47"/>
  <c r="BA8" i="47"/>
  <c r="AZ8" i="47"/>
  <c r="S8" i="47"/>
  <c r="R8" i="47"/>
  <c r="Q8" i="47"/>
  <c r="P8" i="47"/>
  <c r="O8" i="47"/>
  <c r="N8" i="47"/>
  <c r="M8" i="47"/>
  <c r="BF7" i="47"/>
  <c r="BE7" i="47"/>
  <c r="BD7" i="47"/>
  <c r="BC7" i="47"/>
  <c r="BB7" i="47"/>
  <c r="BA7" i="47"/>
  <c r="AZ7" i="47"/>
  <c r="S7" i="47"/>
  <c r="R7" i="47"/>
  <c r="Q7" i="47"/>
  <c r="P7" i="47"/>
  <c r="O7" i="47"/>
  <c r="N7" i="47"/>
  <c r="M7" i="47"/>
  <c r="BF6" i="47"/>
  <c r="BE6" i="47"/>
  <c r="BD6" i="47"/>
  <c r="BC6" i="47"/>
  <c r="BB6" i="47"/>
  <c r="BA6" i="47"/>
  <c r="AZ6" i="47"/>
  <c r="S6" i="47"/>
  <c r="R6" i="47"/>
  <c r="Q6" i="47"/>
  <c r="P6" i="47"/>
  <c r="O6" i="47"/>
  <c r="N6" i="47"/>
  <c r="M6" i="47"/>
  <c r="A3" i="47"/>
  <c r="BC33" i="46"/>
  <c r="BF29" i="46"/>
  <c r="BE29" i="46"/>
  <c r="BD29" i="46"/>
  <c r="BC29" i="46"/>
  <c r="BB29" i="46"/>
  <c r="BA29" i="46"/>
  <c r="AZ29" i="46"/>
  <c r="S29" i="46"/>
  <c r="R29" i="46"/>
  <c r="Q29" i="46"/>
  <c r="P29" i="46"/>
  <c r="O29" i="46"/>
  <c r="N29" i="46"/>
  <c r="M29" i="46"/>
  <c r="BF28" i="46"/>
  <c r="BE28" i="46"/>
  <c r="BD28" i="46"/>
  <c r="BC28" i="46"/>
  <c r="BB28" i="46"/>
  <c r="BA28" i="46"/>
  <c r="AZ28" i="46"/>
  <c r="S28" i="46"/>
  <c r="R28" i="46"/>
  <c r="Q28" i="46"/>
  <c r="P28" i="46"/>
  <c r="O28" i="46"/>
  <c r="N28" i="46"/>
  <c r="M28" i="46"/>
  <c r="BF27" i="46"/>
  <c r="BE27" i="46"/>
  <c r="BD27" i="46"/>
  <c r="BC27" i="46"/>
  <c r="BB27" i="46"/>
  <c r="BA27" i="46"/>
  <c r="AZ27" i="46"/>
  <c r="S27" i="46"/>
  <c r="R27" i="46"/>
  <c r="Q27" i="46"/>
  <c r="P27" i="46"/>
  <c r="O27" i="46"/>
  <c r="N27" i="46"/>
  <c r="M27" i="46"/>
  <c r="BF26" i="46"/>
  <c r="BE26" i="46"/>
  <c r="BD26" i="46"/>
  <c r="BC26" i="46"/>
  <c r="BB26" i="46"/>
  <c r="BA26" i="46"/>
  <c r="AZ26" i="46"/>
  <c r="S26" i="46"/>
  <c r="R26" i="46"/>
  <c r="Q26" i="46"/>
  <c r="P26" i="46"/>
  <c r="O26" i="46"/>
  <c r="N26" i="46"/>
  <c r="M26" i="46"/>
  <c r="BF25" i="46"/>
  <c r="BE25" i="46"/>
  <c r="BD25" i="46"/>
  <c r="BC25" i="46"/>
  <c r="BB25" i="46"/>
  <c r="BA25" i="46"/>
  <c r="AZ25" i="46"/>
  <c r="S25" i="46"/>
  <c r="R25" i="46"/>
  <c r="Q25" i="46"/>
  <c r="P25" i="46"/>
  <c r="O25" i="46"/>
  <c r="N25" i="46"/>
  <c r="M25" i="46"/>
  <c r="BF24" i="46"/>
  <c r="BE24" i="46"/>
  <c r="BD24" i="46"/>
  <c r="BC24" i="46"/>
  <c r="BB24" i="46"/>
  <c r="BA24" i="46"/>
  <c r="AZ24" i="46"/>
  <c r="S24" i="46"/>
  <c r="R24" i="46"/>
  <c r="Q24" i="46"/>
  <c r="P24" i="46"/>
  <c r="O24" i="46"/>
  <c r="N24" i="46"/>
  <c r="M24" i="46"/>
  <c r="BF23" i="46"/>
  <c r="BE23" i="46"/>
  <c r="BD23" i="46"/>
  <c r="BC23" i="46"/>
  <c r="BB23" i="46"/>
  <c r="BA23" i="46"/>
  <c r="AZ23" i="46"/>
  <c r="S23" i="46"/>
  <c r="R23" i="46"/>
  <c r="Q23" i="46"/>
  <c r="P23" i="46"/>
  <c r="O23" i="46"/>
  <c r="N23" i="46"/>
  <c r="M23" i="46"/>
  <c r="BF22" i="46"/>
  <c r="BE22" i="46"/>
  <c r="BD22" i="46"/>
  <c r="BC22" i="46"/>
  <c r="BB22" i="46"/>
  <c r="BA22" i="46"/>
  <c r="AZ22" i="46"/>
  <c r="S22" i="46"/>
  <c r="R22" i="46"/>
  <c r="Q22" i="46"/>
  <c r="P22" i="46"/>
  <c r="O22" i="46"/>
  <c r="N22" i="46"/>
  <c r="M22" i="46"/>
  <c r="BF21" i="46"/>
  <c r="BE21" i="46"/>
  <c r="BD21" i="46"/>
  <c r="BC21" i="46"/>
  <c r="BB21" i="46"/>
  <c r="BA21" i="46"/>
  <c r="AZ21" i="46"/>
  <c r="S21" i="46"/>
  <c r="R21" i="46"/>
  <c r="Q21" i="46"/>
  <c r="P21" i="46"/>
  <c r="O21" i="46"/>
  <c r="N21" i="46"/>
  <c r="M21" i="46"/>
  <c r="BF20" i="46"/>
  <c r="BE20" i="46"/>
  <c r="BD20" i="46"/>
  <c r="BC20" i="46"/>
  <c r="BB20" i="46"/>
  <c r="BA20" i="46"/>
  <c r="AZ20" i="46"/>
  <c r="S20" i="46"/>
  <c r="R20" i="46"/>
  <c r="Q20" i="46"/>
  <c r="P20" i="46"/>
  <c r="O20" i="46"/>
  <c r="N20" i="46"/>
  <c r="M20" i="46"/>
  <c r="BF19" i="46"/>
  <c r="BE19" i="46"/>
  <c r="BD19" i="46"/>
  <c r="BC19" i="46"/>
  <c r="BB19" i="46"/>
  <c r="BA19" i="46"/>
  <c r="AZ19" i="46"/>
  <c r="S19" i="46"/>
  <c r="R19" i="46"/>
  <c r="Q19" i="46"/>
  <c r="P19" i="46"/>
  <c r="O19" i="46"/>
  <c r="N19" i="46"/>
  <c r="M19" i="46"/>
  <c r="BF18" i="46"/>
  <c r="BE18" i="46"/>
  <c r="BD18" i="46"/>
  <c r="BC18" i="46"/>
  <c r="BB18" i="46"/>
  <c r="BA18" i="46"/>
  <c r="AZ18" i="46"/>
  <c r="S18" i="46"/>
  <c r="R18" i="46"/>
  <c r="Q18" i="46"/>
  <c r="P18" i="46"/>
  <c r="O18" i="46"/>
  <c r="N18" i="46"/>
  <c r="M18" i="46"/>
  <c r="BF17" i="46"/>
  <c r="BE17" i="46"/>
  <c r="BD17" i="46"/>
  <c r="BC17" i="46"/>
  <c r="BB17" i="46"/>
  <c r="BA17" i="46"/>
  <c r="AZ17" i="46"/>
  <c r="S17" i="46"/>
  <c r="R17" i="46"/>
  <c r="Q17" i="46"/>
  <c r="P17" i="46"/>
  <c r="O17" i="46"/>
  <c r="N17" i="46"/>
  <c r="M17" i="46"/>
  <c r="BF16" i="46"/>
  <c r="BE16" i="46"/>
  <c r="BD16" i="46"/>
  <c r="BC16" i="46"/>
  <c r="BB16" i="46"/>
  <c r="BA16" i="46"/>
  <c r="AZ16" i="46"/>
  <c r="S16" i="46"/>
  <c r="R16" i="46"/>
  <c r="Q16" i="46"/>
  <c r="P16" i="46"/>
  <c r="O16" i="46"/>
  <c r="N16" i="46"/>
  <c r="M16" i="46"/>
  <c r="BF15" i="46"/>
  <c r="BE15" i="46"/>
  <c r="BD15" i="46"/>
  <c r="BC15" i="46"/>
  <c r="BB15" i="46"/>
  <c r="BA15" i="46"/>
  <c r="AZ15" i="46"/>
  <c r="S15" i="46"/>
  <c r="R15" i="46"/>
  <c r="Q15" i="46"/>
  <c r="P15" i="46"/>
  <c r="O15" i="46"/>
  <c r="N15" i="46"/>
  <c r="M15" i="46"/>
  <c r="BF14" i="46"/>
  <c r="BE14" i="46"/>
  <c r="BD14" i="46"/>
  <c r="BC14" i="46"/>
  <c r="BB14" i="46"/>
  <c r="BA14" i="46"/>
  <c r="AZ14" i="46"/>
  <c r="S14" i="46"/>
  <c r="R14" i="46"/>
  <c r="Q14" i="46"/>
  <c r="P14" i="46"/>
  <c r="O14" i="46"/>
  <c r="N14" i="46"/>
  <c r="M14" i="46"/>
  <c r="BF13" i="46"/>
  <c r="BE13" i="46"/>
  <c r="BD13" i="46"/>
  <c r="BC13" i="46"/>
  <c r="BB13" i="46"/>
  <c r="BA13" i="46"/>
  <c r="AZ13" i="46"/>
  <c r="S13" i="46"/>
  <c r="R13" i="46"/>
  <c r="Q13" i="46"/>
  <c r="P13" i="46"/>
  <c r="O13" i="46"/>
  <c r="N13" i="46"/>
  <c r="M13" i="46"/>
  <c r="BF12" i="46"/>
  <c r="BE12" i="46"/>
  <c r="BD12" i="46"/>
  <c r="BC12" i="46"/>
  <c r="BB12" i="46"/>
  <c r="BA12" i="46"/>
  <c r="AZ12" i="46"/>
  <c r="S12" i="46"/>
  <c r="R12" i="46"/>
  <c r="Q12" i="46"/>
  <c r="P12" i="46"/>
  <c r="O12" i="46"/>
  <c r="N12" i="46"/>
  <c r="M12" i="46"/>
  <c r="BF11" i="46"/>
  <c r="BE11" i="46"/>
  <c r="BD11" i="46"/>
  <c r="BC11" i="46"/>
  <c r="BB11" i="46"/>
  <c r="BA11" i="46"/>
  <c r="AZ11" i="46"/>
  <c r="S11" i="46"/>
  <c r="R11" i="46"/>
  <c r="Q11" i="46"/>
  <c r="P11" i="46"/>
  <c r="O11" i="46"/>
  <c r="N11" i="46"/>
  <c r="M11" i="46"/>
  <c r="BF10" i="46"/>
  <c r="BE10" i="46"/>
  <c r="BD10" i="46"/>
  <c r="BC10" i="46"/>
  <c r="BB10" i="46"/>
  <c r="BA10" i="46"/>
  <c r="AZ10" i="46"/>
  <c r="S10" i="46"/>
  <c r="R10" i="46"/>
  <c r="Q10" i="46"/>
  <c r="P10" i="46"/>
  <c r="O10" i="46"/>
  <c r="N10" i="46"/>
  <c r="M10" i="46"/>
  <c r="BF9" i="46"/>
  <c r="BE9" i="46"/>
  <c r="BD9" i="46"/>
  <c r="BC9" i="46"/>
  <c r="BB9" i="46"/>
  <c r="BA9" i="46"/>
  <c r="AZ9" i="46"/>
  <c r="S9" i="46"/>
  <c r="R9" i="46"/>
  <c r="Q9" i="46"/>
  <c r="P9" i="46"/>
  <c r="O9" i="46"/>
  <c r="N9" i="46"/>
  <c r="M9" i="46"/>
  <c r="BF8" i="46"/>
  <c r="BE8" i="46"/>
  <c r="BD8" i="46"/>
  <c r="BC8" i="46"/>
  <c r="BB8" i="46"/>
  <c r="BA8" i="46"/>
  <c r="AZ8" i="46"/>
  <c r="S8" i="46"/>
  <c r="R8" i="46"/>
  <c r="Q8" i="46"/>
  <c r="P8" i="46"/>
  <c r="O8" i="46"/>
  <c r="N8" i="46"/>
  <c r="M8" i="46"/>
  <c r="BF7" i="46"/>
  <c r="BE7" i="46"/>
  <c r="BD7" i="46"/>
  <c r="BC7" i="46"/>
  <c r="BB7" i="46"/>
  <c r="BA7" i="46"/>
  <c r="AZ7" i="46"/>
  <c r="S7" i="46"/>
  <c r="R7" i="46"/>
  <c r="Q7" i="46"/>
  <c r="P7" i="46"/>
  <c r="O7" i="46"/>
  <c r="N7" i="46"/>
  <c r="M7" i="46"/>
  <c r="BF6" i="46"/>
  <c r="BE6" i="46"/>
  <c r="BD6" i="46"/>
  <c r="BC6" i="46"/>
  <c r="BB6" i="46"/>
  <c r="BA6" i="46"/>
  <c r="AZ6" i="46"/>
  <c r="S6" i="46"/>
  <c r="R6" i="46"/>
  <c r="R30" i="46" s="1"/>
  <c r="Q6" i="46"/>
  <c r="Q30" i="46" s="1"/>
  <c r="P6" i="46"/>
  <c r="O6" i="46"/>
  <c r="N6" i="46"/>
  <c r="M6" i="46"/>
  <c r="A3" i="46"/>
  <c r="BC33" i="45"/>
  <c r="S30" i="45"/>
  <c r="BF29" i="45"/>
  <c r="BE29" i="45"/>
  <c r="BD29" i="45"/>
  <c r="BC29" i="45"/>
  <c r="BB29" i="45"/>
  <c r="BA29" i="45"/>
  <c r="AZ29" i="45"/>
  <c r="S29" i="45"/>
  <c r="R29" i="45"/>
  <c r="Q29" i="45"/>
  <c r="P29" i="45"/>
  <c r="O29" i="45"/>
  <c r="N29" i="45"/>
  <c r="M29" i="45"/>
  <c r="BF28" i="45"/>
  <c r="BE28" i="45"/>
  <c r="BD28" i="45"/>
  <c r="BC28" i="45"/>
  <c r="BB28" i="45"/>
  <c r="BA28" i="45"/>
  <c r="AZ28" i="45"/>
  <c r="S28" i="45"/>
  <c r="R28" i="45"/>
  <c r="Q28" i="45"/>
  <c r="P28" i="45"/>
  <c r="O28" i="45"/>
  <c r="N28" i="45"/>
  <c r="M28" i="45"/>
  <c r="BF27" i="45"/>
  <c r="BE27" i="45"/>
  <c r="BD27" i="45"/>
  <c r="BC27" i="45"/>
  <c r="BB27" i="45"/>
  <c r="BA27" i="45"/>
  <c r="AZ27" i="45"/>
  <c r="S27" i="45"/>
  <c r="R27" i="45"/>
  <c r="Q27" i="45"/>
  <c r="P27" i="45"/>
  <c r="O27" i="45"/>
  <c r="N27" i="45"/>
  <c r="M27" i="45"/>
  <c r="BF26" i="45"/>
  <c r="BE26" i="45"/>
  <c r="BD26" i="45"/>
  <c r="BC26" i="45"/>
  <c r="BB26" i="45"/>
  <c r="BA26" i="45"/>
  <c r="AZ26" i="45"/>
  <c r="S26" i="45"/>
  <c r="R26" i="45"/>
  <c r="Q26" i="45"/>
  <c r="P26" i="45"/>
  <c r="O26" i="45"/>
  <c r="N26" i="45"/>
  <c r="M26" i="45"/>
  <c r="BF25" i="45"/>
  <c r="BE25" i="45"/>
  <c r="BD25" i="45"/>
  <c r="BC25" i="45"/>
  <c r="BB25" i="45"/>
  <c r="BA25" i="45"/>
  <c r="AZ25" i="45"/>
  <c r="S25" i="45"/>
  <c r="R25" i="45"/>
  <c r="Q25" i="45"/>
  <c r="P25" i="45"/>
  <c r="O25" i="45"/>
  <c r="N25" i="45"/>
  <c r="M25" i="45"/>
  <c r="BF24" i="45"/>
  <c r="BE24" i="45"/>
  <c r="BD24" i="45"/>
  <c r="BC24" i="45"/>
  <c r="BB24" i="45"/>
  <c r="BA24" i="45"/>
  <c r="AZ24" i="45"/>
  <c r="S24" i="45"/>
  <c r="R24" i="45"/>
  <c r="Q24" i="45"/>
  <c r="P24" i="45"/>
  <c r="O24" i="45"/>
  <c r="N24" i="45"/>
  <c r="M24" i="45"/>
  <c r="BF23" i="45"/>
  <c r="BE23" i="45"/>
  <c r="BD23" i="45"/>
  <c r="BC23" i="45"/>
  <c r="BB23" i="45"/>
  <c r="BA23" i="45"/>
  <c r="AZ23" i="45"/>
  <c r="S23" i="45"/>
  <c r="R23" i="45"/>
  <c r="Q23" i="45"/>
  <c r="P23" i="45"/>
  <c r="O23" i="45"/>
  <c r="N23" i="45"/>
  <c r="M23" i="45"/>
  <c r="BF22" i="45"/>
  <c r="BE22" i="45"/>
  <c r="BD22" i="45"/>
  <c r="BC22" i="45"/>
  <c r="BB22" i="45"/>
  <c r="BA22" i="45"/>
  <c r="AZ22" i="45"/>
  <c r="S22" i="45"/>
  <c r="R22" i="45"/>
  <c r="Q22" i="45"/>
  <c r="P22" i="45"/>
  <c r="O22" i="45"/>
  <c r="N22" i="45"/>
  <c r="M22" i="45"/>
  <c r="BF21" i="45"/>
  <c r="BE21" i="45"/>
  <c r="BD21" i="45"/>
  <c r="BC21" i="45"/>
  <c r="BB21" i="45"/>
  <c r="BA21" i="45"/>
  <c r="AZ21" i="45"/>
  <c r="S21" i="45"/>
  <c r="R21" i="45"/>
  <c r="Q21" i="45"/>
  <c r="P21" i="45"/>
  <c r="O21" i="45"/>
  <c r="N21" i="45"/>
  <c r="M21" i="45"/>
  <c r="BF20" i="45"/>
  <c r="BE20" i="45"/>
  <c r="BD20" i="45"/>
  <c r="BC20" i="45"/>
  <c r="BB20" i="45"/>
  <c r="BA20" i="45"/>
  <c r="AZ20" i="45"/>
  <c r="S20" i="45"/>
  <c r="R20" i="45"/>
  <c r="Q20" i="45"/>
  <c r="P20" i="45"/>
  <c r="O20" i="45"/>
  <c r="N20" i="45"/>
  <c r="M20" i="45"/>
  <c r="BF19" i="45"/>
  <c r="BE19" i="45"/>
  <c r="BD19" i="45"/>
  <c r="BC19" i="45"/>
  <c r="BB19" i="45"/>
  <c r="BA19" i="45"/>
  <c r="AZ19" i="45"/>
  <c r="S19" i="45"/>
  <c r="R19" i="45"/>
  <c r="Q19" i="45"/>
  <c r="P19" i="45"/>
  <c r="O19" i="45"/>
  <c r="N19" i="45"/>
  <c r="M19" i="45"/>
  <c r="BF18" i="45"/>
  <c r="BE18" i="45"/>
  <c r="BD18" i="45"/>
  <c r="BC18" i="45"/>
  <c r="BB18" i="45"/>
  <c r="BA18" i="45"/>
  <c r="AZ18" i="45"/>
  <c r="S18" i="45"/>
  <c r="R18" i="45"/>
  <c r="Q18" i="45"/>
  <c r="P18" i="45"/>
  <c r="O18" i="45"/>
  <c r="N18" i="45"/>
  <c r="M18" i="45"/>
  <c r="BF17" i="45"/>
  <c r="BE17" i="45"/>
  <c r="BD17" i="45"/>
  <c r="BC17" i="45"/>
  <c r="BB17" i="45"/>
  <c r="BA17" i="45"/>
  <c r="AZ17" i="45"/>
  <c r="S17" i="45"/>
  <c r="R17" i="45"/>
  <c r="Q17" i="45"/>
  <c r="P17" i="45"/>
  <c r="O17" i="45"/>
  <c r="N17" i="45"/>
  <c r="M17" i="45"/>
  <c r="BF16" i="45"/>
  <c r="BE16" i="45"/>
  <c r="BD16" i="45"/>
  <c r="BC16" i="45"/>
  <c r="BB16" i="45"/>
  <c r="BA16" i="45"/>
  <c r="AZ16" i="45"/>
  <c r="S16" i="45"/>
  <c r="R16" i="45"/>
  <c r="Q16" i="45"/>
  <c r="P16" i="45"/>
  <c r="O16" i="45"/>
  <c r="N16" i="45"/>
  <c r="M16" i="45"/>
  <c r="BF15" i="45"/>
  <c r="BE15" i="45"/>
  <c r="BD15" i="45"/>
  <c r="BC15" i="45"/>
  <c r="BB15" i="45"/>
  <c r="BA15" i="45"/>
  <c r="AZ15" i="45"/>
  <c r="S15" i="45"/>
  <c r="R15" i="45"/>
  <c r="Q15" i="45"/>
  <c r="P15" i="45"/>
  <c r="O15" i="45"/>
  <c r="N15" i="45"/>
  <c r="M15" i="45"/>
  <c r="BF14" i="45"/>
  <c r="BE14" i="45"/>
  <c r="BD14" i="45"/>
  <c r="BC14" i="45"/>
  <c r="BB14" i="45"/>
  <c r="BA14" i="45"/>
  <c r="AZ14" i="45"/>
  <c r="S14" i="45"/>
  <c r="R14" i="45"/>
  <c r="Q14" i="45"/>
  <c r="P14" i="45"/>
  <c r="O14" i="45"/>
  <c r="N14" i="45"/>
  <c r="M14" i="45"/>
  <c r="BF13" i="45"/>
  <c r="BE13" i="45"/>
  <c r="BD13" i="45"/>
  <c r="BC13" i="45"/>
  <c r="BB13" i="45"/>
  <c r="BA13" i="45"/>
  <c r="AZ13" i="45"/>
  <c r="S13" i="45"/>
  <c r="R13" i="45"/>
  <c r="Q13" i="45"/>
  <c r="P13" i="45"/>
  <c r="O13" i="45"/>
  <c r="N13" i="45"/>
  <c r="M13" i="45"/>
  <c r="BF12" i="45"/>
  <c r="BE12" i="45"/>
  <c r="BD12" i="45"/>
  <c r="BC12" i="45"/>
  <c r="BB12" i="45"/>
  <c r="BA12" i="45"/>
  <c r="AZ12" i="45"/>
  <c r="S12" i="45"/>
  <c r="R12" i="45"/>
  <c r="Q12" i="45"/>
  <c r="P12" i="45"/>
  <c r="O12" i="45"/>
  <c r="N12" i="45"/>
  <c r="M12" i="45"/>
  <c r="BF11" i="45"/>
  <c r="BE11" i="45"/>
  <c r="BD11" i="45"/>
  <c r="BC11" i="45"/>
  <c r="BB11" i="45"/>
  <c r="BA11" i="45"/>
  <c r="AZ11" i="45"/>
  <c r="S11" i="45"/>
  <c r="R11" i="45"/>
  <c r="Q11" i="45"/>
  <c r="P11" i="45"/>
  <c r="O11" i="45"/>
  <c r="N11" i="45"/>
  <c r="M11" i="45"/>
  <c r="BF10" i="45"/>
  <c r="BE10" i="45"/>
  <c r="BD10" i="45"/>
  <c r="BC10" i="45"/>
  <c r="BB10" i="45"/>
  <c r="BA10" i="45"/>
  <c r="AZ10" i="45"/>
  <c r="S10" i="45"/>
  <c r="R10" i="45"/>
  <c r="Q10" i="45"/>
  <c r="P10" i="45"/>
  <c r="O10" i="45"/>
  <c r="N10" i="45"/>
  <c r="M10" i="45"/>
  <c r="BF9" i="45"/>
  <c r="BE9" i="45"/>
  <c r="BD9" i="45"/>
  <c r="BC9" i="45"/>
  <c r="BB9" i="45"/>
  <c r="BA9" i="45"/>
  <c r="AZ9" i="45"/>
  <c r="S9" i="45"/>
  <c r="R9" i="45"/>
  <c r="Q9" i="45"/>
  <c r="P9" i="45"/>
  <c r="O9" i="45"/>
  <c r="N9" i="45"/>
  <c r="M9" i="45"/>
  <c r="BF8" i="45"/>
  <c r="BE8" i="45"/>
  <c r="BD8" i="45"/>
  <c r="BC8" i="45"/>
  <c r="BB8" i="45"/>
  <c r="BA8" i="45"/>
  <c r="AZ8" i="45"/>
  <c r="S8" i="45"/>
  <c r="R8" i="45"/>
  <c r="Q8" i="45"/>
  <c r="P8" i="45"/>
  <c r="O8" i="45"/>
  <c r="N8" i="45"/>
  <c r="M8" i="45"/>
  <c r="BF7" i="45"/>
  <c r="BE7" i="45"/>
  <c r="BD7" i="45"/>
  <c r="BC7" i="45"/>
  <c r="BB7" i="45"/>
  <c r="BA7" i="45"/>
  <c r="AZ7" i="45"/>
  <c r="S7" i="45"/>
  <c r="R7" i="45"/>
  <c r="Q7" i="45"/>
  <c r="P7" i="45"/>
  <c r="O7" i="45"/>
  <c r="N7" i="45"/>
  <c r="M7" i="45"/>
  <c r="BF6" i="45"/>
  <c r="BE6" i="45"/>
  <c r="BD6" i="45"/>
  <c r="BC6" i="45"/>
  <c r="BB6" i="45"/>
  <c r="BA6" i="45"/>
  <c r="AZ6" i="45"/>
  <c r="S6" i="45"/>
  <c r="R6" i="45"/>
  <c r="Q6" i="45"/>
  <c r="P6" i="45"/>
  <c r="O6" i="45"/>
  <c r="O30" i="45" s="1"/>
  <c r="N6" i="45"/>
  <c r="M6" i="45"/>
  <c r="BO3" i="45"/>
  <c r="A3" i="45"/>
  <c r="BC33" i="44"/>
  <c r="P30" i="44"/>
  <c r="BF29" i="44"/>
  <c r="BE29" i="44"/>
  <c r="BD29" i="44"/>
  <c r="BC29" i="44"/>
  <c r="BB29" i="44"/>
  <c r="BA29" i="44"/>
  <c r="AZ29" i="44"/>
  <c r="S29" i="44"/>
  <c r="R29" i="44"/>
  <c r="Q29" i="44"/>
  <c r="P29" i="44"/>
  <c r="O29" i="44"/>
  <c r="N29" i="44"/>
  <c r="M29" i="44"/>
  <c r="BF28" i="44"/>
  <c r="BE28" i="44"/>
  <c r="BD28" i="44"/>
  <c r="BC28" i="44"/>
  <c r="BB28" i="44"/>
  <c r="BA28" i="44"/>
  <c r="AZ28" i="44"/>
  <c r="S28" i="44"/>
  <c r="R28" i="44"/>
  <c r="Q28" i="44"/>
  <c r="P28" i="44"/>
  <c r="O28" i="44"/>
  <c r="N28" i="44"/>
  <c r="M28" i="44"/>
  <c r="BF27" i="44"/>
  <c r="BE27" i="44"/>
  <c r="BD27" i="44"/>
  <c r="BC27" i="44"/>
  <c r="BB27" i="44"/>
  <c r="BA27" i="44"/>
  <c r="AZ27" i="44"/>
  <c r="S27" i="44"/>
  <c r="R27" i="44"/>
  <c r="Q27" i="44"/>
  <c r="P27" i="44"/>
  <c r="O27" i="44"/>
  <c r="N27" i="44"/>
  <c r="M27" i="44"/>
  <c r="BF26" i="44"/>
  <c r="BE26" i="44"/>
  <c r="BD26" i="44"/>
  <c r="BC26" i="44"/>
  <c r="BB26" i="44"/>
  <c r="BA26" i="44"/>
  <c r="AZ26" i="44"/>
  <c r="S26" i="44"/>
  <c r="R26" i="44"/>
  <c r="Q26" i="44"/>
  <c r="P26" i="44"/>
  <c r="O26" i="44"/>
  <c r="N26" i="44"/>
  <c r="M26" i="44"/>
  <c r="BF25" i="44"/>
  <c r="BE25" i="44"/>
  <c r="BD25" i="44"/>
  <c r="BC25" i="44"/>
  <c r="BB25" i="44"/>
  <c r="BA25" i="44"/>
  <c r="AZ25" i="44"/>
  <c r="S25" i="44"/>
  <c r="R25" i="44"/>
  <c r="Q25" i="44"/>
  <c r="P25" i="44"/>
  <c r="O25" i="44"/>
  <c r="N25" i="44"/>
  <c r="M25" i="44"/>
  <c r="BF24" i="44"/>
  <c r="BE24" i="44"/>
  <c r="BD24" i="44"/>
  <c r="BC24" i="44"/>
  <c r="BB24" i="44"/>
  <c r="BA24" i="44"/>
  <c r="AZ24" i="44"/>
  <c r="S24" i="44"/>
  <c r="R24" i="44"/>
  <c r="Q24" i="44"/>
  <c r="P24" i="44"/>
  <c r="O24" i="44"/>
  <c r="N24" i="44"/>
  <c r="M24" i="44"/>
  <c r="BF23" i="44"/>
  <c r="BE23" i="44"/>
  <c r="BD23" i="44"/>
  <c r="BC23" i="44"/>
  <c r="BB23" i="44"/>
  <c r="BA23" i="44"/>
  <c r="AZ23" i="44"/>
  <c r="S23" i="44"/>
  <c r="R23" i="44"/>
  <c r="Q23" i="44"/>
  <c r="P23" i="44"/>
  <c r="O23" i="44"/>
  <c r="N23" i="44"/>
  <c r="M23" i="44"/>
  <c r="BF22" i="44"/>
  <c r="BE22" i="44"/>
  <c r="BD22" i="44"/>
  <c r="BC22" i="44"/>
  <c r="BB22" i="44"/>
  <c r="BA22" i="44"/>
  <c r="AZ22" i="44"/>
  <c r="S22" i="44"/>
  <c r="R22" i="44"/>
  <c r="Q22" i="44"/>
  <c r="P22" i="44"/>
  <c r="O22" i="44"/>
  <c r="N22" i="44"/>
  <c r="M22" i="44"/>
  <c r="BF21" i="44"/>
  <c r="BE21" i="44"/>
  <c r="BD21" i="44"/>
  <c r="BC21" i="44"/>
  <c r="BB21" i="44"/>
  <c r="BA21" i="44"/>
  <c r="AZ21" i="44"/>
  <c r="S21" i="44"/>
  <c r="R21" i="44"/>
  <c r="Q21" i="44"/>
  <c r="P21" i="44"/>
  <c r="O21" i="44"/>
  <c r="N21" i="44"/>
  <c r="M21" i="44"/>
  <c r="BF20" i="44"/>
  <c r="BE20" i="44"/>
  <c r="BD20" i="44"/>
  <c r="BC20" i="44"/>
  <c r="BB20" i="44"/>
  <c r="BA20" i="44"/>
  <c r="AZ20" i="44"/>
  <c r="S20" i="44"/>
  <c r="R20" i="44"/>
  <c r="Q20" i="44"/>
  <c r="P20" i="44"/>
  <c r="O20" i="44"/>
  <c r="N20" i="44"/>
  <c r="M20" i="44"/>
  <c r="BF19" i="44"/>
  <c r="BE19" i="44"/>
  <c r="BD19" i="44"/>
  <c r="BC19" i="44"/>
  <c r="BB19" i="44"/>
  <c r="BA19" i="44"/>
  <c r="AZ19" i="44"/>
  <c r="S19" i="44"/>
  <c r="R19" i="44"/>
  <c r="Q19" i="44"/>
  <c r="P19" i="44"/>
  <c r="O19" i="44"/>
  <c r="N19" i="44"/>
  <c r="M19" i="44"/>
  <c r="BF18" i="44"/>
  <c r="BE18" i="44"/>
  <c r="BD18" i="44"/>
  <c r="BC18" i="44"/>
  <c r="BB18" i="44"/>
  <c r="BA18" i="44"/>
  <c r="AZ18" i="44"/>
  <c r="S18" i="44"/>
  <c r="R18" i="44"/>
  <c r="Q18" i="44"/>
  <c r="P18" i="44"/>
  <c r="O18" i="44"/>
  <c r="N18" i="44"/>
  <c r="M18" i="44"/>
  <c r="BF17" i="44"/>
  <c r="BE17" i="44"/>
  <c r="BD17" i="44"/>
  <c r="BC17" i="44"/>
  <c r="BB17" i="44"/>
  <c r="BA17" i="44"/>
  <c r="AZ17" i="44"/>
  <c r="S17" i="44"/>
  <c r="R17" i="44"/>
  <c r="Q17" i="44"/>
  <c r="P17" i="44"/>
  <c r="O17" i="44"/>
  <c r="N17" i="44"/>
  <c r="M17" i="44"/>
  <c r="BF16" i="44"/>
  <c r="BE16" i="44"/>
  <c r="BD16" i="44"/>
  <c r="BC16" i="44"/>
  <c r="BB16" i="44"/>
  <c r="BA16" i="44"/>
  <c r="AZ16" i="44"/>
  <c r="S16" i="44"/>
  <c r="R16" i="44"/>
  <c r="Q16" i="44"/>
  <c r="P16" i="44"/>
  <c r="O16" i="44"/>
  <c r="N16" i="44"/>
  <c r="M16" i="44"/>
  <c r="BF15" i="44"/>
  <c r="BE15" i="44"/>
  <c r="BD15" i="44"/>
  <c r="BC15" i="44"/>
  <c r="BB15" i="44"/>
  <c r="BA15" i="44"/>
  <c r="AZ15" i="44"/>
  <c r="S15" i="44"/>
  <c r="R15" i="44"/>
  <c r="Q15" i="44"/>
  <c r="P15" i="44"/>
  <c r="O15" i="44"/>
  <c r="N15" i="44"/>
  <c r="M15" i="44"/>
  <c r="BF14" i="44"/>
  <c r="BE14" i="44"/>
  <c r="BD14" i="44"/>
  <c r="BC14" i="44"/>
  <c r="BB14" i="44"/>
  <c r="BA14" i="44"/>
  <c r="AZ14" i="44"/>
  <c r="S14" i="44"/>
  <c r="R14" i="44"/>
  <c r="Q14" i="44"/>
  <c r="P14" i="44"/>
  <c r="O14" i="44"/>
  <c r="N14" i="44"/>
  <c r="M14" i="44"/>
  <c r="BF13" i="44"/>
  <c r="BE13" i="44"/>
  <c r="BD13" i="44"/>
  <c r="BC13" i="44"/>
  <c r="BB13" i="44"/>
  <c r="BA13" i="44"/>
  <c r="AZ13" i="44"/>
  <c r="S13" i="44"/>
  <c r="R13" i="44"/>
  <c r="Q13" i="44"/>
  <c r="P13" i="44"/>
  <c r="O13" i="44"/>
  <c r="N13" i="44"/>
  <c r="M13" i="44"/>
  <c r="BF12" i="44"/>
  <c r="BE12" i="44"/>
  <c r="BD12" i="44"/>
  <c r="BC12" i="44"/>
  <c r="BB12" i="44"/>
  <c r="BA12" i="44"/>
  <c r="AZ12" i="44"/>
  <c r="S12" i="44"/>
  <c r="R12" i="44"/>
  <c r="Q12" i="44"/>
  <c r="P12" i="44"/>
  <c r="O12" i="44"/>
  <c r="N12" i="44"/>
  <c r="M12" i="44"/>
  <c r="BF11" i="44"/>
  <c r="BE11" i="44"/>
  <c r="BD11" i="44"/>
  <c r="BC11" i="44"/>
  <c r="BB11" i="44"/>
  <c r="BA11" i="44"/>
  <c r="AZ11" i="44"/>
  <c r="S11" i="44"/>
  <c r="R11" i="44"/>
  <c r="Q11" i="44"/>
  <c r="P11" i="44"/>
  <c r="O11" i="44"/>
  <c r="N11" i="44"/>
  <c r="M11" i="44"/>
  <c r="BF10" i="44"/>
  <c r="BE10" i="44"/>
  <c r="BD10" i="44"/>
  <c r="BC10" i="44"/>
  <c r="BB10" i="44"/>
  <c r="BA10" i="44"/>
  <c r="AZ10" i="44"/>
  <c r="S10" i="44"/>
  <c r="R10" i="44"/>
  <c r="Q10" i="44"/>
  <c r="P10" i="44"/>
  <c r="O10" i="44"/>
  <c r="N10" i="44"/>
  <c r="M10" i="44"/>
  <c r="BF9" i="44"/>
  <c r="BE9" i="44"/>
  <c r="BD9" i="44"/>
  <c r="BC9" i="44"/>
  <c r="BB9" i="44"/>
  <c r="BA9" i="44"/>
  <c r="AZ9" i="44"/>
  <c r="S9" i="44"/>
  <c r="R9" i="44"/>
  <c r="Q9" i="44"/>
  <c r="P9" i="44"/>
  <c r="O9" i="44"/>
  <c r="N9" i="44"/>
  <c r="M9" i="44"/>
  <c r="BF8" i="44"/>
  <c r="BE8" i="44"/>
  <c r="BD8" i="44"/>
  <c r="BC8" i="44"/>
  <c r="BB8" i="44"/>
  <c r="BA8" i="44"/>
  <c r="AZ8" i="44"/>
  <c r="S8" i="44"/>
  <c r="R8" i="44"/>
  <c r="Q8" i="44"/>
  <c r="P8" i="44"/>
  <c r="O8" i="44"/>
  <c r="N8" i="44"/>
  <c r="M8" i="44"/>
  <c r="BF7" i="44"/>
  <c r="BE7" i="44"/>
  <c r="BD7" i="44"/>
  <c r="BC7" i="44"/>
  <c r="BB7" i="44"/>
  <c r="BA7" i="44"/>
  <c r="AZ7" i="44"/>
  <c r="S7" i="44"/>
  <c r="R7" i="44"/>
  <c r="Q7" i="44"/>
  <c r="P7" i="44"/>
  <c r="O7" i="44"/>
  <c r="N7" i="44"/>
  <c r="M7" i="44"/>
  <c r="BF6" i="44"/>
  <c r="BE6" i="44"/>
  <c r="BD6" i="44"/>
  <c r="BC6" i="44"/>
  <c r="BB6" i="44"/>
  <c r="BA6" i="44"/>
  <c r="AZ6" i="44"/>
  <c r="S6" i="44"/>
  <c r="R6" i="44"/>
  <c r="Q6" i="44"/>
  <c r="P6" i="44"/>
  <c r="O6" i="44"/>
  <c r="O30" i="44" s="1"/>
  <c r="N6" i="44"/>
  <c r="M6" i="44"/>
  <c r="BO3" i="44"/>
  <c r="A3" i="44"/>
  <c r="BC33" i="43"/>
  <c r="P30" i="43"/>
  <c r="BF29" i="43"/>
  <c r="BE29" i="43"/>
  <c r="BD29" i="43"/>
  <c r="BC29" i="43"/>
  <c r="BB29" i="43"/>
  <c r="BA29" i="43"/>
  <c r="AZ29" i="43"/>
  <c r="S29" i="43"/>
  <c r="R29" i="43"/>
  <c r="Q29" i="43"/>
  <c r="P29" i="43"/>
  <c r="O29" i="43"/>
  <c r="N29" i="43"/>
  <c r="M29" i="43"/>
  <c r="BF28" i="43"/>
  <c r="BE28" i="43"/>
  <c r="BD28" i="43"/>
  <c r="BC28" i="43"/>
  <c r="BB28" i="43"/>
  <c r="BA28" i="43"/>
  <c r="AZ28" i="43"/>
  <c r="S28" i="43"/>
  <c r="R28" i="43"/>
  <c r="Q28" i="43"/>
  <c r="P28" i="43"/>
  <c r="O28" i="43"/>
  <c r="N28" i="43"/>
  <c r="M28" i="43"/>
  <c r="BF27" i="43"/>
  <c r="BE27" i="43"/>
  <c r="BD27" i="43"/>
  <c r="BC27" i="43"/>
  <c r="BB27" i="43"/>
  <c r="BA27" i="43"/>
  <c r="AZ27" i="43"/>
  <c r="S27" i="43"/>
  <c r="R27" i="43"/>
  <c r="Q27" i="43"/>
  <c r="P27" i="43"/>
  <c r="O27" i="43"/>
  <c r="N27" i="43"/>
  <c r="M27" i="43"/>
  <c r="BF26" i="43"/>
  <c r="BE26" i="43"/>
  <c r="BD26" i="43"/>
  <c r="BC26" i="43"/>
  <c r="BB26" i="43"/>
  <c r="BA26" i="43"/>
  <c r="AZ26" i="43"/>
  <c r="S26" i="43"/>
  <c r="R26" i="43"/>
  <c r="Q26" i="43"/>
  <c r="P26" i="43"/>
  <c r="O26" i="43"/>
  <c r="N26" i="43"/>
  <c r="M26" i="43"/>
  <c r="BF25" i="43"/>
  <c r="BE25" i="43"/>
  <c r="BD25" i="43"/>
  <c r="BC25" i="43"/>
  <c r="BB25" i="43"/>
  <c r="BA25" i="43"/>
  <c r="AZ25" i="43"/>
  <c r="S25" i="43"/>
  <c r="R25" i="43"/>
  <c r="Q25" i="43"/>
  <c r="P25" i="43"/>
  <c r="O25" i="43"/>
  <c r="N25" i="43"/>
  <c r="M25" i="43"/>
  <c r="BF24" i="43"/>
  <c r="BE24" i="43"/>
  <c r="BD24" i="43"/>
  <c r="BC24" i="43"/>
  <c r="BB24" i="43"/>
  <c r="BA24" i="43"/>
  <c r="AZ24" i="43"/>
  <c r="S24" i="43"/>
  <c r="R24" i="43"/>
  <c r="Q24" i="43"/>
  <c r="P24" i="43"/>
  <c r="O24" i="43"/>
  <c r="N24" i="43"/>
  <c r="M24" i="43"/>
  <c r="BF23" i="43"/>
  <c r="BE23" i="43"/>
  <c r="BD23" i="43"/>
  <c r="BC23" i="43"/>
  <c r="BB23" i="43"/>
  <c r="BA23" i="43"/>
  <c r="AZ23" i="43"/>
  <c r="S23" i="43"/>
  <c r="R23" i="43"/>
  <c r="Q23" i="43"/>
  <c r="P23" i="43"/>
  <c r="O23" i="43"/>
  <c r="N23" i="43"/>
  <c r="M23" i="43"/>
  <c r="BF22" i="43"/>
  <c r="BE22" i="43"/>
  <c r="BD22" i="43"/>
  <c r="BC22" i="43"/>
  <c r="BB22" i="43"/>
  <c r="BA22" i="43"/>
  <c r="AZ22" i="43"/>
  <c r="S22" i="43"/>
  <c r="R22" i="43"/>
  <c r="Q22" i="43"/>
  <c r="P22" i="43"/>
  <c r="O22" i="43"/>
  <c r="N22" i="43"/>
  <c r="M22" i="43"/>
  <c r="BF21" i="43"/>
  <c r="BE21" i="43"/>
  <c r="BD21" i="43"/>
  <c r="BC21" i="43"/>
  <c r="BB21" i="43"/>
  <c r="BA21" i="43"/>
  <c r="AZ21" i="43"/>
  <c r="S21" i="43"/>
  <c r="R21" i="43"/>
  <c r="Q21" i="43"/>
  <c r="P21" i="43"/>
  <c r="O21" i="43"/>
  <c r="N21" i="43"/>
  <c r="M21" i="43"/>
  <c r="BF20" i="43"/>
  <c r="BE20" i="43"/>
  <c r="BD20" i="43"/>
  <c r="BC20" i="43"/>
  <c r="BB20" i="43"/>
  <c r="BA20" i="43"/>
  <c r="AZ20" i="43"/>
  <c r="S20" i="43"/>
  <c r="R20" i="43"/>
  <c r="Q20" i="43"/>
  <c r="P20" i="43"/>
  <c r="O20" i="43"/>
  <c r="N20" i="43"/>
  <c r="M20" i="43"/>
  <c r="BF19" i="43"/>
  <c r="BE19" i="43"/>
  <c r="BD19" i="43"/>
  <c r="BC19" i="43"/>
  <c r="BB19" i="43"/>
  <c r="BA19" i="43"/>
  <c r="AZ19" i="43"/>
  <c r="S19" i="43"/>
  <c r="R19" i="43"/>
  <c r="Q19" i="43"/>
  <c r="P19" i="43"/>
  <c r="O19" i="43"/>
  <c r="N19" i="43"/>
  <c r="M19" i="43"/>
  <c r="BF18" i="43"/>
  <c r="BE18" i="43"/>
  <c r="BD18" i="43"/>
  <c r="BC18" i="43"/>
  <c r="BB18" i="43"/>
  <c r="BA18" i="43"/>
  <c r="AZ18" i="43"/>
  <c r="S18" i="43"/>
  <c r="R18" i="43"/>
  <c r="Q18" i="43"/>
  <c r="P18" i="43"/>
  <c r="O18" i="43"/>
  <c r="N18" i="43"/>
  <c r="M18" i="43"/>
  <c r="BF17" i="43"/>
  <c r="BE17" i="43"/>
  <c r="BD17" i="43"/>
  <c r="BC17" i="43"/>
  <c r="BB17" i="43"/>
  <c r="BA17" i="43"/>
  <c r="AZ17" i="43"/>
  <c r="S17" i="43"/>
  <c r="R17" i="43"/>
  <c r="Q17" i="43"/>
  <c r="P17" i="43"/>
  <c r="O17" i="43"/>
  <c r="N17" i="43"/>
  <c r="M17" i="43"/>
  <c r="BF16" i="43"/>
  <c r="BE16" i="43"/>
  <c r="BD16" i="43"/>
  <c r="BC16" i="43"/>
  <c r="BB16" i="43"/>
  <c r="BA16" i="43"/>
  <c r="AZ16" i="43"/>
  <c r="S16" i="43"/>
  <c r="R16" i="43"/>
  <c r="Q16" i="43"/>
  <c r="P16" i="43"/>
  <c r="O16" i="43"/>
  <c r="N16" i="43"/>
  <c r="M16" i="43"/>
  <c r="BF15" i="43"/>
  <c r="BE15" i="43"/>
  <c r="BD15" i="43"/>
  <c r="BC15" i="43"/>
  <c r="BB15" i="43"/>
  <c r="BA15" i="43"/>
  <c r="AZ15" i="43"/>
  <c r="S15" i="43"/>
  <c r="R15" i="43"/>
  <c r="Q15" i="43"/>
  <c r="P15" i="43"/>
  <c r="O15" i="43"/>
  <c r="N15" i="43"/>
  <c r="M15" i="43"/>
  <c r="BF14" i="43"/>
  <c r="BE14" i="43"/>
  <c r="BD14" i="43"/>
  <c r="BC14" i="43"/>
  <c r="BB14" i="43"/>
  <c r="BA14" i="43"/>
  <c r="AZ14" i="43"/>
  <c r="S14" i="43"/>
  <c r="R14" i="43"/>
  <c r="Q14" i="43"/>
  <c r="P14" i="43"/>
  <c r="O14" i="43"/>
  <c r="N14" i="43"/>
  <c r="M14" i="43"/>
  <c r="BF13" i="43"/>
  <c r="BE13" i="43"/>
  <c r="BD13" i="43"/>
  <c r="BC13" i="43"/>
  <c r="BB13" i="43"/>
  <c r="BA13" i="43"/>
  <c r="AZ13" i="43"/>
  <c r="S13" i="43"/>
  <c r="R13" i="43"/>
  <c r="Q13" i="43"/>
  <c r="P13" i="43"/>
  <c r="O13" i="43"/>
  <c r="N13" i="43"/>
  <c r="M13" i="43"/>
  <c r="BF12" i="43"/>
  <c r="BE12" i="43"/>
  <c r="BD12" i="43"/>
  <c r="BC12" i="43"/>
  <c r="BB12" i="43"/>
  <c r="BA12" i="43"/>
  <c r="AZ12" i="43"/>
  <c r="S12" i="43"/>
  <c r="R12" i="43"/>
  <c r="Q12" i="43"/>
  <c r="P12" i="43"/>
  <c r="O12" i="43"/>
  <c r="N12" i="43"/>
  <c r="M12" i="43"/>
  <c r="BF11" i="43"/>
  <c r="BE11" i="43"/>
  <c r="BD11" i="43"/>
  <c r="BC11" i="43"/>
  <c r="BB11" i="43"/>
  <c r="BA11" i="43"/>
  <c r="AZ11" i="43"/>
  <c r="S11" i="43"/>
  <c r="R11" i="43"/>
  <c r="Q11" i="43"/>
  <c r="P11" i="43"/>
  <c r="O11" i="43"/>
  <c r="N11" i="43"/>
  <c r="M11" i="43"/>
  <c r="BF10" i="43"/>
  <c r="BE10" i="43"/>
  <c r="BD10" i="43"/>
  <c r="BC10" i="43"/>
  <c r="BB10" i="43"/>
  <c r="BA10" i="43"/>
  <c r="AZ10" i="43"/>
  <c r="S10" i="43"/>
  <c r="R10" i="43"/>
  <c r="Q10" i="43"/>
  <c r="P10" i="43"/>
  <c r="O10" i="43"/>
  <c r="N10" i="43"/>
  <c r="M10" i="43"/>
  <c r="BF9" i="43"/>
  <c r="BE9" i="43"/>
  <c r="BD9" i="43"/>
  <c r="BC9" i="43"/>
  <c r="BB9" i="43"/>
  <c r="BA9" i="43"/>
  <c r="AZ9" i="43"/>
  <c r="S9" i="43"/>
  <c r="R9" i="43"/>
  <c r="Q9" i="43"/>
  <c r="P9" i="43"/>
  <c r="O9" i="43"/>
  <c r="N9" i="43"/>
  <c r="M9" i="43"/>
  <c r="BF8" i="43"/>
  <c r="BE8" i="43"/>
  <c r="BD8" i="43"/>
  <c r="BC8" i="43"/>
  <c r="BB8" i="43"/>
  <c r="BA8" i="43"/>
  <c r="AZ8" i="43"/>
  <c r="S8" i="43"/>
  <c r="R8" i="43"/>
  <c r="Q8" i="43"/>
  <c r="P8" i="43"/>
  <c r="O8" i="43"/>
  <c r="N8" i="43"/>
  <c r="M8" i="43"/>
  <c r="BF7" i="43"/>
  <c r="BE7" i="43"/>
  <c r="BD7" i="43"/>
  <c r="BC7" i="43"/>
  <c r="BB7" i="43"/>
  <c r="BA7" i="43"/>
  <c r="AZ7" i="43"/>
  <c r="S7" i="43"/>
  <c r="R7" i="43"/>
  <c r="Q7" i="43"/>
  <c r="P7" i="43"/>
  <c r="O7" i="43"/>
  <c r="N7" i="43"/>
  <c r="M7" i="43"/>
  <c r="BF6" i="43"/>
  <c r="BE6" i="43"/>
  <c r="BD6" i="43"/>
  <c r="BC6" i="43"/>
  <c r="BB6" i="43"/>
  <c r="BA6" i="43"/>
  <c r="AZ6" i="43"/>
  <c r="S6" i="43"/>
  <c r="R6" i="43"/>
  <c r="Q6" i="43"/>
  <c r="P6" i="43"/>
  <c r="O6" i="43"/>
  <c r="N6" i="43"/>
  <c r="M6" i="43"/>
  <c r="BO3" i="43"/>
  <c r="A3" i="43"/>
  <c r="N42" i="42"/>
  <c r="O30" i="42"/>
  <c r="BF29" i="42"/>
  <c r="BE29" i="42"/>
  <c r="BD29" i="42"/>
  <c r="BC29" i="42"/>
  <c r="BB29" i="42"/>
  <c r="BA29" i="42"/>
  <c r="AZ29" i="42"/>
  <c r="S29" i="42"/>
  <c r="R29" i="42"/>
  <c r="Q29" i="42"/>
  <c r="P29" i="42"/>
  <c r="O29" i="42"/>
  <c r="N29" i="42"/>
  <c r="M29" i="42"/>
  <c r="BF28" i="42"/>
  <c r="BE28" i="42"/>
  <c r="BD28" i="42"/>
  <c r="BC28" i="42"/>
  <c r="BB28" i="42"/>
  <c r="BA28" i="42"/>
  <c r="AZ28" i="42"/>
  <c r="S28" i="42"/>
  <c r="R28" i="42"/>
  <c r="Q28" i="42"/>
  <c r="P28" i="42"/>
  <c r="O28" i="42"/>
  <c r="N28" i="42"/>
  <c r="M28" i="42"/>
  <c r="BF27" i="42"/>
  <c r="BE27" i="42"/>
  <c r="BD27" i="42"/>
  <c r="BC27" i="42"/>
  <c r="BB27" i="42"/>
  <c r="BA27" i="42"/>
  <c r="AZ27" i="42"/>
  <c r="S27" i="42"/>
  <c r="R27" i="42"/>
  <c r="Q27" i="42"/>
  <c r="P27" i="42"/>
  <c r="O27" i="42"/>
  <c r="N27" i="42"/>
  <c r="M27" i="42"/>
  <c r="BF26" i="42"/>
  <c r="BE26" i="42"/>
  <c r="BD26" i="42"/>
  <c r="BC26" i="42"/>
  <c r="BB26" i="42"/>
  <c r="BA26" i="42"/>
  <c r="AZ26" i="42"/>
  <c r="S26" i="42"/>
  <c r="R26" i="42"/>
  <c r="Q26" i="42"/>
  <c r="P26" i="42"/>
  <c r="O26" i="42"/>
  <c r="N26" i="42"/>
  <c r="M26" i="42"/>
  <c r="BF25" i="42"/>
  <c r="BE25" i="42"/>
  <c r="BD25" i="42"/>
  <c r="BC25" i="42"/>
  <c r="BB25" i="42"/>
  <c r="BA25" i="42"/>
  <c r="AZ25" i="42"/>
  <c r="S25" i="42"/>
  <c r="R25" i="42"/>
  <c r="Q25" i="42"/>
  <c r="P25" i="42"/>
  <c r="O25" i="42"/>
  <c r="N25" i="42"/>
  <c r="M25" i="42"/>
  <c r="BF24" i="42"/>
  <c r="BE24" i="42"/>
  <c r="BD24" i="42"/>
  <c r="BC24" i="42"/>
  <c r="BB24" i="42"/>
  <c r="BA24" i="42"/>
  <c r="AZ24" i="42"/>
  <c r="S24" i="42"/>
  <c r="R24" i="42"/>
  <c r="Q24" i="42"/>
  <c r="P24" i="42"/>
  <c r="O24" i="42"/>
  <c r="N24" i="42"/>
  <c r="M24" i="42"/>
  <c r="BF23" i="42"/>
  <c r="BE23" i="42"/>
  <c r="BD23" i="42"/>
  <c r="BC23" i="42"/>
  <c r="BB23" i="42"/>
  <c r="BA23" i="42"/>
  <c r="AZ23" i="42"/>
  <c r="S23" i="42"/>
  <c r="R23" i="42"/>
  <c r="Q23" i="42"/>
  <c r="P23" i="42"/>
  <c r="O23" i="42"/>
  <c r="N23" i="42"/>
  <c r="M23" i="42"/>
  <c r="BF22" i="42"/>
  <c r="BE22" i="42"/>
  <c r="BD22" i="42"/>
  <c r="BC22" i="42"/>
  <c r="BB22" i="42"/>
  <c r="BA22" i="42"/>
  <c r="AZ22" i="42"/>
  <c r="S22" i="42"/>
  <c r="R22" i="42"/>
  <c r="Q22" i="42"/>
  <c r="P22" i="42"/>
  <c r="O22" i="42"/>
  <c r="N22" i="42"/>
  <c r="M22" i="42"/>
  <c r="BF21" i="42"/>
  <c r="BE21" i="42"/>
  <c r="BD21" i="42"/>
  <c r="BC21" i="42"/>
  <c r="BB21" i="42"/>
  <c r="BA21" i="42"/>
  <c r="AZ21" i="42"/>
  <c r="S21" i="42"/>
  <c r="R21" i="42"/>
  <c r="Q21" i="42"/>
  <c r="P21" i="42"/>
  <c r="O21" i="42"/>
  <c r="N21" i="42"/>
  <c r="M21" i="42"/>
  <c r="BF20" i="42"/>
  <c r="BE20" i="42"/>
  <c r="BD20" i="42"/>
  <c r="BC20" i="42"/>
  <c r="BB20" i="42"/>
  <c r="BA20" i="42"/>
  <c r="AZ20" i="42"/>
  <c r="S20" i="42"/>
  <c r="R20" i="42"/>
  <c r="Q20" i="42"/>
  <c r="P20" i="42"/>
  <c r="O20" i="42"/>
  <c r="N20" i="42"/>
  <c r="M20" i="42"/>
  <c r="BF19" i="42"/>
  <c r="BE19" i="42"/>
  <c r="BD19" i="42"/>
  <c r="BC19" i="42"/>
  <c r="BB19" i="42"/>
  <c r="BA19" i="42"/>
  <c r="AZ19" i="42"/>
  <c r="S19" i="42"/>
  <c r="R19" i="42"/>
  <c r="Q19" i="42"/>
  <c r="P19" i="42"/>
  <c r="O19" i="42"/>
  <c r="N19" i="42"/>
  <c r="M19" i="42"/>
  <c r="BF18" i="42"/>
  <c r="BE18" i="42"/>
  <c r="BD18" i="42"/>
  <c r="BC18" i="42"/>
  <c r="BB18" i="42"/>
  <c r="BA18" i="42"/>
  <c r="AZ18" i="42"/>
  <c r="S18" i="42"/>
  <c r="R18" i="42"/>
  <c r="Q18" i="42"/>
  <c r="P18" i="42"/>
  <c r="O18" i="42"/>
  <c r="N18" i="42"/>
  <c r="M18" i="42"/>
  <c r="BF17" i="42"/>
  <c r="BE17" i="42"/>
  <c r="BD17" i="42"/>
  <c r="BC17" i="42"/>
  <c r="BB17" i="42"/>
  <c r="BA17" i="42"/>
  <c r="AZ17" i="42"/>
  <c r="S17" i="42"/>
  <c r="R17" i="42"/>
  <c r="Q17" i="42"/>
  <c r="P17" i="42"/>
  <c r="O17" i="42"/>
  <c r="N17" i="42"/>
  <c r="M17" i="42"/>
  <c r="BF16" i="42"/>
  <c r="BE16" i="42"/>
  <c r="BD16" i="42"/>
  <c r="BC16" i="42"/>
  <c r="BB16" i="42"/>
  <c r="BA16" i="42"/>
  <c r="AZ16" i="42"/>
  <c r="S16" i="42"/>
  <c r="R16" i="42"/>
  <c r="Q16" i="42"/>
  <c r="P16" i="42"/>
  <c r="O16" i="42"/>
  <c r="N16" i="42"/>
  <c r="M16" i="42"/>
  <c r="BF15" i="42"/>
  <c r="BE15" i="42"/>
  <c r="BD15" i="42"/>
  <c r="BC15" i="42"/>
  <c r="BB15" i="42"/>
  <c r="BA15" i="42"/>
  <c r="AZ15" i="42"/>
  <c r="S15" i="42"/>
  <c r="R15" i="42"/>
  <c r="Q15" i="42"/>
  <c r="P15" i="42"/>
  <c r="O15" i="42"/>
  <c r="N15" i="42"/>
  <c r="M15" i="42"/>
  <c r="BF14" i="42"/>
  <c r="BE14" i="42"/>
  <c r="BD14" i="42"/>
  <c r="BC14" i="42"/>
  <c r="BB14" i="42"/>
  <c r="BA14" i="42"/>
  <c r="AZ14" i="42"/>
  <c r="S14" i="42"/>
  <c r="R14" i="42"/>
  <c r="Q14" i="42"/>
  <c r="P14" i="42"/>
  <c r="O14" i="42"/>
  <c r="N14" i="42"/>
  <c r="M14" i="42"/>
  <c r="BF13" i="42"/>
  <c r="BE13" i="42"/>
  <c r="BD13" i="42"/>
  <c r="BC13" i="42"/>
  <c r="BB13" i="42"/>
  <c r="BA13" i="42"/>
  <c r="AZ13" i="42"/>
  <c r="S13" i="42"/>
  <c r="R13" i="42"/>
  <c r="Q13" i="42"/>
  <c r="P13" i="42"/>
  <c r="O13" i="42"/>
  <c r="N13" i="42"/>
  <c r="M13" i="42"/>
  <c r="BF12" i="42"/>
  <c r="BE12" i="42"/>
  <c r="BD12" i="42"/>
  <c r="BC12" i="42"/>
  <c r="BB12" i="42"/>
  <c r="BA12" i="42"/>
  <c r="AZ12" i="42"/>
  <c r="S12" i="42"/>
  <c r="R12" i="42"/>
  <c r="Q12" i="42"/>
  <c r="P12" i="42"/>
  <c r="O12" i="42"/>
  <c r="N12" i="42"/>
  <c r="M12" i="42"/>
  <c r="BF11" i="42"/>
  <c r="BE11" i="42"/>
  <c r="BD11" i="42"/>
  <c r="BC11" i="42"/>
  <c r="BB11" i="42"/>
  <c r="BA11" i="42"/>
  <c r="AZ11" i="42"/>
  <c r="S11" i="42"/>
  <c r="R11" i="42"/>
  <c r="Q11" i="42"/>
  <c r="P11" i="42"/>
  <c r="O11" i="42"/>
  <c r="N11" i="42"/>
  <c r="M11" i="42"/>
  <c r="BF10" i="42"/>
  <c r="BE10" i="42"/>
  <c r="BD10" i="42"/>
  <c r="BC10" i="42"/>
  <c r="BB10" i="42"/>
  <c r="BA10" i="42"/>
  <c r="AZ10" i="42"/>
  <c r="S10" i="42"/>
  <c r="R10" i="42"/>
  <c r="Q10" i="42"/>
  <c r="P10" i="42"/>
  <c r="O10" i="42"/>
  <c r="N10" i="42"/>
  <c r="M10" i="42"/>
  <c r="BF9" i="42"/>
  <c r="BE9" i="42"/>
  <c r="BD9" i="42"/>
  <c r="BC9" i="42"/>
  <c r="BB9" i="42"/>
  <c r="BA9" i="42"/>
  <c r="AZ9" i="42"/>
  <c r="S9" i="42"/>
  <c r="R9" i="42"/>
  <c r="Q9" i="42"/>
  <c r="P9" i="42"/>
  <c r="O9" i="42"/>
  <c r="N9" i="42"/>
  <c r="M9" i="42"/>
  <c r="BF8" i="42"/>
  <c r="BE8" i="42"/>
  <c r="BD8" i="42"/>
  <c r="BC8" i="42"/>
  <c r="BB8" i="42"/>
  <c r="BA8" i="42"/>
  <c r="AZ8" i="42"/>
  <c r="S8" i="42"/>
  <c r="R8" i="42"/>
  <c r="Q8" i="42"/>
  <c r="P8" i="42"/>
  <c r="O8" i="42"/>
  <c r="N8" i="42"/>
  <c r="M8" i="42"/>
  <c r="BF7" i="42"/>
  <c r="BE7" i="42"/>
  <c r="BD7" i="42"/>
  <c r="BC7" i="42"/>
  <c r="BB7" i="42"/>
  <c r="BA7" i="42"/>
  <c r="AZ7" i="42"/>
  <c r="S7" i="42"/>
  <c r="R7" i="42"/>
  <c r="Q7" i="42"/>
  <c r="P7" i="42"/>
  <c r="O7" i="42"/>
  <c r="N7" i="42"/>
  <c r="M7" i="42"/>
  <c r="BF6" i="42"/>
  <c r="BE6" i="42"/>
  <c r="BD6" i="42"/>
  <c r="BC6" i="42"/>
  <c r="BB6" i="42"/>
  <c r="BA6" i="42"/>
  <c r="AZ6" i="42"/>
  <c r="S6" i="42"/>
  <c r="R6" i="42"/>
  <c r="Q6" i="42"/>
  <c r="P6" i="42"/>
  <c r="O6" i="42"/>
  <c r="N6" i="42"/>
  <c r="M6" i="42"/>
  <c r="A3" i="42"/>
  <c r="O30" i="41"/>
  <c r="BF29" i="41"/>
  <c r="BE29" i="41"/>
  <c r="BD29" i="41"/>
  <c r="BC29" i="41"/>
  <c r="BB29" i="41"/>
  <c r="BA29" i="41"/>
  <c r="AZ29" i="41"/>
  <c r="S29" i="41"/>
  <c r="R29" i="41"/>
  <c r="Q29" i="41"/>
  <c r="P29" i="41"/>
  <c r="O29" i="41"/>
  <c r="N29" i="41"/>
  <c r="M29" i="41"/>
  <c r="BF28" i="41"/>
  <c r="BE28" i="41"/>
  <c r="BD28" i="41"/>
  <c r="BC28" i="41"/>
  <c r="BB28" i="41"/>
  <c r="BA28" i="41"/>
  <c r="AZ28" i="41"/>
  <c r="S28" i="41"/>
  <c r="R28" i="41"/>
  <c r="Q28" i="41"/>
  <c r="P28" i="41"/>
  <c r="O28" i="41"/>
  <c r="N28" i="41"/>
  <c r="M28" i="41"/>
  <c r="BF27" i="41"/>
  <c r="BE27" i="41"/>
  <c r="BD27" i="41"/>
  <c r="BC27" i="41"/>
  <c r="BB27" i="41"/>
  <c r="BA27" i="41"/>
  <c r="AZ27" i="41"/>
  <c r="S27" i="41"/>
  <c r="R27" i="41"/>
  <c r="Q27" i="41"/>
  <c r="P27" i="41"/>
  <c r="O27" i="41"/>
  <c r="N27" i="41"/>
  <c r="M27" i="41"/>
  <c r="BF26" i="41"/>
  <c r="BE26" i="41"/>
  <c r="BD26" i="41"/>
  <c r="BC26" i="41"/>
  <c r="BB26" i="41"/>
  <c r="BA26" i="41"/>
  <c r="AZ26" i="41"/>
  <c r="S26" i="41"/>
  <c r="R26" i="41"/>
  <c r="Q26" i="41"/>
  <c r="P26" i="41"/>
  <c r="O26" i="41"/>
  <c r="N26" i="41"/>
  <c r="M26" i="41"/>
  <c r="BF25" i="41"/>
  <c r="BE25" i="41"/>
  <c r="BD25" i="41"/>
  <c r="BC25" i="41"/>
  <c r="BB25" i="41"/>
  <c r="BA25" i="41"/>
  <c r="AZ25" i="41"/>
  <c r="S25" i="41"/>
  <c r="R25" i="41"/>
  <c r="Q25" i="41"/>
  <c r="P25" i="41"/>
  <c r="O25" i="41"/>
  <c r="N25" i="41"/>
  <c r="M25" i="41"/>
  <c r="BF24" i="41"/>
  <c r="BE24" i="41"/>
  <c r="BD24" i="41"/>
  <c r="BC24" i="41"/>
  <c r="BB24" i="41"/>
  <c r="BA24" i="41"/>
  <c r="AZ24" i="41"/>
  <c r="S24" i="41"/>
  <c r="R24" i="41"/>
  <c r="Q24" i="41"/>
  <c r="P24" i="41"/>
  <c r="O24" i="41"/>
  <c r="N24" i="41"/>
  <c r="M24" i="41"/>
  <c r="BF23" i="41"/>
  <c r="BE23" i="41"/>
  <c r="BD23" i="41"/>
  <c r="BC23" i="41"/>
  <c r="BB23" i="41"/>
  <c r="BA23" i="41"/>
  <c r="AZ23" i="41"/>
  <c r="S23" i="41"/>
  <c r="R23" i="41"/>
  <c r="Q23" i="41"/>
  <c r="P23" i="41"/>
  <c r="O23" i="41"/>
  <c r="N23" i="41"/>
  <c r="M23" i="41"/>
  <c r="BF22" i="41"/>
  <c r="BE22" i="41"/>
  <c r="BD22" i="41"/>
  <c r="BC22" i="41"/>
  <c r="BB22" i="41"/>
  <c r="BA22" i="41"/>
  <c r="AZ22" i="41"/>
  <c r="S22" i="41"/>
  <c r="R22" i="41"/>
  <c r="Q22" i="41"/>
  <c r="P22" i="41"/>
  <c r="O22" i="41"/>
  <c r="N22" i="41"/>
  <c r="M22" i="41"/>
  <c r="BF21" i="41"/>
  <c r="BE21" i="41"/>
  <c r="BD21" i="41"/>
  <c r="BC21" i="41"/>
  <c r="BB21" i="41"/>
  <c r="BA21" i="41"/>
  <c r="AZ21" i="41"/>
  <c r="S21" i="41"/>
  <c r="R21" i="41"/>
  <c r="Q21" i="41"/>
  <c r="P21" i="41"/>
  <c r="O21" i="41"/>
  <c r="N21" i="41"/>
  <c r="M21" i="41"/>
  <c r="BF20" i="41"/>
  <c r="BE20" i="41"/>
  <c r="BD20" i="41"/>
  <c r="BC20" i="41"/>
  <c r="BB20" i="41"/>
  <c r="BA20" i="41"/>
  <c r="AZ20" i="41"/>
  <c r="S20" i="41"/>
  <c r="R20" i="41"/>
  <c r="Q20" i="41"/>
  <c r="P20" i="41"/>
  <c r="O20" i="41"/>
  <c r="N20" i="41"/>
  <c r="M20" i="41"/>
  <c r="BF19" i="41"/>
  <c r="BE19" i="41"/>
  <c r="BD19" i="41"/>
  <c r="BC19" i="41"/>
  <c r="BB19" i="41"/>
  <c r="BA19" i="41"/>
  <c r="AZ19" i="41"/>
  <c r="S19" i="41"/>
  <c r="R19" i="41"/>
  <c r="Q19" i="41"/>
  <c r="P19" i="41"/>
  <c r="O19" i="41"/>
  <c r="N19" i="41"/>
  <c r="M19" i="41"/>
  <c r="BF18" i="41"/>
  <c r="BE18" i="41"/>
  <c r="BD18" i="41"/>
  <c r="BC18" i="41"/>
  <c r="BB18" i="41"/>
  <c r="BA18" i="41"/>
  <c r="AZ18" i="41"/>
  <c r="S18" i="41"/>
  <c r="R18" i="41"/>
  <c r="Q18" i="41"/>
  <c r="P18" i="41"/>
  <c r="O18" i="41"/>
  <c r="N18" i="41"/>
  <c r="M18" i="41"/>
  <c r="BF17" i="41"/>
  <c r="BE17" i="41"/>
  <c r="BD17" i="41"/>
  <c r="BC17" i="41"/>
  <c r="BB17" i="41"/>
  <c r="BA17" i="41"/>
  <c r="AZ17" i="41"/>
  <c r="S17" i="41"/>
  <c r="R17" i="41"/>
  <c r="Q17" i="41"/>
  <c r="P17" i="41"/>
  <c r="O17" i="41"/>
  <c r="N17" i="41"/>
  <c r="M17" i="41"/>
  <c r="BF16" i="41"/>
  <c r="BE16" i="41"/>
  <c r="BD16" i="41"/>
  <c r="BC16" i="41"/>
  <c r="BB16" i="41"/>
  <c r="BA16" i="41"/>
  <c r="AZ16" i="41"/>
  <c r="S16" i="41"/>
  <c r="R16" i="41"/>
  <c r="Q16" i="41"/>
  <c r="P16" i="41"/>
  <c r="O16" i="41"/>
  <c r="N16" i="41"/>
  <c r="M16" i="41"/>
  <c r="BF15" i="41"/>
  <c r="BE15" i="41"/>
  <c r="BD15" i="41"/>
  <c r="BC15" i="41"/>
  <c r="BB15" i="41"/>
  <c r="BA15" i="41"/>
  <c r="AZ15" i="41"/>
  <c r="S15" i="41"/>
  <c r="R15" i="41"/>
  <c r="Q15" i="41"/>
  <c r="P15" i="41"/>
  <c r="O15" i="41"/>
  <c r="N15" i="41"/>
  <c r="M15" i="41"/>
  <c r="BF14" i="41"/>
  <c r="BE14" i="41"/>
  <c r="BD14" i="41"/>
  <c r="BC14" i="41"/>
  <c r="BB14" i="41"/>
  <c r="BA14" i="41"/>
  <c r="AZ14" i="41"/>
  <c r="S14" i="41"/>
  <c r="R14" i="41"/>
  <c r="Q14" i="41"/>
  <c r="P14" i="41"/>
  <c r="O14" i="41"/>
  <c r="N14" i="41"/>
  <c r="M14" i="41"/>
  <c r="BF13" i="41"/>
  <c r="BE13" i="41"/>
  <c r="BD13" i="41"/>
  <c r="BC13" i="41"/>
  <c r="BB13" i="41"/>
  <c r="BA13" i="41"/>
  <c r="AZ13" i="41"/>
  <c r="S13" i="41"/>
  <c r="R13" i="41"/>
  <c r="Q13" i="41"/>
  <c r="P13" i="41"/>
  <c r="O13" i="41"/>
  <c r="N13" i="41"/>
  <c r="M13" i="41"/>
  <c r="BF12" i="41"/>
  <c r="BE12" i="41"/>
  <c r="BD12" i="41"/>
  <c r="BC12" i="41"/>
  <c r="BB12" i="41"/>
  <c r="BA12" i="41"/>
  <c r="AZ12" i="41"/>
  <c r="S12" i="41"/>
  <c r="R12" i="41"/>
  <c r="Q12" i="41"/>
  <c r="P12" i="41"/>
  <c r="O12" i="41"/>
  <c r="N12" i="41"/>
  <c r="M12" i="41"/>
  <c r="BF11" i="41"/>
  <c r="BE11" i="41"/>
  <c r="BD11" i="41"/>
  <c r="BC11" i="41"/>
  <c r="BB11" i="41"/>
  <c r="BA11" i="41"/>
  <c r="AZ11" i="41"/>
  <c r="S11" i="41"/>
  <c r="R11" i="41"/>
  <c r="Q11" i="41"/>
  <c r="P11" i="41"/>
  <c r="O11" i="41"/>
  <c r="N11" i="41"/>
  <c r="M11" i="41"/>
  <c r="BF10" i="41"/>
  <c r="BE10" i="41"/>
  <c r="BD10" i="41"/>
  <c r="BC10" i="41"/>
  <c r="BB10" i="41"/>
  <c r="BA10" i="41"/>
  <c r="AZ10" i="41"/>
  <c r="S10" i="41"/>
  <c r="R10" i="41"/>
  <c r="Q10" i="41"/>
  <c r="P10" i="41"/>
  <c r="O10" i="41"/>
  <c r="N10" i="41"/>
  <c r="M10" i="41"/>
  <c r="BF9" i="41"/>
  <c r="BE9" i="41"/>
  <c r="BD9" i="41"/>
  <c r="BC9" i="41"/>
  <c r="BB9" i="41"/>
  <c r="BA9" i="41"/>
  <c r="AZ9" i="41"/>
  <c r="S9" i="41"/>
  <c r="R9" i="41"/>
  <c r="Q9" i="41"/>
  <c r="P9" i="41"/>
  <c r="O9" i="41"/>
  <c r="N9" i="41"/>
  <c r="M9" i="41"/>
  <c r="BF8" i="41"/>
  <c r="BE8" i="41"/>
  <c r="BD8" i="41"/>
  <c r="BC8" i="41"/>
  <c r="BB8" i="41"/>
  <c r="BA8" i="41"/>
  <c r="AZ8" i="41"/>
  <c r="S8" i="41"/>
  <c r="R8" i="41"/>
  <c r="Q8" i="41"/>
  <c r="P8" i="41"/>
  <c r="O8" i="41"/>
  <c r="N8" i="41"/>
  <c r="M8" i="41"/>
  <c r="BF7" i="41"/>
  <c r="BE7" i="41"/>
  <c r="BD7" i="41"/>
  <c r="BC7" i="41"/>
  <c r="BB7" i="41"/>
  <c r="BA7" i="41"/>
  <c r="AZ7" i="41"/>
  <c r="S7" i="41"/>
  <c r="R7" i="41"/>
  <c r="Q7" i="41"/>
  <c r="P7" i="41"/>
  <c r="O7" i="41"/>
  <c r="N7" i="41"/>
  <c r="M7" i="41"/>
  <c r="BF6" i="41"/>
  <c r="BE6" i="41"/>
  <c r="BD6" i="41"/>
  <c r="BC6" i="41"/>
  <c r="BB6" i="41"/>
  <c r="BA6" i="41"/>
  <c r="AZ6" i="41"/>
  <c r="S6" i="41"/>
  <c r="R6" i="41"/>
  <c r="Q6" i="41"/>
  <c r="Q30" i="41" s="1"/>
  <c r="P6" i="41"/>
  <c r="P30" i="41" s="1"/>
  <c r="O6" i="41"/>
  <c r="N6" i="41"/>
  <c r="N30" i="41" s="1"/>
  <c r="M6" i="41"/>
  <c r="M30" i="41" s="1"/>
  <c r="A3" i="41"/>
  <c r="R30" i="40"/>
  <c r="P30" i="40"/>
  <c r="N30" i="40"/>
  <c r="BF29" i="40"/>
  <c r="BE29" i="40"/>
  <c r="BD29" i="40"/>
  <c r="BC29" i="40"/>
  <c r="BB29" i="40"/>
  <c r="BA29" i="40"/>
  <c r="AZ29" i="40"/>
  <c r="S29" i="40"/>
  <c r="R29" i="40"/>
  <c r="Q29" i="40"/>
  <c r="P29" i="40"/>
  <c r="O29" i="40"/>
  <c r="N29" i="40"/>
  <c r="M29" i="40"/>
  <c r="BF28" i="40"/>
  <c r="BE28" i="40"/>
  <c r="BD28" i="40"/>
  <c r="BC28" i="40"/>
  <c r="BB28" i="40"/>
  <c r="BA28" i="40"/>
  <c r="AZ28" i="40"/>
  <c r="S28" i="40"/>
  <c r="R28" i="40"/>
  <c r="Q28" i="40"/>
  <c r="P28" i="40"/>
  <c r="O28" i="40"/>
  <c r="N28" i="40"/>
  <c r="M28" i="40"/>
  <c r="BF27" i="40"/>
  <c r="BE27" i="40"/>
  <c r="BD27" i="40"/>
  <c r="BC27" i="40"/>
  <c r="BB27" i="40"/>
  <c r="BA27" i="40"/>
  <c r="AZ27" i="40"/>
  <c r="S27" i="40"/>
  <c r="R27" i="40"/>
  <c r="Q27" i="40"/>
  <c r="P27" i="40"/>
  <c r="O27" i="40"/>
  <c r="N27" i="40"/>
  <c r="M27" i="40"/>
  <c r="BF26" i="40"/>
  <c r="BE26" i="40"/>
  <c r="BD26" i="40"/>
  <c r="BC26" i="40"/>
  <c r="BB26" i="40"/>
  <c r="BA26" i="40"/>
  <c r="AZ26" i="40"/>
  <c r="S26" i="40"/>
  <c r="R26" i="40"/>
  <c r="Q26" i="40"/>
  <c r="P26" i="40"/>
  <c r="O26" i="40"/>
  <c r="N26" i="40"/>
  <c r="M26" i="40"/>
  <c r="BF25" i="40"/>
  <c r="BE25" i="40"/>
  <c r="BD25" i="40"/>
  <c r="BC25" i="40"/>
  <c r="BB25" i="40"/>
  <c r="BA25" i="40"/>
  <c r="AZ25" i="40"/>
  <c r="S25" i="40"/>
  <c r="R25" i="40"/>
  <c r="Q25" i="40"/>
  <c r="P25" i="40"/>
  <c r="O25" i="40"/>
  <c r="N25" i="40"/>
  <c r="M25" i="40"/>
  <c r="BF24" i="40"/>
  <c r="BE24" i="40"/>
  <c r="BD24" i="40"/>
  <c r="BC24" i="40"/>
  <c r="BB24" i="40"/>
  <c r="BA24" i="40"/>
  <c r="AZ24" i="40"/>
  <c r="S24" i="40"/>
  <c r="R24" i="40"/>
  <c r="Q24" i="40"/>
  <c r="P24" i="40"/>
  <c r="O24" i="40"/>
  <c r="N24" i="40"/>
  <c r="M24" i="40"/>
  <c r="BF23" i="40"/>
  <c r="BE23" i="40"/>
  <c r="BD23" i="40"/>
  <c r="BC23" i="40"/>
  <c r="BB23" i="40"/>
  <c r="BA23" i="40"/>
  <c r="AZ23" i="40"/>
  <c r="S23" i="40"/>
  <c r="R23" i="40"/>
  <c r="Q23" i="40"/>
  <c r="P23" i="40"/>
  <c r="O23" i="40"/>
  <c r="N23" i="40"/>
  <c r="M23" i="40"/>
  <c r="BF22" i="40"/>
  <c r="BE22" i="40"/>
  <c r="BD22" i="40"/>
  <c r="BC22" i="40"/>
  <c r="BB22" i="40"/>
  <c r="BA22" i="40"/>
  <c r="AZ22" i="40"/>
  <c r="S22" i="40"/>
  <c r="R22" i="40"/>
  <c r="Q22" i="40"/>
  <c r="P22" i="40"/>
  <c r="O22" i="40"/>
  <c r="N22" i="40"/>
  <c r="M22" i="40"/>
  <c r="BF21" i="40"/>
  <c r="BE21" i="40"/>
  <c r="BD21" i="40"/>
  <c r="BC21" i="40"/>
  <c r="BB21" i="40"/>
  <c r="BA21" i="40"/>
  <c r="AZ21" i="40"/>
  <c r="S21" i="40"/>
  <c r="R21" i="40"/>
  <c r="Q21" i="40"/>
  <c r="P21" i="40"/>
  <c r="O21" i="40"/>
  <c r="N21" i="40"/>
  <c r="M21" i="40"/>
  <c r="BF20" i="40"/>
  <c r="BE20" i="40"/>
  <c r="BD20" i="40"/>
  <c r="BC20" i="40"/>
  <c r="BB20" i="40"/>
  <c r="BA20" i="40"/>
  <c r="AZ20" i="40"/>
  <c r="S20" i="40"/>
  <c r="R20" i="40"/>
  <c r="Q20" i="40"/>
  <c r="P20" i="40"/>
  <c r="O20" i="40"/>
  <c r="N20" i="40"/>
  <c r="M20" i="40"/>
  <c r="BF19" i="40"/>
  <c r="BE19" i="40"/>
  <c r="BD19" i="40"/>
  <c r="BC19" i="40"/>
  <c r="BB19" i="40"/>
  <c r="BA19" i="40"/>
  <c r="AZ19" i="40"/>
  <c r="S19" i="40"/>
  <c r="R19" i="40"/>
  <c r="Q19" i="40"/>
  <c r="P19" i="40"/>
  <c r="O19" i="40"/>
  <c r="N19" i="40"/>
  <c r="M19" i="40"/>
  <c r="BF18" i="40"/>
  <c r="BE18" i="40"/>
  <c r="BD18" i="40"/>
  <c r="BC18" i="40"/>
  <c r="BB18" i="40"/>
  <c r="BA18" i="40"/>
  <c r="AZ18" i="40"/>
  <c r="S18" i="40"/>
  <c r="R18" i="40"/>
  <c r="Q18" i="40"/>
  <c r="P18" i="40"/>
  <c r="O18" i="40"/>
  <c r="N18" i="40"/>
  <c r="M18" i="40"/>
  <c r="BF17" i="40"/>
  <c r="BE17" i="40"/>
  <c r="BD17" i="40"/>
  <c r="BC17" i="40"/>
  <c r="BB17" i="40"/>
  <c r="BA17" i="40"/>
  <c r="AZ17" i="40"/>
  <c r="S17" i="40"/>
  <c r="R17" i="40"/>
  <c r="Q17" i="40"/>
  <c r="P17" i="40"/>
  <c r="O17" i="40"/>
  <c r="N17" i="40"/>
  <c r="M17" i="40"/>
  <c r="BF16" i="40"/>
  <c r="BE16" i="40"/>
  <c r="BD16" i="40"/>
  <c r="BC16" i="40"/>
  <c r="BB16" i="40"/>
  <c r="BA16" i="40"/>
  <c r="AZ16" i="40"/>
  <c r="S16" i="40"/>
  <c r="R16" i="40"/>
  <c r="Q16" i="40"/>
  <c r="P16" i="40"/>
  <c r="O16" i="40"/>
  <c r="N16" i="40"/>
  <c r="M16" i="40"/>
  <c r="BF15" i="40"/>
  <c r="BE15" i="40"/>
  <c r="BD15" i="40"/>
  <c r="BC15" i="40"/>
  <c r="BB15" i="40"/>
  <c r="BA15" i="40"/>
  <c r="AZ15" i="40"/>
  <c r="S15" i="40"/>
  <c r="R15" i="40"/>
  <c r="Q15" i="40"/>
  <c r="P15" i="40"/>
  <c r="O15" i="40"/>
  <c r="N15" i="40"/>
  <c r="M15" i="40"/>
  <c r="BF14" i="40"/>
  <c r="BE14" i="40"/>
  <c r="BD14" i="40"/>
  <c r="BC14" i="40"/>
  <c r="BB14" i="40"/>
  <c r="BA14" i="40"/>
  <c r="AZ14" i="40"/>
  <c r="S14" i="40"/>
  <c r="R14" i="40"/>
  <c r="Q14" i="40"/>
  <c r="P14" i="40"/>
  <c r="O14" i="40"/>
  <c r="N14" i="40"/>
  <c r="M14" i="40"/>
  <c r="BF13" i="40"/>
  <c r="BE13" i="40"/>
  <c r="BD13" i="40"/>
  <c r="BC13" i="40"/>
  <c r="BB13" i="40"/>
  <c r="BA13" i="40"/>
  <c r="AZ13" i="40"/>
  <c r="S13" i="40"/>
  <c r="R13" i="40"/>
  <c r="Q13" i="40"/>
  <c r="P13" i="40"/>
  <c r="O13" i="40"/>
  <c r="N13" i="40"/>
  <c r="M13" i="40"/>
  <c r="BF12" i="40"/>
  <c r="BE12" i="40"/>
  <c r="BD12" i="40"/>
  <c r="BC12" i="40"/>
  <c r="BB12" i="40"/>
  <c r="BA12" i="40"/>
  <c r="AZ12" i="40"/>
  <c r="S12" i="40"/>
  <c r="R12" i="40"/>
  <c r="Q12" i="40"/>
  <c r="P12" i="40"/>
  <c r="O12" i="40"/>
  <c r="N12" i="40"/>
  <c r="M12" i="40"/>
  <c r="BF11" i="40"/>
  <c r="BE11" i="40"/>
  <c r="BD11" i="40"/>
  <c r="BC11" i="40"/>
  <c r="BB11" i="40"/>
  <c r="BA11" i="40"/>
  <c r="AZ11" i="40"/>
  <c r="S11" i="40"/>
  <c r="R11" i="40"/>
  <c r="Q11" i="40"/>
  <c r="P11" i="40"/>
  <c r="O11" i="40"/>
  <c r="N11" i="40"/>
  <c r="M11" i="40"/>
  <c r="BF10" i="40"/>
  <c r="BE10" i="40"/>
  <c r="BD10" i="40"/>
  <c r="BC10" i="40"/>
  <c r="BB10" i="40"/>
  <c r="BA10" i="40"/>
  <c r="AZ10" i="40"/>
  <c r="S10" i="40"/>
  <c r="R10" i="40"/>
  <c r="Q10" i="40"/>
  <c r="P10" i="40"/>
  <c r="O10" i="40"/>
  <c r="N10" i="40"/>
  <c r="M10" i="40"/>
  <c r="BF9" i="40"/>
  <c r="BE9" i="40"/>
  <c r="BD9" i="40"/>
  <c r="BC9" i="40"/>
  <c r="BB9" i="40"/>
  <c r="BA9" i="40"/>
  <c r="AZ9" i="40"/>
  <c r="S9" i="40"/>
  <c r="R9" i="40"/>
  <c r="Q9" i="40"/>
  <c r="P9" i="40"/>
  <c r="O9" i="40"/>
  <c r="N9" i="40"/>
  <c r="M9" i="40"/>
  <c r="BF8" i="40"/>
  <c r="BE8" i="40"/>
  <c r="BD8" i="40"/>
  <c r="BC8" i="40"/>
  <c r="BB8" i="40"/>
  <c r="BA8" i="40"/>
  <c r="AZ8" i="40"/>
  <c r="S8" i="40"/>
  <c r="R8" i="40"/>
  <c r="Q8" i="40"/>
  <c r="P8" i="40"/>
  <c r="O8" i="40"/>
  <c r="N8" i="40"/>
  <c r="M8" i="40"/>
  <c r="BF7" i="40"/>
  <c r="BE7" i="40"/>
  <c r="BD7" i="40"/>
  <c r="BC7" i="40"/>
  <c r="BB7" i="40"/>
  <c r="BA7" i="40"/>
  <c r="AZ7" i="40"/>
  <c r="S7" i="40"/>
  <c r="R7" i="40"/>
  <c r="Q7" i="40"/>
  <c r="P7" i="40"/>
  <c r="O7" i="40"/>
  <c r="N7" i="40"/>
  <c r="M7" i="40"/>
  <c r="BF6" i="40"/>
  <c r="BE6" i="40"/>
  <c r="BD6" i="40"/>
  <c r="BC6" i="40"/>
  <c r="BB6" i="40"/>
  <c r="BA6" i="40"/>
  <c r="AZ6" i="40"/>
  <c r="S6" i="40"/>
  <c r="R6" i="40"/>
  <c r="Q6" i="40"/>
  <c r="P6" i="40"/>
  <c r="O6" i="40"/>
  <c r="N6" i="40"/>
  <c r="M6" i="40"/>
  <c r="M30" i="40" s="1"/>
  <c r="A3" i="40"/>
  <c r="S30" i="39"/>
  <c r="O30" i="39"/>
  <c r="BF29" i="39"/>
  <c r="BE29" i="39"/>
  <c r="BD29" i="39"/>
  <c r="BC29" i="39"/>
  <c r="BB29" i="39"/>
  <c r="BA29" i="39"/>
  <c r="AZ29" i="39"/>
  <c r="S29" i="39"/>
  <c r="R29" i="39"/>
  <c r="Q29" i="39"/>
  <c r="P29" i="39"/>
  <c r="O29" i="39"/>
  <c r="N29" i="39"/>
  <c r="M29" i="39"/>
  <c r="BF28" i="39"/>
  <c r="BE28" i="39"/>
  <c r="BD28" i="39"/>
  <c r="BC28" i="39"/>
  <c r="BB28" i="39"/>
  <c r="BA28" i="39"/>
  <c r="AZ28" i="39"/>
  <c r="N28" i="39"/>
  <c r="M28" i="39"/>
  <c r="BF27" i="39"/>
  <c r="BE27" i="39"/>
  <c r="BD27" i="39"/>
  <c r="BC27" i="39"/>
  <c r="BB27" i="39"/>
  <c r="BA27" i="39"/>
  <c r="AZ27" i="39"/>
  <c r="N27" i="39"/>
  <c r="M27" i="39"/>
  <c r="BF26" i="39"/>
  <c r="BE26" i="39"/>
  <c r="BD26" i="39"/>
  <c r="BC26" i="39"/>
  <c r="BB26" i="39"/>
  <c r="BA26" i="39"/>
  <c r="AZ26" i="39"/>
  <c r="S26" i="39"/>
  <c r="R26" i="39"/>
  <c r="Q26" i="39"/>
  <c r="P26" i="39"/>
  <c r="O26" i="39"/>
  <c r="N26" i="39"/>
  <c r="M26" i="39"/>
  <c r="BF25" i="39"/>
  <c r="BE25" i="39"/>
  <c r="BD25" i="39"/>
  <c r="BC25" i="39"/>
  <c r="BB25" i="39"/>
  <c r="BA25" i="39"/>
  <c r="AZ25" i="39"/>
  <c r="S25" i="39"/>
  <c r="R25" i="39"/>
  <c r="Q25" i="39"/>
  <c r="P25" i="39"/>
  <c r="O25" i="39"/>
  <c r="N25" i="39"/>
  <c r="M25" i="39"/>
  <c r="BF24" i="39"/>
  <c r="BE24" i="39"/>
  <c r="BD24" i="39"/>
  <c r="BC24" i="39"/>
  <c r="BB24" i="39"/>
  <c r="BA24" i="39"/>
  <c r="AZ24" i="39"/>
  <c r="S24" i="39"/>
  <c r="R24" i="39"/>
  <c r="Q24" i="39"/>
  <c r="P24" i="39"/>
  <c r="O24" i="39"/>
  <c r="N24" i="39"/>
  <c r="M24" i="39"/>
  <c r="BF23" i="39"/>
  <c r="BE23" i="39"/>
  <c r="BD23" i="39"/>
  <c r="BC23" i="39"/>
  <c r="BB23" i="39"/>
  <c r="BA23" i="39"/>
  <c r="AZ23" i="39"/>
  <c r="S23" i="39"/>
  <c r="R23" i="39"/>
  <c r="Q23" i="39"/>
  <c r="P23" i="39"/>
  <c r="O23" i="39"/>
  <c r="N23" i="39"/>
  <c r="M23" i="39"/>
  <c r="BF22" i="39"/>
  <c r="BE22" i="39"/>
  <c r="BD22" i="39"/>
  <c r="BC22" i="39"/>
  <c r="BB22" i="39"/>
  <c r="BA22" i="39"/>
  <c r="AZ22" i="39"/>
  <c r="S22" i="39"/>
  <c r="R22" i="39"/>
  <c r="Q22" i="39"/>
  <c r="P22" i="39"/>
  <c r="O22" i="39"/>
  <c r="N22" i="39"/>
  <c r="M22" i="39"/>
  <c r="BF21" i="39"/>
  <c r="BE21" i="39"/>
  <c r="BD21" i="39"/>
  <c r="BC21" i="39"/>
  <c r="BB21" i="39"/>
  <c r="BA21" i="39"/>
  <c r="AZ21" i="39"/>
  <c r="S21" i="39"/>
  <c r="R21" i="39"/>
  <c r="Q21" i="39"/>
  <c r="P21" i="39"/>
  <c r="O21" i="39"/>
  <c r="N21" i="39"/>
  <c r="M21" i="39"/>
  <c r="BF20" i="39"/>
  <c r="BE20" i="39"/>
  <c r="BD20" i="39"/>
  <c r="BC20" i="39"/>
  <c r="BB20" i="39"/>
  <c r="BA20" i="39"/>
  <c r="AZ20" i="39"/>
  <c r="S20" i="39"/>
  <c r="R20" i="39"/>
  <c r="Q20" i="39"/>
  <c r="P20" i="39"/>
  <c r="O20" i="39"/>
  <c r="N20" i="39"/>
  <c r="M20" i="39"/>
  <c r="BF19" i="39"/>
  <c r="BE19" i="39"/>
  <c r="BD19" i="39"/>
  <c r="BC19" i="39"/>
  <c r="BB19" i="39"/>
  <c r="BA19" i="39"/>
  <c r="AZ19" i="39"/>
  <c r="S19" i="39"/>
  <c r="R19" i="39"/>
  <c r="Q19" i="39"/>
  <c r="P19" i="39"/>
  <c r="O19" i="39"/>
  <c r="N19" i="39"/>
  <c r="M19" i="39"/>
  <c r="BF18" i="39"/>
  <c r="BE18" i="39"/>
  <c r="BD18" i="39"/>
  <c r="BC18" i="39"/>
  <c r="BB18" i="39"/>
  <c r="BA18" i="39"/>
  <c r="AZ18" i="39"/>
  <c r="S18" i="39"/>
  <c r="R18" i="39"/>
  <c r="Q18" i="39"/>
  <c r="P18" i="39"/>
  <c r="O18" i="39"/>
  <c r="N18" i="39"/>
  <c r="M18" i="39"/>
  <c r="BF17" i="39"/>
  <c r="BE17" i="39"/>
  <c r="BD17" i="39"/>
  <c r="BC17" i="39"/>
  <c r="BB17" i="39"/>
  <c r="BA17" i="39"/>
  <c r="AZ17" i="39"/>
  <c r="S17" i="39"/>
  <c r="R17" i="39"/>
  <c r="Q17" i="39"/>
  <c r="P17" i="39"/>
  <c r="O17" i="39"/>
  <c r="N17" i="39"/>
  <c r="M17" i="39"/>
  <c r="BF16" i="39"/>
  <c r="BE16" i="39"/>
  <c r="BD16" i="39"/>
  <c r="BC16" i="39"/>
  <c r="BB16" i="39"/>
  <c r="BA16" i="39"/>
  <c r="AZ16" i="39"/>
  <c r="S16" i="39"/>
  <c r="R16" i="39"/>
  <c r="Q16" i="39"/>
  <c r="P16" i="39"/>
  <c r="O16" i="39"/>
  <c r="N16" i="39"/>
  <c r="M16" i="39"/>
  <c r="BF15" i="39"/>
  <c r="BE15" i="39"/>
  <c r="BD15" i="39"/>
  <c r="BC15" i="39"/>
  <c r="BB15" i="39"/>
  <c r="BA15" i="39"/>
  <c r="AZ15" i="39"/>
  <c r="S15" i="39"/>
  <c r="R15" i="39"/>
  <c r="Q15" i="39"/>
  <c r="P15" i="39"/>
  <c r="O15" i="39"/>
  <c r="N15" i="39"/>
  <c r="M15" i="39"/>
  <c r="BF14" i="39"/>
  <c r="BE14" i="39"/>
  <c r="BD14" i="39"/>
  <c r="BC14" i="39"/>
  <c r="BB14" i="39"/>
  <c r="BA14" i="39"/>
  <c r="AZ14" i="39"/>
  <c r="S14" i="39"/>
  <c r="R14" i="39"/>
  <c r="Q14" i="39"/>
  <c r="P14" i="39"/>
  <c r="O14" i="39"/>
  <c r="N14" i="39"/>
  <c r="M14" i="39"/>
  <c r="BF13" i="39"/>
  <c r="BE13" i="39"/>
  <c r="BD13" i="39"/>
  <c r="BC13" i="39"/>
  <c r="BB13" i="39"/>
  <c r="BA13" i="39"/>
  <c r="AZ13" i="39"/>
  <c r="S13" i="39"/>
  <c r="R13" i="39"/>
  <c r="Q13" i="39"/>
  <c r="P13" i="39"/>
  <c r="O13" i="39"/>
  <c r="N13" i="39"/>
  <c r="M13" i="39"/>
  <c r="BF12" i="39"/>
  <c r="BE12" i="39"/>
  <c r="BD12" i="39"/>
  <c r="BC12" i="39"/>
  <c r="BB12" i="39"/>
  <c r="BA12" i="39"/>
  <c r="AZ12" i="39"/>
  <c r="S12" i="39"/>
  <c r="R12" i="39"/>
  <c r="Q12" i="39"/>
  <c r="P12" i="39"/>
  <c r="O12" i="39"/>
  <c r="N12" i="39"/>
  <c r="M12" i="39"/>
  <c r="BF11" i="39"/>
  <c r="BE11" i="39"/>
  <c r="BD11" i="39"/>
  <c r="BC11" i="39"/>
  <c r="BB11" i="39"/>
  <c r="BA11" i="39"/>
  <c r="AZ11" i="39"/>
  <c r="S11" i="39"/>
  <c r="R11" i="39"/>
  <c r="Q11" i="39"/>
  <c r="P11" i="39"/>
  <c r="O11" i="39"/>
  <c r="N11" i="39"/>
  <c r="M11" i="39"/>
  <c r="BF10" i="39"/>
  <c r="BE10" i="39"/>
  <c r="BD10" i="39"/>
  <c r="BC10" i="39"/>
  <c r="BB10" i="39"/>
  <c r="BA10" i="39"/>
  <c r="AZ10" i="39"/>
  <c r="S10" i="39"/>
  <c r="R10" i="39"/>
  <c r="Q10" i="39"/>
  <c r="P10" i="39"/>
  <c r="O10" i="39"/>
  <c r="N10" i="39"/>
  <c r="M10" i="39"/>
  <c r="BF9" i="39"/>
  <c r="BE9" i="39"/>
  <c r="BD9" i="39"/>
  <c r="BC9" i="39"/>
  <c r="BB9" i="39"/>
  <c r="BA9" i="39"/>
  <c r="AZ9" i="39"/>
  <c r="S9" i="39"/>
  <c r="R9" i="39"/>
  <c r="Q9" i="39"/>
  <c r="P9" i="39"/>
  <c r="O9" i="39"/>
  <c r="N9" i="39"/>
  <c r="M9" i="39"/>
  <c r="BF8" i="39"/>
  <c r="BE8" i="39"/>
  <c r="BD8" i="39"/>
  <c r="BC8" i="39"/>
  <c r="BB8" i="39"/>
  <c r="BA8" i="39"/>
  <c r="AZ8" i="39"/>
  <c r="S8" i="39"/>
  <c r="R8" i="39"/>
  <c r="Q8" i="39"/>
  <c r="P8" i="39"/>
  <c r="O8" i="39"/>
  <c r="N8" i="39"/>
  <c r="M8" i="39"/>
  <c r="BF7" i="39"/>
  <c r="BE7" i="39"/>
  <c r="BD7" i="39"/>
  <c r="BC7" i="39"/>
  <c r="BB7" i="39"/>
  <c r="BA7" i="39"/>
  <c r="AZ7" i="39"/>
  <c r="S7" i="39"/>
  <c r="R7" i="39"/>
  <c r="Q7" i="39"/>
  <c r="Q30" i="39" s="1"/>
  <c r="P7" i="39"/>
  <c r="O7" i="39"/>
  <c r="N7" i="39"/>
  <c r="M7" i="39"/>
  <c r="M30" i="39" s="1"/>
  <c r="BF6" i="39"/>
  <c r="BE6" i="39"/>
  <c r="BD6" i="39"/>
  <c r="BC6" i="39"/>
  <c r="BB6" i="39"/>
  <c r="BA6" i="39"/>
  <c r="AZ6" i="39"/>
  <c r="S6" i="39"/>
  <c r="R6" i="39"/>
  <c r="Q6" i="39"/>
  <c r="P6" i="39"/>
  <c r="O6" i="39"/>
  <c r="N6" i="39"/>
  <c r="N30" i="39" s="1"/>
  <c r="M6" i="39"/>
  <c r="A3" i="39"/>
  <c r="AF4" i="40"/>
  <c r="V4" i="48"/>
  <c r="AW4" i="42"/>
  <c r="Z4" i="50"/>
  <c r="M4" i="47"/>
  <c r="AT4" i="50"/>
  <c r="AW4" i="50"/>
  <c r="AV4" i="48"/>
  <c r="P4" i="40"/>
  <c r="X4" i="46"/>
  <c r="N4" i="40"/>
  <c r="Z4" i="42"/>
  <c r="Z4" i="45"/>
  <c r="AH4" i="51"/>
  <c r="AU4" i="43"/>
  <c r="X4" i="48"/>
  <c r="AK4" i="49"/>
  <c r="P4" i="46"/>
  <c r="AO4" i="50"/>
  <c r="AW4" i="51"/>
  <c r="AW4" i="44"/>
  <c r="P4" i="44"/>
  <c r="AN4" i="46"/>
  <c r="Z4" i="40"/>
  <c r="W4" i="51"/>
  <c r="AX4" i="43"/>
  <c r="S4" i="47"/>
  <c r="R4" i="49"/>
  <c r="AA4" i="46"/>
  <c r="AN4" i="43"/>
  <c r="AM4" i="50"/>
  <c r="V4" i="43"/>
  <c r="N4" i="50"/>
  <c r="AR4" i="51"/>
  <c r="AW4" i="39"/>
  <c r="R4" i="45"/>
  <c r="R4" i="47"/>
  <c r="AM4" i="51"/>
  <c r="AF4" i="39"/>
  <c r="AB4" i="48"/>
  <c r="AS4" i="50"/>
  <c r="N4" i="39"/>
  <c r="AJ4" i="48"/>
  <c r="AD4" i="42"/>
  <c r="P4" i="51"/>
  <c r="Y4" i="49"/>
  <c r="AJ4" i="42"/>
  <c r="AM4" i="48"/>
  <c r="P4" i="50"/>
  <c r="X4" i="51"/>
  <c r="Y4" i="44"/>
  <c r="AK4" i="41"/>
  <c r="Q4" i="49"/>
  <c r="M4" i="41"/>
  <c r="AG4" i="47"/>
  <c r="AR4" i="46"/>
  <c r="AA4" i="47"/>
  <c r="AH4" i="39"/>
  <c r="P4" i="41"/>
  <c r="AP4" i="45"/>
  <c r="M4" i="51"/>
  <c r="AL4" i="44"/>
  <c r="AN4" i="39"/>
  <c r="V4" i="41"/>
  <c r="AV4" i="51"/>
  <c r="V4" i="47"/>
  <c r="AV4" i="42"/>
  <c r="M4" i="39"/>
  <c r="N4" i="51"/>
  <c r="AT4" i="45"/>
  <c r="AJ4" i="46"/>
  <c r="Y4" i="46"/>
  <c r="AJ4" i="51"/>
  <c r="X4" i="47"/>
  <c r="AJ4" i="50"/>
  <c r="U4" i="41"/>
  <c r="AP4" i="50"/>
  <c r="AG4" i="45"/>
  <c r="S4" i="50"/>
  <c r="Y4" i="47"/>
  <c r="AR4" i="44"/>
  <c r="AS4" i="48"/>
  <c r="AE4" i="48"/>
  <c r="AN4" i="42"/>
  <c r="AU4" i="44"/>
  <c r="AL4" i="45"/>
  <c r="AF4" i="42"/>
  <c r="AA4" i="39"/>
  <c r="Y4" i="41"/>
  <c r="AG4" i="48"/>
  <c r="P4" i="48"/>
  <c r="AT4" i="51"/>
  <c r="AK4" i="44"/>
  <c r="O4" i="40"/>
  <c r="W4" i="41"/>
  <c r="AA4" i="50"/>
  <c r="X4" i="43"/>
  <c r="O4" i="39"/>
  <c r="AC4" i="48"/>
  <c r="AH4" i="44"/>
  <c r="M4" i="48"/>
  <c r="AK4" i="46"/>
  <c r="AP4" i="43"/>
  <c r="AU4" i="51"/>
  <c r="AL4" i="49"/>
  <c r="S4" i="45"/>
  <c r="AA4" i="44"/>
  <c r="AC4" i="45"/>
  <c r="AS4" i="51"/>
  <c r="S4" i="44"/>
  <c r="AL4" i="50"/>
  <c r="R4" i="48"/>
  <c r="AX4" i="41"/>
  <c r="AB4" i="39"/>
  <c r="AW4" i="46"/>
  <c r="V4" i="45"/>
  <c r="AK4" i="43"/>
  <c r="AM4" i="44"/>
  <c r="M4" i="40"/>
  <c r="X4" i="41"/>
  <c r="AN4" i="49"/>
  <c r="Q4" i="41"/>
  <c r="AF4" i="44"/>
  <c r="AJ4" i="43"/>
  <c r="AB4" i="47"/>
  <c r="AJ4" i="45"/>
  <c r="AD4" i="43"/>
  <c r="AE4" i="41"/>
  <c r="AD4" i="48"/>
  <c r="AP4" i="39"/>
  <c r="S4" i="41"/>
  <c r="Z4" i="51"/>
  <c r="AV4" i="47"/>
  <c r="AJ4" i="41"/>
  <c r="AL4" i="48"/>
  <c r="U4" i="49"/>
  <c r="AN4" i="40"/>
  <c r="P4" i="39"/>
  <c r="U4" i="42"/>
  <c r="O4" i="50"/>
  <c r="AE4" i="44"/>
  <c r="AX4" i="48"/>
  <c r="AV4" i="46"/>
  <c r="AT4" i="47"/>
  <c r="M4" i="45"/>
  <c r="W4" i="43"/>
  <c r="S4" i="42"/>
  <c r="AV4" i="43"/>
  <c r="AC4" i="47"/>
  <c r="V4" i="44"/>
  <c r="R4" i="46"/>
  <c r="AD4" i="41"/>
  <c r="W4" i="42"/>
  <c r="AV4" i="44"/>
  <c r="AF4" i="47"/>
  <c r="AG4" i="50"/>
  <c r="AV4" i="50"/>
  <c r="AG4" i="40"/>
  <c r="AA4" i="48"/>
  <c r="M4" i="50"/>
  <c r="W4" i="47"/>
  <c r="AE4" i="43"/>
  <c r="AO4" i="51"/>
  <c r="AE4" i="51"/>
  <c r="AD4" i="39"/>
  <c r="P4" i="47"/>
  <c r="AU4" i="42"/>
  <c r="AC4" i="41"/>
  <c r="R4" i="41"/>
  <c r="AE4" i="47"/>
  <c r="AW4" i="48"/>
  <c r="AX4" i="47"/>
  <c r="Y4" i="40"/>
  <c r="O4" i="44"/>
  <c r="AA4" i="43"/>
  <c r="AX4" i="50"/>
  <c r="AS4" i="43"/>
  <c r="AS4" i="40"/>
  <c r="AN4" i="51"/>
  <c r="S4" i="48"/>
  <c r="AB4" i="45"/>
  <c r="AG4" i="49"/>
  <c r="AA4" i="45"/>
  <c r="AV4" i="39"/>
  <c r="AW4" i="40"/>
  <c r="AU4" i="46"/>
  <c r="X4" i="42"/>
  <c r="AN4" i="44"/>
  <c r="AC4" i="40"/>
  <c r="AP4" i="49"/>
  <c r="S4" i="51"/>
  <c r="AR4" i="43"/>
  <c r="AT4" i="41"/>
  <c r="AN4" i="50"/>
  <c r="AB4" i="50"/>
  <c r="M4" i="43"/>
  <c r="S4" i="49"/>
  <c r="AD4" i="46"/>
  <c r="AG4" i="41"/>
  <c r="Z4" i="44"/>
  <c r="AF4" i="41"/>
  <c r="AG4" i="39"/>
  <c r="N4" i="41"/>
  <c r="V4" i="49"/>
  <c r="Q4" i="43"/>
  <c r="AU4" i="41"/>
  <c r="O4" i="45"/>
  <c r="AX4" i="40"/>
  <c r="AR4" i="39"/>
  <c r="AB4" i="40"/>
  <c r="AS4" i="47"/>
  <c r="O4" i="43"/>
  <c r="AS4" i="46"/>
  <c r="S4" i="40"/>
  <c r="V4" i="39"/>
  <c r="Y4" i="43"/>
  <c r="N4" i="48"/>
  <c r="Q4" i="44"/>
  <c r="AL4" i="42"/>
  <c r="P4" i="43"/>
  <c r="W4" i="49"/>
  <c r="O4" i="46"/>
  <c r="AE4" i="42"/>
  <c r="AM4" i="41"/>
  <c r="AV4" i="40"/>
  <c r="AC4" i="50"/>
  <c r="AK4" i="42"/>
  <c r="N4" i="43"/>
  <c r="AM4" i="43"/>
  <c r="V4" i="46"/>
  <c r="Q4" i="46"/>
  <c r="Z4" i="47"/>
  <c r="O4" i="51"/>
  <c r="AE4" i="46"/>
  <c r="O4" i="41"/>
  <c r="AP4" i="42"/>
  <c r="AE4" i="39"/>
  <c r="AE4" i="50"/>
  <c r="AJ4" i="40"/>
  <c r="AG4" i="43"/>
  <c r="AO4" i="40"/>
  <c r="M4" i="44"/>
  <c r="AB4" i="41"/>
  <c r="AM4" i="46"/>
  <c r="P4" i="42"/>
  <c r="U4" i="50"/>
  <c r="AG4" i="46"/>
  <c r="AG4" i="44"/>
  <c r="AO4" i="45"/>
  <c r="AA4" i="42"/>
  <c r="AO4" i="42"/>
  <c r="N4" i="46"/>
  <c r="AR4" i="47"/>
  <c r="AL4" i="39"/>
  <c r="AU4" i="39"/>
  <c r="N4" i="49"/>
  <c r="P4" i="45"/>
  <c r="AT4" i="39"/>
  <c r="Q4" i="47"/>
  <c r="AR4" i="42"/>
  <c r="AT4" i="48"/>
  <c r="Z4" i="43"/>
  <c r="AJ4" i="49"/>
  <c r="AR4" i="41"/>
  <c r="AB4" i="43"/>
  <c r="AW4" i="41"/>
  <c r="AP4" i="51"/>
  <c r="AF4" i="48"/>
  <c r="W4" i="39"/>
  <c r="AW4" i="43"/>
  <c r="AE4" i="40"/>
  <c r="AA4" i="40"/>
  <c r="AR4" i="48"/>
  <c r="Z4" i="48"/>
  <c r="AB4" i="44"/>
  <c r="AU4" i="47"/>
  <c r="AT4" i="46"/>
  <c r="O4" i="42"/>
  <c r="AM4" i="39"/>
  <c r="AV4" i="49"/>
  <c r="W4" i="50"/>
  <c r="X4" i="50"/>
  <c r="AN4" i="47"/>
  <c r="AN4" i="45"/>
  <c r="AR4" i="45"/>
  <c r="U4" i="46"/>
  <c r="O4" i="47"/>
  <c r="AO4" i="39"/>
  <c r="AK4" i="47"/>
  <c r="AR4" i="50"/>
  <c r="AX4" i="39"/>
  <c r="AS4" i="39"/>
  <c r="AS4" i="45"/>
  <c r="AO4" i="47"/>
  <c r="N4" i="42"/>
  <c r="AL4" i="40"/>
  <c r="Z4" i="49"/>
  <c r="AL4" i="47"/>
  <c r="W4" i="46"/>
  <c r="R4" i="50"/>
  <c r="AJ4" i="44"/>
  <c r="S4" i="39"/>
  <c r="AG4" i="42"/>
  <c r="AW4" i="49"/>
  <c r="AB4" i="46"/>
  <c r="M4" i="46"/>
  <c r="AH4" i="50"/>
  <c r="AS4" i="41"/>
  <c r="N4" i="47"/>
  <c r="AM4" i="47"/>
  <c r="Y4" i="45"/>
  <c r="AS4" i="49"/>
  <c r="Y4" i="42"/>
  <c r="AU4" i="40"/>
  <c r="AU4" i="45"/>
  <c r="R4" i="39"/>
  <c r="AG4" i="51"/>
  <c r="AM4" i="40"/>
  <c r="AB4" i="51"/>
  <c r="AP4" i="47"/>
  <c r="AX4" i="51"/>
  <c r="AP4" i="48"/>
  <c r="U4" i="44"/>
  <c r="W4" i="48"/>
  <c r="Y4" i="39"/>
  <c r="AD4" i="45"/>
  <c r="AH4" i="49"/>
  <c r="AD4" i="44"/>
  <c r="AH4" i="40"/>
  <c r="AD4" i="47"/>
  <c r="S4" i="43"/>
  <c r="W4" i="44"/>
  <c r="Z4" i="46"/>
  <c r="Z4" i="41"/>
  <c r="AC4" i="51"/>
  <c r="O4" i="49"/>
  <c r="AF4" i="45"/>
  <c r="Q4" i="50"/>
  <c r="AC4" i="39"/>
  <c r="R4" i="44"/>
  <c r="AX4" i="46"/>
  <c r="AT4" i="49"/>
  <c r="X4" i="44"/>
  <c r="AD4" i="50"/>
  <c r="AO4" i="43"/>
  <c r="AC4" i="49"/>
  <c r="W4" i="45"/>
  <c r="AH4" i="45"/>
  <c r="AR4" i="40"/>
  <c r="AK4" i="51"/>
  <c r="O4" i="48"/>
  <c r="AH4" i="43"/>
  <c r="U4" i="51"/>
  <c r="AP4" i="44"/>
  <c r="R4" i="42"/>
  <c r="W4" i="40"/>
  <c r="AK4" i="50"/>
  <c r="AT4" i="43"/>
  <c r="AU4" i="50"/>
  <c r="AV4" i="45"/>
  <c r="S4" i="46"/>
  <c r="X4" i="49"/>
  <c r="U4" i="40"/>
  <c r="V4" i="51"/>
  <c r="Q4" i="39"/>
  <c r="AT4" i="40"/>
  <c r="Y4" i="48"/>
  <c r="AF4" i="50"/>
  <c r="AF4" i="51"/>
  <c r="M4" i="42"/>
  <c r="AL4" i="51"/>
  <c r="AL4" i="43"/>
  <c r="U4" i="48"/>
  <c r="U4" i="43"/>
  <c r="AO4" i="49"/>
  <c r="Q4" i="51"/>
  <c r="AP4" i="41"/>
  <c r="Z4" i="39"/>
  <c r="AP4" i="46"/>
  <c r="AA4" i="49"/>
  <c r="AE4" i="45"/>
  <c r="AX4" i="49"/>
  <c r="Y4" i="51"/>
  <c r="X4" i="39"/>
  <c r="AN4" i="41"/>
  <c r="AA4" i="51"/>
  <c r="AL4" i="41"/>
  <c r="Q4" i="48"/>
  <c r="AS4" i="44"/>
  <c r="X4" i="45"/>
  <c r="AO4" i="46"/>
  <c r="X4" i="40"/>
  <c r="U4" i="39"/>
  <c r="R4" i="51"/>
  <c r="AR4" i="49"/>
  <c r="AH4" i="41"/>
  <c r="AL4" i="46"/>
  <c r="R4" i="43"/>
  <c r="AU4" i="48"/>
  <c r="AO4" i="44"/>
  <c r="AD4" i="40"/>
  <c r="AB4" i="49"/>
  <c r="AO4" i="48"/>
  <c r="AH4" i="46"/>
  <c r="AT4" i="42"/>
  <c r="AJ4" i="47"/>
  <c r="P4" i="49"/>
  <c r="AD4" i="51"/>
  <c r="AC4" i="43"/>
  <c r="N4" i="44"/>
  <c r="AK4" i="48"/>
  <c r="AK4" i="39"/>
  <c r="AH4" i="48"/>
  <c r="AX4" i="45"/>
  <c r="R4" i="40"/>
  <c r="V4" i="40"/>
  <c r="AM4" i="42"/>
  <c r="M4" i="49"/>
  <c r="AU4" i="49"/>
  <c r="AV4" i="41"/>
  <c r="AC4" i="44"/>
  <c r="AT4" i="44"/>
  <c r="Q4" i="45"/>
  <c r="AH4" i="47"/>
  <c r="AF4" i="43"/>
  <c r="AD4" i="49"/>
  <c r="AM4" i="45"/>
  <c r="U4" i="47"/>
  <c r="AH4" i="42"/>
  <c r="U4" i="45"/>
  <c r="AC4" i="42"/>
  <c r="AM4" i="49"/>
  <c r="AC4" i="46"/>
  <c r="V4" i="50"/>
  <c r="Q4" i="40"/>
  <c r="AJ4" i="39"/>
  <c r="N4" i="45"/>
  <c r="AW4" i="47"/>
  <c r="Y4" i="50"/>
  <c r="AP4" i="40"/>
  <c r="AN4" i="48"/>
  <c r="AK4" i="45"/>
  <c r="AO4" i="41"/>
  <c r="AW4" i="45"/>
  <c r="AA4" i="41"/>
  <c r="AB4" i="42"/>
  <c r="Q4" i="42"/>
  <c r="AX4" i="42"/>
  <c r="AK4" i="40"/>
  <c r="AX4" i="44"/>
  <c r="AE4" i="49"/>
  <c r="AS4" i="42"/>
  <c r="AF4" i="46"/>
  <c r="AF4" i="49"/>
  <c r="V4" i="42"/>
  <c r="AU30" i="56" l="1"/>
  <c r="AT30" i="56"/>
  <c r="AY13" i="56"/>
  <c r="AY14" i="56"/>
  <c r="AS7" i="53"/>
  <c r="AY12" i="56"/>
  <c r="AS22" i="55"/>
  <c r="AY20" i="56"/>
  <c r="AY25" i="56"/>
  <c r="AS27" i="55"/>
  <c r="AT27" i="55"/>
  <c r="AS12" i="55"/>
  <c r="AY18" i="56"/>
  <c r="AX18" i="54"/>
  <c r="AV18" i="55"/>
  <c r="AS7" i="55"/>
  <c r="AX19" i="54"/>
  <c r="AT16" i="55"/>
  <c r="AY28" i="56"/>
  <c r="AY22" i="56"/>
  <c r="AW30" i="56"/>
  <c r="AY26" i="56"/>
  <c r="AY24" i="56"/>
  <c r="AY10" i="56"/>
  <c r="AY19" i="56"/>
  <c r="AY29" i="56"/>
  <c r="AC31" i="56"/>
  <c r="AS30" i="56"/>
  <c r="AY27" i="56"/>
  <c r="AQ32" i="56"/>
  <c r="AY15" i="56"/>
  <c r="AY16" i="56"/>
  <c r="AY21" i="56"/>
  <c r="AY17" i="56"/>
  <c r="AR30" i="56"/>
  <c r="AB31" i="56"/>
  <c r="AY8" i="56"/>
  <c r="AY23" i="56"/>
  <c r="AH31" i="56"/>
  <c r="AX30" i="56"/>
  <c r="AY11" i="56"/>
  <c r="AQ30" i="56"/>
  <c r="AZ33" i="56" s="1"/>
  <c r="BB33" i="56" s="1"/>
  <c r="AY6" i="56"/>
  <c r="AI30" i="56"/>
  <c r="AY7" i="56"/>
  <c r="AY9" i="56"/>
  <c r="AV28" i="54"/>
  <c r="AS17" i="54"/>
  <c r="AS10" i="55"/>
  <c r="AU26" i="55"/>
  <c r="AV22" i="55"/>
  <c r="AU8" i="55"/>
  <c r="AX14" i="55"/>
  <c r="AS13" i="55"/>
  <c r="AV24" i="55"/>
  <c r="AU28" i="55"/>
  <c r="AW27" i="55"/>
  <c r="AW30" i="53"/>
  <c r="AS9" i="53"/>
  <c r="AX14" i="54"/>
  <c r="AU16" i="54"/>
  <c r="AU29" i="54"/>
  <c r="AW25" i="54"/>
  <c r="AV25" i="54"/>
  <c r="AX18" i="55"/>
  <c r="AT14" i="55"/>
  <c r="AN30" i="55"/>
  <c r="AU9" i="55"/>
  <c r="AQ19" i="55"/>
  <c r="AU22" i="55"/>
  <c r="AT7" i="55"/>
  <c r="AW15" i="55"/>
  <c r="AV25" i="55"/>
  <c r="AQ21" i="55"/>
  <c r="AV21" i="55"/>
  <c r="AS24" i="55"/>
  <c r="AT28" i="55"/>
  <c r="AQ29" i="55"/>
  <c r="AW24" i="55"/>
  <c r="AS23" i="55"/>
  <c r="AS26" i="55"/>
  <c r="AS11" i="55"/>
  <c r="AV10" i="55"/>
  <c r="AX10" i="55"/>
  <c r="AS17" i="55"/>
  <c r="AV20" i="55"/>
  <c r="AW17" i="55"/>
  <c r="AW21" i="55"/>
  <c r="AW29" i="55"/>
  <c r="AX22" i="55"/>
  <c r="AX27" i="55"/>
  <c r="AT15" i="55"/>
  <c r="AT20" i="55"/>
  <c r="AU15" i="55"/>
  <c r="AU13" i="55"/>
  <c r="AS8" i="55"/>
  <c r="AT29" i="55"/>
  <c r="AU27" i="55"/>
  <c r="AV12" i="55"/>
  <c r="AW22" i="55"/>
  <c r="AU16" i="55"/>
  <c r="AX19" i="55"/>
  <c r="AW7" i="55"/>
  <c r="AX20" i="54"/>
  <c r="AU20" i="54"/>
  <c r="AV9" i="55"/>
  <c r="AW23" i="55"/>
  <c r="AS29" i="55"/>
  <c r="AT11" i="55"/>
  <c r="AT22" i="55"/>
  <c r="AU12" i="55"/>
  <c r="AT25" i="55"/>
  <c r="AX23" i="55"/>
  <c r="AS15" i="55"/>
  <c r="AW20" i="55"/>
  <c r="AV16" i="55"/>
  <c r="AV6" i="55"/>
  <c r="AF30" i="55"/>
  <c r="AT24" i="55"/>
  <c r="AI11" i="55"/>
  <c r="AR11" i="55"/>
  <c r="AQ11" i="55"/>
  <c r="AI19" i="55"/>
  <c r="AR19" i="55"/>
  <c r="AS28" i="55"/>
  <c r="AV14" i="55"/>
  <c r="AS16" i="55"/>
  <c r="AT13" i="55"/>
  <c r="AM30" i="55"/>
  <c r="AT12" i="55"/>
  <c r="AV7" i="55"/>
  <c r="AW8" i="55"/>
  <c r="AR7" i="55"/>
  <c r="AI7" i="55"/>
  <c r="AX9" i="55"/>
  <c r="AQ15" i="55"/>
  <c r="AX17" i="55"/>
  <c r="AU25" i="55"/>
  <c r="AS20" i="55"/>
  <c r="AW26" i="55"/>
  <c r="AR17" i="55"/>
  <c r="AI17" i="55"/>
  <c r="AU23" i="55"/>
  <c r="AU17" i="55"/>
  <c r="AT21" i="55"/>
  <c r="AT26" i="55"/>
  <c r="AQ28" i="55"/>
  <c r="AV27" i="55"/>
  <c r="AQ25" i="55"/>
  <c r="AS25" i="55"/>
  <c r="AW28" i="55"/>
  <c r="AS9" i="55"/>
  <c r="AT17" i="55"/>
  <c r="AU20" i="55"/>
  <c r="AW16" i="55"/>
  <c r="AI29" i="55"/>
  <c r="AR29" i="55"/>
  <c r="AX6" i="55"/>
  <c r="AH30" i="55"/>
  <c r="AX8" i="55"/>
  <c r="AR27" i="55"/>
  <c r="AI27" i="55"/>
  <c r="AR15" i="55"/>
  <c r="AI15" i="55"/>
  <c r="AQ10" i="55"/>
  <c r="AK30" i="55"/>
  <c r="AV13" i="55"/>
  <c r="AP30" i="55"/>
  <c r="AI18" i="55"/>
  <c r="AR18" i="55"/>
  <c r="AR28" i="55"/>
  <c r="AI28" i="55"/>
  <c r="AR25" i="55"/>
  <c r="AI25" i="55"/>
  <c r="AU6" i="55"/>
  <c r="AE30" i="55"/>
  <c r="AW19" i="55"/>
  <c r="AI14" i="55"/>
  <c r="AR14" i="55"/>
  <c r="AX29" i="55"/>
  <c r="AQ17" i="55"/>
  <c r="AR9" i="55"/>
  <c r="AI9" i="55"/>
  <c r="AW13" i="55"/>
  <c r="AQ16" i="55"/>
  <c r="AU19" i="55"/>
  <c r="AQ24" i="55"/>
  <c r="AX13" i="55"/>
  <c r="AR22" i="55"/>
  <c r="AI22" i="55"/>
  <c r="AS6" i="55"/>
  <c r="AC30" i="55"/>
  <c r="AV17" i="55"/>
  <c r="AU14" i="55"/>
  <c r="AV26" i="55"/>
  <c r="AX28" i="55"/>
  <c r="AQ22" i="55"/>
  <c r="AU24" i="55"/>
  <c r="AX25" i="55"/>
  <c r="AQ26" i="55"/>
  <c r="AS18" i="55"/>
  <c r="AT9" i="55"/>
  <c r="AU21" i="55"/>
  <c r="AV8" i="55"/>
  <c r="AW25" i="55"/>
  <c r="AR13" i="55"/>
  <c r="AI13" i="55"/>
  <c r="AX7" i="55"/>
  <c r="AQ9" i="55"/>
  <c r="AW9" i="55"/>
  <c r="AX16" i="54"/>
  <c r="AT28" i="54"/>
  <c r="AR16" i="55"/>
  <c r="AI16" i="55"/>
  <c r="AB6" i="55"/>
  <c r="AJ6" i="55"/>
  <c r="T6" i="55"/>
  <c r="M30" i="55"/>
  <c r="AT18" i="55"/>
  <c r="AR24" i="55"/>
  <c r="AI24" i="55"/>
  <c r="AU18" i="55"/>
  <c r="AV19" i="55"/>
  <c r="AS14" i="55"/>
  <c r="AS21" i="55"/>
  <c r="AV15" i="55"/>
  <c r="AQ18" i="55"/>
  <c r="AX24" i="55"/>
  <c r="AI23" i="55"/>
  <c r="AR23" i="55"/>
  <c r="AT19" i="55"/>
  <c r="AX26" i="55"/>
  <c r="AI26" i="55"/>
  <c r="AR26" i="55"/>
  <c r="AT8" i="55"/>
  <c r="AU10" i="55"/>
  <c r="AV11" i="55"/>
  <c r="AW12" i="55"/>
  <c r="AI10" i="55"/>
  <c r="AR10" i="55"/>
  <c r="AX21" i="55"/>
  <c r="AQ8" i="55"/>
  <c r="AG6" i="55"/>
  <c r="AO6" i="55"/>
  <c r="AO30" i="55" s="1"/>
  <c r="R30" i="55"/>
  <c r="AQ20" i="55"/>
  <c r="AQ13" i="55"/>
  <c r="AT10" i="55"/>
  <c r="AW14" i="55"/>
  <c r="AU11" i="55"/>
  <c r="AX20" i="55"/>
  <c r="AR21" i="55"/>
  <c r="AI21" i="55"/>
  <c r="AQ23" i="55"/>
  <c r="AU7" i="55"/>
  <c r="AV23" i="55"/>
  <c r="AW11" i="55"/>
  <c r="AI8" i="55"/>
  <c r="AY8" i="55" s="1"/>
  <c r="AR8" i="55"/>
  <c r="AX12" i="55"/>
  <c r="AQ12" i="55"/>
  <c r="AD6" i="55"/>
  <c r="AL6" i="55"/>
  <c r="AL30" i="55" s="1"/>
  <c r="O30" i="55"/>
  <c r="AR20" i="55"/>
  <c r="AI20" i="55"/>
  <c r="AQ14" i="55"/>
  <c r="AX15" i="55"/>
  <c r="AX16" i="55"/>
  <c r="AQ27" i="55"/>
  <c r="AV28" i="55"/>
  <c r="AU29" i="55"/>
  <c r="AW18" i="55"/>
  <c r="AV29" i="55"/>
  <c r="AW10" i="55"/>
  <c r="AR12" i="55"/>
  <c r="AI12" i="55"/>
  <c r="AX11" i="55"/>
  <c r="AQ7" i="55"/>
  <c r="AQ29" i="54"/>
  <c r="AQ19" i="54"/>
  <c r="AX23" i="54"/>
  <c r="AX25" i="54"/>
  <c r="AS12" i="54"/>
  <c r="AT13" i="54"/>
  <c r="AW8" i="54"/>
  <c r="AU13" i="54"/>
  <c r="AQ15" i="54"/>
  <c r="AT26" i="54"/>
  <c r="AX26" i="54"/>
  <c r="AT27" i="54"/>
  <c r="AS16" i="54"/>
  <c r="AV15" i="54"/>
  <c r="AS14" i="54"/>
  <c r="AT24" i="54"/>
  <c r="AT29" i="54"/>
  <c r="AT22" i="54"/>
  <c r="AW29" i="54"/>
  <c r="AS13" i="54"/>
  <c r="AW12" i="54"/>
  <c r="AX15" i="54"/>
  <c r="AV29" i="54"/>
  <c r="AU26" i="54"/>
  <c r="AQ23" i="54"/>
  <c r="AV9" i="54"/>
  <c r="AT14" i="54"/>
  <c r="AS23" i="54"/>
  <c r="AQ8" i="54"/>
  <c r="AS10" i="54"/>
  <c r="AT12" i="54"/>
  <c r="AW7" i="54"/>
  <c r="AX9" i="54"/>
  <c r="AU12" i="54"/>
  <c r="AW17" i="54"/>
  <c r="AS12" i="53"/>
  <c r="AV13" i="54"/>
  <c r="AW26" i="54"/>
  <c r="AU23" i="54"/>
  <c r="AW23" i="54"/>
  <c r="AW22" i="54"/>
  <c r="AQ12" i="54"/>
  <c r="AS11" i="54"/>
  <c r="AV8" i="54"/>
  <c r="AW11" i="54"/>
  <c r="AQ9" i="54"/>
  <c r="AW20" i="54"/>
  <c r="AV19" i="54"/>
  <c r="AW15" i="54"/>
  <c r="AU25" i="54"/>
  <c r="AV7" i="54"/>
  <c r="AX10" i="54"/>
  <c r="AS15" i="54"/>
  <c r="AT23" i="54"/>
  <c r="AT30" i="53"/>
  <c r="AS29" i="53"/>
  <c r="AX8" i="53"/>
  <c r="AV14" i="54"/>
  <c r="AQ22" i="54"/>
  <c r="AW28" i="54"/>
  <c r="AN30" i="54"/>
  <c r="AV17" i="54"/>
  <c r="AV24" i="54"/>
  <c r="AU14" i="54"/>
  <c r="AV21" i="54"/>
  <c r="AV11" i="54"/>
  <c r="AS25" i="54"/>
  <c r="AS28" i="54"/>
  <c r="AV27" i="54"/>
  <c r="AX27" i="54"/>
  <c r="AX24" i="54"/>
  <c r="AX29" i="54"/>
  <c r="AR25" i="54"/>
  <c r="AI25" i="54"/>
  <c r="AQ7" i="54"/>
  <c r="AI8" i="54"/>
  <c r="AR8" i="54"/>
  <c r="AS24" i="54"/>
  <c r="AT11" i="54"/>
  <c r="AV18" i="54"/>
  <c r="AW18" i="54"/>
  <c r="AW6" i="54"/>
  <c r="AG30" i="54"/>
  <c r="AX8" i="54"/>
  <c r="AU11" i="54"/>
  <c r="AW14" i="54"/>
  <c r="AU17" i="54"/>
  <c r="AI22" i="54"/>
  <c r="AR22" i="54"/>
  <c r="AQ14" i="54"/>
  <c r="AT21" i="54"/>
  <c r="AT18" i="54"/>
  <c r="AR16" i="54"/>
  <c r="AI16" i="54"/>
  <c r="AQ6" i="54"/>
  <c r="AJ30" i="54"/>
  <c r="AI7" i="54"/>
  <c r="AR7" i="54"/>
  <c r="AS19" i="54"/>
  <c r="AL30" i="54"/>
  <c r="AT10" i="54"/>
  <c r="AV12" i="54"/>
  <c r="AW13" i="54"/>
  <c r="AX7" i="54"/>
  <c r="AU10" i="54"/>
  <c r="AO30" i="54"/>
  <c r="AW27" i="54"/>
  <c r="AX17" i="54"/>
  <c r="AW16" i="54"/>
  <c r="AI14" i="54"/>
  <c r="AR14" i="54"/>
  <c r="AS18" i="54"/>
  <c r="AW19" i="54"/>
  <c r="AQ27" i="54"/>
  <c r="AV16" i="54"/>
  <c r="AV22" i="54"/>
  <c r="AS21" i="54"/>
  <c r="AV26" i="54"/>
  <c r="AQ13" i="54"/>
  <c r="AI20" i="54"/>
  <c r="AR20" i="54"/>
  <c r="AI6" i="54"/>
  <c r="AR6" i="54"/>
  <c r="AB30" i="54"/>
  <c r="AT9" i="54"/>
  <c r="AV10" i="54"/>
  <c r="AP30" i="54"/>
  <c r="AX6" i="54"/>
  <c r="AH30" i="54"/>
  <c r="AU9" i="54"/>
  <c r="AI10" i="54"/>
  <c r="AR10" i="54"/>
  <c r="AI15" i="54"/>
  <c r="AR15" i="54"/>
  <c r="AI9" i="54"/>
  <c r="AR9" i="54"/>
  <c r="AI18" i="54"/>
  <c r="AR18" i="54"/>
  <c r="AI27" i="54"/>
  <c r="AR27" i="54"/>
  <c r="AI17" i="54"/>
  <c r="AR17" i="54"/>
  <c r="AQ20" i="54"/>
  <c r="AI13" i="54"/>
  <c r="AR13" i="54"/>
  <c r="AK30" i="54"/>
  <c r="AT8" i="54"/>
  <c r="AX13" i="54"/>
  <c r="AU8" i="54"/>
  <c r="AU29" i="53"/>
  <c r="AS20" i="54"/>
  <c r="AT17" i="54"/>
  <c r="AM30" i="54"/>
  <c r="AU18" i="54"/>
  <c r="AX21" i="54"/>
  <c r="L6" i="54"/>
  <c r="T30" i="54"/>
  <c r="AT16" i="54"/>
  <c r="AQ28" i="54"/>
  <c r="AQ18" i="54"/>
  <c r="AU24" i="54"/>
  <c r="AQ16" i="54"/>
  <c r="AV20" i="54"/>
  <c r="AS22" i="54"/>
  <c r="AS29" i="54"/>
  <c r="AT20" i="54"/>
  <c r="AU19" i="54"/>
  <c r="AX22" i="54"/>
  <c r="AU22" i="54"/>
  <c r="AV23" i="54"/>
  <c r="AI26" i="54"/>
  <c r="AR26" i="54"/>
  <c r="AU27" i="54"/>
  <c r="AT25" i="54"/>
  <c r="AW24" i="54"/>
  <c r="AS27" i="54"/>
  <c r="AQ11" i="54"/>
  <c r="AI12" i="54"/>
  <c r="AY12" i="54" s="1"/>
  <c r="AR12" i="54"/>
  <c r="AS8" i="54"/>
  <c r="AS9" i="54"/>
  <c r="AT15" i="54"/>
  <c r="AT7" i="54"/>
  <c r="AV6" i="54"/>
  <c r="AF30" i="54"/>
  <c r="AW10" i="54"/>
  <c r="AX12" i="54"/>
  <c r="AU28" i="54"/>
  <c r="AU7" i="54"/>
  <c r="AR21" i="54"/>
  <c r="AI21" i="54"/>
  <c r="AR24" i="54"/>
  <c r="AI24" i="54"/>
  <c r="AQ21" i="54"/>
  <c r="AQ25" i="54"/>
  <c r="AW21" i="54"/>
  <c r="AU7" i="53"/>
  <c r="AW12" i="53"/>
  <c r="AX10" i="53"/>
  <c r="AI28" i="54"/>
  <c r="AR28" i="54"/>
  <c r="AI23" i="54"/>
  <c r="AR23" i="54"/>
  <c r="AU21" i="54"/>
  <c r="AQ17" i="54"/>
  <c r="AQ24" i="54"/>
  <c r="AI29" i="54"/>
  <c r="AR29" i="54"/>
  <c r="AS26" i="54"/>
  <c r="AX28" i="54"/>
  <c r="AQ26" i="54"/>
  <c r="AI19" i="54"/>
  <c r="AR19" i="54"/>
  <c r="AQ10" i="54"/>
  <c r="AI11" i="54"/>
  <c r="AR11" i="54"/>
  <c r="AC30" i="54"/>
  <c r="AS6" i="54"/>
  <c r="AS7" i="54"/>
  <c r="AT19" i="54"/>
  <c r="AT6" i="54"/>
  <c r="AD30" i="54"/>
  <c r="AW9" i="54"/>
  <c r="AX11" i="54"/>
  <c r="AU15" i="54"/>
  <c r="AU6" i="54"/>
  <c r="AE30" i="54"/>
  <c r="AU24" i="53"/>
  <c r="AS25" i="53"/>
  <c r="AT20" i="53"/>
  <c r="AT10" i="53"/>
  <c r="AV8" i="53"/>
  <c r="AW10" i="53"/>
  <c r="AX9" i="53"/>
  <c r="AT7" i="53"/>
  <c r="AS10" i="53"/>
  <c r="AT22" i="53"/>
  <c r="AT28" i="52"/>
  <c r="AU22" i="53"/>
  <c r="AW8" i="53"/>
  <c r="AW25" i="53"/>
  <c r="AS18" i="52"/>
  <c r="AT25" i="53"/>
  <c r="AS30" i="53"/>
  <c r="AV28" i="53"/>
  <c r="AW28" i="53"/>
  <c r="AS22" i="53"/>
  <c r="AS7" i="52"/>
  <c r="AU9" i="52"/>
  <c r="AV12" i="52"/>
  <c r="AW8" i="52"/>
  <c r="AX12" i="52"/>
  <c r="AT28" i="53"/>
  <c r="AV11" i="53"/>
  <c r="AU28" i="53"/>
  <c r="AX29" i="53"/>
  <c r="AS28" i="53"/>
  <c r="AU8" i="53"/>
  <c r="AX11" i="53"/>
  <c r="AB16" i="53"/>
  <c r="AJ16" i="53"/>
  <c r="BK19" i="53"/>
  <c r="BL19" i="53"/>
  <c r="BG13" i="53"/>
  <c r="BG19" i="53"/>
  <c r="AT23" i="53"/>
  <c r="BG25" i="53"/>
  <c r="AW29" i="53"/>
  <c r="AQ30" i="53"/>
  <c r="AT21" i="53"/>
  <c r="BI31" i="53"/>
  <c r="AV25" i="53"/>
  <c r="AU23" i="53"/>
  <c r="AT29" i="53"/>
  <c r="AS8" i="53"/>
  <c r="AT11" i="53"/>
  <c r="AU6" i="53"/>
  <c r="AV9" i="53"/>
  <c r="AW11" i="53"/>
  <c r="AR8" i="53"/>
  <c r="AI8" i="53"/>
  <c r="AQ7" i="53"/>
  <c r="AC20" i="53"/>
  <c r="AK20" i="53"/>
  <c r="AN24" i="53"/>
  <c r="AF24" i="53"/>
  <c r="AE13" i="53"/>
  <c r="AM13" i="53"/>
  <c r="AE15" i="53"/>
  <c r="AM15" i="53"/>
  <c r="AP24" i="53"/>
  <c r="AH24" i="53"/>
  <c r="AQ6" i="53"/>
  <c r="AE14" i="53"/>
  <c r="AM14" i="53"/>
  <c r="L24" i="53"/>
  <c r="AJ24" i="53"/>
  <c r="AB24" i="53"/>
  <c r="AC13" i="53"/>
  <c r="AK13" i="53"/>
  <c r="AX25" i="53"/>
  <c r="AD14" i="53"/>
  <c r="AL14" i="53"/>
  <c r="AO18" i="53"/>
  <c r="AG18" i="53"/>
  <c r="AO24" i="53"/>
  <c r="AG24" i="53"/>
  <c r="AX30" i="53"/>
  <c r="AH27" i="53"/>
  <c r="AP27" i="53"/>
  <c r="AI28" i="53"/>
  <c r="AR28" i="53"/>
  <c r="AT9" i="53"/>
  <c r="AU12" i="53"/>
  <c r="AV7" i="53"/>
  <c r="AI6" i="53"/>
  <c r="AR6" i="53"/>
  <c r="AQ12" i="53"/>
  <c r="AB22" i="53"/>
  <c r="AJ22" i="53"/>
  <c r="AG20" i="53"/>
  <c r="AO20" i="53"/>
  <c r="AN13" i="53"/>
  <c r="AF13" i="53"/>
  <c r="AT24" i="52"/>
  <c r="BI13" i="53"/>
  <c r="BK16" i="53"/>
  <c r="BG14" i="53"/>
  <c r="AS14" i="53"/>
  <c r="AV30" i="53"/>
  <c r="BG17" i="53"/>
  <c r="BH19" i="53"/>
  <c r="AX28" i="53"/>
  <c r="BI19" i="53"/>
  <c r="AS6" i="53"/>
  <c r="AU30" i="53"/>
  <c r="AQ28" i="53"/>
  <c r="AS21" i="53"/>
  <c r="L6" i="53"/>
  <c r="AT8" i="53"/>
  <c r="AU10" i="53"/>
  <c r="AV6" i="53"/>
  <c r="AW9" i="53"/>
  <c r="AX7" i="53"/>
  <c r="AI12" i="53"/>
  <c r="AR12" i="53"/>
  <c r="AQ11" i="53"/>
  <c r="AI7" i="53"/>
  <c r="AR7" i="53"/>
  <c r="AN14" i="53"/>
  <c r="AF14" i="53"/>
  <c r="AH13" i="53"/>
  <c r="AP13" i="53"/>
  <c r="AF17" i="53"/>
  <c r="AN17" i="53"/>
  <c r="AC15" i="53"/>
  <c r="AK15" i="53"/>
  <c r="AD15" i="53"/>
  <c r="AL15" i="53"/>
  <c r="AN21" i="53"/>
  <c r="AF21" i="53"/>
  <c r="AP22" i="53"/>
  <c r="AH22" i="53"/>
  <c r="AF27" i="53"/>
  <c r="AN27" i="53"/>
  <c r="AD24" i="53"/>
  <c r="AL24" i="53"/>
  <c r="AE27" i="53"/>
  <c r="AM27" i="53"/>
  <c r="AE26" i="53"/>
  <c r="AM26" i="53"/>
  <c r="AB27" i="53"/>
  <c r="AJ27" i="53"/>
  <c r="AI29" i="53"/>
  <c r="AR29" i="53"/>
  <c r="AX6" i="53"/>
  <c r="AI11" i="53"/>
  <c r="AR11" i="53"/>
  <c r="AQ10" i="53"/>
  <c r="AI30" i="53"/>
  <c r="AR30" i="53"/>
  <c r="AX24" i="52"/>
  <c r="AU20" i="52"/>
  <c r="AS8" i="52"/>
  <c r="AU10" i="52"/>
  <c r="AW9" i="52"/>
  <c r="AG15" i="53"/>
  <c r="AO15" i="53"/>
  <c r="BG18" i="53"/>
  <c r="BM23" i="53"/>
  <c r="BH26" i="53"/>
  <c r="BI27" i="53"/>
  <c r="BM31" i="53"/>
  <c r="BK20" i="53"/>
  <c r="BG15" i="53"/>
  <c r="BI18" i="53"/>
  <c r="BL21" i="53"/>
  <c r="BL13" i="53"/>
  <c r="BL14" i="53"/>
  <c r="BK15" i="53"/>
  <c r="BM18" i="53"/>
  <c r="BM21" i="53"/>
  <c r="BG23" i="53"/>
  <c r="BK26" i="53"/>
  <c r="BL27" i="53"/>
  <c r="BH31" i="53"/>
  <c r="L31" i="53" s="1"/>
  <c r="BM14" i="53"/>
  <c r="BM15" i="53"/>
  <c r="BJ19" i="53"/>
  <c r="BH17" i="53"/>
  <c r="BH27" i="53"/>
  <c r="BL17" i="53"/>
  <c r="BK23" i="53"/>
  <c r="BL23" i="53"/>
  <c r="BG26" i="53"/>
  <c r="BL16" i="53"/>
  <c r="BH16" i="53"/>
  <c r="BG20" i="53"/>
  <c r="BG21" i="53"/>
  <c r="BL31" i="53"/>
  <c r="BK31" i="53"/>
  <c r="BM19" i="53"/>
  <c r="BM16" i="53"/>
  <c r="BK18" i="53"/>
  <c r="AU11" i="53"/>
  <c r="AV29" i="53"/>
  <c r="BL22" i="53"/>
  <c r="AS23" i="53"/>
  <c r="BH18" i="53"/>
  <c r="BL26" i="53"/>
  <c r="AV22" i="53"/>
  <c r="BM26" i="53"/>
  <c r="AQ29" i="53"/>
  <c r="AS11" i="53"/>
  <c r="AU9" i="53"/>
  <c r="AW7" i="53"/>
  <c r="AX12" i="53"/>
  <c r="AI10" i="53"/>
  <c r="AR10" i="53"/>
  <c r="AQ9" i="53"/>
  <c r="AS27" i="52"/>
  <c r="AV26" i="52"/>
  <c r="AT7" i="52"/>
  <c r="AD16" i="53"/>
  <c r="AL16" i="53"/>
  <c r="AE16" i="53"/>
  <c r="AM16" i="53"/>
  <c r="AH17" i="53"/>
  <c r="AP17" i="53"/>
  <c r="AH20" i="53"/>
  <c r="AP20" i="53"/>
  <c r="AJ31" i="53"/>
  <c r="AB31" i="53"/>
  <c r="AU21" i="53"/>
  <c r="AV10" i="53"/>
  <c r="AW6" i="53"/>
  <c r="AI9" i="53"/>
  <c r="AR9" i="53"/>
  <c r="AD17" i="53"/>
  <c r="AL17" i="53"/>
  <c r="AE17" i="53"/>
  <c r="AM17" i="53"/>
  <c r="AE18" i="53"/>
  <c r="AM18" i="53"/>
  <c r="AM20" i="53"/>
  <c r="AE20" i="53"/>
  <c r="AC24" i="53"/>
  <c r="AK24" i="53"/>
  <c r="AT6" i="53"/>
  <c r="AD26" i="53"/>
  <c r="AL26" i="53"/>
  <c r="AM31" i="53"/>
  <c r="AE31" i="53"/>
  <c r="AU25" i="53"/>
  <c r="AT12" i="53"/>
  <c r="AV12" i="53"/>
  <c r="AQ8" i="53"/>
  <c r="AT12" i="52"/>
  <c r="AU8" i="52"/>
  <c r="AV11" i="52"/>
  <c r="AW7" i="52"/>
  <c r="AX11" i="52"/>
  <c r="AW23" i="52"/>
  <c r="AU19" i="52"/>
  <c r="AS22" i="52"/>
  <c r="AV10" i="52"/>
  <c r="AX10" i="52"/>
  <c r="AS19" i="52"/>
  <c r="AW27" i="52"/>
  <c r="AS23" i="52"/>
  <c r="AW25" i="52"/>
  <c r="AW28" i="52"/>
  <c r="AW24" i="52"/>
  <c r="AS20" i="52"/>
  <c r="AS25" i="52"/>
  <c r="AX17" i="52"/>
  <c r="AU29" i="52"/>
  <c r="AV13" i="52"/>
  <c r="AV25" i="52"/>
  <c r="AQ26" i="52"/>
  <c r="AT18" i="52"/>
  <c r="AS26" i="52"/>
  <c r="AW20" i="52"/>
  <c r="AT27" i="52"/>
  <c r="AH18" i="52"/>
  <c r="AP18" i="52"/>
  <c r="BM19" i="52"/>
  <c r="BM20" i="52"/>
  <c r="BH6" i="52"/>
  <c r="AT19" i="52"/>
  <c r="AI26" i="52"/>
  <c r="AR26" i="52"/>
  <c r="BG24" i="52"/>
  <c r="BM21" i="52"/>
  <c r="AU24" i="52"/>
  <c r="AU21" i="52"/>
  <c r="AX23" i="52"/>
  <c r="AT25" i="52"/>
  <c r="AQ28" i="52"/>
  <c r="AQ7" i="52"/>
  <c r="AS9" i="52"/>
  <c r="AU11" i="52"/>
  <c r="AW10" i="52"/>
  <c r="AI28" i="52"/>
  <c r="AR28" i="52"/>
  <c r="BL17" i="52"/>
  <c r="BK18" i="52"/>
  <c r="BL13" i="52"/>
  <c r="BI13" i="52"/>
  <c r="AU27" i="52"/>
  <c r="AV24" i="52"/>
  <c r="AU28" i="52"/>
  <c r="AI11" i="52"/>
  <c r="AR11" i="52"/>
  <c r="BL18" i="52"/>
  <c r="BM22" i="52"/>
  <c r="BJ14" i="52"/>
  <c r="BK16" i="52"/>
  <c r="AE17" i="52"/>
  <c r="AM17" i="52"/>
  <c r="BL15" i="52"/>
  <c r="AV20" i="52"/>
  <c r="BH17" i="52"/>
  <c r="AX27" i="52"/>
  <c r="AQ12" i="52"/>
  <c r="AI10" i="52"/>
  <c r="AR10" i="52"/>
  <c r="BP7" i="52"/>
  <c r="BM29" i="52" s="1"/>
  <c r="BM16" i="52"/>
  <c r="BG25" i="52"/>
  <c r="BK19" i="52"/>
  <c r="BI20" i="52"/>
  <c r="BK23" i="52"/>
  <c r="BM25" i="52"/>
  <c r="BI17" i="52"/>
  <c r="BM13" i="52"/>
  <c r="BL14" i="52"/>
  <c r="BG18" i="52"/>
  <c r="BL29" i="52"/>
  <c r="BG15" i="52"/>
  <c r="BL22" i="52"/>
  <c r="BM15" i="52"/>
  <c r="BG16" i="52"/>
  <c r="BG23" i="52"/>
  <c r="BH16" i="52"/>
  <c r="BJ18" i="52"/>
  <c r="BK22" i="52"/>
  <c r="BI23" i="52"/>
  <c r="BH29" i="52"/>
  <c r="BG19" i="52"/>
  <c r="BJ15" i="52"/>
  <c r="BI15" i="52"/>
  <c r="BI16" i="52"/>
  <c r="BL16" i="52"/>
  <c r="AT22" i="52"/>
  <c r="BL21" i="52"/>
  <c r="AU26" i="52"/>
  <c r="AX26" i="52"/>
  <c r="AW26" i="52"/>
  <c r="AS24" i="52"/>
  <c r="BK29" i="52"/>
  <c r="AQ11" i="52"/>
  <c r="AI9" i="52"/>
  <c r="AR9" i="52"/>
  <c r="AT11" i="52"/>
  <c r="BG21" i="52"/>
  <c r="BI14" i="52"/>
  <c r="BH14" i="52"/>
  <c r="BH15" i="52"/>
  <c r="BL6" i="52"/>
  <c r="BJ13" i="52"/>
  <c r="AV28" i="52"/>
  <c r="BJ23" i="52"/>
  <c r="BG29" i="52"/>
  <c r="BG17" i="52"/>
  <c r="AQ27" i="52"/>
  <c r="AU25" i="52"/>
  <c r="AV27" i="52"/>
  <c r="AQ10" i="52"/>
  <c r="AI8" i="52"/>
  <c r="AR8" i="52"/>
  <c r="AS12" i="52"/>
  <c r="AT10" i="52"/>
  <c r="AV9" i="52"/>
  <c r="AX9" i="52"/>
  <c r="BJ22" i="52"/>
  <c r="BH13" i="52"/>
  <c r="BG13" i="52"/>
  <c r="BG14" i="52"/>
  <c r="BK15" i="52"/>
  <c r="AR22" i="52"/>
  <c r="AI27" i="52"/>
  <c r="AY27" i="52" s="1"/>
  <c r="AR27" i="52"/>
  <c r="AX28" i="52"/>
  <c r="AT21" i="52"/>
  <c r="AT26" i="52"/>
  <c r="AS28" i="52"/>
  <c r="AV21" i="52"/>
  <c r="AQ9" i="52"/>
  <c r="AI7" i="52"/>
  <c r="AR7" i="52"/>
  <c r="AS11" i="52"/>
  <c r="AT9" i="52"/>
  <c r="AU7" i="52"/>
  <c r="AV8" i="52"/>
  <c r="AW12" i="52"/>
  <c r="AX8" i="52"/>
  <c r="BL19" i="52"/>
  <c r="AI12" i="52"/>
  <c r="AR12" i="52"/>
  <c r="BH21" i="52"/>
  <c r="AF6" i="52"/>
  <c r="AN6" i="52"/>
  <c r="BJ6" i="52"/>
  <c r="BI6" i="52"/>
  <c r="BM6" i="52"/>
  <c r="BG6" i="52"/>
  <c r="AQ8" i="52"/>
  <c r="AS10" i="52"/>
  <c r="AT8" i="52"/>
  <c r="AU12" i="52"/>
  <c r="AV7" i="52"/>
  <c r="AW11" i="52"/>
  <c r="AX7" i="52"/>
  <c r="S37" i="39"/>
  <c r="AM27" i="39"/>
  <c r="AM28" i="39"/>
  <c r="AM29" i="39"/>
  <c r="AM25" i="39"/>
  <c r="P37" i="40"/>
  <c r="M37" i="39"/>
  <c r="T18" i="39"/>
  <c r="L18" i="39" s="1"/>
  <c r="T14" i="39"/>
  <c r="L14" i="39" s="1"/>
  <c r="T10" i="39"/>
  <c r="L10" i="39" s="1"/>
  <c r="T6" i="39"/>
  <c r="T29" i="39"/>
  <c r="L29" i="39" s="1"/>
  <c r="T19" i="39"/>
  <c r="L19" i="39" s="1"/>
  <c r="T24" i="39"/>
  <c r="L24" i="39" s="1"/>
  <c r="T12" i="39"/>
  <c r="L12" i="39" s="1"/>
  <c r="T8" i="39"/>
  <c r="L8" i="39" s="1"/>
  <c r="T23" i="39"/>
  <c r="L23" i="39" s="1"/>
  <c r="T20" i="39"/>
  <c r="L20" i="39" s="1"/>
  <c r="T16" i="39"/>
  <c r="L16" i="39" s="1"/>
  <c r="T11" i="39"/>
  <c r="L11" i="39" s="1"/>
  <c r="T25" i="39"/>
  <c r="L25" i="39" s="1"/>
  <c r="T27" i="39"/>
  <c r="L27" i="39" s="1"/>
  <c r="T28" i="39"/>
  <c r="L28" i="39" s="1"/>
  <c r="T22" i="39"/>
  <c r="L22" i="39" s="1"/>
  <c r="T26" i="39"/>
  <c r="L26" i="39" s="1"/>
  <c r="T15" i="39"/>
  <c r="L15" i="39" s="1"/>
  <c r="T7" i="39"/>
  <c r="L7" i="39" s="1"/>
  <c r="AN28" i="39"/>
  <c r="AN17" i="39"/>
  <c r="AN29" i="39"/>
  <c r="AN20" i="39"/>
  <c r="AN16" i="39"/>
  <c r="AN12" i="39"/>
  <c r="AN8" i="39"/>
  <c r="AN14" i="39"/>
  <c r="AN6" i="39"/>
  <c r="AN24" i="39"/>
  <c r="AN26" i="39"/>
  <c r="AN18" i="39"/>
  <c r="AN21" i="39"/>
  <c r="AN13" i="39"/>
  <c r="AN9" i="39"/>
  <c r="AN22" i="39"/>
  <c r="AN10" i="39"/>
  <c r="Q37" i="40"/>
  <c r="AE29" i="41"/>
  <c r="AE25" i="41"/>
  <c r="AE28" i="41"/>
  <c r="AE24" i="41"/>
  <c r="AE22" i="41"/>
  <c r="AE26" i="41"/>
  <c r="AF12" i="39"/>
  <c r="AF24" i="39"/>
  <c r="AF17" i="39"/>
  <c r="AF25" i="39"/>
  <c r="AF7" i="39"/>
  <c r="AF21" i="39"/>
  <c r="AF14" i="39"/>
  <c r="AF10" i="39"/>
  <c r="AF6" i="39"/>
  <c r="AF29" i="39"/>
  <c r="AF22" i="39"/>
  <c r="AF18" i="39"/>
  <c r="AF28" i="39"/>
  <c r="AF13" i="39"/>
  <c r="AF20" i="39"/>
  <c r="AF16" i="39"/>
  <c r="AF8" i="39"/>
  <c r="AF9" i="39"/>
  <c r="AH16" i="40"/>
  <c r="AH14" i="40"/>
  <c r="AH12" i="40"/>
  <c r="AH10" i="40"/>
  <c r="AH8" i="40"/>
  <c r="AH6" i="40"/>
  <c r="AH18" i="40"/>
  <c r="N37" i="39"/>
  <c r="O37" i="39"/>
  <c r="P37" i="39"/>
  <c r="AG19" i="39"/>
  <c r="AG15" i="39"/>
  <c r="AG11" i="39"/>
  <c r="AG25" i="39"/>
  <c r="AG23" i="39"/>
  <c r="AG26" i="39"/>
  <c r="AG29" i="39"/>
  <c r="AG7" i="39"/>
  <c r="Q37" i="39"/>
  <c r="AE12" i="39"/>
  <c r="AE8" i="39"/>
  <c r="AE24" i="39"/>
  <c r="AE28" i="39"/>
  <c r="AE27" i="39"/>
  <c r="AE6" i="39"/>
  <c r="AE20" i="39"/>
  <c r="AE16" i="39"/>
  <c r="R37" i="39"/>
  <c r="T29" i="40"/>
  <c r="L29" i="40" s="1"/>
  <c r="T28" i="40"/>
  <c r="L28" i="40" s="1"/>
  <c r="T27" i="40"/>
  <c r="L27" i="40" s="1"/>
  <c r="T26" i="40"/>
  <c r="L26" i="40" s="1"/>
  <c r="T25" i="40"/>
  <c r="L25" i="40" s="1"/>
  <c r="T24" i="40"/>
  <c r="L24" i="40" s="1"/>
  <c r="T23" i="40"/>
  <c r="L23" i="40" s="1"/>
  <c r="T22" i="40"/>
  <c r="L22" i="40" s="1"/>
  <c r="T21" i="40"/>
  <c r="L21" i="40" s="1"/>
  <c r="T20" i="40"/>
  <c r="L20" i="40" s="1"/>
  <c r="M37" i="40"/>
  <c r="T18" i="40"/>
  <c r="L18" i="40" s="1"/>
  <c r="T15" i="40"/>
  <c r="L15" i="40" s="1"/>
  <c r="T11" i="40"/>
  <c r="L11" i="40" s="1"/>
  <c r="T9" i="40"/>
  <c r="L9" i="40" s="1"/>
  <c r="T7" i="40"/>
  <c r="L7" i="40" s="1"/>
  <c r="T17" i="40"/>
  <c r="L17" i="40" s="1"/>
  <c r="T14" i="40"/>
  <c r="L14" i="40" s="1"/>
  <c r="T12" i="40"/>
  <c r="L12" i="40" s="1"/>
  <c r="T10" i="40"/>
  <c r="L10" i="40" s="1"/>
  <c r="T16" i="40"/>
  <c r="L16" i="40" s="1"/>
  <c r="T8" i="40"/>
  <c r="L8" i="40" s="1"/>
  <c r="T6" i="40"/>
  <c r="T19" i="40"/>
  <c r="L19" i="40" s="1"/>
  <c r="T13" i="40"/>
  <c r="L13" i="40" s="1"/>
  <c r="S37" i="40"/>
  <c r="AJ18" i="39"/>
  <c r="AJ10" i="39"/>
  <c r="AJ20" i="39"/>
  <c r="AJ16" i="39"/>
  <c r="AJ12" i="39"/>
  <c r="AJ8" i="39"/>
  <c r="AJ22" i="39"/>
  <c r="AJ14" i="39"/>
  <c r="AJ6" i="39"/>
  <c r="O37" i="40"/>
  <c r="N37" i="41"/>
  <c r="AC29" i="39"/>
  <c r="AC27" i="39"/>
  <c r="AC25" i="39"/>
  <c r="AD25" i="40"/>
  <c r="AD23" i="40"/>
  <c r="AD9" i="40"/>
  <c r="AD7" i="40"/>
  <c r="AD19" i="40"/>
  <c r="AD11" i="40"/>
  <c r="AD27" i="40"/>
  <c r="AD15" i="40"/>
  <c r="AD13" i="40"/>
  <c r="AO25" i="39"/>
  <c r="AO29" i="39"/>
  <c r="AO27" i="39"/>
  <c r="R37" i="40"/>
  <c r="AJ16" i="40"/>
  <c r="AJ14" i="40"/>
  <c r="AJ12" i="40"/>
  <c r="AJ10" i="40"/>
  <c r="AJ8" i="40"/>
  <c r="AJ6" i="40"/>
  <c r="T29" i="41"/>
  <c r="L29" i="41" s="1"/>
  <c r="T28" i="41"/>
  <c r="L28" i="41" s="1"/>
  <c r="T27" i="41"/>
  <c r="L27" i="41" s="1"/>
  <c r="T26" i="41"/>
  <c r="L26" i="41" s="1"/>
  <c r="T25" i="41"/>
  <c r="L25" i="41" s="1"/>
  <c r="T24" i="41"/>
  <c r="L24" i="41" s="1"/>
  <c r="T23" i="41"/>
  <c r="L23" i="41" s="1"/>
  <c r="T22" i="41"/>
  <c r="L22" i="41" s="1"/>
  <c r="M37" i="41"/>
  <c r="T21" i="41"/>
  <c r="L21" i="41" s="1"/>
  <c r="T20" i="41"/>
  <c r="L20" i="41" s="1"/>
  <c r="T19" i="41"/>
  <c r="L19" i="41" s="1"/>
  <c r="T18" i="41"/>
  <c r="L18" i="41" s="1"/>
  <c r="T17" i="41"/>
  <c r="L17" i="41" s="1"/>
  <c r="T16" i="41"/>
  <c r="L16" i="41" s="1"/>
  <c r="T15" i="41"/>
  <c r="L15" i="41" s="1"/>
  <c r="T14" i="41"/>
  <c r="L14" i="41" s="1"/>
  <c r="T13" i="41"/>
  <c r="L13" i="41" s="1"/>
  <c r="T12" i="41"/>
  <c r="L12" i="41" s="1"/>
  <c r="T11" i="41"/>
  <c r="L11" i="41" s="1"/>
  <c r="T10" i="41"/>
  <c r="L10" i="41" s="1"/>
  <c r="T9" i="41"/>
  <c r="L9" i="41" s="1"/>
  <c r="T8" i="41"/>
  <c r="L8" i="41" s="1"/>
  <c r="T7" i="41"/>
  <c r="L7" i="41" s="1"/>
  <c r="T6" i="41"/>
  <c r="AM26" i="41"/>
  <c r="AM29" i="41"/>
  <c r="AM25" i="41"/>
  <c r="AM28" i="41"/>
  <c r="AM24" i="41"/>
  <c r="AE7" i="45"/>
  <c r="AE9" i="45"/>
  <c r="AL23" i="40"/>
  <c r="AL10" i="40"/>
  <c r="AL6" i="40"/>
  <c r="AL22" i="40"/>
  <c r="AL15" i="40"/>
  <c r="AL13" i="40"/>
  <c r="AL11" i="40"/>
  <c r="AL9" i="40"/>
  <c r="AL7" i="40"/>
  <c r="AL12" i="40"/>
  <c r="AL18" i="40"/>
  <c r="AL26" i="40"/>
  <c r="AL16" i="40"/>
  <c r="AL14" i="40"/>
  <c r="AL27" i="40"/>
  <c r="AL8" i="40"/>
  <c r="O37" i="41"/>
  <c r="AF22" i="41"/>
  <c r="AO18" i="41"/>
  <c r="AO10" i="41"/>
  <c r="AO20" i="41"/>
  <c r="AO17" i="41"/>
  <c r="AO9" i="41"/>
  <c r="AO16" i="41"/>
  <c r="AO8" i="41"/>
  <c r="AO12" i="41"/>
  <c r="AO14" i="41"/>
  <c r="AO6" i="41"/>
  <c r="T28" i="42"/>
  <c r="L28" i="42" s="1"/>
  <c r="T24" i="42"/>
  <c r="L24" i="42" s="1"/>
  <c r="T20" i="42"/>
  <c r="L20" i="42" s="1"/>
  <c r="T16" i="42"/>
  <c r="L16" i="42" s="1"/>
  <c r="T27" i="42"/>
  <c r="L27" i="42" s="1"/>
  <c r="T23" i="42"/>
  <c r="L23" i="42" s="1"/>
  <c r="T19" i="42"/>
  <c r="L19" i="42" s="1"/>
  <c r="T15" i="42"/>
  <c r="L15" i="42" s="1"/>
  <c r="T26" i="42"/>
  <c r="L26" i="42" s="1"/>
  <c r="T22" i="42"/>
  <c r="L22" i="42" s="1"/>
  <c r="T18" i="42"/>
  <c r="L18" i="42" s="1"/>
  <c r="T14" i="42"/>
  <c r="L14" i="42" s="1"/>
  <c r="T21" i="42"/>
  <c r="L21" i="42" s="1"/>
  <c r="T29" i="42"/>
  <c r="L29" i="42" s="1"/>
  <c r="T17" i="42"/>
  <c r="L17" i="42" s="1"/>
  <c r="T25" i="42"/>
  <c r="L25" i="42" s="1"/>
  <c r="P37" i="41"/>
  <c r="AG28" i="41"/>
  <c r="AG24" i="41"/>
  <c r="AG29" i="41"/>
  <c r="AG25" i="41"/>
  <c r="AG18" i="41"/>
  <c r="AG10" i="41"/>
  <c r="AG17" i="41"/>
  <c r="AG9" i="41"/>
  <c r="AG13" i="41"/>
  <c r="AG21" i="41"/>
  <c r="AG14" i="41"/>
  <c r="AG6" i="41"/>
  <c r="AP22" i="41"/>
  <c r="AF26" i="42"/>
  <c r="AF22" i="42"/>
  <c r="AF18" i="42"/>
  <c r="AF14" i="42"/>
  <c r="AF29" i="42"/>
  <c r="AF25" i="42"/>
  <c r="AF21" i="42"/>
  <c r="AF17" i="42"/>
  <c r="AF28" i="42"/>
  <c r="AF24" i="42"/>
  <c r="AF20" i="42"/>
  <c r="AF16" i="42"/>
  <c r="AF7" i="42"/>
  <c r="AF23" i="42"/>
  <c r="AF11" i="42"/>
  <c r="AF10" i="42"/>
  <c r="AF6" i="42"/>
  <c r="AF19" i="42"/>
  <c r="AF15" i="42"/>
  <c r="AF27" i="42"/>
  <c r="AF8" i="42"/>
  <c r="AK26" i="39"/>
  <c r="AK27" i="39"/>
  <c r="AK24" i="39"/>
  <c r="AK21" i="39"/>
  <c r="AK17" i="39"/>
  <c r="AK13" i="39"/>
  <c r="AK9" i="39"/>
  <c r="AK19" i="39"/>
  <c r="AK15" i="39"/>
  <c r="AK7" i="39"/>
  <c r="AK23" i="39"/>
  <c r="AK25" i="39"/>
  <c r="AK11" i="39"/>
  <c r="N37" i="40"/>
  <c r="Q37" i="41"/>
  <c r="AH28" i="41"/>
  <c r="AH24" i="41"/>
  <c r="AH29" i="41"/>
  <c r="AH25" i="41"/>
  <c r="AH11" i="42"/>
  <c r="AH12" i="42"/>
  <c r="AH10" i="42"/>
  <c r="AH6" i="42"/>
  <c r="AH7" i="42"/>
  <c r="R37" i="41"/>
  <c r="AJ27" i="42"/>
  <c r="AJ26" i="42"/>
  <c r="AJ22" i="42"/>
  <c r="AJ18" i="42"/>
  <c r="AJ14" i="42"/>
  <c r="AJ10" i="42"/>
  <c r="AJ6" i="42"/>
  <c r="AJ9" i="42"/>
  <c r="AJ8" i="42"/>
  <c r="AJ7" i="42"/>
  <c r="S37" i="41"/>
  <c r="AK27" i="41"/>
  <c r="AK23" i="41"/>
  <c r="AK29" i="41"/>
  <c r="AK25" i="41"/>
  <c r="AK22" i="41"/>
  <c r="AM13" i="42"/>
  <c r="AC29" i="41"/>
  <c r="AC25" i="41"/>
  <c r="AC27" i="41"/>
  <c r="AC23" i="41"/>
  <c r="AK13" i="43"/>
  <c r="AK17" i="43"/>
  <c r="AK15" i="43"/>
  <c r="AK20" i="43"/>
  <c r="AK12" i="43"/>
  <c r="AK22" i="43"/>
  <c r="AK10" i="43"/>
  <c r="AK21" i="43"/>
  <c r="AK7" i="43"/>
  <c r="AK6" i="43"/>
  <c r="AG27" i="42"/>
  <c r="AG23" i="42"/>
  <c r="AG19" i="42"/>
  <c r="AG15" i="42"/>
  <c r="AG13" i="42"/>
  <c r="AP11" i="42"/>
  <c r="AP12" i="42"/>
  <c r="AJ10" i="43"/>
  <c r="AJ24" i="43"/>
  <c r="AJ16" i="43"/>
  <c r="AJ19" i="43"/>
  <c r="AJ9" i="43"/>
  <c r="AJ21" i="43"/>
  <c r="AJ12" i="43"/>
  <c r="AJ20" i="43"/>
  <c r="AB8" i="42"/>
  <c r="AB13" i="42"/>
  <c r="AB10" i="42"/>
  <c r="AB6" i="42"/>
  <c r="AB9" i="42"/>
  <c r="AK23" i="42"/>
  <c r="AK15" i="42"/>
  <c r="AK21" i="42"/>
  <c r="AK13" i="42"/>
  <c r="AK9" i="42"/>
  <c r="AK29" i="42"/>
  <c r="AK17" i="42"/>
  <c r="AK25" i="42"/>
  <c r="AB19" i="43"/>
  <c r="AB11" i="43"/>
  <c r="AB21" i="43"/>
  <c r="AB9" i="43"/>
  <c r="AB23" i="43"/>
  <c r="AB24" i="43"/>
  <c r="AB16" i="43"/>
  <c r="AB10" i="43"/>
  <c r="AB7" i="43"/>
  <c r="AB6" i="43"/>
  <c r="AB25" i="43"/>
  <c r="AB13" i="43"/>
  <c r="AB17" i="43"/>
  <c r="AN11" i="43"/>
  <c r="AN25" i="43"/>
  <c r="AN14" i="43"/>
  <c r="AN9" i="43"/>
  <c r="AN26" i="43"/>
  <c r="AN13" i="43"/>
  <c r="AN21" i="44"/>
  <c r="AN17" i="44"/>
  <c r="AN15" i="44"/>
  <c r="AN20" i="44"/>
  <c r="AN25" i="44"/>
  <c r="AN19" i="44"/>
  <c r="AN23" i="44"/>
  <c r="AC24" i="42"/>
  <c r="AC7" i="42"/>
  <c r="AC28" i="42"/>
  <c r="AD9" i="43"/>
  <c r="AD13" i="43"/>
  <c r="AD15" i="43"/>
  <c r="AD8" i="43"/>
  <c r="AD11" i="43"/>
  <c r="AE13" i="42"/>
  <c r="AE28" i="42"/>
  <c r="AE24" i="42"/>
  <c r="AE20" i="42"/>
  <c r="AE16" i="42"/>
  <c r="AN27" i="42"/>
  <c r="AN23" i="42"/>
  <c r="AN19" i="42"/>
  <c r="AN15" i="42"/>
  <c r="AN26" i="42"/>
  <c r="AN22" i="42"/>
  <c r="AN18" i="42"/>
  <c r="AN14" i="42"/>
  <c r="AN29" i="42"/>
  <c r="AN25" i="42"/>
  <c r="AN21" i="42"/>
  <c r="AN17" i="42"/>
  <c r="AN24" i="42"/>
  <c r="AN8" i="42"/>
  <c r="AN20" i="42"/>
  <c r="AN7" i="42"/>
  <c r="AN28" i="42"/>
  <c r="AN16" i="42"/>
  <c r="AN6" i="42"/>
  <c r="AN11" i="42"/>
  <c r="AN10" i="42"/>
  <c r="AF26" i="43"/>
  <c r="AF21" i="43"/>
  <c r="AF29" i="43"/>
  <c r="AF23" i="43"/>
  <c r="AF13" i="43"/>
  <c r="AF25" i="43"/>
  <c r="AF17" i="43"/>
  <c r="AF11" i="43"/>
  <c r="AF14" i="43"/>
  <c r="AF19" i="43"/>
  <c r="AH13" i="43"/>
  <c r="AH11" i="43"/>
  <c r="AH12" i="43"/>
  <c r="AH9" i="43"/>
  <c r="AC20" i="43"/>
  <c r="AC14" i="43"/>
  <c r="AC22" i="43"/>
  <c r="AC12" i="43"/>
  <c r="AC24" i="43"/>
  <c r="AC16" i="43"/>
  <c r="AC10" i="43"/>
  <c r="AS10" i="43" s="1"/>
  <c r="AC7" i="43"/>
  <c r="AC6" i="43"/>
  <c r="AC27" i="43"/>
  <c r="AC25" i="43"/>
  <c r="AC17" i="43"/>
  <c r="AC13" i="43"/>
  <c r="AC15" i="43"/>
  <c r="AC18" i="43"/>
  <c r="AC8" i="43"/>
  <c r="AL8" i="43"/>
  <c r="AL13" i="43"/>
  <c r="AL10" i="43"/>
  <c r="T13" i="44"/>
  <c r="L13" i="44" s="1"/>
  <c r="T12" i="44"/>
  <c r="L12" i="44" s="1"/>
  <c r="T11" i="44"/>
  <c r="L11" i="44" s="1"/>
  <c r="T10" i="44"/>
  <c r="L10" i="44" s="1"/>
  <c r="T9" i="44"/>
  <c r="L9" i="44" s="1"/>
  <c r="T8" i="44"/>
  <c r="L8" i="44" s="1"/>
  <c r="T7" i="44"/>
  <c r="L7" i="44" s="1"/>
  <c r="T6" i="44"/>
  <c r="AD15" i="44"/>
  <c r="AD24" i="44"/>
  <c r="AD20" i="44"/>
  <c r="AD25" i="44"/>
  <c r="AD28" i="44"/>
  <c r="AD22" i="44"/>
  <c r="AD18" i="44"/>
  <c r="AD29" i="44"/>
  <c r="AC29" i="45"/>
  <c r="AC28" i="45"/>
  <c r="AC27" i="45"/>
  <c r="AC26" i="45"/>
  <c r="AC25" i="45"/>
  <c r="AC24" i="45"/>
  <c r="AC23" i="45"/>
  <c r="AC22" i="45"/>
  <c r="AC21" i="45"/>
  <c r="AC20" i="45"/>
  <c r="AC19" i="45"/>
  <c r="AC18" i="45"/>
  <c r="AC17" i="45"/>
  <c r="AC16" i="45"/>
  <c r="AC15" i="45"/>
  <c r="AC14" i="45"/>
  <c r="AC7" i="45"/>
  <c r="AC8" i="45"/>
  <c r="AC11" i="45"/>
  <c r="AC12" i="45"/>
  <c r="AF24" i="44"/>
  <c r="AF20" i="44"/>
  <c r="AF26" i="44"/>
  <c r="AF23" i="44"/>
  <c r="AF19" i="44"/>
  <c r="AF16" i="44"/>
  <c r="AF17" i="44"/>
  <c r="AF21" i="44"/>
  <c r="AO15" i="44"/>
  <c r="AO16" i="44"/>
  <c r="AO8" i="44"/>
  <c r="AO14" i="44"/>
  <c r="AO6" i="44"/>
  <c r="AO12" i="44"/>
  <c r="AO10" i="44"/>
  <c r="AJ13" i="45"/>
  <c r="AG16" i="44"/>
  <c r="AG7" i="44"/>
  <c r="AG15" i="44"/>
  <c r="AG12" i="44"/>
  <c r="AG10" i="44"/>
  <c r="AG11" i="44"/>
  <c r="AL13" i="45"/>
  <c r="AP12" i="43"/>
  <c r="AP13" i="43"/>
  <c r="AP11" i="43"/>
  <c r="AP8" i="43"/>
  <c r="AN13" i="45"/>
  <c r="AJ23" i="44"/>
  <c r="AJ19" i="44"/>
  <c r="AJ26" i="44"/>
  <c r="AJ27" i="44"/>
  <c r="AJ22" i="44"/>
  <c r="AJ18" i="44"/>
  <c r="AJ21" i="44"/>
  <c r="AJ17" i="44"/>
  <c r="AJ20" i="44"/>
  <c r="AB21" i="44"/>
  <c r="AB17" i="44"/>
  <c r="AB20" i="44"/>
  <c r="AB26" i="44"/>
  <c r="AB23" i="44"/>
  <c r="AB19" i="44"/>
  <c r="AB28" i="44"/>
  <c r="AB18" i="44"/>
  <c r="AB22" i="44"/>
  <c r="AK14" i="44"/>
  <c r="AK16" i="44"/>
  <c r="AC15" i="44"/>
  <c r="AC16" i="44"/>
  <c r="AC14" i="44"/>
  <c r="AL22" i="44"/>
  <c r="AL18" i="44"/>
  <c r="AL28" i="44"/>
  <c r="AL20" i="44"/>
  <c r="AL16" i="44"/>
  <c r="AL24" i="44"/>
  <c r="T13" i="45"/>
  <c r="L13" i="45" s="1"/>
  <c r="T12" i="45"/>
  <c r="L12" i="45" s="1"/>
  <c r="T11" i="45"/>
  <c r="L11" i="45" s="1"/>
  <c r="T10" i="45"/>
  <c r="L10" i="45" s="1"/>
  <c r="T9" i="45"/>
  <c r="L9" i="45" s="1"/>
  <c r="T8" i="45"/>
  <c r="L8" i="45" s="1"/>
  <c r="T7" i="45"/>
  <c r="L7" i="45" s="1"/>
  <c r="T6" i="45"/>
  <c r="AM8" i="45"/>
  <c r="AM23" i="46"/>
  <c r="AM22" i="46"/>
  <c r="AM21" i="46"/>
  <c r="AM24" i="46"/>
  <c r="AM28" i="46"/>
  <c r="AM25" i="46"/>
  <c r="AF13" i="45"/>
  <c r="AO11" i="45"/>
  <c r="AO12" i="45"/>
  <c r="AO7" i="45"/>
  <c r="AO9" i="45"/>
  <c r="T23" i="46"/>
  <c r="L23" i="46" s="1"/>
  <c r="T19" i="46"/>
  <c r="L19" i="46" s="1"/>
  <c r="T21" i="46"/>
  <c r="L21" i="46" s="1"/>
  <c r="T17" i="46"/>
  <c r="L17" i="46" s="1"/>
  <c r="T24" i="46"/>
  <c r="L24" i="46" s="1"/>
  <c r="AB28" i="46"/>
  <c r="AB18" i="46"/>
  <c r="AB27" i="46"/>
  <c r="AB26" i="46"/>
  <c r="AG9" i="45"/>
  <c r="AG7" i="45"/>
  <c r="AG6" i="45"/>
  <c r="AP29" i="45"/>
  <c r="AP28" i="45"/>
  <c r="AP27" i="45"/>
  <c r="AP26" i="45"/>
  <c r="AP25" i="45"/>
  <c r="AP24" i="45"/>
  <c r="AP23" i="45"/>
  <c r="AP22" i="45"/>
  <c r="AP21" i="45"/>
  <c r="AP20" i="45"/>
  <c r="AP19" i="45"/>
  <c r="AP18" i="45"/>
  <c r="AP17" i="45"/>
  <c r="AP16" i="45"/>
  <c r="AP15" i="45"/>
  <c r="AP14" i="45"/>
  <c r="AP13" i="45"/>
  <c r="AK6" i="47"/>
  <c r="AH29" i="45"/>
  <c r="AH28" i="45"/>
  <c r="AH27" i="45"/>
  <c r="AH26" i="45"/>
  <c r="AH25" i="45"/>
  <c r="AH24" i="45"/>
  <c r="AH23" i="45"/>
  <c r="AH22" i="45"/>
  <c r="AH21" i="45"/>
  <c r="AH20" i="45"/>
  <c r="AH19" i="45"/>
  <c r="AH18" i="45"/>
  <c r="AH17" i="45"/>
  <c r="AH16" i="45"/>
  <c r="AH15" i="45"/>
  <c r="AH14" i="45"/>
  <c r="AH13" i="45"/>
  <c r="AD25" i="46"/>
  <c r="AD17" i="46"/>
  <c r="AD21" i="46"/>
  <c r="AD27" i="46"/>
  <c r="AD14" i="46"/>
  <c r="AD7" i="46"/>
  <c r="AD16" i="46"/>
  <c r="AD6" i="46"/>
  <c r="AD23" i="46"/>
  <c r="AD29" i="46"/>
  <c r="AD26" i="46"/>
  <c r="AD19" i="46"/>
  <c r="AD10" i="46"/>
  <c r="AD9" i="46"/>
  <c r="AD18" i="46"/>
  <c r="AD12" i="46"/>
  <c r="AD8" i="46"/>
  <c r="AP12" i="48"/>
  <c r="AP9" i="48"/>
  <c r="AP8" i="48"/>
  <c r="AP6" i="48"/>
  <c r="AF6" i="46"/>
  <c r="AF9" i="46"/>
  <c r="AF8" i="46"/>
  <c r="AF7" i="46"/>
  <c r="AK29" i="45"/>
  <c r="AK28" i="45"/>
  <c r="AK27" i="45"/>
  <c r="AK26" i="45"/>
  <c r="AK25" i="45"/>
  <c r="AK24" i="45"/>
  <c r="AK23" i="45"/>
  <c r="AK22" i="45"/>
  <c r="AK21" i="45"/>
  <c r="AK20" i="45"/>
  <c r="AK19" i="45"/>
  <c r="AK18" i="45"/>
  <c r="AK17" i="45"/>
  <c r="AK16" i="45"/>
  <c r="AK15" i="45"/>
  <c r="AK14" i="45"/>
  <c r="AK11" i="45"/>
  <c r="AK7" i="45"/>
  <c r="AL22" i="46"/>
  <c r="AL29" i="46"/>
  <c r="AL21" i="46"/>
  <c r="AL9" i="46"/>
  <c r="AL23" i="46"/>
  <c r="AL8" i="46"/>
  <c r="AL24" i="46"/>
  <c r="AL27" i="46"/>
  <c r="AL20" i="46"/>
  <c r="AL6" i="46"/>
  <c r="AE26" i="46"/>
  <c r="AE18" i="46"/>
  <c r="AE22" i="46"/>
  <c r="AU22" i="46" s="1"/>
  <c r="AE20" i="46"/>
  <c r="AE15" i="46"/>
  <c r="AE19" i="46"/>
  <c r="AE11" i="46"/>
  <c r="AE24" i="46"/>
  <c r="AE28" i="46"/>
  <c r="AE13" i="46"/>
  <c r="AN8" i="46"/>
  <c r="AN7" i="46"/>
  <c r="AN16" i="46"/>
  <c r="AH29" i="47"/>
  <c r="AH25" i="47"/>
  <c r="AH21" i="47"/>
  <c r="AH17" i="47"/>
  <c r="AH22" i="47"/>
  <c r="AH14" i="47"/>
  <c r="AH13" i="47"/>
  <c r="AH10" i="47"/>
  <c r="AH26" i="47"/>
  <c r="AH18" i="47"/>
  <c r="AH8" i="47"/>
  <c r="AN10" i="48"/>
  <c r="AN7" i="48"/>
  <c r="AP21" i="46"/>
  <c r="AP17" i="46"/>
  <c r="AP26" i="46"/>
  <c r="AP14" i="46"/>
  <c r="AP22" i="46"/>
  <c r="AP25" i="46"/>
  <c r="AP18" i="46"/>
  <c r="AP16" i="46"/>
  <c r="AP9" i="46"/>
  <c r="AM28" i="47"/>
  <c r="AM24" i="47"/>
  <c r="AM20" i="47"/>
  <c r="AM16" i="47"/>
  <c r="AM9" i="47"/>
  <c r="AM27" i="47"/>
  <c r="AM23" i="47"/>
  <c r="AM19" i="47"/>
  <c r="AM15" i="47"/>
  <c r="AM29" i="47"/>
  <c r="AM21" i="47"/>
  <c r="AM13" i="47"/>
  <c r="AM7" i="47"/>
  <c r="AM6" i="47"/>
  <c r="AM25" i="47"/>
  <c r="AM17" i="47"/>
  <c r="AM8" i="47"/>
  <c r="AM12" i="47"/>
  <c r="AH19" i="46"/>
  <c r="AH29" i="46"/>
  <c r="AH21" i="46"/>
  <c r="AH17" i="46"/>
  <c r="AH10" i="46"/>
  <c r="AH8" i="46"/>
  <c r="AH12" i="46"/>
  <c r="AH7" i="46"/>
  <c r="AH25" i="46"/>
  <c r="AH20" i="46"/>
  <c r="AH28" i="46"/>
  <c r="AH14" i="46"/>
  <c r="AN12" i="47"/>
  <c r="AN8" i="47"/>
  <c r="AJ28" i="46"/>
  <c r="AJ21" i="46"/>
  <c r="AJ27" i="46"/>
  <c r="AJ23" i="46"/>
  <c r="AJ19" i="46"/>
  <c r="AB6" i="47"/>
  <c r="T29" i="47"/>
  <c r="L29" i="47" s="1"/>
  <c r="T28" i="47"/>
  <c r="L28" i="47" s="1"/>
  <c r="T27" i="47"/>
  <c r="L27" i="47" s="1"/>
  <c r="T26" i="47"/>
  <c r="L26" i="47" s="1"/>
  <c r="T25" i="47"/>
  <c r="L25" i="47" s="1"/>
  <c r="T24" i="47"/>
  <c r="L24" i="47" s="1"/>
  <c r="T23" i="47"/>
  <c r="L23" i="47" s="1"/>
  <c r="T22" i="47"/>
  <c r="L22" i="47" s="1"/>
  <c r="T21" i="47"/>
  <c r="L21" i="47" s="1"/>
  <c r="T20" i="47"/>
  <c r="L20" i="47" s="1"/>
  <c r="T19" i="47"/>
  <c r="L19" i="47" s="1"/>
  <c r="T18" i="47"/>
  <c r="L18" i="47" s="1"/>
  <c r="T17" i="47"/>
  <c r="L17" i="47" s="1"/>
  <c r="T16" i="47"/>
  <c r="L16" i="47" s="1"/>
  <c r="T15" i="47"/>
  <c r="L15" i="47" s="1"/>
  <c r="T14" i="47"/>
  <c r="L14" i="47" s="1"/>
  <c r="AD9" i="47"/>
  <c r="AD28" i="47"/>
  <c r="AD20" i="47"/>
  <c r="AD12" i="47"/>
  <c r="AD10" i="47"/>
  <c r="AD24" i="47"/>
  <c r="AD7" i="47"/>
  <c r="AD16" i="47"/>
  <c r="AE29" i="47"/>
  <c r="AE25" i="47"/>
  <c r="AE21" i="47"/>
  <c r="AE17" i="47"/>
  <c r="AE28" i="47"/>
  <c r="AE7" i="47"/>
  <c r="AE12" i="47"/>
  <c r="AE23" i="47"/>
  <c r="AE15" i="47"/>
  <c r="AE9" i="47"/>
  <c r="AE27" i="47"/>
  <c r="AE19" i="47"/>
  <c r="AE13" i="47"/>
  <c r="AL9" i="47"/>
  <c r="AL10" i="47"/>
  <c r="AL7" i="47"/>
  <c r="AM8" i="48"/>
  <c r="AM6" i="48"/>
  <c r="AM11" i="48"/>
  <c r="AM13" i="48"/>
  <c r="AM12" i="48"/>
  <c r="AM7" i="48"/>
  <c r="AF12" i="47"/>
  <c r="AF9" i="47"/>
  <c r="AF8" i="47"/>
  <c r="AF6" i="47"/>
  <c r="AO29" i="47"/>
  <c r="AO21" i="47"/>
  <c r="AO10" i="47"/>
  <c r="AO11" i="47"/>
  <c r="AO25" i="47"/>
  <c r="AO17" i="47"/>
  <c r="AO12" i="47"/>
  <c r="AG26" i="47"/>
  <c r="AG22" i="47"/>
  <c r="AG18" i="47"/>
  <c r="AG14" i="47"/>
  <c r="AG10" i="47"/>
  <c r="AG12" i="47"/>
  <c r="AG27" i="47"/>
  <c r="AG19" i="47"/>
  <c r="AG7" i="47"/>
  <c r="AG23" i="47"/>
  <c r="AG15" i="47"/>
  <c r="AG11" i="47"/>
  <c r="AP10" i="47"/>
  <c r="AP28" i="47"/>
  <c r="AP20" i="47"/>
  <c r="AP7" i="47"/>
  <c r="AP6" i="47"/>
  <c r="AP24" i="47"/>
  <c r="AP16" i="47"/>
  <c r="AP9" i="47"/>
  <c r="T15" i="48"/>
  <c r="L15" i="48" s="1"/>
  <c r="T14" i="48"/>
  <c r="L14" i="48" s="1"/>
  <c r="T13" i="48"/>
  <c r="L13" i="48" s="1"/>
  <c r="M37" i="48"/>
  <c r="T8" i="48"/>
  <c r="L8" i="48" s="1"/>
  <c r="T7" i="48"/>
  <c r="L7" i="48" s="1"/>
  <c r="T6" i="48"/>
  <c r="T9" i="48"/>
  <c r="L9" i="48" s="1"/>
  <c r="T11" i="48"/>
  <c r="L11" i="48" s="1"/>
  <c r="T10" i="48"/>
  <c r="L10" i="48" s="1"/>
  <c r="T12" i="48"/>
  <c r="L12" i="48" s="1"/>
  <c r="AD26" i="48"/>
  <c r="AD22" i="48"/>
  <c r="AD18" i="48"/>
  <c r="AD16" i="48"/>
  <c r="AD29" i="48"/>
  <c r="AD25" i="48"/>
  <c r="AD21" i="48"/>
  <c r="AD28" i="48"/>
  <c r="AD20" i="48"/>
  <c r="AD9" i="48"/>
  <c r="AD24" i="48"/>
  <c r="AD11" i="48"/>
  <c r="AD10" i="48"/>
  <c r="AD12" i="48"/>
  <c r="N37" i="48"/>
  <c r="AE12" i="48"/>
  <c r="AE7" i="48"/>
  <c r="AE10" i="48"/>
  <c r="AE8" i="48"/>
  <c r="P37" i="48"/>
  <c r="AG29" i="48"/>
  <c r="AG25" i="48"/>
  <c r="AG21" i="48"/>
  <c r="AG17" i="48"/>
  <c r="AG27" i="48"/>
  <c r="AG10" i="48"/>
  <c r="AG7" i="48"/>
  <c r="AG6" i="48"/>
  <c r="AG9" i="48"/>
  <c r="AG23" i="48"/>
  <c r="Q37" i="48"/>
  <c r="AH8" i="48"/>
  <c r="AH13" i="48"/>
  <c r="O37" i="48"/>
  <c r="AF10" i="48"/>
  <c r="AF7" i="48"/>
  <c r="AF17" i="48"/>
  <c r="AO9" i="48"/>
  <c r="AO25" i="48"/>
  <c r="AO7" i="48"/>
  <c r="AO11" i="48"/>
  <c r="AO21" i="48"/>
  <c r="AO29" i="48"/>
  <c r="AO10" i="48"/>
  <c r="AO17" i="48"/>
  <c r="R37" i="48"/>
  <c r="AJ21" i="48"/>
  <c r="AJ27" i="48"/>
  <c r="AJ19" i="48"/>
  <c r="AJ8" i="48"/>
  <c r="AJ16" i="48"/>
  <c r="AJ23" i="48"/>
  <c r="AJ9" i="48"/>
  <c r="AJ7" i="48"/>
  <c r="AJ6" i="48"/>
  <c r="AG20" i="49"/>
  <c r="AG12" i="49"/>
  <c r="AG8" i="49"/>
  <c r="AG24" i="49"/>
  <c r="AG23" i="49"/>
  <c r="AG14" i="49"/>
  <c r="AG11" i="49"/>
  <c r="AG10" i="49"/>
  <c r="AG16" i="49"/>
  <c r="AG15" i="49"/>
  <c r="S37" i="48"/>
  <c r="AB27" i="48"/>
  <c r="AB23" i="48"/>
  <c r="AB19" i="48"/>
  <c r="AB26" i="48"/>
  <c r="AB22" i="48"/>
  <c r="AB25" i="48"/>
  <c r="AB18" i="48"/>
  <c r="AB16" i="48"/>
  <c r="AB29" i="48"/>
  <c r="AB21" i="48"/>
  <c r="AK27" i="48"/>
  <c r="AK23" i="48"/>
  <c r="AK19" i="48"/>
  <c r="AK26" i="48"/>
  <c r="AK16" i="48"/>
  <c r="AK18" i="48"/>
  <c r="AK22" i="48"/>
  <c r="AL26" i="49"/>
  <c r="AL21" i="49"/>
  <c r="AL14" i="49"/>
  <c r="AL10" i="49"/>
  <c r="AL18" i="49"/>
  <c r="AL12" i="49"/>
  <c r="AL8" i="49"/>
  <c r="AL20" i="49"/>
  <c r="AL29" i="49"/>
  <c r="AL28" i="49"/>
  <c r="AC27" i="48"/>
  <c r="AC23" i="48"/>
  <c r="AC19" i="48"/>
  <c r="AC22" i="48"/>
  <c r="AC18" i="48"/>
  <c r="AS18" i="48" s="1"/>
  <c r="AC16" i="48"/>
  <c r="AC17" i="48"/>
  <c r="AC28" i="48"/>
  <c r="AC20" i="48"/>
  <c r="AC24" i="48"/>
  <c r="AL28" i="48"/>
  <c r="AL24" i="48"/>
  <c r="AL20" i="48"/>
  <c r="AL16" i="48"/>
  <c r="AL26" i="48"/>
  <c r="AL12" i="48"/>
  <c r="AL18" i="48"/>
  <c r="AL9" i="48"/>
  <c r="AL22" i="48"/>
  <c r="AL11" i="48"/>
  <c r="AM12" i="49"/>
  <c r="AM8" i="49"/>
  <c r="AN6" i="49"/>
  <c r="AJ27" i="50"/>
  <c r="AJ26" i="50"/>
  <c r="AJ29" i="50"/>
  <c r="AJ21" i="50"/>
  <c r="AJ16" i="50"/>
  <c r="AJ18" i="50"/>
  <c r="AJ15" i="50"/>
  <c r="AJ6" i="50"/>
  <c r="AO25" i="50"/>
  <c r="AO24" i="50"/>
  <c r="AO16" i="50"/>
  <c r="AO15" i="50"/>
  <c r="AC29" i="49"/>
  <c r="AC25" i="49"/>
  <c r="AC21" i="49"/>
  <c r="AC17" i="49"/>
  <c r="AC20" i="49"/>
  <c r="AC14" i="49"/>
  <c r="AC12" i="49"/>
  <c r="AC10" i="49"/>
  <c r="AC8" i="49"/>
  <c r="T27" i="49"/>
  <c r="L27" i="49" s="1"/>
  <c r="T22" i="49"/>
  <c r="L22" i="49" s="1"/>
  <c r="T23" i="49"/>
  <c r="L23" i="49" s="1"/>
  <c r="T15" i="49"/>
  <c r="L15" i="49" s="1"/>
  <c r="T11" i="49"/>
  <c r="L11" i="49" s="1"/>
  <c r="T24" i="49"/>
  <c r="L24" i="49" s="1"/>
  <c r="T29" i="49"/>
  <c r="L29" i="49" s="1"/>
  <c r="T25" i="49"/>
  <c r="L25" i="49" s="1"/>
  <c r="T17" i="49"/>
  <c r="L17" i="49" s="1"/>
  <c r="T14" i="49"/>
  <c r="L14" i="49" s="1"/>
  <c r="T10" i="49"/>
  <c r="L10" i="49" s="1"/>
  <c r="T28" i="49"/>
  <c r="L28" i="49" s="1"/>
  <c r="T26" i="49"/>
  <c r="L26" i="49" s="1"/>
  <c r="T18" i="49"/>
  <c r="L18" i="49" s="1"/>
  <c r="T16" i="49"/>
  <c r="L16" i="49" s="1"/>
  <c r="T6" i="49"/>
  <c r="T21" i="49"/>
  <c r="L21" i="49" s="1"/>
  <c r="T19" i="49"/>
  <c r="L19" i="49" s="1"/>
  <c r="T13" i="49"/>
  <c r="L13" i="49" s="1"/>
  <c r="T9" i="49"/>
  <c r="L9" i="49" s="1"/>
  <c r="T7" i="49"/>
  <c r="L7" i="49" s="1"/>
  <c r="T12" i="49"/>
  <c r="L12" i="49" s="1"/>
  <c r="T8" i="49"/>
  <c r="L8" i="49" s="1"/>
  <c r="T20" i="49"/>
  <c r="L20" i="49" s="1"/>
  <c r="AD21" i="49"/>
  <c r="AD28" i="49"/>
  <c r="AD26" i="49"/>
  <c r="AT26" i="49" s="1"/>
  <c r="AD22" i="49"/>
  <c r="AD18" i="49"/>
  <c r="AD12" i="49"/>
  <c r="AD8" i="49"/>
  <c r="AD23" i="49"/>
  <c r="AD11" i="49"/>
  <c r="AD15" i="49"/>
  <c r="AE13" i="49"/>
  <c r="AE9" i="49"/>
  <c r="AE7" i="49"/>
  <c r="AE11" i="49"/>
  <c r="AE6" i="49"/>
  <c r="AO24" i="49"/>
  <c r="AO21" i="49"/>
  <c r="AO12" i="49"/>
  <c r="AO8" i="49"/>
  <c r="AO20" i="49"/>
  <c r="AO11" i="49"/>
  <c r="AO6" i="49"/>
  <c r="AO16" i="49"/>
  <c r="AF7" i="49"/>
  <c r="AP14" i="49"/>
  <c r="AP10" i="49"/>
  <c r="AP25" i="49"/>
  <c r="AP21" i="49"/>
  <c r="AP11" i="49"/>
  <c r="AP7" i="49"/>
  <c r="AP22" i="49"/>
  <c r="AP17" i="49"/>
  <c r="AH21" i="49"/>
  <c r="AH17" i="49"/>
  <c r="AH25" i="49"/>
  <c r="AH24" i="49"/>
  <c r="AH14" i="49"/>
  <c r="AH12" i="49"/>
  <c r="AH10" i="49"/>
  <c r="AH8" i="49"/>
  <c r="AH7" i="49"/>
  <c r="AH15" i="49"/>
  <c r="AH16" i="49"/>
  <c r="AF28" i="50"/>
  <c r="AF13" i="50"/>
  <c r="AF9" i="50"/>
  <c r="AF12" i="50"/>
  <c r="AF8" i="50"/>
  <c r="AF27" i="50"/>
  <c r="AF26" i="50"/>
  <c r="AF10" i="50"/>
  <c r="AF14" i="50"/>
  <c r="AJ7" i="49"/>
  <c r="AJ6" i="49"/>
  <c r="AH18" i="50"/>
  <c r="AH13" i="50"/>
  <c r="AH9" i="50"/>
  <c r="AH23" i="50"/>
  <c r="AH21" i="50"/>
  <c r="AH16" i="50"/>
  <c r="AH7" i="50"/>
  <c r="AH19" i="50"/>
  <c r="AH11" i="50"/>
  <c r="AK25" i="49"/>
  <c r="AK20" i="49"/>
  <c r="AK14" i="49"/>
  <c r="AK26" i="49"/>
  <c r="AK13" i="49"/>
  <c r="AK9" i="49"/>
  <c r="AK19" i="49"/>
  <c r="AK11" i="49"/>
  <c r="AK6" i="49"/>
  <c r="AK29" i="49"/>
  <c r="AK17" i="49"/>
  <c r="AG15" i="50"/>
  <c r="AG25" i="50"/>
  <c r="AW25" i="50" s="1"/>
  <c r="AG26" i="50"/>
  <c r="AG16" i="50"/>
  <c r="AG6" i="50"/>
  <c r="AP8" i="50"/>
  <c r="AP12" i="50"/>
  <c r="AB28" i="50"/>
  <c r="AB27" i="50"/>
  <c r="AB15" i="50"/>
  <c r="AB26" i="50"/>
  <c r="AB25" i="50"/>
  <c r="AK17" i="50"/>
  <c r="AK24" i="50"/>
  <c r="AK23" i="50"/>
  <c r="AK16" i="50"/>
  <c r="AK20" i="50"/>
  <c r="AK15" i="50"/>
  <c r="AK10" i="50"/>
  <c r="AK14" i="50"/>
  <c r="AK19" i="50"/>
  <c r="AK28" i="50"/>
  <c r="AC20" i="50"/>
  <c r="AC16" i="50"/>
  <c r="AC25" i="50"/>
  <c r="AC24" i="50"/>
  <c r="AC9" i="50"/>
  <c r="AC17" i="50"/>
  <c r="AC13" i="50"/>
  <c r="AC23" i="50"/>
  <c r="AL25" i="50"/>
  <c r="AL24" i="50"/>
  <c r="AL26" i="50"/>
  <c r="AL11" i="50"/>
  <c r="AL7" i="50"/>
  <c r="AL6" i="50"/>
  <c r="AL9" i="50"/>
  <c r="AL13" i="50"/>
  <c r="T11" i="50"/>
  <c r="L11" i="50" s="1"/>
  <c r="T7" i="50"/>
  <c r="L7" i="50" s="1"/>
  <c r="T14" i="50"/>
  <c r="L14" i="50" s="1"/>
  <c r="T10" i="50"/>
  <c r="L10" i="50" s="1"/>
  <c r="T8" i="50"/>
  <c r="L8" i="50" s="1"/>
  <c r="T12" i="50"/>
  <c r="L12" i="50" s="1"/>
  <c r="T13" i="50"/>
  <c r="L13" i="50" s="1"/>
  <c r="T9" i="50"/>
  <c r="L9" i="50" s="1"/>
  <c r="AD20" i="50"/>
  <c r="AD19" i="50"/>
  <c r="AD18" i="50"/>
  <c r="AD14" i="50"/>
  <c r="AD10" i="50"/>
  <c r="AD25" i="50"/>
  <c r="AD24" i="50"/>
  <c r="AD13" i="50"/>
  <c r="AD9" i="50"/>
  <c r="AD23" i="50"/>
  <c r="AD21" i="50"/>
  <c r="AD17" i="50"/>
  <c r="AD12" i="50"/>
  <c r="AD22" i="50"/>
  <c r="AD27" i="50"/>
  <c r="AD16" i="50"/>
  <c r="AD7" i="50"/>
  <c r="AD11" i="50"/>
  <c r="AM29" i="50"/>
  <c r="AM9" i="50"/>
  <c r="AM13" i="50"/>
  <c r="AE29" i="50"/>
  <c r="AE28" i="50"/>
  <c r="AE15" i="50"/>
  <c r="AE8" i="50"/>
  <c r="AE12" i="50"/>
  <c r="AN28" i="50"/>
  <c r="AN27" i="50"/>
  <c r="AN14" i="50"/>
  <c r="AN10" i="50"/>
  <c r="AN8" i="50"/>
  <c r="AN12" i="50"/>
  <c r="AN15" i="50"/>
  <c r="AN17" i="50"/>
  <c r="AM17" i="51"/>
  <c r="AM18" i="51"/>
  <c r="AM7" i="51"/>
  <c r="AM14" i="51"/>
  <c r="AH29" i="51"/>
  <c r="AH28" i="51"/>
  <c r="AH27" i="51"/>
  <c r="AH26" i="51"/>
  <c r="AH25" i="51"/>
  <c r="AH24" i="51"/>
  <c r="AH23" i="51"/>
  <c r="AH22" i="51"/>
  <c r="AH21" i="51"/>
  <c r="AH20" i="51"/>
  <c r="AH17" i="51"/>
  <c r="AH13" i="51"/>
  <c r="AH18" i="51"/>
  <c r="AH12" i="51"/>
  <c r="AJ18" i="51"/>
  <c r="AJ15" i="51"/>
  <c r="AJ19" i="51"/>
  <c r="AJ14" i="51"/>
  <c r="AN26" i="51"/>
  <c r="AN25" i="51"/>
  <c r="AN24" i="51"/>
  <c r="AN23" i="51"/>
  <c r="AN22" i="51"/>
  <c r="AN21" i="51"/>
  <c r="AN20" i="51"/>
  <c r="AN18" i="51"/>
  <c r="AN15" i="51"/>
  <c r="AN14" i="51"/>
  <c r="AN19" i="51"/>
  <c r="AN7" i="51"/>
  <c r="T8" i="51"/>
  <c r="L8" i="51" s="1"/>
  <c r="AD17" i="51"/>
  <c r="AD13" i="51"/>
  <c r="AD18" i="51"/>
  <c r="AD11" i="51"/>
  <c r="AD9" i="51"/>
  <c r="AD8" i="51"/>
  <c r="AE18" i="51"/>
  <c r="AU18" i="51" s="1"/>
  <c r="AE14" i="51"/>
  <c r="AE7" i="51"/>
  <c r="AE19" i="51"/>
  <c r="AE8" i="51"/>
  <c r="AF19" i="51"/>
  <c r="AF16" i="51"/>
  <c r="AF15" i="51"/>
  <c r="AO19" i="51"/>
  <c r="AO12" i="51"/>
  <c r="AO16" i="51"/>
  <c r="AO15" i="51"/>
  <c r="AO13" i="51"/>
  <c r="AO9" i="51"/>
  <c r="AO10" i="51"/>
  <c r="AG16" i="51"/>
  <c r="AG22" i="51"/>
  <c r="AG29" i="51"/>
  <c r="AG21" i="51"/>
  <c r="AG26" i="51"/>
  <c r="AG23" i="51"/>
  <c r="AG25" i="51"/>
  <c r="AG17" i="51"/>
  <c r="AG20" i="51"/>
  <c r="AG28" i="51"/>
  <c r="AG27" i="51"/>
  <c r="AG12" i="51"/>
  <c r="AG11" i="51"/>
  <c r="AG24" i="51"/>
  <c r="AG10" i="51"/>
  <c r="AG6" i="51"/>
  <c r="AP16" i="51"/>
  <c r="AP17" i="51"/>
  <c r="AP12" i="51"/>
  <c r="AB19" i="51"/>
  <c r="AB25" i="51"/>
  <c r="AB24" i="51"/>
  <c r="AB29" i="51"/>
  <c r="AB21" i="51"/>
  <c r="AB16" i="51"/>
  <c r="AB15" i="51"/>
  <c r="AB26" i="51"/>
  <c r="AB28" i="51"/>
  <c r="AB20" i="51"/>
  <c r="AB27" i="51"/>
  <c r="AB22" i="51"/>
  <c r="AB23" i="51"/>
  <c r="AK29" i="51"/>
  <c r="AK28" i="51"/>
  <c r="AK27" i="51"/>
  <c r="AK26" i="51"/>
  <c r="AK25" i="51"/>
  <c r="AK24" i="51"/>
  <c r="AK23" i="51"/>
  <c r="AK22" i="51"/>
  <c r="AK21" i="51"/>
  <c r="AK20" i="51"/>
  <c r="AK19" i="51"/>
  <c r="AK9" i="51"/>
  <c r="AK16" i="51"/>
  <c r="AK15" i="51"/>
  <c r="AK13" i="51"/>
  <c r="AC29" i="51"/>
  <c r="AC28" i="51"/>
  <c r="AC27" i="51"/>
  <c r="AC26" i="51"/>
  <c r="AC25" i="51"/>
  <c r="AC24" i="51"/>
  <c r="AC23" i="51"/>
  <c r="AC22" i="51"/>
  <c r="AC21" i="51"/>
  <c r="AC20" i="51"/>
  <c r="AC16" i="51"/>
  <c r="AC13" i="51"/>
  <c r="AC9" i="51"/>
  <c r="AC17" i="51"/>
  <c r="AC11" i="51"/>
  <c r="AL16" i="51"/>
  <c r="AL27" i="51"/>
  <c r="AL26" i="51"/>
  <c r="AL23" i="51"/>
  <c r="AL28" i="51"/>
  <c r="AL22" i="51"/>
  <c r="AL29" i="51"/>
  <c r="AL20" i="51"/>
  <c r="AL21" i="51"/>
  <c r="AL11" i="51"/>
  <c r="AL17" i="51"/>
  <c r="AL9" i="51"/>
  <c r="AL8" i="51"/>
  <c r="AL25" i="51"/>
  <c r="AL13" i="51"/>
  <c r="AL24" i="51"/>
  <c r="AB12" i="39"/>
  <c r="AE7" i="39"/>
  <c r="AE11" i="39"/>
  <c r="AM6" i="39"/>
  <c r="AO7" i="39"/>
  <c r="AC9" i="39"/>
  <c r="AE10" i="39"/>
  <c r="AO11" i="39"/>
  <c r="AC13" i="39"/>
  <c r="AE14" i="39"/>
  <c r="AO15" i="39"/>
  <c r="AC17" i="39"/>
  <c r="AE18" i="39"/>
  <c r="AO19" i="39"/>
  <c r="AC21" i="39"/>
  <c r="AE22" i="39"/>
  <c r="AO23" i="39"/>
  <c r="AE26" i="39"/>
  <c r="AG27" i="39"/>
  <c r="AK29" i="39"/>
  <c r="AP9" i="40"/>
  <c r="AB10" i="40"/>
  <c r="AP13" i="40"/>
  <c r="AB14" i="40"/>
  <c r="AP17" i="40"/>
  <c r="AL19" i="40"/>
  <c r="AP23" i="41"/>
  <c r="AP27" i="41"/>
  <c r="AF26" i="39"/>
  <c r="AC8" i="39"/>
  <c r="AC12" i="39"/>
  <c r="AC16" i="39"/>
  <c r="AG18" i="39"/>
  <c r="AC20" i="39"/>
  <c r="AE21" i="39"/>
  <c r="AG22" i="39"/>
  <c r="AC24" i="39"/>
  <c r="AE25" i="39"/>
  <c r="AO26" i="39"/>
  <c r="AK28" i="39"/>
  <c r="AE29" i="39"/>
  <c r="AU29" i="39" s="1"/>
  <c r="AD6" i="40"/>
  <c r="AP8" i="40"/>
  <c r="AJ9" i="40"/>
  <c r="AD10" i="40"/>
  <c r="AP12" i="40"/>
  <c r="AJ13" i="40"/>
  <c r="AD14" i="40"/>
  <c r="AP16" i="40"/>
  <c r="AD18" i="40"/>
  <c r="AD22" i="40"/>
  <c r="AD26" i="40"/>
  <c r="AG10" i="39"/>
  <c r="AM13" i="39"/>
  <c r="AB15" i="39"/>
  <c r="AB19" i="39"/>
  <c r="AB23" i="39"/>
  <c r="AN25" i="39"/>
  <c r="AO13" i="41"/>
  <c r="AO21" i="41"/>
  <c r="AB16" i="39"/>
  <c r="AG6" i="39"/>
  <c r="AM9" i="39"/>
  <c r="AM8" i="39"/>
  <c r="AG9" i="39"/>
  <c r="AC11" i="39"/>
  <c r="AM12" i="39"/>
  <c r="AG13" i="39"/>
  <c r="AC15" i="39"/>
  <c r="AM16" i="39"/>
  <c r="AG17" i="39"/>
  <c r="AC19" i="39"/>
  <c r="AS19" i="39" s="1"/>
  <c r="AM20" i="39"/>
  <c r="AG21" i="39"/>
  <c r="AC23" i="39"/>
  <c r="AS23" i="39" s="1"/>
  <c r="AM24" i="39"/>
  <c r="AP7" i="40"/>
  <c r="AB8" i="40"/>
  <c r="AP11" i="40"/>
  <c r="AB12" i="40"/>
  <c r="AP15" i="40"/>
  <c r="AB16" i="40"/>
  <c r="AL17" i="40"/>
  <c r="AL21" i="40"/>
  <c r="AL25" i="40"/>
  <c r="AL29" i="40"/>
  <c r="AB8" i="39"/>
  <c r="AG14" i="39"/>
  <c r="AE17" i="39"/>
  <c r="AB11" i="39"/>
  <c r="AC7" i="39"/>
  <c r="AB6" i="39"/>
  <c r="AB10" i="39"/>
  <c r="AB14" i="39"/>
  <c r="AB18" i="39"/>
  <c r="AB22" i="39"/>
  <c r="AG8" i="41"/>
  <c r="AG12" i="41"/>
  <c r="AG16" i="41"/>
  <c r="AG20" i="41"/>
  <c r="AB20" i="39"/>
  <c r="AO12" i="39"/>
  <c r="AC14" i="39"/>
  <c r="AE15" i="39"/>
  <c r="AO16" i="39"/>
  <c r="AC18" i="39"/>
  <c r="AE19" i="39"/>
  <c r="AO20" i="39"/>
  <c r="AC22" i="39"/>
  <c r="AE23" i="39"/>
  <c r="AO24" i="39"/>
  <c r="AC26" i="39"/>
  <c r="AG28" i="39"/>
  <c r="AJ7" i="40"/>
  <c r="AD8" i="40"/>
  <c r="AP10" i="40"/>
  <c r="AJ11" i="40"/>
  <c r="AD12" i="40"/>
  <c r="AP14" i="40"/>
  <c r="AJ15" i="40"/>
  <c r="AD16" i="40"/>
  <c r="AP18" i="40"/>
  <c r="AL20" i="40"/>
  <c r="AL24" i="40"/>
  <c r="AL28" i="40"/>
  <c r="AO8" i="39"/>
  <c r="AK10" i="39"/>
  <c r="AB9" i="39"/>
  <c r="AF11" i="39"/>
  <c r="AB13" i="39"/>
  <c r="AF15" i="39"/>
  <c r="AB17" i="39"/>
  <c r="AF19" i="39"/>
  <c r="AB21" i="39"/>
  <c r="AF23" i="39"/>
  <c r="AF27" i="39"/>
  <c r="AO7" i="41"/>
  <c r="AG11" i="41"/>
  <c r="AO15" i="41"/>
  <c r="AG19" i="41"/>
  <c r="AL29" i="39"/>
  <c r="AM17" i="39"/>
  <c r="AM21" i="39"/>
  <c r="AL24" i="39"/>
  <c r="AK6" i="39"/>
  <c r="AK14" i="39"/>
  <c r="AK18" i="39"/>
  <c r="AK22" i="39"/>
  <c r="AG24" i="39"/>
  <c r="AP27" i="39"/>
  <c r="AM8" i="40"/>
  <c r="AM10" i="40"/>
  <c r="AM12" i="40"/>
  <c r="AM16" i="40"/>
  <c r="AD17" i="40"/>
  <c r="AT17" i="40" s="1"/>
  <c r="AP7" i="39"/>
  <c r="AJ7" i="39"/>
  <c r="AG8" i="39"/>
  <c r="AW8" i="39" s="1"/>
  <c r="AL9" i="39"/>
  <c r="AE9" i="39"/>
  <c r="AO9" i="39"/>
  <c r="AM10" i="39"/>
  <c r="AP11" i="39"/>
  <c r="AJ11" i="39"/>
  <c r="AG12" i="39"/>
  <c r="AL13" i="39"/>
  <c r="AE13" i="39"/>
  <c r="AO13" i="39"/>
  <c r="AM14" i="39"/>
  <c r="AP15" i="39"/>
  <c r="AJ15" i="39"/>
  <c r="AG16" i="39"/>
  <c r="AL17" i="39"/>
  <c r="AO17" i="39"/>
  <c r="AM18" i="39"/>
  <c r="AP19" i="39"/>
  <c r="AJ19" i="39"/>
  <c r="AG20" i="39"/>
  <c r="AL21" i="39"/>
  <c r="AO21" i="39"/>
  <c r="AM22" i="39"/>
  <c r="AP23" i="39"/>
  <c r="AJ23" i="39"/>
  <c r="AP26" i="39"/>
  <c r="AM26" i="39"/>
  <c r="AN27" i="39"/>
  <c r="AJ28" i="39"/>
  <c r="AC28" i="39"/>
  <c r="AO28" i="39"/>
  <c r="R30" i="39"/>
  <c r="AN6" i="40"/>
  <c r="AB7" i="40"/>
  <c r="AN8" i="40"/>
  <c r="AB9" i="40"/>
  <c r="AN10" i="40"/>
  <c r="AB11" i="40"/>
  <c r="AN12" i="40"/>
  <c r="AB13" i="40"/>
  <c r="AN14" i="40"/>
  <c r="AB15" i="40"/>
  <c r="AN16" i="40"/>
  <c r="AK17" i="40"/>
  <c r="AH17" i="40"/>
  <c r="AJ18" i="40"/>
  <c r="AO20" i="40"/>
  <c r="AN21" i="40"/>
  <c r="AM22" i="40"/>
  <c r="AK24" i="40"/>
  <c r="AJ25" i="40"/>
  <c r="AP27" i="40"/>
  <c r="AO28" i="40"/>
  <c r="AN29" i="40"/>
  <c r="R30" i="41"/>
  <c r="AN7" i="41"/>
  <c r="AM8" i="41"/>
  <c r="AL9" i="41"/>
  <c r="AK10" i="41"/>
  <c r="AJ11" i="41"/>
  <c r="AO11" i="41"/>
  <c r="AP13" i="41"/>
  <c r="AN15" i="41"/>
  <c r="AM16" i="41"/>
  <c r="AL17" i="41"/>
  <c r="AK18" i="41"/>
  <c r="AJ19" i="41"/>
  <c r="AO19" i="41"/>
  <c r="AP21" i="41"/>
  <c r="AG22" i="41"/>
  <c r="AO22" i="41"/>
  <c r="AG23" i="41"/>
  <c r="AP24" i="41"/>
  <c r="AO10" i="42"/>
  <c r="AK14" i="43"/>
  <c r="AO7" i="44"/>
  <c r="AK9" i="44"/>
  <c r="AC10" i="39"/>
  <c r="AK18" i="40"/>
  <c r="AJ19" i="40"/>
  <c r="AO21" i="40"/>
  <c r="AJ26" i="40"/>
  <c r="AP6" i="41"/>
  <c r="AM9" i="41"/>
  <c r="AJ26" i="41"/>
  <c r="AL29" i="41"/>
  <c r="AH9" i="42"/>
  <c r="AB12" i="42"/>
  <c r="AL6" i="39"/>
  <c r="AO6" i="39"/>
  <c r="AB7" i="39"/>
  <c r="AM7" i="39"/>
  <c r="AP8" i="39"/>
  <c r="AL10" i="39"/>
  <c r="AO10" i="39"/>
  <c r="AM11" i="39"/>
  <c r="AP12" i="39"/>
  <c r="AL14" i="39"/>
  <c r="AO14" i="39"/>
  <c r="AM15" i="39"/>
  <c r="AP16" i="39"/>
  <c r="AL18" i="39"/>
  <c r="AO18" i="39"/>
  <c r="AM19" i="39"/>
  <c r="AP20" i="39"/>
  <c r="AL22" i="39"/>
  <c r="AO22" i="39"/>
  <c r="AM23" i="39"/>
  <c r="AP24" i="39"/>
  <c r="AJ26" i="39"/>
  <c r="AL28" i="39"/>
  <c r="S30" i="40"/>
  <c r="AP6" i="40"/>
  <c r="AH7" i="40"/>
  <c r="AH9" i="40"/>
  <c r="AH11" i="40"/>
  <c r="AH13" i="40"/>
  <c r="AH15" i="40"/>
  <c r="AM17" i="40"/>
  <c r="AK19" i="40"/>
  <c r="AD20" i="40"/>
  <c r="AP21" i="40"/>
  <c r="AO22" i="40"/>
  <c r="AN23" i="40"/>
  <c r="AM24" i="40"/>
  <c r="AK26" i="40"/>
  <c r="AJ27" i="40"/>
  <c r="AD28" i="40"/>
  <c r="AP29" i="40"/>
  <c r="AP7" i="41"/>
  <c r="AN9" i="41"/>
  <c r="AM10" i="41"/>
  <c r="AL11" i="41"/>
  <c r="AK12" i="41"/>
  <c r="AJ13" i="41"/>
  <c r="AP15" i="41"/>
  <c r="AN17" i="41"/>
  <c r="AM18" i="41"/>
  <c r="AL19" i="41"/>
  <c r="AK20" i="41"/>
  <c r="AJ21" i="41"/>
  <c r="AK26" i="41"/>
  <c r="AO6" i="42"/>
  <c r="AP7" i="42"/>
  <c r="AB11" i="42"/>
  <c r="AJ7" i="43"/>
  <c r="AL26" i="43"/>
  <c r="AC6" i="39"/>
  <c r="AO6" i="40"/>
  <c r="AO8" i="40"/>
  <c r="AO10" i="40"/>
  <c r="AK13" i="40"/>
  <c r="AP20" i="40"/>
  <c r="AN22" i="40"/>
  <c r="AM23" i="40"/>
  <c r="AK25" i="40"/>
  <c r="AP28" i="40"/>
  <c r="AM17" i="41"/>
  <c r="AL18" i="41"/>
  <c r="AK19" i="41"/>
  <c r="AJ20" i="41"/>
  <c r="AH22" i="41"/>
  <c r="AC28" i="41"/>
  <c r="AN7" i="39"/>
  <c r="AK8" i="39"/>
  <c r="AJ25" i="39"/>
  <c r="AM7" i="40"/>
  <c r="AM9" i="40"/>
  <c r="AM13" i="40"/>
  <c r="AM15" i="40"/>
  <c r="AN17" i="40"/>
  <c r="AM18" i="40"/>
  <c r="AJ20" i="40"/>
  <c r="AD21" i="40"/>
  <c r="AT21" i="40" s="1"/>
  <c r="AP22" i="40"/>
  <c r="AO23" i="40"/>
  <c r="AN24" i="40"/>
  <c r="AM25" i="40"/>
  <c r="AK27" i="40"/>
  <c r="AJ28" i="40"/>
  <c r="AD29" i="40"/>
  <c r="AG7" i="41"/>
  <c r="AP8" i="41"/>
  <c r="AN10" i="41"/>
  <c r="AM11" i="41"/>
  <c r="AL12" i="41"/>
  <c r="AK13" i="41"/>
  <c r="AJ14" i="41"/>
  <c r="AG15" i="41"/>
  <c r="AW15" i="41" s="1"/>
  <c r="AP16" i="41"/>
  <c r="AN18" i="41"/>
  <c r="AM19" i="41"/>
  <c r="AL20" i="41"/>
  <c r="AK21" i="41"/>
  <c r="AC24" i="41"/>
  <c r="AL25" i="41"/>
  <c r="AG20" i="42"/>
  <c r="AJ6" i="43"/>
  <c r="AN22" i="43"/>
  <c r="AK25" i="43"/>
  <c r="AP25" i="39"/>
  <c r="AJ27" i="39"/>
  <c r="AK9" i="40"/>
  <c r="AO14" i="40"/>
  <c r="AN8" i="41"/>
  <c r="AL10" i="41"/>
  <c r="AK11" i="41"/>
  <c r="AJ12" i="41"/>
  <c r="AP14" i="41"/>
  <c r="AN16" i="41"/>
  <c r="AH23" i="41"/>
  <c r="S30" i="41"/>
  <c r="AP8" i="42"/>
  <c r="AP10" i="42"/>
  <c r="T8" i="43"/>
  <c r="L8" i="43" s="1"/>
  <c r="AJ8" i="43"/>
  <c r="AB8" i="43"/>
  <c r="P30" i="39"/>
  <c r="AN11" i="39"/>
  <c r="AK12" i="39"/>
  <c r="AN15" i="39"/>
  <c r="AK16" i="39"/>
  <c r="AN19" i="39"/>
  <c r="AK20" i="39"/>
  <c r="AN23" i="39"/>
  <c r="AL27" i="39"/>
  <c r="AM11" i="40"/>
  <c r="AL7" i="39"/>
  <c r="AP9" i="39"/>
  <c r="AJ9" i="39"/>
  <c r="AL11" i="39"/>
  <c r="AP13" i="39"/>
  <c r="AJ13" i="39"/>
  <c r="AL15" i="39"/>
  <c r="AP17" i="39"/>
  <c r="AJ17" i="39"/>
  <c r="AL19" i="39"/>
  <c r="AP21" i="39"/>
  <c r="AJ21" i="39"/>
  <c r="AL23" i="39"/>
  <c r="AJ24" i="39"/>
  <c r="AL26" i="39"/>
  <c r="AB6" i="40"/>
  <c r="AN7" i="40"/>
  <c r="AN9" i="40"/>
  <c r="AN11" i="40"/>
  <c r="AN13" i="40"/>
  <c r="AN15" i="40"/>
  <c r="AO17" i="40"/>
  <c r="AN18" i="40"/>
  <c r="AM19" i="40"/>
  <c r="AK20" i="40"/>
  <c r="AJ21" i="40"/>
  <c r="AP23" i="40"/>
  <c r="AO24" i="40"/>
  <c r="AN25" i="40"/>
  <c r="AM26" i="40"/>
  <c r="AK28" i="40"/>
  <c r="AJ29" i="40"/>
  <c r="AJ7" i="41"/>
  <c r="AP9" i="41"/>
  <c r="AN11" i="41"/>
  <c r="AM12" i="41"/>
  <c r="AL13" i="41"/>
  <c r="AK14" i="41"/>
  <c r="AJ15" i="41"/>
  <c r="AP17" i="41"/>
  <c r="AN19" i="41"/>
  <c r="AM20" i="41"/>
  <c r="AL21" i="41"/>
  <c r="AC22" i="41"/>
  <c r="AM27" i="41"/>
  <c r="AN28" i="41"/>
  <c r="AO29" i="41"/>
  <c r="AB7" i="42"/>
  <c r="AK8" i="42"/>
  <c r="AC8" i="42"/>
  <c r="AC9" i="42"/>
  <c r="AC10" i="42"/>
  <c r="AB25" i="42"/>
  <c r="AK16" i="43"/>
  <c r="AK11" i="40"/>
  <c r="AO16" i="40"/>
  <c r="T9" i="39"/>
  <c r="L9" i="39" s="1"/>
  <c r="T13" i="39"/>
  <c r="L13" i="39" s="1"/>
  <c r="T17" i="39"/>
  <c r="L17" i="39" s="1"/>
  <c r="T21" i="39"/>
  <c r="L21" i="39" s="1"/>
  <c r="AL25" i="39"/>
  <c r="AP29" i="39"/>
  <c r="AK6" i="40"/>
  <c r="AO7" i="40"/>
  <c r="AK8" i="40"/>
  <c r="AO9" i="40"/>
  <c r="AK10" i="40"/>
  <c r="AO11" i="40"/>
  <c r="AK12" i="40"/>
  <c r="AO13" i="40"/>
  <c r="AK14" i="40"/>
  <c r="AO15" i="40"/>
  <c r="AK16" i="40"/>
  <c r="AO18" i="40"/>
  <c r="AN19" i="40"/>
  <c r="AK21" i="40"/>
  <c r="AJ22" i="40"/>
  <c r="AP24" i="40"/>
  <c r="AO25" i="40"/>
  <c r="AN26" i="40"/>
  <c r="AM27" i="40"/>
  <c r="AK29" i="40"/>
  <c r="AL6" i="41"/>
  <c r="AK7" i="41"/>
  <c r="AJ8" i="41"/>
  <c r="AP10" i="41"/>
  <c r="AN12" i="41"/>
  <c r="AM13" i="41"/>
  <c r="AL14" i="41"/>
  <c r="AK15" i="41"/>
  <c r="AJ16" i="41"/>
  <c r="AP18" i="41"/>
  <c r="AN20" i="41"/>
  <c r="AM21" i="41"/>
  <c r="AD22" i="41"/>
  <c r="AO28" i="41"/>
  <c r="AP29" i="41"/>
  <c r="AK7" i="42"/>
  <c r="AM11" i="42"/>
  <c r="AF12" i="42"/>
  <c r="AN12" i="42"/>
  <c r="AO13" i="42"/>
  <c r="AJ16" i="42"/>
  <c r="AO19" i="42"/>
  <c r="AG29" i="42"/>
  <c r="AN16" i="44"/>
  <c r="AK7" i="40"/>
  <c r="AO12" i="40"/>
  <c r="AK15" i="40"/>
  <c r="AO29" i="40"/>
  <c r="AP6" i="39"/>
  <c r="AP10" i="39"/>
  <c r="AL12" i="39"/>
  <c r="AP14" i="39"/>
  <c r="AL16" i="39"/>
  <c r="AP18" i="39"/>
  <c r="AP22" i="39"/>
  <c r="AP28" i="39"/>
  <c r="O30" i="40"/>
  <c r="AO19" i="40"/>
  <c r="AM20" i="40"/>
  <c r="AK22" i="40"/>
  <c r="AJ23" i="40"/>
  <c r="AD24" i="40"/>
  <c r="AP25" i="40"/>
  <c r="AO26" i="40"/>
  <c r="AN27" i="40"/>
  <c r="AM28" i="40"/>
  <c r="AL7" i="41"/>
  <c r="AK8" i="41"/>
  <c r="AJ9" i="41"/>
  <c r="AP11" i="41"/>
  <c r="AN13" i="41"/>
  <c r="AM14" i="41"/>
  <c r="AL15" i="41"/>
  <c r="AK16" i="41"/>
  <c r="AJ17" i="41"/>
  <c r="AP19" i="41"/>
  <c r="AN21" i="41"/>
  <c r="AM22" i="41"/>
  <c r="AM23" i="41"/>
  <c r="AN24" i="41"/>
  <c r="AO25" i="41"/>
  <c r="AO26" i="41"/>
  <c r="AG27" i="41"/>
  <c r="AP28" i="41"/>
  <c r="AC6" i="42"/>
  <c r="AB15" i="42"/>
  <c r="AC16" i="42"/>
  <c r="AK11" i="43"/>
  <c r="AC11" i="43"/>
  <c r="AL8" i="39"/>
  <c r="AL20" i="39"/>
  <c r="AJ29" i="39"/>
  <c r="AM6" i="40"/>
  <c r="AM14" i="40"/>
  <c r="AJ17" i="40"/>
  <c r="AP19" i="40"/>
  <c r="AN20" i="40"/>
  <c r="AM21" i="40"/>
  <c r="AK23" i="40"/>
  <c r="AJ24" i="40"/>
  <c r="AP26" i="40"/>
  <c r="AO27" i="40"/>
  <c r="AN28" i="40"/>
  <c r="AM29" i="40"/>
  <c r="AM7" i="41"/>
  <c r="AL8" i="41"/>
  <c r="AK9" i="41"/>
  <c r="AJ10" i="41"/>
  <c r="AP12" i="41"/>
  <c r="AN14" i="41"/>
  <c r="AM15" i="41"/>
  <c r="AL16" i="41"/>
  <c r="AK17" i="41"/>
  <c r="AJ18" i="41"/>
  <c r="AP20" i="41"/>
  <c r="AN22" i="41"/>
  <c r="AO24" i="41"/>
  <c r="AP25" i="41"/>
  <c r="AP26" i="41"/>
  <c r="AH27" i="41"/>
  <c r="AM7" i="42"/>
  <c r="AN9" i="42"/>
  <c r="AB14" i="42"/>
  <c r="AO18" i="42"/>
  <c r="AG18" i="42"/>
  <c r="AC20" i="42"/>
  <c r="AE21" i="42"/>
  <c r="AN20" i="43"/>
  <c r="AH6" i="39"/>
  <c r="AH7" i="39"/>
  <c r="AH8" i="39"/>
  <c r="AH9" i="39"/>
  <c r="AX9" i="39" s="1"/>
  <c r="AH10" i="39"/>
  <c r="AH11" i="39"/>
  <c r="AH12" i="39"/>
  <c r="AH13" i="39"/>
  <c r="AH14" i="39"/>
  <c r="AH15" i="39"/>
  <c r="AH16" i="39"/>
  <c r="AH17" i="39"/>
  <c r="AH18" i="39"/>
  <c r="AH19" i="39"/>
  <c r="AH20" i="39"/>
  <c r="AH21" i="39"/>
  <c r="AH22" i="39"/>
  <c r="AH23" i="39"/>
  <c r="AH24" i="39"/>
  <c r="AH25" i="39"/>
  <c r="AH26" i="39"/>
  <c r="AH27" i="39"/>
  <c r="AH28" i="39"/>
  <c r="AH29" i="39"/>
  <c r="AX29" i="39" s="1"/>
  <c r="AC6" i="40"/>
  <c r="AC7" i="40"/>
  <c r="AC8" i="40"/>
  <c r="AS8" i="40" s="1"/>
  <c r="AC9" i="40"/>
  <c r="AC10" i="40"/>
  <c r="AS10" i="40" s="1"/>
  <c r="AC11" i="40"/>
  <c r="AC12" i="40"/>
  <c r="AC13" i="40"/>
  <c r="AC14" i="40"/>
  <c r="AS14" i="40" s="1"/>
  <c r="AC15" i="40"/>
  <c r="AC16" i="40"/>
  <c r="AC17" i="40"/>
  <c r="AC18" i="40"/>
  <c r="AC19" i="40"/>
  <c r="AC20" i="40"/>
  <c r="AC21" i="40"/>
  <c r="AC22" i="40"/>
  <c r="AC23" i="40"/>
  <c r="AC24" i="40"/>
  <c r="AC25" i="40"/>
  <c r="AC26" i="40"/>
  <c r="AS26" i="40" s="1"/>
  <c r="AC27" i="40"/>
  <c r="AC28" i="40"/>
  <c r="AC29" i="40"/>
  <c r="AF6" i="41"/>
  <c r="AN6" i="41"/>
  <c r="AF7" i="41"/>
  <c r="AF8" i="41"/>
  <c r="AV8" i="41" s="1"/>
  <c r="AF9" i="41"/>
  <c r="AF10" i="41"/>
  <c r="AF11" i="41"/>
  <c r="AF12" i="41"/>
  <c r="AF13" i="41"/>
  <c r="AF14" i="41"/>
  <c r="AF15" i="41"/>
  <c r="AF16" i="41"/>
  <c r="AF17" i="41"/>
  <c r="AF18" i="41"/>
  <c r="AV18" i="41" s="1"/>
  <c r="AF19" i="41"/>
  <c r="AF20" i="41"/>
  <c r="AF21" i="41"/>
  <c r="AO23" i="41"/>
  <c r="AK24" i="41"/>
  <c r="AC26" i="41"/>
  <c r="AO27" i="41"/>
  <c r="AK28" i="41"/>
  <c r="Q30" i="42"/>
  <c r="AK6" i="42"/>
  <c r="AL7" i="42"/>
  <c r="T8" i="42"/>
  <c r="L8" i="42" s="1"/>
  <c r="AP9" i="42"/>
  <c r="AK10" i="42"/>
  <c r="AL11" i="42"/>
  <c r="AJ11" i="42"/>
  <c r="AM12" i="42"/>
  <c r="AF13" i="42"/>
  <c r="AN13" i="42"/>
  <c r="AG17" i="42"/>
  <c r="AC22" i="42"/>
  <c r="AC23" i="42"/>
  <c r="AK24" i="42"/>
  <c r="AB12" i="43"/>
  <c r="AB14" i="43"/>
  <c r="T15" i="43"/>
  <c r="L15" i="43" s="1"/>
  <c r="AJ15" i="43"/>
  <c r="AB15" i="43"/>
  <c r="AK18" i="43"/>
  <c r="AN21" i="43"/>
  <c r="AC26" i="43"/>
  <c r="AN28" i="43"/>
  <c r="AF28" i="43"/>
  <c r="AO13" i="44"/>
  <c r="AG13" i="44"/>
  <c r="AO17" i="44"/>
  <c r="AB24" i="44"/>
  <c r="AB24" i="39"/>
  <c r="AB25" i="39"/>
  <c r="AB26" i="39"/>
  <c r="AB27" i="39"/>
  <c r="AB28" i="39"/>
  <c r="AB29" i="39"/>
  <c r="AE6" i="40"/>
  <c r="AE7" i="40"/>
  <c r="AE8" i="40"/>
  <c r="AE9" i="40"/>
  <c r="AE10" i="40"/>
  <c r="AE11" i="40"/>
  <c r="AE12" i="40"/>
  <c r="AE13" i="40"/>
  <c r="AE14" i="40"/>
  <c r="AE15" i="40"/>
  <c r="AE16" i="40"/>
  <c r="AE17" i="40"/>
  <c r="AE18" i="40"/>
  <c r="AE19" i="40"/>
  <c r="AE20" i="40"/>
  <c r="AE21" i="40"/>
  <c r="AE22" i="40"/>
  <c r="AE23" i="40"/>
  <c r="AE24" i="40"/>
  <c r="AU24" i="40" s="1"/>
  <c r="AE25" i="40"/>
  <c r="AE26" i="40"/>
  <c r="AE27" i="40"/>
  <c r="AE28" i="40"/>
  <c r="AE29" i="40"/>
  <c r="Q30" i="40"/>
  <c r="AH6" i="41"/>
  <c r="AH7" i="41"/>
  <c r="AH8" i="41"/>
  <c r="AH9" i="41"/>
  <c r="AH10" i="41"/>
  <c r="AH11" i="41"/>
  <c r="AH12" i="41"/>
  <c r="AH13" i="41"/>
  <c r="AH14" i="41"/>
  <c r="AH15" i="41"/>
  <c r="AH16" i="41"/>
  <c r="AX16" i="41" s="1"/>
  <c r="AH17" i="41"/>
  <c r="AH18" i="41"/>
  <c r="AH19" i="41"/>
  <c r="AH20" i="41"/>
  <c r="AH21" i="41"/>
  <c r="AL22" i="41"/>
  <c r="AG26" i="41"/>
  <c r="S30" i="42"/>
  <c r="AP6" i="42"/>
  <c r="AL8" i="42"/>
  <c r="AH8" i="42"/>
  <c r="T9" i="42"/>
  <c r="L9" i="42" s="1"/>
  <c r="AO12" i="42"/>
  <c r="AP13" i="42"/>
  <c r="AH13" i="42"/>
  <c r="AC14" i="42"/>
  <c r="AC15" i="42"/>
  <c r="AK16" i="42"/>
  <c r="AE22" i="42"/>
  <c r="AM23" i="42"/>
  <c r="AE23" i="42"/>
  <c r="AM24" i="42"/>
  <c r="AC25" i="42"/>
  <c r="AB26" i="42"/>
  <c r="AB27" i="42"/>
  <c r="AJ28" i="42"/>
  <c r="AK8" i="43"/>
  <c r="AC9" i="43"/>
  <c r="AL11" i="43"/>
  <c r="AD12" i="43"/>
  <c r="AL14" i="43"/>
  <c r="AD14" i="43"/>
  <c r="AL15" i="43"/>
  <c r="AN19" i="43"/>
  <c r="AK24" i="43"/>
  <c r="AN27" i="43"/>
  <c r="AN29" i="44"/>
  <c r="AF6" i="40"/>
  <c r="AF7" i="40"/>
  <c r="AF8" i="40"/>
  <c r="AF9" i="40"/>
  <c r="AF10" i="40"/>
  <c r="AF11" i="40"/>
  <c r="AF12" i="40"/>
  <c r="AF13" i="40"/>
  <c r="AF14" i="40"/>
  <c r="AF15" i="40"/>
  <c r="AF16" i="40"/>
  <c r="AF17" i="40"/>
  <c r="AF18" i="40"/>
  <c r="AF19" i="40"/>
  <c r="AF20" i="40"/>
  <c r="AV20" i="40" s="1"/>
  <c r="AF21" i="40"/>
  <c r="AF22" i="40"/>
  <c r="AF23" i="40"/>
  <c r="AF24" i="40"/>
  <c r="AF25" i="40"/>
  <c r="AF26" i="40"/>
  <c r="AF27" i="40"/>
  <c r="AF28" i="40"/>
  <c r="AF29" i="40"/>
  <c r="AJ23" i="41"/>
  <c r="AE23" i="41"/>
  <c r="AN25" i="41"/>
  <c r="AL26" i="41"/>
  <c r="AH26" i="41"/>
  <c r="AX26" i="41" s="1"/>
  <c r="AJ27" i="41"/>
  <c r="AE27" i="41"/>
  <c r="AN29" i="41"/>
  <c r="AO7" i="42"/>
  <c r="AM8" i="42"/>
  <c r="AF9" i="42"/>
  <c r="AO11" i="42"/>
  <c r="AB17" i="42"/>
  <c r="AG21" i="42"/>
  <c r="AC26" i="42"/>
  <c r="AC27" i="42"/>
  <c r="AK28" i="42"/>
  <c r="AD6" i="43"/>
  <c r="AD7" i="43"/>
  <c r="AL9" i="43"/>
  <c r="AD10" i="43"/>
  <c r="AN17" i="43"/>
  <c r="AN18" i="43"/>
  <c r="AB22" i="43"/>
  <c r="AK23" i="43"/>
  <c r="AO11" i="44"/>
  <c r="AP12" i="44"/>
  <c r="AF15" i="44"/>
  <c r="AG12" i="45"/>
  <c r="AD6" i="39"/>
  <c r="AD7" i="39"/>
  <c r="AD8" i="39"/>
  <c r="AT8" i="39" s="1"/>
  <c r="AD9" i="39"/>
  <c r="AD10" i="39"/>
  <c r="AD11" i="39"/>
  <c r="AD12" i="39"/>
  <c r="AD13" i="39"/>
  <c r="AT13" i="39" s="1"/>
  <c r="AD14" i="39"/>
  <c r="AD15" i="39"/>
  <c r="AT15" i="39" s="1"/>
  <c r="AD16" i="39"/>
  <c r="AD17" i="39"/>
  <c r="AD18" i="39"/>
  <c r="AD19" i="39"/>
  <c r="AD20" i="39"/>
  <c r="AD21" i="39"/>
  <c r="AD22" i="39"/>
  <c r="AD23" i="39"/>
  <c r="AD24" i="39"/>
  <c r="AD25" i="39"/>
  <c r="AD26" i="39"/>
  <c r="AD27" i="39"/>
  <c r="AD28" i="39"/>
  <c r="AT28" i="39" s="1"/>
  <c r="AD29" i="39"/>
  <c r="AG6" i="40"/>
  <c r="AG7" i="40"/>
  <c r="AG8" i="40"/>
  <c r="AG9" i="40"/>
  <c r="AG10" i="40"/>
  <c r="AG11" i="40"/>
  <c r="AG12" i="40"/>
  <c r="AW12" i="40" s="1"/>
  <c r="AG13" i="40"/>
  <c r="AG14" i="40"/>
  <c r="AG15" i="40"/>
  <c r="AG16" i="40"/>
  <c r="AW16" i="40" s="1"/>
  <c r="AG17" i="40"/>
  <c r="AG18" i="40"/>
  <c r="AW18" i="40" s="1"/>
  <c r="AG19" i="40"/>
  <c r="AG20" i="40"/>
  <c r="AW20" i="40" s="1"/>
  <c r="AG21" i="40"/>
  <c r="AG22" i="40"/>
  <c r="AG23" i="40"/>
  <c r="AG24" i="40"/>
  <c r="AG25" i="40"/>
  <c r="AG26" i="40"/>
  <c r="AG27" i="40"/>
  <c r="AG28" i="40"/>
  <c r="AG29" i="40"/>
  <c r="AB6" i="41"/>
  <c r="AJ6" i="41"/>
  <c r="AB7" i="41"/>
  <c r="AB8" i="41"/>
  <c r="AB9" i="41"/>
  <c r="AB10" i="41"/>
  <c r="AB11" i="41"/>
  <c r="AB12" i="41"/>
  <c r="AB13" i="41"/>
  <c r="AB14" i="41"/>
  <c r="AB15" i="41"/>
  <c r="AB16" i="41"/>
  <c r="AB17" i="41"/>
  <c r="AB18" i="41"/>
  <c r="AB19" i="41"/>
  <c r="AB20" i="41"/>
  <c r="AB21" i="41"/>
  <c r="AJ22" i="41"/>
  <c r="M30" i="42"/>
  <c r="T6" i="42"/>
  <c r="AL9" i="42"/>
  <c r="T10" i="42"/>
  <c r="L10" i="42" s="1"/>
  <c r="AJ13" i="42"/>
  <c r="T13" i="42"/>
  <c r="L13" i="42" s="1"/>
  <c r="AE14" i="42"/>
  <c r="AM15" i="42"/>
  <c r="AE15" i="42"/>
  <c r="AM16" i="42"/>
  <c r="AC17" i="42"/>
  <c r="AS17" i="42" s="1"/>
  <c r="AB18" i="42"/>
  <c r="AB19" i="42"/>
  <c r="AJ20" i="42"/>
  <c r="AO22" i="42"/>
  <c r="AG22" i="42"/>
  <c r="AO23" i="42"/>
  <c r="AG24" i="42"/>
  <c r="AE25" i="42"/>
  <c r="AB29" i="42"/>
  <c r="AM9" i="43"/>
  <c r="AF12" i="43"/>
  <c r="AN12" i="43"/>
  <c r="AN15" i="43"/>
  <c r="AN16" i="43"/>
  <c r="AP27" i="43"/>
  <c r="AL8" i="44"/>
  <c r="AG19" i="44"/>
  <c r="AO19" i="44"/>
  <c r="AN28" i="44"/>
  <c r="AM12" i="46"/>
  <c r="AH19" i="40"/>
  <c r="AH20" i="40"/>
  <c r="AH21" i="40"/>
  <c r="AH22" i="40"/>
  <c r="AH23" i="40"/>
  <c r="AX23" i="40" s="1"/>
  <c r="AH24" i="40"/>
  <c r="AH25" i="40"/>
  <c r="AX25" i="40" s="1"/>
  <c r="AH26" i="40"/>
  <c r="AH27" i="40"/>
  <c r="AH28" i="40"/>
  <c r="AH29" i="40"/>
  <c r="AC6" i="41"/>
  <c r="AK6" i="41"/>
  <c r="AC7" i="41"/>
  <c r="AC8" i="41"/>
  <c r="AC9" i="41"/>
  <c r="AC10" i="41"/>
  <c r="AC11" i="41"/>
  <c r="AC12" i="41"/>
  <c r="AC13" i="41"/>
  <c r="AC14" i="41"/>
  <c r="AC15" i="41"/>
  <c r="AC16" i="41"/>
  <c r="AC17" i="41"/>
  <c r="AC18" i="41"/>
  <c r="AS18" i="41" s="1"/>
  <c r="AC19" i="41"/>
  <c r="AC20" i="41"/>
  <c r="AS20" i="41" s="1"/>
  <c r="AC21" i="41"/>
  <c r="AL23" i="41"/>
  <c r="AJ24" i="41"/>
  <c r="AN26" i="41"/>
  <c r="AL27" i="41"/>
  <c r="AJ28" i="41"/>
  <c r="N30" i="42"/>
  <c r="AO8" i="42"/>
  <c r="AM9" i="42"/>
  <c r="T12" i="42"/>
  <c r="L12" i="42" s="1"/>
  <c r="AC13" i="42"/>
  <c r="AC18" i="42"/>
  <c r="AC19" i="42"/>
  <c r="AK20" i="42"/>
  <c r="AE26" i="42"/>
  <c r="AM27" i="42"/>
  <c r="AE27" i="42"/>
  <c r="AM28" i="42"/>
  <c r="AC29" i="42"/>
  <c r="AF6" i="43"/>
  <c r="AF7" i="43"/>
  <c r="AF8" i="43"/>
  <c r="AF9" i="43"/>
  <c r="AF10" i="43"/>
  <c r="AB20" i="43"/>
  <c r="AC21" i="43"/>
  <c r="AN24" i="43"/>
  <c r="AM29" i="43"/>
  <c r="AG9" i="44"/>
  <c r="AF14" i="44"/>
  <c r="AM10" i="45"/>
  <c r="AD6" i="41"/>
  <c r="AD7" i="41"/>
  <c r="AD8" i="41"/>
  <c r="AD9" i="41"/>
  <c r="AD10" i="41"/>
  <c r="AD11" i="41"/>
  <c r="AD12" i="41"/>
  <c r="AT12" i="41" s="1"/>
  <c r="AD13" i="41"/>
  <c r="AD14" i="41"/>
  <c r="AT14" i="41" s="1"/>
  <c r="AD15" i="41"/>
  <c r="AD16" i="41"/>
  <c r="AD17" i="41"/>
  <c r="AD18" i="41"/>
  <c r="AD19" i="41"/>
  <c r="AD20" i="41"/>
  <c r="AD21" i="41"/>
  <c r="AL6" i="42"/>
  <c r="T7" i="42"/>
  <c r="L7" i="42" s="1"/>
  <c r="AL10" i="42"/>
  <c r="T11" i="42"/>
  <c r="L11" i="42" s="1"/>
  <c r="AK12" i="42"/>
  <c r="R30" i="42"/>
  <c r="AO14" i="42"/>
  <c r="AG14" i="42"/>
  <c r="AO15" i="42"/>
  <c r="AG16" i="42"/>
  <c r="AE17" i="42"/>
  <c r="AB21" i="42"/>
  <c r="AG25" i="42"/>
  <c r="AG6" i="43"/>
  <c r="AP16" i="43"/>
  <c r="AN23" i="43"/>
  <c r="AN29" i="43"/>
  <c r="AG18" i="44"/>
  <c r="AL26" i="44"/>
  <c r="AB17" i="40"/>
  <c r="AB18" i="40"/>
  <c r="AB19" i="40"/>
  <c r="AB20" i="40"/>
  <c r="AB21" i="40"/>
  <c r="AB22" i="40"/>
  <c r="AB23" i="40"/>
  <c r="AB24" i="40"/>
  <c r="AB25" i="40"/>
  <c r="AB26" i="40"/>
  <c r="AB27" i="40"/>
  <c r="AB28" i="40"/>
  <c r="AB29" i="40"/>
  <c r="AE6" i="41"/>
  <c r="AM6" i="41"/>
  <c r="AE7" i="41"/>
  <c r="AE8" i="41"/>
  <c r="AE9" i="41"/>
  <c r="AE10" i="41"/>
  <c r="AE11" i="41"/>
  <c r="AE12" i="41"/>
  <c r="AE13" i="41"/>
  <c r="AE14" i="41"/>
  <c r="AE15" i="41"/>
  <c r="AE16" i="41"/>
  <c r="AE17" i="41"/>
  <c r="AE18" i="41"/>
  <c r="AE19" i="41"/>
  <c r="AE20" i="41"/>
  <c r="AE21" i="41"/>
  <c r="AN23" i="41"/>
  <c r="AL24" i="41"/>
  <c r="AJ25" i="41"/>
  <c r="AN27" i="41"/>
  <c r="AL28" i="41"/>
  <c r="AJ29" i="41"/>
  <c r="AO9" i="42"/>
  <c r="AM10" i="42"/>
  <c r="AK11" i="42"/>
  <c r="AL12" i="42"/>
  <c r="AJ12" i="42"/>
  <c r="AE18" i="42"/>
  <c r="AM19" i="42"/>
  <c r="AE19" i="42"/>
  <c r="AM20" i="42"/>
  <c r="AC21" i="42"/>
  <c r="AB22" i="42"/>
  <c r="AB23" i="42"/>
  <c r="AJ24" i="42"/>
  <c r="AO26" i="42"/>
  <c r="AG26" i="42"/>
  <c r="AO27" i="42"/>
  <c r="AG28" i="42"/>
  <c r="AE29" i="42"/>
  <c r="S30" i="43"/>
  <c r="AH6" i="43"/>
  <c r="AP6" i="43"/>
  <c r="AH7" i="43"/>
  <c r="AP7" i="43"/>
  <c r="AH8" i="43"/>
  <c r="AX8" i="43" s="1"/>
  <c r="AP9" i="43"/>
  <c r="AH10" i="43"/>
  <c r="AP10" i="43"/>
  <c r="T18" i="43"/>
  <c r="L18" i="43" s="1"/>
  <c r="AJ18" i="43"/>
  <c r="AB18" i="43"/>
  <c r="AK19" i="43"/>
  <c r="AC19" i="43"/>
  <c r="AL20" i="43"/>
  <c r="AM21" i="43"/>
  <c r="AF22" i="43"/>
  <c r="AO23" i="43"/>
  <c r="AP24" i="43"/>
  <c r="AM7" i="44"/>
  <c r="AG8" i="44"/>
  <c r="AJ10" i="44"/>
  <c r="AK8" i="45"/>
  <c r="AF23" i="41"/>
  <c r="AF24" i="41"/>
  <c r="AF25" i="41"/>
  <c r="AV25" i="41" s="1"/>
  <c r="AF26" i="41"/>
  <c r="AF27" i="41"/>
  <c r="AF28" i="41"/>
  <c r="AV28" i="41" s="1"/>
  <c r="AF29" i="41"/>
  <c r="AL15" i="42"/>
  <c r="AB16" i="42"/>
  <c r="AP17" i="42"/>
  <c r="AJ17" i="42"/>
  <c r="AL19" i="42"/>
  <c r="AB20" i="42"/>
  <c r="AP21" i="42"/>
  <c r="AJ21" i="42"/>
  <c r="AL23" i="42"/>
  <c r="AB24" i="42"/>
  <c r="AP25" i="42"/>
  <c r="AJ25" i="42"/>
  <c r="AL27" i="42"/>
  <c r="AB28" i="42"/>
  <c r="AP29" i="42"/>
  <c r="AJ29" i="42"/>
  <c r="AO7" i="43"/>
  <c r="AN8" i="43"/>
  <c r="AO10" i="43"/>
  <c r="T11" i="43"/>
  <c r="L11" i="43" s="1"/>
  <c r="AM12" i="43"/>
  <c r="AO16" i="43"/>
  <c r="AP17" i="43"/>
  <c r="T19" i="43"/>
  <c r="L19" i="43" s="1"/>
  <c r="AF20" i="43"/>
  <c r="AL21" i="43"/>
  <c r="AM22" i="43"/>
  <c r="AO24" i="43"/>
  <c r="AP25" i="43"/>
  <c r="AK26" i="43"/>
  <c r="AO27" i="43"/>
  <c r="AM28" i="43"/>
  <c r="AL29" i="43"/>
  <c r="R30" i="43"/>
  <c r="AM6" i="44"/>
  <c r="AL7" i="44"/>
  <c r="AK8" i="44"/>
  <c r="AJ9" i="44"/>
  <c r="AO9" i="44"/>
  <c r="AP11" i="44"/>
  <c r="AN13" i="44"/>
  <c r="AM15" i="44"/>
  <c r="AN18" i="44"/>
  <c r="AO20" i="44"/>
  <c r="AB25" i="44"/>
  <c r="AL27" i="44"/>
  <c r="AK9" i="45"/>
  <c r="AM11" i="45"/>
  <c r="AC11" i="42"/>
  <c r="AC12" i="42"/>
  <c r="AP14" i="42"/>
  <c r="AL16" i="42"/>
  <c r="AO16" i="42"/>
  <c r="AM17" i="42"/>
  <c r="AP18" i="42"/>
  <c r="AL20" i="42"/>
  <c r="AO20" i="42"/>
  <c r="AM21" i="42"/>
  <c r="AP22" i="42"/>
  <c r="AL24" i="42"/>
  <c r="AO24" i="42"/>
  <c r="AM25" i="42"/>
  <c r="AP26" i="42"/>
  <c r="AL28" i="42"/>
  <c r="AO28" i="42"/>
  <c r="AM29" i="42"/>
  <c r="AL6" i="43"/>
  <c r="AL7" i="43"/>
  <c r="AN10" i="43"/>
  <c r="AO12" i="43"/>
  <c r="T13" i="43"/>
  <c r="L13" i="43" s="1"/>
  <c r="AM14" i="43"/>
  <c r="AJ14" i="43"/>
  <c r="T17" i="43"/>
  <c r="L17" i="43" s="1"/>
  <c r="AF18" i="43"/>
  <c r="AL19" i="43"/>
  <c r="AM20" i="43"/>
  <c r="AO22" i="43"/>
  <c r="AP23" i="43"/>
  <c r="AJ25" i="43"/>
  <c r="T25" i="43"/>
  <c r="L25" i="43" s="1"/>
  <c r="AM26" i="43"/>
  <c r="AO28" i="43"/>
  <c r="R30" i="44"/>
  <c r="AN7" i="44"/>
  <c r="AM8" i="44"/>
  <c r="AL9" i="44"/>
  <c r="AK10" i="44"/>
  <c r="AJ11" i="44"/>
  <c r="AP13" i="44"/>
  <c r="AG14" i="44"/>
  <c r="AL25" i="44"/>
  <c r="AN27" i="44"/>
  <c r="AM9" i="45"/>
  <c r="AG11" i="45"/>
  <c r="AW11" i="45" s="1"/>
  <c r="AL11" i="46"/>
  <c r="AL15" i="46"/>
  <c r="AD6" i="42"/>
  <c r="AD7" i="42"/>
  <c r="AD8" i="42"/>
  <c r="AD9" i="42"/>
  <c r="AD10" i="42"/>
  <c r="AD11" i="42"/>
  <c r="AD12" i="42"/>
  <c r="AL13" i="42"/>
  <c r="AK14" i="42"/>
  <c r="AK18" i="42"/>
  <c r="AK22" i="42"/>
  <c r="AK26" i="42"/>
  <c r="M30" i="43"/>
  <c r="T6" i="43"/>
  <c r="AN6" i="43"/>
  <c r="T7" i="43"/>
  <c r="L7" i="43" s="1"/>
  <c r="AN7" i="43"/>
  <c r="AO9" i="43"/>
  <c r="AK9" i="43"/>
  <c r="T10" i="43"/>
  <c r="L10" i="43" s="1"/>
  <c r="AM11" i="43"/>
  <c r="AL12" i="43"/>
  <c r="AF15" i="43"/>
  <c r="AV15" i="43" s="1"/>
  <c r="T16" i="43"/>
  <c r="L16" i="43" s="1"/>
  <c r="AL18" i="43"/>
  <c r="AM19" i="43"/>
  <c r="AO21" i="43"/>
  <c r="AP22" i="43"/>
  <c r="T24" i="43"/>
  <c r="L24" i="43" s="1"/>
  <c r="AJ27" i="43"/>
  <c r="AF27" i="43"/>
  <c r="AV27" i="43" s="1"/>
  <c r="AP28" i="43"/>
  <c r="AO29" i="43"/>
  <c r="AN8" i="44"/>
  <c r="AM9" i="44"/>
  <c r="AL10" i="44"/>
  <c r="AK11" i="44"/>
  <c r="AJ12" i="44"/>
  <c r="AP16" i="44"/>
  <c r="AK21" i="44"/>
  <c r="AN26" i="44"/>
  <c r="N30" i="45"/>
  <c r="AC6" i="45"/>
  <c r="AK6" i="45"/>
  <c r="AL7" i="45"/>
  <c r="AE8" i="45"/>
  <c r="AU8" i="45" s="1"/>
  <c r="AN9" i="45"/>
  <c r="AG10" i="45"/>
  <c r="AO10" i="45"/>
  <c r="AP11" i="45"/>
  <c r="AK18" i="46"/>
  <c r="AB22" i="41"/>
  <c r="AB23" i="41"/>
  <c r="AB24" i="41"/>
  <c r="AB25" i="41"/>
  <c r="AB26" i="41"/>
  <c r="AB27" i="41"/>
  <c r="AB28" i="41"/>
  <c r="AB29" i="41"/>
  <c r="P30" i="42"/>
  <c r="AE6" i="42"/>
  <c r="AM6" i="42"/>
  <c r="AE7" i="42"/>
  <c r="AU7" i="42" s="1"/>
  <c r="AE8" i="42"/>
  <c r="AE9" i="42"/>
  <c r="AE10" i="42"/>
  <c r="AE11" i="42"/>
  <c r="AU11" i="42" s="1"/>
  <c r="AE12" i="42"/>
  <c r="AM14" i="42"/>
  <c r="AP15" i="42"/>
  <c r="AJ15" i="42"/>
  <c r="AL17" i="42"/>
  <c r="AO17" i="42"/>
  <c r="AM18" i="42"/>
  <c r="AP19" i="42"/>
  <c r="AJ19" i="42"/>
  <c r="AL21" i="42"/>
  <c r="AO21" i="42"/>
  <c r="AM22" i="42"/>
  <c r="AP23" i="42"/>
  <c r="AJ23" i="42"/>
  <c r="AL25" i="42"/>
  <c r="AO25" i="42"/>
  <c r="AM26" i="42"/>
  <c r="AP27" i="42"/>
  <c r="AL29" i="42"/>
  <c r="AO29" i="42"/>
  <c r="N30" i="43"/>
  <c r="AO6" i="43"/>
  <c r="AM8" i="43"/>
  <c r="AJ11" i="43"/>
  <c r="AO14" i="43"/>
  <c r="AM15" i="43"/>
  <c r="AF16" i="43"/>
  <c r="AL17" i="43"/>
  <c r="AJ17" i="43"/>
  <c r="AM18" i="43"/>
  <c r="AO20" i="43"/>
  <c r="AP21" i="43"/>
  <c r="T23" i="43"/>
  <c r="L23" i="43" s="1"/>
  <c r="AC23" i="43"/>
  <c r="AF24" i="43"/>
  <c r="AL25" i="43"/>
  <c r="AO26" i="43"/>
  <c r="AK27" i="43"/>
  <c r="AP29" i="43"/>
  <c r="AG6" i="44"/>
  <c r="AP7" i="44"/>
  <c r="AN9" i="44"/>
  <c r="AM10" i="44"/>
  <c r="AL11" i="44"/>
  <c r="AK12" i="44"/>
  <c r="AJ13" i="44"/>
  <c r="AL21" i="44"/>
  <c r="AD23" i="44"/>
  <c r="AM24" i="44"/>
  <c r="AF25" i="44"/>
  <c r="AO26" i="44"/>
  <c r="AP27" i="44"/>
  <c r="AM7" i="45"/>
  <c r="AB13" i="45"/>
  <c r="AG6" i="47"/>
  <c r="AK19" i="42"/>
  <c r="AK27" i="42"/>
  <c r="O30" i="43"/>
  <c r="AO11" i="43"/>
  <c r="T12" i="43"/>
  <c r="L12" i="43" s="1"/>
  <c r="AM13" i="43"/>
  <c r="AP14" i="43"/>
  <c r="AL16" i="43"/>
  <c r="AD16" i="43"/>
  <c r="AM17" i="43"/>
  <c r="AO19" i="43"/>
  <c r="AP20" i="43"/>
  <c r="T22" i="43"/>
  <c r="L22" i="43" s="1"/>
  <c r="AL24" i="43"/>
  <c r="AM25" i="43"/>
  <c r="AP26" i="43"/>
  <c r="AL27" i="43"/>
  <c r="AJ28" i="43"/>
  <c r="AP8" i="44"/>
  <c r="AN10" i="44"/>
  <c r="AM11" i="44"/>
  <c r="AL12" i="44"/>
  <c r="AK13" i="44"/>
  <c r="T14" i="44"/>
  <c r="L14" i="44" s="1"/>
  <c r="AJ14" i="44"/>
  <c r="AB14" i="44"/>
  <c r="AB15" i="44"/>
  <c r="AB16" i="44"/>
  <c r="AK17" i="44"/>
  <c r="AN24" i="44"/>
  <c r="T29" i="44"/>
  <c r="L29" i="44" s="1"/>
  <c r="AJ29" i="44"/>
  <c r="AB29" i="44"/>
  <c r="AE6" i="45"/>
  <c r="AG8" i="45"/>
  <c r="AK12" i="45"/>
  <c r="AD23" i="41"/>
  <c r="AD24" i="41"/>
  <c r="AD25" i="41"/>
  <c r="AT25" i="41" s="1"/>
  <c r="AD26" i="41"/>
  <c r="AD27" i="41"/>
  <c r="AD28" i="41"/>
  <c r="AD29" i="41"/>
  <c r="AG6" i="42"/>
  <c r="AG7" i="42"/>
  <c r="AG8" i="42"/>
  <c r="AG9" i="42"/>
  <c r="AG10" i="42"/>
  <c r="AG11" i="42"/>
  <c r="AG12" i="42"/>
  <c r="AL14" i="42"/>
  <c r="AP16" i="42"/>
  <c r="AL18" i="42"/>
  <c r="AP20" i="42"/>
  <c r="AL22" i="42"/>
  <c r="AP24" i="42"/>
  <c r="AL26" i="42"/>
  <c r="AP28" i="42"/>
  <c r="AM6" i="43"/>
  <c r="AM7" i="43"/>
  <c r="AG7" i="43"/>
  <c r="AO8" i="43"/>
  <c r="T9" i="43"/>
  <c r="L9" i="43" s="1"/>
  <c r="AM10" i="43"/>
  <c r="AJ13" i="43"/>
  <c r="AO15" i="43"/>
  <c r="AM16" i="43"/>
  <c r="AO18" i="43"/>
  <c r="AP19" i="43"/>
  <c r="T21" i="43"/>
  <c r="L21" i="43" s="1"/>
  <c r="AL23" i="43"/>
  <c r="AJ23" i="43"/>
  <c r="AM24" i="43"/>
  <c r="AM27" i="43"/>
  <c r="AK28" i="43"/>
  <c r="AJ29" i="43"/>
  <c r="AK6" i="44"/>
  <c r="AJ7" i="44"/>
  <c r="AP9" i="44"/>
  <c r="AN11" i="44"/>
  <c r="AM12" i="44"/>
  <c r="AL13" i="44"/>
  <c r="AK15" i="44"/>
  <c r="AL17" i="44"/>
  <c r="AD19" i="44"/>
  <c r="AM20" i="44"/>
  <c r="AN22" i="44"/>
  <c r="AB27" i="44"/>
  <c r="Q30" i="43"/>
  <c r="AO13" i="43"/>
  <c r="T14" i="43"/>
  <c r="L14" i="43" s="1"/>
  <c r="AP15" i="43"/>
  <c r="AO17" i="43"/>
  <c r="AP18" i="43"/>
  <c r="T20" i="43"/>
  <c r="L20" i="43" s="1"/>
  <c r="AL22" i="43"/>
  <c r="AJ22" i="43"/>
  <c r="AM23" i="43"/>
  <c r="AO25" i="43"/>
  <c r="AJ26" i="43"/>
  <c r="AL28" i="43"/>
  <c r="AK29" i="43"/>
  <c r="AK7" i="44"/>
  <c r="AJ8" i="44"/>
  <c r="AP10" i="44"/>
  <c r="AN12" i="44"/>
  <c r="AM13" i="44"/>
  <c r="AL14" i="44"/>
  <c r="AL15" i="44"/>
  <c r="AD16" i="44"/>
  <c r="AO21" i="44"/>
  <c r="AG22" i="44"/>
  <c r="AG23" i="44"/>
  <c r="AO23" i="44"/>
  <c r="AL29" i="44"/>
  <c r="AO6" i="45"/>
  <c r="AK10" i="45"/>
  <c r="AM12" i="45"/>
  <c r="AM13" i="46"/>
  <c r="T25" i="46"/>
  <c r="L25" i="46" s="1"/>
  <c r="AH14" i="42"/>
  <c r="AH15" i="42"/>
  <c r="AH16" i="42"/>
  <c r="AH17" i="42"/>
  <c r="AH18" i="42"/>
  <c r="AH19" i="42"/>
  <c r="AH20" i="42"/>
  <c r="AH21" i="42"/>
  <c r="AH22" i="42"/>
  <c r="AH23" i="42"/>
  <c r="AH24" i="42"/>
  <c r="AH25" i="42"/>
  <c r="AH26" i="42"/>
  <c r="AH27" i="42"/>
  <c r="AH28" i="42"/>
  <c r="AH29" i="42"/>
  <c r="AE6" i="43"/>
  <c r="AE7" i="43"/>
  <c r="AE8" i="43"/>
  <c r="AE9" i="43"/>
  <c r="AE10" i="43"/>
  <c r="AE11" i="43"/>
  <c r="AE12" i="43"/>
  <c r="AE13" i="43"/>
  <c r="AE14" i="43"/>
  <c r="AE15" i="43"/>
  <c r="AE16" i="43"/>
  <c r="AU16" i="43" s="1"/>
  <c r="AE17" i="43"/>
  <c r="AE18" i="43"/>
  <c r="AE19" i="43"/>
  <c r="AE20" i="43"/>
  <c r="AE21" i="43"/>
  <c r="AE22" i="43"/>
  <c r="AE23" i="43"/>
  <c r="AE24" i="43"/>
  <c r="AE25" i="43"/>
  <c r="AE26" i="43"/>
  <c r="AE27" i="43"/>
  <c r="AE28" i="43"/>
  <c r="AE29" i="43"/>
  <c r="Q30" i="44"/>
  <c r="AF6" i="44"/>
  <c r="AN6" i="44"/>
  <c r="AF7" i="44"/>
  <c r="AF8" i="44"/>
  <c r="AF9" i="44"/>
  <c r="AF10" i="44"/>
  <c r="AF11" i="44"/>
  <c r="AF12" i="44"/>
  <c r="AF13" i="44"/>
  <c r="AN14" i="44"/>
  <c r="T17" i="44"/>
  <c r="L17" i="44" s="1"/>
  <c r="AD17" i="44"/>
  <c r="AP18" i="44"/>
  <c r="AO18" i="44"/>
  <c r="AL19" i="44"/>
  <c r="AG20" i="44"/>
  <c r="AW20" i="44" s="1"/>
  <c r="T21" i="44"/>
  <c r="L21" i="44" s="1"/>
  <c r="AD21" i="44"/>
  <c r="AP22" i="44"/>
  <c r="AO22" i="44"/>
  <c r="AL23" i="44"/>
  <c r="AJ24" i="44"/>
  <c r="AM25" i="44"/>
  <c r="AO27" i="44"/>
  <c r="AP28" i="44"/>
  <c r="N30" i="44"/>
  <c r="AL8" i="45"/>
  <c r="AN10" i="45"/>
  <c r="AP12" i="45"/>
  <c r="AO14" i="45"/>
  <c r="AO15" i="45"/>
  <c r="AO16" i="45"/>
  <c r="AO17" i="45"/>
  <c r="AO18" i="45"/>
  <c r="AO19" i="45"/>
  <c r="AO20" i="45"/>
  <c r="AO21" i="45"/>
  <c r="AO22" i="45"/>
  <c r="AO23" i="45"/>
  <c r="AO24" i="45"/>
  <c r="AO25" i="45"/>
  <c r="AO26" i="45"/>
  <c r="AO27" i="45"/>
  <c r="AO28" i="45"/>
  <c r="AO29" i="45"/>
  <c r="AH6" i="46"/>
  <c r="AL12" i="46"/>
  <c r="AL13" i="46"/>
  <c r="AM14" i="46"/>
  <c r="AN21" i="46"/>
  <c r="AL18" i="47"/>
  <c r="AD22" i="47"/>
  <c r="AL22" i="47"/>
  <c r="AG8" i="43"/>
  <c r="AG9" i="43"/>
  <c r="AG10" i="43"/>
  <c r="AG11" i="43"/>
  <c r="AG12" i="43"/>
  <c r="AG13" i="43"/>
  <c r="AG14" i="43"/>
  <c r="AG15" i="43"/>
  <c r="AG16" i="43"/>
  <c r="AG17" i="43"/>
  <c r="AG18" i="43"/>
  <c r="AG19" i="43"/>
  <c r="AG20" i="43"/>
  <c r="AG21" i="43"/>
  <c r="AG22" i="43"/>
  <c r="AG23" i="43"/>
  <c r="AG24" i="43"/>
  <c r="AG25" i="43"/>
  <c r="AG26" i="43"/>
  <c r="AG27" i="43"/>
  <c r="AG28" i="43"/>
  <c r="AG29" i="43"/>
  <c r="S30" i="44"/>
  <c r="AH6" i="44"/>
  <c r="AP6" i="44"/>
  <c r="AH7" i="44"/>
  <c r="AH8" i="44"/>
  <c r="AH9" i="44"/>
  <c r="AH10" i="44"/>
  <c r="AH11" i="44"/>
  <c r="AH12" i="44"/>
  <c r="AH13" i="44"/>
  <c r="AD14" i="44"/>
  <c r="AJ15" i="44"/>
  <c r="AG17" i="44"/>
  <c r="T18" i="44"/>
  <c r="L18" i="44" s="1"/>
  <c r="AP19" i="44"/>
  <c r="AG21" i="44"/>
  <c r="T22" i="44"/>
  <c r="L22" i="44" s="1"/>
  <c r="AP23" i="44"/>
  <c r="AO25" i="44"/>
  <c r="AP26" i="44"/>
  <c r="T28" i="44"/>
  <c r="L28" i="44" s="1"/>
  <c r="AK29" i="44"/>
  <c r="AF29" i="44"/>
  <c r="AN8" i="45"/>
  <c r="AO8" i="45"/>
  <c r="AP10" i="45"/>
  <c r="AJ12" i="45"/>
  <c r="AE12" i="45"/>
  <c r="AC13" i="45"/>
  <c r="AK7" i="46"/>
  <c r="AL10" i="46"/>
  <c r="AM11" i="46"/>
  <c r="AP15" i="46"/>
  <c r="AH14" i="43"/>
  <c r="AH15" i="43"/>
  <c r="AH16" i="43"/>
  <c r="AH17" i="43"/>
  <c r="AH18" i="43"/>
  <c r="AH19" i="43"/>
  <c r="AH20" i="43"/>
  <c r="AX20" i="43" s="1"/>
  <c r="AH21" i="43"/>
  <c r="AH22" i="43"/>
  <c r="AH23" i="43"/>
  <c r="AH24" i="43"/>
  <c r="AH25" i="43"/>
  <c r="AH26" i="43"/>
  <c r="AH27" i="43"/>
  <c r="AH28" i="43"/>
  <c r="AH29" i="43"/>
  <c r="T16" i="44"/>
  <c r="L16" i="44" s="1"/>
  <c r="AM17" i="44"/>
  <c r="AK18" i="44"/>
  <c r="AF18" i="44"/>
  <c r="AM21" i="44"/>
  <c r="AK22" i="44"/>
  <c r="AF22" i="44"/>
  <c r="AO24" i="44"/>
  <c r="AG24" i="44"/>
  <c r="AP25" i="44"/>
  <c r="T27" i="44"/>
  <c r="L27" i="44" s="1"/>
  <c r="AD27" i="44"/>
  <c r="AK28" i="44"/>
  <c r="AF28" i="44"/>
  <c r="P30" i="45"/>
  <c r="AM6" i="45"/>
  <c r="AN7" i="45"/>
  <c r="AP9" i="45"/>
  <c r="AC10" i="45"/>
  <c r="AJ11" i="45"/>
  <c r="AE11" i="45"/>
  <c r="AD13" i="45"/>
  <c r="AB14" i="45"/>
  <c r="AB15" i="45"/>
  <c r="AB16" i="45"/>
  <c r="AB17" i="45"/>
  <c r="AB18" i="45"/>
  <c r="AB19" i="45"/>
  <c r="AB20" i="45"/>
  <c r="AB21" i="45"/>
  <c r="AB22" i="45"/>
  <c r="AB23" i="45"/>
  <c r="AB24" i="45"/>
  <c r="AB25" i="45"/>
  <c r="AB26" i="45"/>
  <c r="AB27" i="45"/>
  <c r="AB28" i="45"/>
  <c r="AB29" i="45"/>
  <c r="AL7" i="46"/>
  <c r="AM10" i="46"/>
  <c r="T22" i="46"/>
  <c r="L22" i="46" s="1"/>
  <c r="AJ22" i="46"/>
  <c r="AB22" i="46"/>
  <c r="AL25" i="46"/>
  <c r="AD13" i="42"/>
  <c r="AD14" i="42"/>
  <c r="AT14" i="42" s="1"/>
  <c r="AD15" i="42"/>
  <c r="AD16" i="42"/>
  <c r="AD17" i="42"/>
  <c r="AT17" i="42" s="1"/>
  <c r="AD18" i="42"/>
  <c r="AD19" i="42"/>
  <c r="AD20" i="42"/>
  <c r="AD21" i="42"/>
  <c r="AD22" i="42"/>
  <c r="AD23" i="42"/>
  <c r="AD24" i="42"/>
  <c r="AD25" i="42"/>
  <c r="AD26" i="42"/>
  <c r="AD27" i="42"/>
  <c r="AD28" i="42"/>
  <c r="AD29" i="42"/>
  <c r="T26" i="43"/>
  <c r="L26" i="43" s="1"/>
  <c r="T27" i="43"/>
  <c r="L27" i="43" s="1"/>
  <c r="T28" i="43"/>
  <c r="L28" i="43" s="1"/>
  <c r="T29" i="43"/>
  <c r="L29" i="43" s="1"/>
  <c r="M30" i="44"/>
  <c r="AB6" i="44"/>
  <c r="AJ6" i="44"/>
  <c r="AB7" i="44"/>
  <c r="AB8" i="44"/>
  <c r="AB9" i="44"/>
  <c r="AB10" i="44"/>
  <c r="AB11" i="44"/>
  <c r="AB12" i="44"/>
  <c r="AB13" i="44"/>
  <c r="AM14" i="44"/>
  <c r="AE14" i="44"/>
  <c r="AP15" i="44"/>
  <c r="T19" i="44"/>
  <c r="L19" i="44" s="1"/>
  <c r="AP20" i="44"/>
  <c r="T23" i="44"/>
  <c r="L23" i="44" s="1"/>
  <c r="AP24" i="44"/>
  <c r="T26" i="44"/>
  <c r="L26" i="44" s="1"/>
  <c r="AD26" i="44"/>
  <c r="AT26" i="44" s="1"/>
  <c r="AK27" i="44"/>
  <c r="AF27" i="44"/>
  <c r="AJ28" i="44"/>
  <c r="AM29" i="44"/>
  <c r="AP8" i="45"/>
  <c r="AC9" i="45"/>
  <c r="AJ10" i="45"/>
  <c r="AE10" i="45"/>
  <c r="AL12" i="45"/>
  <c r="AM13" i="45"/>
  <c r="AM7" i="46"/>
  <c r="AM8" i="46"/>
  <c r="AE9" i="46"/>
  <c r="AP12" i="46"/>
  <c r="AP13" i="46"/>
  <c r="AO19" i="46"/>
  <c r="AB26" i="43"/>
  <c r="AB27" i="43"/>
  <c r="AB28" i="43"/>
  <c r="AB29" i="43"/>
  <c r="AC6" i="44"/>
  <c r="AC7" i="44"/>
  <c r="AS7" i="44" s="1"/>
  <c r="AC8" i="44"/>
  <c r="AC9" i="44"/>
  <c r="AC10" i="44"/>
  <c r="AC11" i="44"/>
  <c r="AC12" i="44"/>
  <c r="AC13" i="44"/>
  <c r="AM18" i="44"/>
  <c r="AK19" i="44"/>
  <c r="AM22" i="44"/>
  <c r="AK23" i="44"/>
  <c r="T25" i="44"/>
  <c r="L25" i="44" s="1"/>
  <c r="AK26" i="44"/>
  <c r="AM28" i="44"/>
  <c r="R30" i="45"/>
  <c r="AP7" i="45"/>
  <c r="AJ9" i="45"/>
  <c r="AL11" i="45"/>
  <c r="AD14" i="45"/>
  <c r="AD15" i="45"/>
  <c r="AD16" i="45"/>
  <c r="AD17" i="45"/>
  <c r="AD18" i="45"/>
  <c r="AD19" i="45"/>
  <c r="AD20" i="45"/>
  <c r="AD21" i="45"/>
  <c r="AD22" i="45"/>
  <c r="AD23" i="45"/>
  <c r="AD24" i="45"/>
  <c r="AD25" i="45"/>
  <c r="AD26" i="45"/>
  <c r="AD27" i="45"/>
  <c r="AD28" i="45"/>
  <c r="AD29" i="45"/>
  <c r="AE6" i="46"/>
  <c r="P30" i="46"/>
  <c r="AM6" i="46"/>
  <c r="AO10" i="46"/>
  <c r="AP11" i="46"/>
  <c r="AH11" i="46"/>
  <c r="AM17" i="46"/>
  <c r="AC28" i="43"/>
  <c r="AC29" i="43"/>
  <c r="AD6" i="44"/>
  <c r="AL6" i="44"/>
  <c r="AD7" i="44"/>
  <c r="AD8" i="44"/>
  <c r="AD9" i="44"/>
  <c r="AD10" i="44"/>
  <c r="AD11" i="44"/>
  <c r="AD12" i="44"/>
  <c r="AD13" i="44"/>
  <c r="AT13" i="44" s="1"/>
  <c r="T15" i="44"/>
  <c r="L15" i="44" s="1"/>
  <c r="AM16" i="44"/>
  <c r="AP17" i="44"/>
  <c r="T20" i="44"/>
  <c r="L20" i="44" s="1"/>
  <c r="AP21" i="44"/>
  <c r="T24" i="44"/>
  <c r="L24" i="44" s="1"/>
  <c r="AK25" i="44"/>
  <c r="AM27" i="44"/>
  <c r="AO29" i="44"/>
  <c r="AP6" i="45"/>
  <c r="AJ8" i="45"/>
  <c r="AL10" i="45"/>
  <c r="AN12" i="45"/>
  <c r="AO13" i="45"/>
  <c r="AG13" i="45"/>
  <c r="AO9" i="46"/>
  <c r="AP10" i="46"/>
  <c r="AJ13" i="46"/>
  <c r="AK14" i="46"/>
  <c r="AD15" i="46"/>
  <c r="AT15" i="46" s="1"/>
  <c r="AM16" i="46"/>
  <c r="AE16" i="46"/>
  <c r="AH26" i="46"/>
  <c r="AP25" i="47"/>
  <c r="AD17" i="43"/>
  <c r="AD18" i="43"/>
  <c r="AD19" i="43"/>
  <c r="AD20" i="43"/>
  <c r="AT20" i="43" s="1"/>
  <c r="AD21" i="43"/>
  <c r="AD22" i="43"/>
  <c r="AT22" i="43" s="1"/>
  <c r="AD23" i="43"/>
  <c r="AD24" i="43"/>
  <c r="AD25" i="43"/>
  <c r="AD26" i="43"/>
  <c r="AD27" i="43"/>
  <c r="AD28" i="43"/>
  <c r="AD29" i="43"/>
  <c r="AE6" i="44"/>
  <c r="AE7" i="44"/>
  <c r="AE8" i="44"/>
  <c r="AE9" i="44"/>
  <c r="AE10" i="44"/>
  <c r="AU10" i="44" s="1"/>
  <c r="AE11" i="44"/>
  <c r="AU11" i="44" s="1"/>
  <c r="AE12" i="44"/>
  <c r="AE13" i="44"/>
  <c r="AP14" i="44"/>
  <c r="AH14" i="44"/>
  <c r="AJ16" i="44"/>
  <c r="AM19" i="44"/>
  <c r="AK20" i="44"/>
  <c r="AM23" i="44"/>
  <c r="AK24" i="44"/>
  <c r="AJ25" i="44"/>
  <c r="AM26" i="44"/>
  <c r="AO28" i="44"/>
  <c r="AP29" i="44"/>
  <c r="AJ7" i="45"/>
  <c r="AL9" i="45"/>
  <c r="AN11" i="45"/>
  <c r="AF14" i="45"/>
  <c r="AN14" i="45"/>
  <c r="AF15" i="45"/>
  <c r="AN15" i="45"/>
  <c r="AF16" i="45"/>
  <c r="AN16" i="45"/>
  <c r="AF17" i="45"/>
  <c r="AN17" i="45"/>
  <c r="AF18" i="45"/>
  <c r="AN18" i="45"/>
  <c r="AF19" i="45"/>
  <c r="AN19" i="45"/>
  <c r="AF20" i="45"/>
  <c r="AN20" i="45"/>
  <c r="AF21" i="45"/>
  <c r="AN21" i="45"/>
  <c r="AF22" i="45"/>
  <c r="AN22" i="45"/>
  <c r="AF23" i="45"/>
  <c r="AN23" i="45"/>
  <c r="AF24" i="45"/>
  <c r="AN24" i="45"/>
  <c r="AF25" i="45"/>
  <c r="AN25" i="45"/>
  <c r="AF26" i="45"/>
  <c r="AN26" i="45"/>
  <c r="AF27" i="45"/>
  <c r="AN27" i="45"/>
  <c r="AF28" i="45"/>
  <c r="AN28" i="45"/>
  <c r="AF29" i="45"/>
  <c r="AN29" i="45"/>
  <c r="AP7" i="46"/>
  <c r="AP8" i="46"/>
  <c r="AH9" i="46"/>
  <c r="AL14" i="46"/>
  <c r="AM15" i="46"/>
  <c r="AE15" i="44"/>
  <c r="AE16" i="44"/>
  <c r="AE17" i="44"/>
  <c r="AE18" i="44"/>
  <c r="AU18" i="44" s="1"/>
  <c r="AE19" i="44"/>
  <c r="AE20" i="44"/>
  <c r="AE21" i="44"/>
  <c r="AE22" i="44"/>
  <c r="AE23" i="44"/>
  <c r="AE24" i="44"/>
  <c r="AE25" i="44"/>
  <c r="AE26" i="44"/>
  <c r="AE27" i="44"/>
  <c r="AE28" i="44"/>
  <c r="AE29" i="44"/>
  <c r="Q30" i="45"/>
  <c r="AF6" i="45"/>
  <c r="AN6" i="45"/>
  <c r="AF7" i="45"/>
  <c r="AF8" i="45"/>
  <c r="AF9" i="45"/>
  <c r="AF10" i="45"/>
  <c r="AF11" i="45"/>
  <c r="AF12" i="45"/>
  <c r="AM14" i="45"/>
  <c r="AG14" i="45"/>
  <c r="AM15" i="45"/>
  <c r="AG15" i="45"/>
  <c r="AM16" i="45"/>
  <c r="AG16" i="45"/>
  <c r="AM17" i="45"/>
  <c r="AG17" i="45"/>
  <c r="AM18" i="45"/>
  <c r="AG18" i="45"/>
  <c r="AM19" i="45"/>
  <c r="AG19" i="45"/>
  <c r="AM20" i="45"/>
  <c r="AG20" i="45"/>
  <c r="AM21" i="45"/>
  <c r="AG21" i="45"/>
  <c r="AM22" i="45"/>
  <c r="AG22" i="45"/>
  <c r="AM23" i="45"/>
  <c r="AG23" i="45"/>
  <c r="AM24" i="45"/>
  <c r="AG24" i="45"/>
  <c r="AM25" i="45"/>
  <c r="AG25" i="45"/>
  <c r="AM26" i="45"/>
  <c r="AG26" i="45"/>
  <c r="AM27" i="45"/>
  <c r="AG27" i="45"/>
  <c r="AM28" i="45"/>
  <c r="AG28" i="45"/>
  <c r="AM29" i="45"/>
  <c r="AG29" i="45"/>
  <c r="O30" i="46"/>
  <c r="AJ7" i="46"/>
  <c r="AE7" i="46"/>
  <c r="AN9" i="46"/>
  <c r="AM9" i="46"/>
  <c r="AN10" i="46"/>
  <c r="AO11" i="46"/>
  <c r="AD13" i="46"/>
  <c r="AJ14" i="46"/>
  <c r="AE14" i="46"/>
  <c r="AK15" i="46"/>
  <c r="AH15" i="46"/>
  <c r="AL16" i="46"/>
  <c r="T18" i="46"/>
  <c r="L18" i="46" s="1"/>
  <c r="AJ18" i="46"/>
  <c r="AB20" i="46"/>
  <c r="AE21" i="46"/>
  <c r="AE23" i="46"/>
  <c r="AP24" i="46"/>
  <c r="AH24" i="46"/>
  <c r="AG25" i="44"/>
  <c r="AG26" i="44"/>
  <c r="AG27" i="44"/>
  <c r="AW27" i="44" s="1"/>
  <c r="AG28" i="44"/>
  <c r="AG29" i="44"/>
  <c r="AW29" i="44" s="1"/>
  <c r="AH6" i="45"/>
  <c r="AH7" i="45"/>
  <c r="AH8" i="45"/>
  <c r="AX8" i="45" s="1"/>
  <c r="AH9" i="45"/>
  <c r="AH10" i="45"/>
  <c r="AH11" i="45"/>
  <c r="AH12" i="45"/>
  <c r="AJ14" i="45"/>
  <c r="AJ15" i="45"/>
  <c r="AJ16" i="45"/>
  <c r="AJ17" i="45"/>
  <c r="AJ18" i="45"/>
  <c r="AJ19" i="45"/>
  <c r="AJ20" i="45"/>
  <c r="AJ21" i="45"/>
  <c r="AJ22" i="45"/>
  <c r="AJ23" i="45"/>
  <c r="AJ24" i="45"/>
  <c r="AJ25" i="45"/>
  <c r="AJ26" i="45"/>
  <c r="AJ27" i="45"/>
  <c r="AJ28" i="45"/>
  <c r="AJ29" i="45"/>
  <c r="AJ8" i="46"/>
  <c r="AE8" i="46"/>
  <c r="AD11" i="46"/>
  <c r="AT11" i="46" s="1"/>
  <c r="AJ12" i="46"/>
  <c r="AE12" i="46"/>
  <c r="AK13" i="46"/>
  <c r="AH13" i="46"/>
  <c r="AF16" i="46"/>
  <c r="AL18" i="46"/>
  <c r="AP19" i="46"/>
  <c r="AD20" i="46"/>
  <c r="AO23" i="46"/>
  <c r="AB24" i="46"/>
  <c r="AE25" i="46"/>
  <c r="AM27" i="46"/>
  <c r="AE27" i="46"/>
  <c r="AK28" i="46"/>
  <c r="AP29" i="46"/>
  <c r="AO19" i="47"/>
  <c r="AH15" i="44"/>
  <c r="AH16" i="44"/>
  <c r="AH17" i="44"/>
  <c r="AH18" i="44"/>
  <c r="AH19" i="44"/>
  <c r="AH20" i="44"/>
  <c r="AH21" i="44"/>
  <c r="AH22" i="44"/>
  <c r="AH23" i="44"/>
  <c r="AX23" i="44" s="1"/>
  <c r="AH24" i="44"/>
  <c r="AH25" i="44"/>
  <c r="AH26" i="44"/>
  <c r="AH27" i="44"/>
  <c r="AH28" i="44"/>
  <c r="AH29" i="44"/>
  <c r="AK13" i="45"/>
  <c r="AN6" i="46"/>
  <c r="AK8" i="46"/>
  <c r="AJ11" i="46"/>
  <c r="AK12" i="46"/>
  <c r="AN15" i="46"/>
  <c r="AM18" i="46"/>
  <c r="AM20" i="46"/>
  <c r="AD22" i="46"/>
  <c r="AH23" i="46"/>
  <c r="AP23" i="46"/>
  <c r="T26" i="46"/>
  <c r="L26" i="46" s="1"/>
  <c r="AJ26" i="46"/>
  <c r="AN27" i="46"/>
  <c r="AD28" i="46"/>
  <c r="AL28" i="46"/>
  <c r="AL11" i="47"/>
  <c r="AD21" i="47"/>
  <c r="AL26" i="47"/>
  <c r="M30" i="45"/>
  <c r="AB6" i="45"/>
  <c r="AJ6" i="45"/>
  <c r="AB7" i="45"/>
  <c r="AB8" i="45"/>
  <c r="AB9" i="45"/>
  <c r="AB10" i="45"/>
  <c r="AB11" i="45"/>
  <c r="AB12" i="45"/>
  <c r="AL14" i="45"/>
  <c r="AL15" i="45"/>
  <c r="AL16" i="45"/>
  <c r="AL17" i="45"/>
  <c r="AL18" i="45"/>
  <c r="AL19" i="45"/>
  <c r="AL20" i="45"/>
  <c r="AL21" i="45"/>
  <c r="AL22" i="45"/>
  <c r="AL23" i="45"/>
  <c r="AL24" i="45"/>
  <c r="AL25" i="45"/>
  <c r="AL26" i="45"/>
  <c r="AL27" i="45"/>
  <c r="AL28" i="45"/>
  <c r="AL29" i="45"/>
  <c r="S30" i="46"/>
  <c r="AP6" i="46"/>
  <c r="AJ9" i="46"/>
  <c r="AJ10" i="46"/>
  <c r="AE10" i="46"/>
  <c r="AU10" i="46" s="1"/>
  <c r="AK11" i="46"/>
  <c r="AN14" i="46"/>
  <c r="AO15" i="46"/>
  <c r="AH16" i="46"/>
  <c r="AJ17" i="46"/>
  <c r="AB17" i="46"/>
  <c r="AN18" i="46"/>
  <c r="AB19" i="46"/>
  <c r="AD24" i="46"/>
  <c r="AK26" i="46"/>
  <c r="T29" i="46"/>
  <c r="L29" i="46" s="1"/>
  <c r="AB29" i="46"/>
  <c r="AJ29" i="46"/>
  <c r="T7" i="47"/>
  <c r="L7" i="47" s="1"/>
  <c r="AB7" i="47"/>
  <c r="AJ7" i="47"/>
  <c r="AG13" i="47"/>
  <c r="AO13" i="47"/>
  <c r="AK15" i="47"/>
  <c r="AO27" i="47"/>
  <c r="AL14" i="48"/>
  <c r="T14" i="45"/>
  <c r="L14" i="45" s="1"/>
  <c r="T15" i="45"/>
  <c r="L15" i="45" s="1"/>
  <c r="T16" i="45"/>
  <c r="L16" i="45" s="1"/>
  <c r="T17" i="45"/>
  <c r="L17" i="45" s="1"/>
  <c r="T18" i="45"/>
  <c r="L18" i="45" s="1"/>
  <c r="T19" i="45"/>
  <c r="L19" i="45" s="1"/>
  <c r="T20" i="45"/>
  <c r="L20" i="45" s="1"/>
  <c r="T21" i="45"/>
  <c r="L21" i="45" s="1"/>
  <c r="T22" i="45"/>
  <c r="L22" i="45" s="1"/>
  <c r="T23" i="45"/>
  <c r="L23" i="45" s="1"/>
  <c r="T24" i="45"/>
  <c r="L24" i="45" s="1"/>
  <c r="T25" i="45"/>
  <c r="L25" i="45" s="1"/>
  <c r="T26" i="45"/>
  <c r="L26" i="45" s="1"/>
  <c r="T27" i="45"/>
  <c r="L27" i="45" s="1"/>
  <c r="T28" i="45"/>
  <c r="L28" i="45" s="1"/>
  <c r="T29" i="45"/>
  <c r="L29" i="45" s="1"/>
  <c r="AO7" i="46"/>
  <c r="AK9" i="46"/>
  <c r="AK10" i="46"/>
  <c r="AN13" i="46"/>
  <c r="AO14" i="46"/>
  <c r="AK19" i="46"/>
  <c r="AB21" i="46"/>
  <c r="AN22" i="46"/>
  <c r="AB23" i="46"/>
  <c r="AL26" i="46"/>
  <c r="AH27" i="46"/>
  <c r="AC7" i="47"/>
  <c r="AN11" i="47"/>
  <c r="AP18" i="47"/>
  <c r="AD29" i="47"/>
  <c r="AH11" i="48"/>
  <c r="AP11" i="48"/>
  <c r="AJ12" i="48"/>
  <c r="AC17" i="44"/>
  <c r="AS17" i="44" s="1"/>
  <c r="AC18" i="44"/>
  <c r="AC19" i="44"/>
  <c r="AC20" i="44"/>
  <c r="AC21" i="44"/>
  <c r="AC22" i="44"/>
  <c r="AC23" i="44"/>
  <c r="AC24" i="44"/>
  <c r="AC25" i="44"/>
  <c r="AC26" i="44"/>
  <c r="AC27" i="44"/>
  <c r="AC28" i="44"/>
  <c r="AC29" i="44"/>
  <c r="AD6" i="45"/>
  <c r="AL6" i="45"/>
  <c r="AD7" i="45"/>
  <c r="AD8" i="45"/>
  <c r="AD9" i="45"/>
  <c r="AD10" i="45"/>
  <c r="AD11" i="45"/>
  <c r="AT11" i="45" s="1"/>
  <c r="AD12" i="45"/>
  <c r="T6" i="46"/>
  <c r="AN12" i="46"/>
  <c r="AO13" i="46"/>
  <c r="AB16" i="46"/>
  <c r="AL17" i="46"/>
  <c r="AH18" i="46"/>
  <c r="AL19" i="46"/>
  <c r="AP20" i="46"/>
  <c r="AO22" i="46"/>
  <c r="AK23" i="46"/>
  <c r="AM26" i="46"/>
  <c r="AO28" i="46"/>
  <c r="AD6" i="47"/>
  <c r="AF10" i="47"/>
  <c r="AE20" i="47"/>
  <c r="AK23" i="47"/>
  <c r="AK6" i="46"/>
  <c r="AO8" i="46"/>
  <c r="AN11" i="46"/>
  <c r="AO12" i="46"/>
  <c r="AJ15" i="46"/>
  <c r="AE17" i="46"/>
  <c r="AU17" i="46" s="1"/>
  <c r="AM19" i="46"/>
  <c r="AH22" i="46"/>
  <c r="AJ25" i="46"/>
  <c r="AB25" i="46"/>
  <c r="AN26" i="46"/>
  <c r="AP28" i="46"/>
  <c r="AE29" i="46"/>
  <c r="AM29" i="46"/>
  <c r="AN9" i="47"/>
  <c r="AD14" i="47"/>
  <c r="AL14" i="47"/>
  <c r="AP17" i="47"/>
  <c r="AP26" i="47"/>
  <c r="AH10" i="48"/>
  <c r="AE13" i="45"/>
  <c r="AE14" i="45"/>
  <c r="AE15" i="45"/>
  <c r="AE16" i="45"/>
  <c r="AE17" i="45"/>
  <c r="AE18" i="45"/>
  <c r="AU18" i="45" s="1"/>
  <c r="AE19" i="45"/>
  <c r="AE20" i="45"/>
  <c r="AE21" i="45"/>
  <c r="AE22" i="45"/>
  <c r="AE23" i="45"/>
  <c r="AE24" i="45"/>
  <c r="AE25" i="45"/>
  <c r="AE26" i="45"/>
  <c r="AU26" i="45" s="1"/>
  <c r="AE27" i="45"/>
  <c r="AE28" i="45"/>
  <c r="AE29" i="45"/>
  <c r="AG6" i="46"/>
  <c r="AO6" i="46"/>
  <c r="AG7" i="46"/>
  <c r="AG8" i="46"/>
  <c r="AG9" i="46"/>
  <c r="AG10" i="46"/>
  <c r="AW10" i="46" s="1"/>
  <c r="AG11" i="46"/>
  <c r="AG12" i="46"/>
  <c r="AG13" i="46"/>
  <c r="AG14" i="46"/>
  <c r="AG15" i="46"/>
  <c r="AO16" i="46"/>
  <c r="AN19" i="46"/>
  <c r="AO20" i="46"/>
  <c r="AJ20" i="46"/>
  <c r="AK24" i="46"/>
  <c r="AP27" i="46"/>
  <c r="AN28" i="46"/>
  <c r="N30" i="46"/>
  <c r="M30" i="47"/>
  <c r="AJ6" i="47"/>
  <c r="T6" i="47"/>
  <c r="AD11" i="47"/>
  <c r="AT11" i="47" s="1"/>
  <c r="AL12" i="47"/>
  <c r="AN13" i="47"/>
  <c r="AJ15" i="47"/>
  <c r="AH16" i="47"/>
  <c r="AG17" i="47"/>
  <c r="AO18" i="47"/>
  <c r="AL20" i="47"/>
  <c r="AJ23" i="47"/>
  <c r="AH24" i="47"/>
  <c r="AG25" i="47"/>
  <c r="AO26" i="47"/>
  <c r="AL28" i="47"/>
  <c r="AG11" i="48"/>
  <c r="AM15" i="48"/>
  <c r="T7" i="46"/>
  <c r="L7" i="46" s="1"/>
  <c r="T8" i="46"/>
  <c r="L8" i="46" s="1"/>
  <c r="T9" i="46"/>
  <c r="L9" i="46" s="1"/>
  <c r="T10" i="46"/>
  <c r="L10" i="46" s="1"/>
  <c r="T11" i="46"/>
  <c r="L11" i="46" s="1"/>
  <c r="T12" i="46"/>
  <c r="L12" i="46" s="1"/>
  <c r="T13" i="46"/>
  <c r="L13" i="46" s="1"/>
  <c r="T14" i="46"/>
  <c r="L14" i="46" s="1"/>
  <c r="T15" i="46"/>
  <c r="L15" i="46" s="1"/>
  <c r="T16" i="46"/>
  <c r="L16" i="46" s="1"/>
  <c r="AJ16" i="46"/>
  <c r="AN17" i="46"/>
  <c r="AO18" i="46"/>
  <c r="T20" i="46"/>
  <c r="L20" i="46" s="1"/>
  <c r="AK22" i="46"/>
  <c r="AN25" i="46"/>
  <c r="AO26" i="46"/>
  <c r="T27" i="46"/>
  <c r="L27" i="46" s="1"/>
  <c r="AN29" i="46"/>
  <c r="O30" i="47"/>
  <c r="AL6" i="47"/>
  <c r="AK7" i="47"/>
  <c r="AK8" i="47"/>
  <c r="AP13" i="47"/>
  <c r="AE14" i="47"/>
  <c r="AM14" i="47"/>
  <c r="AL15" i="47"/>
  <c r="AP19" i="47"/>
  <c r="AE22" i="47"/>
  <c r="AM22" i="47"/>
  <c r="AL23" i="47"/>
  <c r="AP27" i="47"/>
  <c r="M30" i="46"/>
  <c r="AB6" i="46"/>
  <c r="AJ6" i="46"/>
  <c r="AB7" i="46"/>
  <c r="AB8" i="46"/>
  <c r="AB9" i="46"/>
  <c r="AB10" i="46"/>
  <c r="AB11" i="46"/>
  <c r="AB12" i="46"/>
  <c r="AB13" i="46"/>
  <c r="AB14" i="46"/>
  <c r="AB15" i="46"/>
  <c r="AO17" i="46"/>
  <c r="AK21" i="46"/>
  <c r="AN24" i="46"/>
  <c r="AO25" i="46"/>
  <c r="AK27" i="46"/>
  <c r="AO29" i="46"/>
  <c r="AE6" i="47"/>
  <c r="AD8" i="47"/>
  <c r="AG9" i="47"/>
  <c r="AG20" i="47"/>
  <c r="AN21" i="47"/>
  <c r="AG28" i="47"/>
  <c r="AN29" i="47"/>
  <c r="AC7" i="48"/>
  <c r="AN14" i="48"/>
  <c r="AC6" i="46"/>
  <c r="AC7" i="46"/>
  <c r="AC8" i="46"/>
  <c r="AC9" i="46"/>
  <c r="AC10" i="46"/>
  <c r="AC11" i="46"/>
  <c r="AC12" i="46"/>
  <c r="AC13" i="46"/>
  <c r="AC14" i="46"/>
  <c r="AC15" i="46"/>
  <c r="AK16" i="46"/>
  <c r="AC16" i="46"/>
  <c r="AK20" i="46"/>
  <c r="AN23" i="46"/>
  <c r="AO24" i="46"/>
  <c r="AJ24" i="46"/>
  <c r="T28" i="46"/>
  <c r="L28" i="46" s="1"/>
  <c r="Q30" i="47"/>
  <c r="AN6" i="47"/>
  <c r="P30" i="47"/>
  <c r="AE8" i="47"/>
  <c r="AH9" i="47"/>
  <c r="AK10" i="47"/>
  <c r="AE11" i="47"/>
  <c r="AH12" i="47"/>
  <c r="AJ13" i="47"/>
  <c r="AO14" i="47"/>
  <c r="AL16" i="47"/>
  <c r="AJ19" i="47"/>
  <c r="AH20" i="47"/>
  <c r="AX20" i="47" s="1"/>
  <c r="AG21" i="47"/>
  <c r="AO22" i="47"/>
  <c r="AL24" i="47"/>
  <c r="AJ27" i="47"/>
  <c r="AH28" i="47"/>
  <c r="AG29" i="47"/>
  <c r="AG14" i="48"/>
  <c r="AO14" i="48"/>
  <c r="R30" i="47"/>
  <c r="AO6" i="47"/>
  <c r="AF7" i="47"/>
  <c r="AN7" i="47"/>
  <c r="AF11" i="47"/>
  <c r="AP14" i="47"/>
  <c r="AO15" i="47"/>
  <c r="AE16" i="47"/>
  <c r="AD17" i="47"/>
  <c r="AD18" i="47"/>
  <c r="AK19" i="47"/>
  <c r="AP21" i="47"/>
  <c r="AP22" i="47"/>
  <c r="AO23" i="47"/>
  <c r="AE24" i="47"/>
  <c r="AD25" i="47"/>
  <c r="AD26" i="47"/>
  <c r="AK27" i="47"/>
  <c r="AP29" i="47"/>
  <c r="AL10" i="48"/>
  <c r="AH6" i="47"/>
  <c r="AO7" i="47"/>
  <c r="AG8" i="47"/>
  <c r="AO8" i="47"/>
  <c r="AJ9" i="47"/>
  <c r="AE10" i="47"/>
  <c r="AM10" i="47"/>
  <c r="AD13" i="47"/>
  <c r="AL13" i="47"/>
  <c r="AP15" i="47"/>
  <c r="AE18" i="47"/>
  <c r="AM18" i="47"/>
  <c r="AL19" i="47"/>
  <c r="AP23" i="47"/>
  <c r="AE26" i="47"/>
  <c r="AM26" i="47"/>
  <c r="AL27" i="47"/>
  <c r="AN6" i="48"/>
  <c r="AF8" i="48"/>
  <c r="AN8" i="48"/>
  <c r="AG13" i="48"/>
  <c r="AO13" i="48"/>
  <c r="AF10" i="46"/>
  <c r="AF11" i="46"/>
  <c r="AF12" i="46"/>
  <c r="AF13" i="46"/>
  <c r="AF14" i="46"/>
  <c r="AF15" i="46"/>
  <c r="AK17" i="46"/>
  <c r="AN20" i="46"/>
  <c r="AO21" i="46"/>
  <c r="AK25" i="46"/>
  <c r="AO27" i="46"/>
  <c r="AK29" i="46"/>
  <c r="AH7" i="47"/>
  <c r="AP8" i="47"/>
  <c r="AK9" i="47"/>
  <c r="AN10" i="47"/>
  <c r="AH11" i="47"/>
  <c r="AP11" i="47"/>
  <c r="AK12" i="47"/>
  <c r="AG16" i="47"/>
  <c r="AN17" i="47"/>
  <c r="AG24" i="47"/>
  <c r="AN25" i="47"/>
  <c r="S30" i="47"/>
  <c r="AO8" i="48"/>
  <c r="AG8" i="48"/>
  <c r="AF9" i="48"/>
  <c r="AN9" i="48"/>
  <c r="AN16" i="48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L8" i="47"/>
  <c r="AO9" i="47"/>
  <c r="AM11" i="47"/>
  <c r="AJ12" i="47"/>
  <c r="AP12" i="47"/>
  <c r="AK14" i="47"/>
  <c r="AD15" i="47"/>
  <c r="AO16" i="47"/>
  <c r="AL17" i="47"/>
  <c r="AK18" i="47"/>
  <c r="AD19" i="47"/>
  <c r="AO20" i="47"/>
  <c r="AL21" i="47"/>
  <c r="AK22" i="47"/>
  <c r="AD23" i="47"/>
  <c r="AO24" i="47"/>
  <c r="AL25" i="47"/>
  <c r="AK26" i="47"/>
  <c r="AD27" i="47"/>
  <c r="AO28" i="47"/>
  <c r="AL29" i="47"/>
  <c r="AL7" i="48"/>
  <c r="AE9" i="48"/>
  <c r="AN11" i="48"/>
  <c r="AN13" i="48"/>
  <c r="AE14" i="48"/>
  <c r="AL15" i="48"/>
  <c r="AJ8" i="49"/>
  <c r="AL19" i="48"/>
  <c r="AF17" i="46"/>
  <c r="AF18" i="46"/>
  <c r="AF19" i="46"/>
  <c r="AF20" i="46"/>
  <c r="AF21" i="46"/>
  <c r="AF22" i="46"/>
  <c r="AF23" i="46"/>
  <c r="AF24" i="46"/>
  <c r="AF25" i="46"/>
  <c r="AF26" i="46"/>
  <c r="AF27" i="46"/>
  <c r="AF28" i="46"/>
  <c r="AF29" i="46"/>
  <c r="AJ11" i="47"/>
  <c r="AN14" i="47"/>
  <c r="AH15" i="47"/>
  <c r="AJ16" i="47"/>
  <c r="AN18" i="47"/>
  <c r="AH19" i="47"/>
  <c r="AJ20" i="47"/>
  <c r="AN22" i="47"/>
  <c r="AH23" i="47"/>
  <c r="AJ24" i="47"/>
  <c r="AN26" i="47"/>
  <c r="AH27" i="47"/>
  <c r="AJ28" i="47"/>
  <c r="R30" i="48"/>
  <c r="AO6" i="48"/>
  <c r="AH9" i="48"/>
  <c r="AG15" i="48"/>
  <c r="AO15" i="48"/>
  <c r="AB17" i="48"/>
  <c r="AG16" i="46"/>
  <c r="AG17" i="46"/>
  <c r="AG18" i="46"/>
  <c r="AG19" i="46"/>
  <c r="AG20" i="46"/>
  <c r="AG21" i="46"/>
  <c r="AG22" i="46"/>
  <c r="AG23" i="46"/>
  <c r="AG24" i="46"/>
  <c r="AG25" i="46"/>
  <c r="AG26" i="46"/>
  <c r="AG27" i="46"/>
  <c r="AW27" i="46" s="1"/>
  <c r="AG28" i="46"/>
  <c r="AG29" i="46"/>
  <c r="AJ8" i="47"/>
  <c r="AK11" i="47"/>
  <c r="AK16" i="47"/>
  <c r="AK20" i="47"/>
  <c r="AK24" i="47"/>
  <c r="AK28" i="47"/>
  <c r="AH7" i="48"/>
  <c r="AN15" i="47"/>
  <c r="AJ17" i="47"/>
  <c r="AN19" i="47"/>
  <c r="AJ21" i="47"/>
  <c r="AN23" i="47"/>
  <c r="AJ25" i="47"/>
  <c r="AN27" i="47"/>
  <c r="AJ29" i="47"/>
  <c r="AB8" i="48"/>
  <c r="AB9" i="48"/>
  <c r="AK10" i="48"/>
  <c r="AL17" i="48"/>
  <c r="AD17" i="48"/>
  <c r="AH9" i="49"/>
  <c r="AP9" i="49"/>
  <c r="N30" i="47"/>
  <c r="AC6" i="47"/>
  <c r="AJ10" i="47"/>
  <c r="AK13" i="47"/>
  <c r="AK17" i="47"/>
  <c r="AK21" i="47"/>
  <c r="AK25" i="47"/>
  <c r="AK29" i="47"/>
  <c r="AB6" i="48"/>
  <c r="AB7" i="48"/>
  <c r="AC8" i="48"/>
  <c r="AG12" i="48"/>
  <c r="AO12" i="48"/>
  <c r="AD13" i="48"/>
  <c r="AL13" i="48"/>
  <c r="AJ14" i="47"/>
  <c r="AN16" i="47"/>
  <c r="AJ18" i="47"/>
  <c r="AN20" i="47"/>
  <c r="AJ22" i="47"/>
  <c r="AN24" i="47"/>
  <c r="AJ26" i="47"/>
  <c r="AN28" i="47"/>
  <c r="AK7" i="48"/>
  <c r="AL8" i="48"/>
  <c r="AM10" i="48"/>
  <c r="AE11" i="48"/>
  <c r="AH12" i="48"/>
  <c r="AE13" i="48"/>
  <c r="AD14" i="48"/>
  <c r="AM27" i="48"/>
  <c r="AF13" i="47"/>
  <c r="AF14" i="47"/>
  <c r="AF15" i="47"/>
  <c r="AF16" i="47"/>
  <c r="AF17" i="47"/>
  <c r="AF18" i="47"/>
  <c r="AF19" i="47"/>
  <c r="AF20" i="47"/>
  <c r="AF21" i="47"/>
  <c r="AF22" i="47"/>
  <c r="AF23" i="47"/>
  <c r="AF24" i="47"/>
  <c r="AF25" i="47"/>
  <c r="AV25" i="47" s="1"/>
  <c r="AF26" i="47"/>
  <c r="AF27" i="47"/>
  <c r="AF28" i="47"/>
  <c r="AV28" i="47" s="1"/>
  <c r="AF29" i="47"/>
  <c r="S30" i="48"/>
  <c r="AH6" i="48"/>
  <c r="AJ10" i="48"/>
  <c r="AB10" i="48"/>
  <c r="AM14" i="48"/>
  <c r="AN15" i="48"/>
  <c r="AG16" i="48"/>
  <c r="AO16" i="48"/>
  <c r="AK17" i="48"/>
  <c r="AG18" i="48"/>
  <c r="AO18" i="48"/>
  <c r="AM19" i="48"/>
  <c r="AK20" i="48"/>
  <c r="AO24" i="48"/>
  <c r="AD27" i="48"/>
  <c r="AL27" i="48"/>
  <c r="AK28" i="48"/>
  <c r="AG9" i="49"/>
  <c r="AO9" i="49"/>
  <c r="AK22" i="49"/>
  <c r="AC22" i="49"/>
  <c r="AP15" i="48"/>
  <c r="AO19" i="48"/>
  <c r="AK21" i="48"/>
  <c r="AN26" i="48"/>
  <c r="AK29" i="48"/>
  <c r="AC16" i="49"/>
  <c r="AC26" i="49"/>
  <c r="T8" i="47"/>
  <c r="L8" i="47" s="1"/>
  <c r="T9" i="47"/>
  <c r="L9" i="47" s="1"/>
  <c r="T10" i="47"/>
  <c r="L10" i="47" s="1"/>
  <c r="T11" i="47"/>
  <c r="L11" i="47" s="1"/>
  <c r="T12" i="47"/>
  <c r="L12" i="47" s="1"/>
  <c r="T13" i="47"/>
  <c r="L13" i="47" s="1"/>
  <c r="N30" i="48"/>
  <c r="AC6" i="48"/>
  <c r="AK6" i="48"/>
  <c r="AP10" i="48"/>
  <c r="AJ11" i="48"/>
  <c r="AK12" i="48"/>
  <c r="AP13" i="48"/>
  <c r="AP14" i="48"/>
  <c r="AD15" i="48"/>
  <c r="AL21" i="48"/>
  <c r="T24" i="48"/>
  <c r="L24" i="48" s="1"/>
  <c r="AB24" i="48"/>
  <c r="AJ24" i="48"/>
  <c r="AP25" i="48"/>
  <c r="AG26" i="48"/>
  <c r="AO26" i="48"/>
  <c r="AO27" i="48"/>
  <c r="AL29" i="48"/>
  <c r="AL15" i="49"/>
  <c r="AD17" i="49"/>
  <c r="AB8" i="47"/>
  <c r="AB9" i="47"/>
  <c r="AB10" i="47"/>
  <c r="AB11" i="47"/>
  <c r="AB12" i="47"/>
  <c r="AB13" i="47"/>
  <c r="AB14" i="47"/>
  <c r="AB15" i="47"/>
  <c r="AB16" i="47"/>
  <c r="AB17" i="47"/>
  <c r="AB18" i="47"/>
  <c r="AB19" i="47"/>
  <c r="AB20" i="47"/>
  <c r="AB21" i="47"/>
  <c r="AB22" i="47"/>
  <c r="AB23" i="47"/>
  <c r="AB24" i="47"/>
  <c r="AB25" i="47"/>
  <c r="AB26" i="47"/>
  <c r="AB27" i="47"/>
  <c r="AB28" i="47"/>
  <c r="AB29" i="47"/>
  <c r="AL6" i="48"/>
  <c r="O30" i="48"/>
  <c r="AD6" i="48"/>
  <c r="AP7" i="48"/>
  <c r="AK9" i="48"/>
  <c r="AM9" i="48"/>
  <c r="AK11" i="48"/>
  <c r="AJ15" i="48"/>
  <c r="AE15" i="48"/>
  <c r="AG19" i="48"/>
  <c r="AO20" i="48"/>
  <c r="AD23" i="48"/>
  <c r="AL23" i="48"/>
  <c r="AK24" i="48"/>
  <c r="AO28" i="48"/>
  <c r="AM17" i="49"/>
  <c r="AC8" i="47"/>
  <c r="AC9" i="47"/>
  <c r="AC10" i="47"/>
  <c r="AC11" i="47"/>
  <c r="AC12" i="47"/>
  <c r="AC13" i="47"/>
  <c r="AC14" i="47"/>
  <c r="AC15" i="47"/>
  <c r="AC16" i="47"/>
  <c r="AS16" i="47" s="1"/>
  <c r="AC17" i="47"/>
  <c r="AC18" i="47"/>
  <c r="AC19" i="47"/>
  <c r="AC20" i="47"/>
  <c r="AC21" i="47"/>
  <c r="AC22" i="47"/>
  <c r="AC23" i="47"/>
  <c r="AC24" i="47"/>
  <c r="AC25" i="47"/>
  <c r="AC26" i="47"/>
  <c r="AC27" i="47"/>
  <c r="AC28" i="47"/>
  <c r="AC29" i="47"/>
  <c r="P30" i="48"/>
  <c r="AE6" i="48"/>
  <c r="AK8" i="48"/>
  <c r="AJ13" i="48"/>
  <c r="AJ14" i="48"/>
  <c r="AK15" i="48"/>
  <c r="AM23" i="48"/>
  <c r="AB6" i="49"/>
  <c r="AG13" i="49"/>
  <c r="AO13" i="49"/>
  <c r="AN18" i="49"/>
  <c r="Q30" i="48"/>
  <c r="AF6" i="48"/>
  <c r="AN12" i="48"/>
  <c r="AK13" i="48"/>
  <c r="AK14" i="48"/>
  <c r="AN22" i="48"/>
  <c r="AK25" i="48"/>
  <c r="AJ12" i="49"/>
  <c r="AH13" i="49"/>
  <c r="AP13" i="49"/>
  <c r="AG18" i="49"/>
  <c r="AO18" i="49"/>
  <c r="AO19" i="49"/>
  <c r="AG19" i="49"/>
  <c r="AM25" i="49"/>
  <c r="AF16" i="48"/>
  <c r="T17" i="48"/>
  <c r="L17" i="48" s="1"/>
  <c r="AJ17" i="48"/>
  <c r="AN18" i="48"/>
  <c r="AD19" i="48"/>
  <c r="T20" i="48"/>
  <c r="L20" i="48" s="1"/>
  <c r="AB20" i="48"/>
  <c r="AJ20" i="48"/>
  <c r="AP21" i="48"/>
  <c r="AG22" i="48"/>
  <c r="AO22" i="48"/>
  <c r="AO23" i="48"/>
  <c r="AL25" i="48"/>
  <c r="AC26" i="48"/>
  <c r="T28" i="48"/>
  <c r="L28" i="48" s="1"/>
  <c r="AB28" i="48"/>
  <c r="AJ28" i="48"/>
  <c r="AP29" i="48"/>
  <c r="AB7" i="49"/>
  <c r="AH19" i="49"/>
  <c r="AP19" i="49"/>
  <c r="AF11" i="48"/>
  <c r="AF12" i="48"/>
  <c r="AF13" i="48"/>
  <c r="AF14" i="48"/>
  <c r="AV14" i="48" s="1"/>
  <c r="AF15" i="48"/>
  <c r="AV15" i="48" s="1"/>
  <c r="AP16" i="48"/>
  <c r="AP18" i="48"/>
  <c r="AN19" i="48"/>
  <c r="AG20" i="48"/>
  <c r="T21" i="48"/>
  <c r="L21" i="48" s="1"/>
  <c r="AC21" i="48"/>
  <c r="AP22" i="48"/>
  <c r="AN23" i="48"/>
  <c r="AG24" i="48"/>
  <c r="T25" i="48"/>
  <c r="L25" i="48" s="1"/>
  <c r="AC25" i="48"/>
  <c r="AP26" i="48"/>
  <c r="AN27" i="48"/>
  <c r="AG28" i="48"/>
  <c r="T29" i="48"/>
  <c r="L29" i="48" s="1"/>
  <c r="AC29" i="48"/>
  <c r="AL6" i="49"/>
  <c r="AK8" i="49"/>
  <c r="AJ10" i="49"/>
  <c r="AC11" i="49"/>
  <c r="AK12" i="49"/>
  <c r="AJ14" i="49"/>
  <c r="AC15" i="49"/>
  <c r="AK15" i="49"/>
  <c r="AD16" i="49"/>
  <c r="AL16" i="49"/>
  <c r="AN17" i="49"/>
  <c r="AH18" i="49"/>
  <c r="AP18" i="49"/>
  <c r="AJ20" i="49"/>
  <c r="AL22" i="49"/>
  <c r="AP24" i="49"/>
  <c r="AN25" i="49"/>
  <c r="AN7" i="50"/>
  <c r="AF7" i="50"/>
  <c r="AL12" i="50"/>
  <c r="AM20" i="48"/>
  <c r="AM24" i="48"/>
  <c r="AM28" i="48"/>
  <c r="AD7" i="49"/>
  <c r="O30" i="49"/>
  <c r="AK10" i="49"/>
  <c r="AL11" i="49"/>
  <c r="AM16" i="49"/>
  <c r="AG17" i="49"/>
  <c r="AO17" i="49"/>
  <c r="AG21" i="49"/>
  <c r="AW21" i="49" s="1"/>
  <c r="AC23" i="49"/>
  <c r="AK23" i="49"/>
  <c r="AG25" i="49"/>
  <c r="AK27" i="49"/>
  <c r="AK28" i="49"/>
  <c r="AH8" i="50"/>
  <c r="AH14" i="48"/>
  <c r="AH15" i="48"/>
  <c r="T16" i="48"/>
  <c r="L16" i="48" s="1"/>
  <c r="AM17" i="48"/>
  <c r="T18" i="48"/>
  <c r="L18" i="48" s="1"/>
  <c r="AP19" i="48"/>
  <c r="AN20" i="48"/>
  <c r="T22" i="48"/>
  <c r="L22" i="48" s="1"/>
  <c r="AP23" i="48"/>
  <c r="AN24" i="48"/>
  <c r="T26" i="48"/>
  <c r="L26" i="48" s="1"/>
  <c r="AP27" i="48"/>
  <c r="AN28" i="48"/>
  <c r="AF6" i="49"/>
  <c r="AM7" i="49"/>
  <c r="AL7" i="49"/>
  <c r="AE8" i="49"/>
  <c r="AC9" i="49"/>
  <c r="AD10" i="49"/>
  <c r="AM11" i="49"/>
  <c r="AE12" i="49"/>
  <c r="AC13" i="49"/>
  <c r="AD14" i="49"/>
  <c r="AM15" i="49"/>
  <c r="AN16" i="49"/>
  <c r="AC19" i="49"/>
  <c r="AD20" i="49"/>
  <c r="AT20" i="49" s="1"/>
  <c r="AL23" i="49"/>
  <c r="AN26" i="49"/>
  <c r="AL27" i="49"/>
  <c r="AD29" i="49"/>
  <c r="AN17" i="48"/>
  <c r="AM21" i="48"/>
  <c r="AM25" i="48"/>
  <c r="AJ25" i="48"/>
  <c r="AM29" i="48"/>
  <c r="AJ29" i="48"/>
  <c r="R30" i="49"/>
  <c r="AG6" i="49"/>
  <c r="AN7" i="49"/>
  <c r="AN8" i="49"/>
  <c r="AD9" i="49"/>
  <c r="AE10" i="49"/>
  <c r="AM10" i="49"/>
  <c r="AN12" i="49"/>
  <c r="AD13" i="49"/>
  <c r="AE14" i="49"/>
  <c r="AM14" i="49"/>
  <c r="AC18" i="49"/>
  <c r="AK18" i="49"/>
  <c r="AD19" i="49"/>
  <c r="AL19" i="49"/>
  <c r="AM20" i="49"/>
  <c r="AG22" i="49"/>
  <c r="AC24" i="49"/>
  <c r="AG26" i="49"/>
  <c r="AO26" i="49"/>
  <c r="AM29" i="49"/>
  <c r="AC10" i="50"/>
  <c r="AB11" i="48"/>
  <c r="AB12" i="48"/>
  <c r="AB13" i="48"/>
  <c r="AB14" i="48"/>
  <c r="AB15" i="48"/>
  <c r="T19" i="48"/>
  <c r="L19" i="48" s="1"/>
  <c r="AP20" i="48"/>
  <c r="AN21" i="48"/>
  <c r="T23" i="48"/>
  <c r="L23" i="48" s="1"/>
  <c r="AP24" i="48"/>
  <c r="AN25" i="48"/>
  <c r="T27" i="48"/>
  <c r="L27" i="48" s="1"/>
  <c r="AP28" i="48"/>
  <c r="AN29" i="48"/>
  <c r="S30" i="49"/>
  <c r="AM9" i="49"/>
  <c r="AL9" i="49"/>
  <c r="AN10" i="49"/>
  <c r="AM13" i="49"/>
  <c r="AL13" i="49"/>
  <c r="AN14" i="49"/>
  <c r="AO15" i="49"/>
  <c r="AP16" i="49"/>
  <c r="AJ17" i="49"/>
  <c r="AJ21" i="49"/>
  <c r="AH22" i="49"/>
  <c r="AD24" i="49"/>
  <c r="AL24" i="49"/>
  <c r="AH26" i="49"/>
  <c r="AN28" i="49"/>
  <c r="AN29" i="49"/>
  <c r="T6" i="50"/>
  <c r="AN11" i="50"/>
  <c r="AN19" i="50"/>
  <c r="AD7" i="48"/>
  <c r="AD8" i="48"/>
  <c r="AC9" i="48"/>
  <c r="AC10" i="48"/>
  <c r="AS10" i="48" s="1"/>
  <c r="AC11" i="48"/>
  <c r="AC12" i="48"/>
  <c r="AC13" i="48"/>
  <c r="AC14" i="48"/>
  <c r="AC15" i="48"/>
  <c r="AM16" i="48"/>
  <c r="AP17" i="48"/>
  <c r="AM18" i="48"/>
  <c r="AJ18" i="48"/>
  <c r="AM22" i="48"/>
  <c r="AJ22" i="48"/>
  <c r="AM26" i="48"/>
  <c r="AJ26" i="48"/>
  <c r="AP8" i="49"/>
  <c r="AO10" i="49"/>
  <c r="AH11" i="49"/>
  <c r="AP12" i="49"/>
  <c r="AO14" i="49"/>
  <c r="AP15" i="49"/>
  <c r="AK21" i="49"/>
  <c r="AO23" i="49"/>
  <c r="AM24" i="49"/>
  <c r="AO27" i="49"/>
  <c r="AG27" i="49"/>
  <c r="AO28" i="49"/>
  <c r="AL8" i="50"/>
  <c r="AP20" i="49"/>
  <c r="AH20" i="49"/>
  <c r="AJ22" i="49"/>
  <c r="AH23" i="49"/>
  <c r="AD25" i="49"/>
  <c r="AP27" i="49"/>
  <c r="AN18" i="50"/>
  <c r="AJ20" i="50"/>
  <c r="AO18" i="50"/>
  <c r="AE16" i="48"/>
  <c r="AE17" i="48"/>
  <c r="AE18" i="48"/>
  <c r="AE19" i="48"/>
  <c r="AE20" i="48"/>
  <c r="AE21" i="48"/>
  <c r="AE22" i="48"/>
  <c r="AE23" i="48"/>
  <c r="AE24" i="48"/>
  <c r="AE25" i="48"/>
  <c r="AE26" i="48"/>
  <c r="AE27" i="48"/>
  <c r="AE28" i="48"/>
  <c r="AE29" i="48"/>
  <c r="AM6" i="49"/>
  <c r="AO7" i="49"/>
  <c r="AJ9" i="49"/>
  <c r="AN11" i="49"/>
  <c r="AJ13" i="49"/>
  <c r="AN15" i="49"/>
  <c r="AK16" i="49"/>
  <c r="AL17" i="49"/>
  <c r="AJ19" i="49"/>
  <c r="AM22" i="49"/>
  <c r="AN23" i="49"/>
  <c r="AK24" i="49"/>
  <c r="AL25" i="49"/>
  <c r="AJ27" i="49"/>
  <c r="AC27" i="49"/>
  <c r="AP29" i="49"/>
  <c r="AN6" i="50"/>
  <c r="AP7" i="50"/>
  <c r="AD8" i="50"/>
  <c r="AK9" i="50"/>
  <c r="AE10" i="50"/>
  <c r="AM10" i="50"/>
  <c r="AK12" i="50"/>
  <c r="AC12" i="50"/>
  <c r="AK11" i="51"/>
  <c r="AF18" i="48"/>
  <c r="AF19" i="48"/>
  <c r="AF20" i="48"/>
  <c r="AF21" i="48"/>
  <c r="AF22" i="48"/>
  <c r="AV22" i="48" s="1"/>
  <c r="AF23" i="48"/>
  <c r="AF24" i="48"/>
  <c r="AV24" i="48" s="1"/>
  <c r="AF25" i="48"/>
  <c r="AF26" i="48"/>
  <c r="AF27" i="48"/>
  <c r="AF28" i="48"/>
  <c r="AF29" i="48"/>
  <c r="N30" i="49"/>
  <c r="AC6" i="49"/>
  <c r="AJ18" i="49"/>
  <c r="AM21" i="49"/>
  <c r="AN22" i="49"/>
  <c r="AO25" i="49"/>
  <c r="AJ26" i="49"/>
  <c r="AP26" i="49"/>
  <c r="AD27" i="49"/>
  <c r="AJ28" i="49"/>
  <c r="AC28" i="49"/>
  <c r="R30" i="50"/>
  <c r="AO6" i="50"/>
  <c r="AK8" i="50"/>
  <c r="AC8" i="50"/>
  <c r="AF11" i="50"/>
  <c r="AE13" i="50"/>
  <c r="AO14" i="50"/>
  <c r="AJ8" i="51"/>
  <c r="AP14" i="51"/>
  <c r="AH14" i="51"/>
  <c r="AN21" i="49"/>
  <c r="AJ25" i="49"/>
  <c r="AJ29" i="49"/>
  <c r="AE9" i="50"/>
  <c r="AO10" i="50"/>
  <c r="AC11" i="50"/>
  <c r="AK11" i="50"/>
  <c r="AM12" i="50"/>
  <c r="AN13" i="50"/>
  <c r="AP14" i="50"/>
  <c r="AH14" i="50"/>
  <c r="AD15" i="50"/>
  <c r="AH22" i="50"/>
  <c r="AP24" i="50"/>
  <c r="AK29" i="50"/>
  <c r="AB7" i="51"/>
  <c r="AO17" i="51"/>
  <c r="AJ24" i="51"/>
  <c r="AH16" i="48"/>
  <c r="AH17" i="48"/>
  <c r="AX17" i="48" s="1"/>
  <c r="AH18" i="48"/>
  <c r="AH19" i="48"/>
  <c r="AH20" i="48"/>
  <c r="AH21" i="48"/>
  <c r="AH22" i="48"/>
  <c r="AH23" i="48"/>
  <c r="AH24" i="48"/>
  <c r="AH25" i="48"/>
  <c r="AH26" i="48"/>
  <c r="AH27" i="48"/>
  <c r="AH28" i="48"/>
  <c r="AH29" i="48"/>
  <c r="AJ16" i="49"/>
  <c r="AM19" i="49"/>
  <c r="AN20" i="49"/>
  <c r="AJ24" i="49"/>
  <c r="AM27" i="49"/>
  <c r="AC7" i="50"/>
  <c r="AK7" i="50"/>
  <c r="AM8" i="50"/>
  <c r="AN9" i="50"/>
  <c r="S30" i="50"/>
  <c r="AP10" i="50"/>
  <c r="AH10" i="50"/>
  <c r="AO13" i="50"/>
  <c r="T16" i="50"/>
  <c r="L16" i="50" s="1"/>
  <c r="AB16" i="50"/>
  <c r="AC18" i="50"/>
  <c r="AJ19" i="50"/>
  <c r="AH20" i="50"/>
  <c r="AC28" i="50"/>
  <c r="Q30" i="49"/>
  <c r="AK7" i="49"/>
  <c r="AN9" i="49"/>
  <c r="AJ11" i="49"/>
  <c r="AN13" i="49"/>
  <c r="AJ15" i="49"/>
  <c r="AM18" i="49"/>
  <c r="AN19" i="49"/>
  <c r="AO22" i="49"/>
  <c r="AJ23" i="49"/>
  <c r="AP23" i="49"/>
  <c r="AM26" i="49"/>
  <c r="AN27" i="49"/>
  <c r="AM28" i="49"/>
  <c r="M30" i="50"/>
  <c r="AB6" i="50"/>
  <c r="AO9" i="50"/>
  <c r="AM11" i="50"/>
  <c r="AE11" i="50"/>
  <c r="AP13" i="50"/>
  <c r="AF15" i="50"/>
  <c r="AG17" i="50"/>
  <c r="AO17" i="50"/>
  <c r="AL18" i="50"/>
  <c r="AC19" i="50"/>
  <c r="AS19" i="50" s="1"/>
  <c r="T22" i="50"/>
  <c r="L22" i="50" s="1"/>
  <c r="AB22" i="50"/>
  <c r="AJ22" i="50"/>
  <c r="AM9" i="51"/>
  <c r="AO20" i="51"/>
  <c r="AJ22" i="51"/>
  <c r="AM7" i="50"/>
  <c r="AE7" i="50"/>
  <c r="AP9" i="50"/>
  <c r="AH12" i="50"/>
  <c r="AX12" i="50" s="1"/>
  <c r="AC14" i="50"/>
  <c r="AL16" i="50"/>
  <c r="T20" i="50"/>
  <c r="L20" i="50" s="1"/>
  <c r="AB20" i="50"/>
  <c r="AC21" i="50"/>
  <c r="AK21" i="50"/>
  <c r="AK22" i="50"/>
  <c r="AL27" i="50"/>
  <c r="AP11" i="51"/>
  <c r="AJ13" i="50"/>
  <c r="AL14" i="50"/>
  <c r="AP15" i="50"/>
  <c r="AH15" i="50"/>
  <c r="AM16" i="50"/>
  <c r="AF18" i="50"/>
  <c r="AP10" i="51"/>
  <c r="AC12" i="51"/>
  <c r="AM23" i="49"/>
  <c r="AN24" i="49"/>
  <c r="AP28" i="49"/>
  <c r="AO29" i="49"/>
  <c r="AM6" i="50"/>
  <c r="AJ9" i="50"/>
  <c r="AL10" i="50"/>
  <c r="AP11" i="50"/>
  <c r="AK13" i="50"/>
  <c r="AE14" i="50"/>
  <c r="AM14" i="50"/>
  <c r="T17" i="50"/>
  <c r="L17" i="50" s="1"/>
  <c r="AB17" i="50"/>
  <c r="AJ17" i="50"/>
  <c r="AG18" i="50"/>
  <c r="AF19" i="50"/>
  <c r="AL20" i="50"/>
  <c r="AN26" i="50"/>
  <c r="AG28" i="50"/>
  <c r="AP29" i="50"/>
  <c r="AH15" i="51"/>
  <c r="AP15" i="51"/>
  <c r="AD6" i="49"/>
  <c r="AC7" i="49"/>
  <c r="AB8" i="49"/>
  <c r="AB9" i="49"/>
  <c r="AB10" i="49"/>
  <c r="AB11" i="49"/>
  <c r="AB12" i="49"/>
  <c r="AB13" i="49"/>
  <c r="AB14" i="49"/>
  <c r="AB15" i="49"/>
  <c r="AB16" i="49"/>
  <c r="AB17" i="49"/>
  <c r="AB18" i="49"/>
  <c r="AB19" i="49"/>
  <c r="AB20" i="49"/>
  <c r="AB21" i="49"/>
  <c r="AB22" i="49"/>
  <c r="AB23" i="49"/>
  <c r="AB24" i="49"/>
  <c r="AB25" i="49"/>
  <c r="AB26" i="49"/>
  <c r="AB27" i="49"/>
  <c r="AB28" i="49"/>
  <c r="AB29" i="49"/>
  <c r="AP6" i="50"/>
  <c r="AJ8" i="50"/>
  <c r="AJ12" i="50"/>
  <c r="AP17" i="50"/>
  <c r="AK18" i="50"/>
  <c r="AL19" i="50"/>
  <c r="T21" i="50"/>
  <c r="L21" i="50" s="1"/>
  <c r="AB21" i="50"/>
  <c r="AC22" i="50"/>
  <c r="AP23" i="50"/>
  <c r="AG24" i="50"/>
  <c r="AP26" i="50"/>
  <c r="AJ28" i="50"/>
  <c r="AG29" i="50"/>
  <c r="AO29" i="50"/>
  <c r="AC6" i="51"/>
  <c r="AO11" i="51"/>
  <c r="AG14" i="51"/>
  <c r="AO14" i="51"/>
  <c r="AG15" i="51"/>
  <c r="AF18" i="51"/>
  <c r="AP21" i="51"/>
  <c r="AD29" i="51"/>
  <c r="AT29" i="51" s="1"/>
  <c r="AL21" i="50"/>
  <c r="T23" i="50"/>
  <c r="L23" i="50" s="1"/>
  <c r="AB23" i="50"/>
  <c r="T25" i="50"/>
  <c r="L25" i="50" s="1"/>
  <c r="AC27" i="50"/>
  <c r="AL28" i="50"/>
  <c r="AK6" i="51"/>
  <c r="AK8" i="51"/>
  <c r="AN9" i="51"/>
  <c r="AH16" i="51"/>
  <c r="AP18" i="51"/>
  <c r="AP20" i="51"/>
  <c r="AD26" i="51"/>
  <c r="AE15" i="49"/>
  <c r="AE16" i="49"/>
  <c r="AE17" i="49"/>
  <c r="AE18" i="49"/>
  <c r="AE19" i="49"/>
  <c r="AE20" i="49"/>
  <c r="AE21" i="49"/>
  <c r="AE22" i="49"/>
  <c r="AE23" i="49"/>
  <c r="AE24" i="49"/>
  <c r="AE25" i="49"/>
  <c r="AE26" i="49"/>
  <c r="AE27" i="49"/>
  <c r="AE28" i="49"/>
  <c r="AE29" i="49"/>
  <c r="N30" i="50"/>
  <c r="AK6" i="50"/>
  <c r="AC6" i="50"/>
  <c r="AO7" i="50"/>
  <c r="AO11" i="50"/>
  <c r="AF16" i="50"/>
  <c r="AP18" i="50"/>
  <c r="AG19" i="50"/>
  <c r="AO19" i="50"/>
  <c r="AF20" i="50"/>
  <c r="AN20" i="50"/>
  <c r="AL22" i="50"/>
  <c r="T24" i="50"/>
  <c r="L24" i="50" s="1"/>
  <c r="AB24" i="50"/>
  <c r="AK25" i="50"/>
  <c r="AC26" i="50"/>
  <c r="AK27" i="50"/>
  <c r="AM28" i="50"/>
  <c r="AL6" i="51"/>
  <c r="AP7" i="51"/>
  <c r="AD10" i="51"/>
  <c r="AL10" i="51"/>
  <c r="AD22" i="51"/>
  <c r="AN28" i="51"/>
  <c r="AO29" i="51"/>
  <c r="AH6" i="49"/>
  <c r="AP6" i="49"/>
  <c r="AG7" i="49"/>
  <c r="AF8" i="49"/>
  <c r="AV8" i="49" s="1"/>
  <c r="AF9" i="49"/>
  <c r="AV9" i="49" s="1"/>
  <c r="AF10" i="49"/>
  <c r="AF11" i="49"/>
  <c r="AF12" i="49"/>
  <c r="AF13" i="49"/>
  <c r="AF14" i="49"/>
  <c r="AF15" i="49"/>
  <c r="AV15" i="49" s="1"/>
  <c r="AF16" i="49"/>
  <c r="AV16" i="49" s="1"/>
  <c r="AF17" i="49"/>
  <c r="AF18" i="49"/>
  <c r="AF19" i="49"/>
  <c r="AF20" i="49"/>
  <c r="AF21" i="49"/>
  <c r="AF22" i="49"/>
  <c r="AF23" i="49"/>
  <c r="AF24" i="49"/>
  <c r="AF25" i="49"/>
  <c r="AF26" i="49"/>
  <c r="AF27" i="49"/>
  <c r="AV27" i="49" s="1"/>
  <c r="AF28" i="49"/>
  <c r="AF29" i="49"/>
  <c r="O30" i="50"/>
  <c r="AD6" i="50"/>
  <c r="AJ10" i="50"/>
  <c r="AJ14" i="50"/>
  <c r="AC15" i="50"/>
  <c r="AN16" i="50"/>
  <c r="AL17" i="50"/>
  <c r="AH17" i="50"/>
  <c r="AP19" i="50"/>
  <c r="AG20" i="50"/>
  <c r="AO20" i="50"/>
  <c r="AF21" i="50"/>
  <c r="AN21" i="50"/>
  <c r="AL23" i="50"/>
  <c r="AJ23" i="50"/>
  <c r="AJ24" i="50"/>
  <c r="AD26" i="50"/>
  <c r="AC29" i="50"/>
  <c r="AM8" i="51"/>
  <c r="AM10" i="51"/>
  <c r="AM13" i="51"/>
  <c r="AC14" i="51"/>
  <c r="AK14" i="51"/>
  <c r="AC15" i="51"/>
  <c r="AD21" i="51"/>
  <c r="AM23" i="51"/>
  <c r="AG28" i="49"/>
  <c r="AG29" i="49"/>
  <c r="P30" i="50"/>
  <c r="AE6" i="50"/>
  <c r="AO8" i="50"/>
  <c r="AO12" i="50"/>
  <c r="AL15" i="50"/>
  <c r="AP16" i="50"/>
  <c r="AM17" i="50"/>
  <c r="T18" i="50"/>
  <c r="L18" i="50" s="1"/>
  <c r="AB18" i="50"/>
  <c r="AP20" i="50"/>
  <c r="AG21" i="50"/>
  <c r="AO21" i="50"/>
  <c r="AF22" i="50"/>
  <c r="AN22" i="50"/>
  <c r="AM25" i="50"/>
  <c r="AJ25" i="50"/>
  <c r="AM26" i="50"/>
  <c r="AO28" i="50"/>
  <c r="T7" i="51"/>
  <c r="L7" i="51" s="1"/>
  <c r="AJ7" i="51"/>
  <c r="AN8" i="51"/>
  <c r="AD15" i="51"/>
  <c r="AL15" i="51"/>
  <c r="AK17" i="51"/>
  <c r="AM21" i="51"/>
  <c r="AF23" i="51"/>
  <c r="AF24" i="51"/>
  <c r="AH27" i="49"/>
  <c r="AH28" i="49"/>
  <c r="AH29" i="49"/>
  <c r="Q30" i="50"/>
  <c r="AF6" i="50"/>
  <c r="AJ7" i="50"/>
  <c r="AJ11" i="50"/>
  <c r="AF17" i="50"/>
  <c r="T19" i="50"/>
  <c r="L19" i="50" s="1"/>
  <c r="AB19" i="50"/>
  <c r="AP21" i="50"/>
  <c r="AG22" i="50"/>
  <c r="AO22" i="50"/>
  <c r="AF23" i="50"/>
  <c r="AN23" i="50"/>
  <c r="AF25" i="50"/>
  <c r="AN25" i="50"/>
  <c r="AG27" i="50"/>
  <c r="AO27" i="50"/>
  <c r="R30" i="51"/>
  <c r="AO6" i="51"/>
  <c r="AJ9" i="51"/>
  <c r="AG13" i="51"/>
  <c r="AM15" i="51"/>
  <c r="AE15" i="51"/>
  <c r="AD16" i="51"/>
  <c r="AP22" i="50"/>
  <c r="AG23" i="50"/>
  <c r="AO23" i="50"/>
  <c r="AF24" i="50"/>
  <c r="AN24" i="50"/>
  <c r="AO26" i="50"/>
  <c r="AP27" i="50"/>
  <c r="AH10" i="51"/>
  <c r="AK12" i="51"/>
  <c r="AP13" i="51"/>
  <c r="AE16" i="51"/>
  <c r="AM16" i="51"/>
  <c r="AM19" i="51"/>
  <c r="AO21" i="51"/>
  <c r="AJ27" i="51"/>
  <c r="AJ28" i="51"/>
  <c r="AH6" i="50"/>
  <c r="AG7" i="50"/>
  <c r="AG8" i="50"/>
  <c r="AG9" i="50"/>
  <c r="AG10" i="50"/>
  <c r="AG11" i="50"/>
  <c r="AG12" i="50"/>
  <c r="AG13" i="50"/>
  <c r="AG14" i="50"/>
  <c r="T15" i="50"/>
  <c r="L15" i="50" s="1"/>
  <c r="AK26" i="50"/>
  <c r="T27" i="50"/>
  <c r="L27" i="50" s="1"/>
  <c r="AF29" i="50"/>
  <c r="AN29" i="50"/>
  <c r="M30" i="51"/>
  <c r="T6" i="51"/>
  <c r="AB6" i="51"/>
  <c r="AJ6" i="51"/>
  <c r="AF6" i="51"/>
  <c r="AK7" i="51"/>
  <c r="AJ11" i="51"/>
  <c r="AL12" i="51"/>
  <c r="AD12" i="51"/>
  <c r="AN13" i="51"/>
  <c r="AF20" i="51"/>
  <c r="AV20" i="51" s="1"/>
  <c r="AM22" i="51"/>
  <c r="AM26" i="51"/>
  <c r="AM27" i="51"/>
  <c r="AB7" i="50"/>
  <c r="AB8" i="50"/>
  <c r="AB9" i="50"/>
  <c r="AB10" i="50"/>
  <c r="AB11" i="50"/>
  <c r="AB12" i="50"/>
  <c r="AB13" i="50"/>
  <c r="AB14" i="50"/>
  <c r="AM15" i="50"/>
  <c r="T26" i="50"/>
  <c r="L26" i="50" s="1"/>
  <c r="AM27" i="50"/>
  <c r="AP28" i="50"/>
  <c r="AN6" i="51"/>
  <c r="AF7" i="51"/>
  <c r="AG9" i="51"/>
  <c r="AW9" i="51" s="1"/>
  <c r="AM11" i="51"/>
  <c r="AL14" i="51"/>
  <c r="AD14" i="51"/>
  <c r="AL18" i="51"/>
  <c r="AC19" i="51"/>
  <c r="AP22" i="51"/>
  <c r="AO25" i="51"/>
  <c r="AP26" i="51"/>
  <c r="AO28" i="51"/>
  <c r="AM18" i="50"/>
  <c r="AM19" i="50"/>
  <c r="AM20" i="50"/>
  <c r="AM21" i="50"/>
  <c r="AM22" i="50"/>
  <c r="AM23" i="50"/>
  <c r="AM24" i="50"/>
  <c r="AP25" i="50"/>
  <c r="T29" i="50"/>
  <c r="L29" i="50" s="1"/>
  <c r="AB29" i="50"/>
  <c r="AO7" i="51"/>
  <c r="AH8" i="51"/>
  <c r="AH9" i="51"/>
  <c r="AC10" i="51"/>
  <c r="AK10" i="51"/>
  <c r="AN11" i="51"/>
  <c r="AJ13" i="51"/>
  <c r="AJ20" i="51"/>
  <c r="AP25" i="51"/>
  <c r="AE16" i="50"/>
  <c r="AE17" i="50"/>
  <c r="AE18" i="50"/>
  <c r="AE19" i="50"/>
  <c r="AE20" i="50"/>
  <c r="AE21" i="50"/>
  <c r="AE22" i="50"/>
  <c r="AE23" i="50"/>
  <c r="AE24" i="50"/>
  <c r="AE25" i="50"/>
  <c r="AE26" i="50"/>
  <c r="AE27" i="50"/>
  <c r="AM6" i="51"/>
  <c r="AP9" i="51"/>
  <c r="AN10" i="51"/>
  <c r="AH11" i="51"/>
  <c r="AJ12" i="51"/>
  <c r="AF14" i="51"/>
  <c r="AN16" i="51"/>
  <c r="T17" i="51"/>
  <c r="L17" i="51" s="1"/>
  <c r="AB17" i="51"/>
  <c r="AJ17" i="51"/>
  <c r="AG18" i="51"/>
  <c r="AO18" i="51"/>
  <c r="AD19" i="51"/>
  <c r="AL19" i="51"/>
  <c r="AF21" i="51"/>
  <c r="AP23" i="51"/>
  <c r="AM24" i="51"/>
  <c r="AJ25" i="51"/>
  <c r="AO26" i="51"/>
  <c r="AD27" i="51"/>
  <c r="AN29" i="51"/>
  <c r="AJ23" i="51"/>
  <c r="AO24" i="51"/>
  <c r="AD25" i="51"/>
  <c r="AN27" i="51"/>
  <c r="AP29" i="51"/>
  <c r="AH24" i="50"/>
  <c r="AH25" i="50"/>
  <c r="AH26" i="50"/>
  <c r="AH27" i="50"/>
  <c r="AL29" i="50"/>
  <c r="AP6" i="51"/>
  <c r="AL7" i="51"/>
  <c r="AO8" i="51"/>
  <c r="AM12" i="51"/>
  <c r="AE17" i="51"/>
  <c r="AB18" i="51"/>
  <c r="AG19" i="51"/>
  <c r="AD20" i="51"/>
  <c r="AT20" i="51" s="1"/>
  <c r="AF22" i="51"/>
  <c r="AP24" i="51"/>
  <c r="AM25" i="51"/>
  <c r="AJ26" i="51"/>
  <c r="AO27" i="51"/>
  <c r="AD28" i="51"/>
  <c r="T28" i="50"/>
  <c r="L28" i="50" s="1"/>
  <c r="S30" i="51"/>
  <c r="AP8" i="51"/>
  <c r="AJ10" i="51"/>
  <c r="AN12" i="51"/>
  <c r="AB14" i="51"/>
  <c r="AJ16" i="51"/>
  <c r="AF17" i="51"/>
  <c r="AN17" i="51"/>
  <c r="AC18" i="51"/>
  <c r="AK18" i="51"/>
  <c r="AH19" i="51"/>
  <c r="AP19" i="51"/>
  <c r="AM20" i="51"/>
  <c r="AJ21" i="51"/>
  <c r="AO22" i="51"/>
  <c r="AD23" i="51"/>
  <c r="AF25" i="51"/>
  <c r="AP27" i="51"/>
  <c r="AM28" i="51"/>
  <c r="AJ29" i="51"/>
  <c r="AO23" i="51"/>
  <c r="AD24" i="51"/>
  <c r="AF26" i="51"/>
  <c r="AP28" i="51"/>
  <c r="AM29" i="51"/>
  <c r="AH28" i="50"/>
  <c r="AH29" i="50"/>
  <c r="AH6" i="51"/>
  <c r="AG7" i="51"/>
  <c r="AF8" i="51"/>
  <c r="AE9" i="51"/>
  <c r="AE10" i="51"/>
  <c r="AE11" i="51"/>
  <c r="AE12" i="51"/>
  <c r="AE13" i="51"/>
  <c r="T15" i="51"/>
  <c r="L15" i="51" s="1"/>
  <c r="O30" i="51"/>
  <c r="AH7" i="51"/>
  <c r="AG8" i="51"/>
  <c r="AF9" i="51"/>
  <c r="AF10" i="51"/>
  <c r="AF11" i="51"/>
  <c r="AF12" i="51"/>
  <c r="AF13" i="51"/>
  <c r="T18" i="51"/>
  <c r="L18" i="51" s="1"/>
  <c r="AF27" i="51"/>
  <c r="AF28" i="51"/>
  <c r="AF29" i="51"/>
  <c r="P30" i="51"/>
  <c r="T16" i="51"/>
  <c r="L16" i="51" s="1"/>
  <c r="AD28" i="50"/>
  <c r="AD29" i="50"/>
  <c r="AD6" i="51"/>
  <c r="AC7" i="51"/>
  <c r="AB8" i="51"/>
  <c r="T9" i="51"/>
  <c r="L9" i="51" s="1"/>
  <c r="T10" i="51"/>
  <c r="L10" i="51" s="1"/>
  <c r="T11" i="51"/>
  <c r="L11" i="51" s="1"/>
  <c r="T12" i="51"/>
  <c r="L12" i="51" s="1"/>
  <c r="T13" i="51"/>
  <c r="L13" i="51" s="1"/>
  <c r="T19" i="51"/>
  <c r="L19" i="51" s="1"/>
  <c r="AE6" i="51"/>
  <c r="AD7" i="51"/>
  <c r="AC8" i="51"/>
  <c r="AS8" i="51" s="1"/>
  <c r="AB9" i="51"/>
  <c r="AB10" i="51"/>
  <c r="AB11" i="51"/>
  <c r="AB12" i="51"/>
  <c r="AB13" i="51"/>
  <c r="T14" i="51"/>
  <c r="L14" i="51" s="1"/>
  <c r="T20" i="51"/>
  <c r="L20" i="51" s="1"/>
  <c r="T21" i="51"/>
  <c r="L21" i="51" s="1"/>
  <c r="T22" i="51"/>
  <c r="L22" i="51" s="1"/>
  <c r="T23" i="51"/>
  <c r="L23" i="51" s="1"/>
  <c r="T24" i="51"/>
  <c r="L24" i="51" s="1"/>
  <c r="T25" i="51"/>
  <c r="L25" i="51" s="1"/>
  <c r="T26" i="51"/>
  <c r="L26" i="51" s="1"/>
  <c r="T27" i="51"/>
  <c r="L27" i="51" s="1"/>
  <c r="T28" i="51"/>
  <c r="L28" i="51" s="1"/>
  <c r="T29" i="51"/>
  <c r="L29" i="51" s="1"/>
  <c r="AE20" i="51"/>
  <c r="AE21" i="51"/>
  <c r="AE22" i="51"/>
  <c r="AE23" i="51"/>
  <c r="AE24" i="51"/>
  <c r="AE25" i="51"/>
  <c r="AE26" i="51"/>
  <c r="AE27" i="51"/>
  <c r="AE28" i="51"/>
  <c r="AE29" i="51"/>
  <c r="AS16" i="40" l="1"/>
  <c r="AV24" i="39"/>
  <c r="AV15" i="47"/>
  <c r="AS16" i="50"/>
  <c r="AV11" i="44"/>
  <c r="AS12" i="40"/>
  <c r="AS7" i="41"/>
  <c r="AU21" i="46"/>
  <c r="AU25" i="39"/>
  <c r="AT21" i="43"/>
  <c r="AW29" i="47"/>
  <c r="AS29" i="42"/>
  <c r="AV15" i="44"/>
  <c r="AX24" i="47"/>
  <c r="AW8" i="41"/>
  <c r="AU22" i="48"/>
  <c r="AS9" i="51"/>
  <c r="AY12" i="55"/>
  <c r="AV22" i="47"/>
  <c r="AX25" i="49"/>
  <c r="AW16" i="50"/>
  <c r="AS23" i="41"/>
  <c r="AV13" i="39"/>
  <c r="AU16" i="44"/>
  <c r="AS7" i="39"/>
  <c r="AW27" i="39"/>
  <c r="AS15" i="42"/>
  <c r="AT22" i="51"/>
  <c r="AT10" i="49"/>
  <c r="AS14" i="50"/>
  <c r="AT13" i="50"/>
  <c r="AS9" i="39"/>
  <c r="AS11" i="49"/>
  <c r="AS26" i="48"/>
  <c r="AW17" i="47"/>
  <c r="AW15" i="51"/>
  <c r="AX22" i="49"/>
  <c r="AX18" i="46"/>
  <c r="AS21" i="42"/>
  <c r="AT14" i="40"/>
  <c r="AX8" i="50"/>
  <c r="AU23" i="46"/>
  <c r="AW8" i="44"/>
  <c r="AS28" i="50"/>
  <c r="AX7" i="47"/>
  <c r="AW12" i="45"/>
  <c r="AW11" i="48"/>
  <c r="AS13" i="42"/>
  <c r="AS15" i="51"/>
  <c r="AX16" i="46"/>
  <c r="AT24" i="51"/>
  <c r="AW13" i="51"/>
  <c r="AV18" i="51"/>
  <c r="AY20" i="55"/>
  <c r="AU23" i="47"/>
  <c r="AY21" i="55"/>
  <c r="AV24" i="51"/>
  <c r="AT26" i="51"/>
  <c r="AX16" i="47"/>
  <c r="AX26" i="46"/>
  <c r="AS9" i="44"/>
  <c r="AU30" i="55"/>
  <c r="AX16" i="51"/>
  <c r="AU13" i="48"/>
  <c r="AT24" i="46"/>
  <c r="AS26" i="49"/>
  <c r="AX12" i="48"/>
  <c r="AW21" i="47"/>
  <c r="AQ33" i="56"/>
  <c r="AZ34" i="56"/>
  <c r="AT26" i="50"/>
  <c r="AT29" i="49"/>
  <c r="AU24" i="47"/>
  <c r="AT12" i="40"/>
  <c r="AY30" i="56"/>
  <c r="AI32" i="56"/>
  <c r="AY32" i="56"/>
  <c r="D33" i="56"/>
  <c r="D34" i="56" s="1"/>
  <c r="AU17" i="51"/>
  <c r="AV16" i="46"/>
  <c r="AY19" i="55"/>
  <c r="AQ32" i="54"/>
  <c r="AZ34" i="54" s="1"/>
  <c r="AV14" i="53"/>
  <c r="AY29" i="54"/>
  <c r="AY9" i="54"/>
  <c r="AY16" i="55"/>
  <c r="AY22" i="55"/>
  <c r="AY25" i="55"/>
  <c r="AY23" i="54"/>
  <c r="AY26" i="55"/>
  <c r="AX30" i="55"/>
  <c r="AY11" i="54"/>
  <c r="AV30" i="55"/>
  <c r="AY15" i="54"/>
  <c r="AY15" i="55"/>
  <c r="AY29" i="55"/>
  <c r="AS13" i="53"/>
  <c r="AU30" i="54"/>
  <c r="AY14" i="55"/>
  <c r="AY27" i="55"/>
  <c r="AW6" i="55"/>
  <c r="AG30" i="55"/>
  <c r="AW30" i="55" s="1"/>
  <c r="L6" i="55"/>
  <c r="T30" i="55"/>
  <c r="AY18" i="55"/>
  <c r="AQ6" i="55"/>
  <c r="AJ30" i="55"/>
  <c r="AQ32" i="55"/>
  <c r="AZ37" i="55"/>
  <c r="AS30" i="55"/>
  <c r="AY11" i="55"/>
  <c r="AY10" i="55"/>
  <c r="AR6" i="55"/>
  <c r="AI6" i="55"/>
  <c r="AB30" i="55"/>
  <c r="AR30" i="55" s="1"/>
  <c r="AY13" i="55"/>
  <c r="AY9" i="55"/>
  <c r="AT6" i="55"/>
  <c r="AD30" i="55"/>
  <c r="AT30" i="55" s="1"/>
  <c r="AY17" i="55"/>
  <c r="AY7" i="55"/>
  <c r="AT30" i="54"/>
  <c r="AY23" i="55"/>
  <c r="AY24" i="55"/>
  <c r="AY28" i="55"/>
  <c r="AY19" i="54"/>
  <c r="AY28" i="54"/>
  <c r="AY13" i="54"/>
  <c r="AY22" i="54"/>
  <c r="AY14" i="54"/>
  <c r="AV14" i="51"/>
  <c r="AY8" i="54"/>
  <c r="AT27" i="51"/>
  <c r="AY27" i="54"/>
  <c r="AS30" i="54"/>
  <c r="AV30" i="54"/>
  <c r="AY7" i="54"/>
  <c r="AS20" i="53"/>
  <c r="AX30" i="54"/>
  <c r="AY20" i="54"/>
  <c r="AY26" i="54"/>
  <c r="AY10" i="54"/>
  <c r="AW30" i="54"/>
  <c r="AY6" i="54"/>
  <c r="AI30" i="54"/>
  <c r="AY25" i="54"/>
  <c r="AY24" i="54"/>
  <c r="AY18" i="54"/>
  <c r="AY21" i="54"/>
  <c r="AQ30" i="54"/>
  <c r="AY16" i="54"/>
  <c r="AY17" i="54"/>
  <c r="AR30" i="54"/>
  <c r="AU27" i="53"/>
  <c r="AY28" i="53"/>
  <c r="AS20" i="43"/>
  <c r="AU13" i="42"/>
  <c r="AQ32" i="52"/>
  <c r="AT16" i="53"/>
  <c r="AY30" i="53"/>
  <c r="AV27" i="53"/>
  <c r="AS15" i="53"/>
  <c r="AY7" i="53"/>
  <c r="AV13" i="53"/>
  <c r="AX22" i="53"/>
  <c r="AW20" i="53"/>
  <c r="AU31" i="53"/>
  <c r="AY11" i="53"/>
  <c r="AW18" i="53"/>
  <c r="AU13" i="53"/>
  <c r="AY10" i="53"/>
  <c r="AT14" i="53"/>
  <c r="AU14" i="53"/>
  <c r="AV24" i="53"/>
  <c r="AT10" i="43"/>
  <c r="AY7" i="52"/>
  <c r="AW12" i="50"/>
  <c r="AW14" i="44"/>
  <c r="AT8" i="40"/>
  <c r="AW16" i="41"/>
  <c r="AU20" i="53"/>
  <c r="AB20" i="53"/>
  <c r="AJ20" i="53"/>
  <c r="L20" i="53"/>
  <c r="AK17" i="53"/>
  <c r="AC17" i="53"/>
  <c r="AH21" i="53"/>
  <c r="AP21" i="53"/>
  <c r="AF20" i="53"/>
  <c r="AN20" i="53"/>
  <c r="AR27" i="53"/>
  <c r="L19" i="53"/>
  <c r="AB19" i="53"/>
  <c r="AJ19" i="53"/>
  <c r="AC16" i="53"/>
  <c r="AK16" i="53"/>
  <c r="T13" i="53"/>
  <c r="T32" i="53" s="1"/>
  <c r="AB13" i="53"/>
  <c r="AJ13" i="53"/>
  <c r="M32" i="53"/>
  <c r="AR31" i="53"/>
  <c r="AU16" i="53"/>
  <c r="AH26" i="53"/>
  <c r="AP26" i="53"/>
  <c r="AF18" i="53"/>
  <c r="AN18" i="53"/>
  <c r="AG16" i="53"/>
  <c r="AO16" i="53"/>
  <c r="AH15" i="53"/>
  <c r="AP15" i="53"/>
  <c r="AF15" i="53"/>
  <c r="AN15" i="53"/>
  <c r="AD27" i="53"/>
  <c r="AL27" i="53"/>
  <c r="AU26" i="53"/>
  <c r="L14" i="53"/>
  <c r="AB14" i="53"/>
  <c r="AJ14" i="53"/>
  <c r="AX27" i="53"/>
  <c r="AD31" i="53"/>
  <c r="AL31" i="53"/>
  <c r="AG19" i="53"/>
  <c r="AO19" i="53"/>
  <c r="AS24" i="53"/>
  <c r="AP16" i="53"/>
  <c r="AH16" i="53"/>
  <c r="AB26" i="53"/>
  <c r="AJ26" i="53"/>
  <c r="L26" i="53"/>
  <c r="AH14" i="53"/>
  <c r="AP14" i="53"/>
  <c r="AO14" i="53"/>
  <c r="AG14" i="53"/>
  <c r="AC26" i="53"/>
  <c r="AK26" i="53"/>
  <c r="AV21" i="53"/>
  <c r="AD19" i="53"/>
  <c r="AL19" i="53"/>
  <c r="AF16" i="53"/>
  <c r="AN16" i="53"/>
  <c r="AY6" i="53"/>
  <c r="AF19" i="53"/>
  <c r="AN19" i="53"/>
  <c r="AE19" i="53"/>
  <c r="AE32" i="53" s="1"/>
  <c r="AM19" i="53"/>
  <c r="AM32" i="53" s="1"/>
  <c r="AG26" i="53"/>
  <c r="AO26" i="53"/>
  <c r="AH19" i="53"/>
  <c r="AP19" i="53"/>
  <c r="AO23" i="53"/>
  <c r="AG23" i="53"/>
  <c r="AC31" i="53"/>
  <c r="AK31" i="53"/>
  <c r="AG13" i="53"/>
  <c r="AO13" i="53"/>
  <c r="AH23" i="53"/>
  <c r="AP23" i="53"/>
  <c r="AY12" i="53"/>
  <c r="AD13" i="53"/>
  <c r="AL13" i="53"/>
  <c r="AW24" i="53"/>
  <c r="AX24" i="53"/>
  <c r="AH18" i="53"/>
  <c r="AP18" i="53"/>
  <c r="AY9" i="53"/>
  <c r="AK18" i="53"/>
  <c r="AC18" i="53"/>
  <c r="AN31" i="53"/>
  <c r="AF31" i="53"/>
  <c r="AN23" i="53"/>
  <c r="AF23" i="53"/>
  <c r="AG27" i="53"/>
  <c r="AO27" i="53"/>
  <c r="AG21" i="53"/>
  <c r="AO21" i="53"/>
  <c r="AJ18" i="53"/>
  <c r="L18" i="53"/>
  <c r="AB18" i="53"/>
  <c r="AY29" i="53"/>
  <c r="AX13" i="53"/>
  <c r="AC19" i="53"/>
  <c r="AK19" i="53"/>
  <c r="AI24" i="53"/>
  <c r="AR24" i="53"/>
  <c r="AH31" i="53"/>
  <c r="AP31" i="53"/>
  <c r="AX20" i="53"/>
  <c r="AG31" i="53"/>
  <c r="AO31" i="53"/>
  <c r="AO17" i="53"/>
  <c r="AG17" i="53"/>
  <c r="AF26" i="53"/>
  <c r="AN26" i="53"/>
  <c r="AD18" i="53"/>
  <c r="AL18" i="53"/>
  <c r="L27" i="53"/>
  <c r="AT24" i="53"/>
  <c r="AT15" i="53"/>
  <c r="AJ17" i="53"/>
  <c r="L17" i="53"/>
  <c r="AB17" i="53"/>
  <c r="AR22" i="53"/>
  <c r="AQ24" i="53"/>
  <c r="AB25" i="53"/>
  <c r="L25" i="53"/>
  <c r="AJ25" i="53"/>
  <c r="AQ25" i="53" s="1"/>
  <c r="AR16" i="53"/>
  <c r="AT26" i="53"/>
  <c r="AU18" i="53"/>
  <c r="AO22" i="53"/>
  <c r="AQ22" i="53" s="1"/>
  <c r="AG22" i="53"/>
  <c r="L21" i="53"/>
  <c r="AB21" i="53"/>
  <c r="AJ21" i="53"/>
  <c r="AC27" i="53"/>
  <c r="AK27" i="53"/>
  <c r="AJ23" i="53"/>
  <c r="L23" i="53"/>
  <c r="AB23" i="53"/>
  <c r="L15" i="53"/>
  <c r="AB15" i="53"/>
  <c r="AJ15" i="53"/>
  <c r="AW15" i="53"/>
  <c r="AQ34" i="53"/>
  <c r="L22" i="53"/>
  <c r="AU15" i="53"/>
  <c r="AY8" i="53"/>
  <c r="L16" i="53"/>
  <c r="AU8" i="47"/>
  <c r="AV17" i="50"/>
  <c r="AU17" i="52"/>
  <c r="AX18" i="52"/>
  <c r="AV25" i="51"/>
  <c r="AU8" i="49"/>
  <c r="AY26" i="52"/>
  <c r="AU11" i="48"/>
  <c r="AY12" i="52"/>
  <c r="AY28" i="52"/>
  <c r="AY9" i="52"/>
  <c r="AH29" i="52"/>
  <c r="AP29" i="52"/>
  <c r="T6" i="52"/>
  <c r="AB6" i="52"/>
  <c r="AJ6" i="52"/>
  <c r="AC13" i="52"/>
  <c r="AK13" i="52"/>
  <c r="AE13" i="52"/>
  <c r="AM13" i="52"/>
  <c r="AO21" i="52"/>
  <c r="AG21" i="52"/>
  <c r="AL23" i="52"/>
  <c r="AD23" i="52"/>
  <c r="AB15" i="52"/>
  <c r="AJ15" i="52"/>
  <c r="T15" i="52"/>
  <c r="L15" i="52" s="1"/>
  <c r="AD20" i="52"/>
  <c r="AL20" i="52"/>
  <c r="AF16" i="52"/>
  <c r="AN16" i="52"/>
  <c r="AG17" i="52"/>
  <c r="AO17" i="52"/>
  <c r="AH6" i="52"/>
  <c r="AP6" i="52"/>
  <c r="AM22" i="52"/>
  <c r="AE22" i="52"/>
  <c r="T22" i="52"/>
  <c r="L22" i="52" s="1"/>
  <c r="AN22" i="52"/>
  <c r="AF22" i="52"/>
  <c r="AG29" i="52"/>
  <c r="AO29" i="52"/>
  <c r="AF19" i="52"/>
  <c r="AN19" i="52"/>
  <c r="AK17" i="52"/>
  <c r="AC17" i="52"/>
  <c r="AE14" i="52"/>
  <c r="AM14" i="52"/>
  <c r="AC6" i="52"/>
  <c r="AK6" i="52"/>
  <c r="N30" i="52"/>
  <c r="AD6" i="52"/>
  <c r="AL6" i="52"/>
  <c r="AG19" i="52"/>
  <c r="AO19" i="52"/>
  <c r="AG6" i="52"/>
  <c r="AO6" i="52"/>
  <c r="R30" i="52"/>
  <c r="AO16" i="52"/>
  <c r="AG16" i="52"/>
  <c r="AE18" i="52"/>
  <c r="AM18" i="52"/>
  <c r="T18" i="52"/>
  <c r="L18" i="52" s="1"/>
  <c r="AB18" i="52"/>
  <c r="AJ18" i="52"/>
  <c r="T25" i="52"/>
  <c r="L25" i="52" s="1"/>
  <c r="AB25" i="52"/>
  <c r="AJ25" i="52"/>
  <c r="AP22" i="52"/>
  <c r="AH22" i="52"/>
  <c r="AH20" i="52"/>
  <c r="AP20" i="52"/>
  <c r="AE6" i="52"/>
  <c r="AM6" i="52"/>
  <c r="AC15" i="52"/>
  <c r="AK15" i="52"/>
  <c r="AN29" i="52"/>
  <c r="AF29" i="52"/>
  <c r="AD16" i="52"/>
  <c r="AL16" i="52"/>
  <c r="AC16" i="52"/>
  <c r="AK16" i="52"/>
  <c r="AG14" i="52"/>
  <c r="AO14" i="52"/>
  <c r="AP16" i="52"/>
  <c r="AH16" i="52"/>
  <c r="AG15" i="52"/>
  <c r="AO15" i="52"/>
  <c r="AG18" i="52"/>
  <c r="AO18" i="52"/>
  <c r="AD13" i="52"/>
  <c r="AL13" i="52"/>
  <c r="AH19" i="52"/>
  <c r="AP19" i="52"/>
  <c r="AJ17" i="52"/>
  <c r="AB17" i="52"/>
  <c r="AC14" i="52"/>
  <c r="AK14" i="52"/>
  <c r="AD15" i="52"/>
  <c r="AL15" i="52"/>
  <c r="T23" i="52"/>
  <c r="L23" i="52" s="1"/>
  <c r="AJ23" i="52"/>
  <c r="AB23" i="52"/>
  <c r="AH13" i="52"/>
  <c r="AP13" i="52"/>
  <c r="BK14" i="52"/>
  <c r="BM14" i="52"/>
  <c r="AH21" i="52"/>
  <c r="AP21" i="52"/>
  <c r="BG20" i="52"/>
  <c r="M30" i="52" s="1"/>
  <c r="AF15" i="52"/>
  <c r="AN15" i="52"/>
  <c r="AJ29" i="52"/>
  <c r="T29" i="52"/>
  <c r="L29" i="52" s="1"/>
  <c r="AB29" i="52"/>
  <c r="AD14" i="52"/>
  <c r="AL14" i="52"/>
  <c r="AE15" i="52"/>
  <c r="AM15" i="52"/>
  <c r="AB16" i="52"/>
  <c r="AJ16" i="52"/>
  <c r="AD17" i="52"/>
  <c r="AL17" i="52"/>
  <c r="AY11" i="52"/>
  <c r="AG13" i="52"/>
  <c r="AO13" i="52"/>
  <c r="T24" i="52"/>
  <c r="L24" i="52" s="1"/>
  <c r="AB24" i="52"/>
  <c r="AJ24" i="52"/>
  <c r="AQ24" i="52" s="1"/>
  <c r="AV6" i="52"/>
  <c r="T14" i="52"/>
  <c r="L14" i="52" s="1"/>
  <c r="AB14" i="52"/>
  <c r="AJ14" i="52"/>
  <c r="AE23" i="52"/>
  <c r="AM23" i="52"/>
  <c r="T21" i="52"/>
  <c r="L21" i="52" s="1"/>
  <c r="AB21" i="52"/>
  <c r="AJ21" i="52"/>
  <c r="T19" i="52"/>
  <c r="L19" i="52" s="1"/>
  <c r="AJ19" i="52"/>
  <c r="AB19" i="52"/>
  <c r="AH15" i="52"/>
  <c r="AP15" i="52"/>
  <c r="AH25" i="52"/>
  <c r="AP25" i="52"/>
  <c r="AY10" i="52"/>
  <c r="AF18" i="52"/>
  <c r="AN18" i="52"/>
  <c r="AC21" i="52"/>
  <c r="AK21" i="52"/>
  <c r="T13" i="52"/>
  <c r="L13" i="52" s="1"/>
  <c r="AB13" i="52"/>
  <c r="AJ13" i="52"/>
  <c r="AY8" i="52"/>
  <c r="AC29" i="52"/>
  <c r="AK29" i="52"/>
  <c r="AO22" i="52"/>
  <c r="AG22" i="52"/>
  <c r="AN23" i="52"/>
  <c r="AF23" i="52"/>
  <c r="BJ16" i="52"/>
  <c r="BI29" i="52"/>
  <c r="BK17" i="52"/>
  <c r="T17" i="52" s="1"/>
  <c r="L17" i="52" s="1"/>
  <c r="AU11" i="41"/>
  <c r="AT20" i="41"/>
  <c r="AT10" i="40"/>
  <c r="AV26" i="39"/>
  <c r="AW12" i="41"/>
  <c r="AT8" i="44"/>
  <c r="AX22" i="41"/>
  <c r="AS22" i="41"/>
  <c r="AS15" i="39"/>
  <c r="AU12" i="49"/>
  <c r="AS9" i="42"/>
  <c r="AX9" i="46"/>
  <c r="AV15" i="50"/>
  <c r="AS26" i="39"/>
  <c r="AT11" i="41"/>
  <c r="AV26" i="51"/>
  <c r="AS21" i="44"/>
  <c r="AU10" i="45"/>
  <c r="AW17" i="44"/>
  <c r="AS10" i="41"/>
  <c r="AW15" i="40"/>
  <c r="AW7" i="40"/>
  <c r="AT26" i="43"/>
  <c r="AT23" i="42"/>
  <c r="AT15" i="42"/>
  <c r="AT19" i="41"/>
  <c r="AW22" i="40"/>
  <c r="AU12" i="40"/>
  <c r="AT16" i="51"/>
  <c r="AT21" i="51"/>
  <c r="AV14" i="39"/>
  <c r="AS13" i="49"/>
  <c r="AX9" i="48"/>
  <c r="AV23" i="51"/>
  <c r="AU20" i="47"/>
  <c r="AS25" i="42"/>
  <c r="AV18" i="39"/>
  <c r="AS15" i="50"/>
  <c r="AV7" i="51"/>
  <c r="AW23" i="46"/>
  <c r="AV7" i="45"/>
  <c r="AW7" i="43"/>
  <c r="AT23" i="51"/>
  <c r="AW19" i="51"/>
  <c r="AU9" i="50"/>
  <c r="AX9" i="47"/>
  <c r="AS11" i="46"/>
  <c r="AS24" i="44"/>
  <c r="AS12" i="44"/>
  <c r="AX28" i="43"/>
  <c r="AV16" i="43"/>
  <c r="AT8" i="49"/>
  <c r="AT13" i="45"/>
  <c r="AV25" i="44"/>
  <c r="AX11" i="44"/>
  <c r="AU18" i="41"/>
  <c r="AS17" i="41"/>
  <c r="AT22" i="39"/>
  <c r="AT14" i="39"/>
  <c r="AV27" i="40"/>
  <c r="AV12" i="41"/>
  <c r="AU26" i="43"/>
  <c r="AW7" i="42"/>
  <c r="AU27" i="48"/>
  <c r="AX17" i="46"/>
  <c r="AU23" i="43"/>
  <c r="AS27" i="47"/>
  <c r="AX26" i="44"/>
  <c r="AX18" i="44"/>
  <c r="AX13" i="46"/>
  <c r="AX11" i="45"/>
  <c r="AT12" i="44"/>
  <c r="AS29" i="43"/>
  <c r="AT28" i="42"/>
  <c r="AT20" i="42"/>
  <c r="AV18" i="44"/>
  <c r="AW26" i="43"/>
  <c r="AW10" i="43"/>
  <c r="AU22" i="43"/>
  <c r="AU14" i="43"/>
  <c r="AX22" i="42"/>
  <c r="AX14" i="42"/>
  <c r="AU7" i="41"/>
  <c r="AT16" i="41"/>
  <c r="AT8" i="41"/>
  <c r="AS14" i="41"/>
  <c r="AW19" i="40"/>
  <c r="AT27" i="39"/>
  <c r="AV24" i="40"/>
  <c r="AV16" i="40"/>
  <c r="AV8" i="40"/>
  <c r="AU25" i="40"/>
  <c r="AV17" i="41"/>
  <c r="AV9" i="41"/>
  <c r="AX26" i="39"/>
  <c r="AV29" i="44"/>
  <c r="AS8" i="41"/>
  <c r="AT21" i="39"/>
  <c r="AV10" i="40"/>
  <c r="AX16" i="44"/>
  <c r="AT29" i="43"/>
  <c r="AW7" i="41"/>
  <c r="AX15" i="40"/>
  <c r="AS10" i="39"/>
  <c r="AS28" i="39"/>
  <c r="AW16" i="39"/>
  <c r="AS24" i="50"/>
  <c r="AS27" i="41"/>
  <c r="AS24" i="39"/>
  <c r="AV9" i="45"/>
  <c r="AU21" i="41"/>
  <c r="AU13" i="41"/>
  <c r="AX29" i="40"/>
  <c r="AX21" i="40"/>
  <c r="AT9" i="39"/>
  <c r="AV22" i="40"/>
  <c r="AV14" i="40"/>
  <c r="AS24" i="46"/>
  <c r="AT25" i="43"/>
  <c r="AT17" i="43"/>
  <c r="AS16" i="41"/>
  <c r="AW21" i="40"/>
  <c r="AX17" i="43"/>
  <c r="AW18" i="43"/>
  <c r="AT27" i="41"/>
  <c r="AV9" i="42"/>
  <c r="AX10" i="39"/>
  <c r="AV18" i="49"/>
  <c r="AT15" i="47"/>
  <c r="AT10" i="45"/>
  <c r="AU12" i="46"/>
  <c r="AW9" i="42"/>
  <c r="AW28" i="49"/>
  <c r="AV18" i="50"/>
  <c r="AX7" i="45"/>
  <c r="AV29" i="41"/>
  <c r="AU21" i="40"/>
  <c r="AU28" i="40"/>
  <c r="AV27" i="41"/>
  <c r="AU16" i="41"/>
  <c r="AV20" i="49"/>
  <c r="AS14" i="48"/>
  <c r="AV12" i="46"/>
  <c r="AU7" i="44"/>
  <c r="AT27" i="44"/>
  <c r="AX8" i="44"/>
  <c r="AV17" i="44"/>
  <c r="AS15" i="43"/>
  <c r="AS29" i="48"/>
  <c r="AW25" i="46"/>
  <c r="AS28" i="46"/>
  <c r="AW25" i="47"/>
  <c r="AU22" i="45"/>
  <c r="AU14" i="45"/>
  <c r="AU13" i="44"/>
  <c r="AX29" i="50"/>
  <c r="AT25" i="51"/>
  <c r="AS19" i="49"/>
  <c r="AV21" i="51"/>
  <c r="AX26" i="48"/>
  <c r="AX14" i="48"/>
  <c r="AV17" i="47"/>
  <c r="AS26" i="46"/>
  <c r="AT26" i="47"/>
  <c r="AU28" i="45"/>
  <c r="AU20" i="45"/>
  <c r="AU18" i="43"/>
  <c r="AV29" i="51"/>
  <c r="AU7" i="50"/>
  <c r="AX10" i="50"/>
  <c r="AW26" i="45"/>
  <c r="AW18" i="45"/>
  <c r="AS9" i="45"/>
  <c r="AX23" i="43"/>
  <c r="AS12" i="41"/>
  <c r="AW17" i="40"/>
  <c r="AT18" i="40"/>
  <c r="AT8" i="45"/>
  <c r="AX22" i="44"/>
  <c r="AU7" i="46"/>
  <c r="AU25" i="44"/>
  <c r="AT17" i="44"/>
  <c r="AX26" i="42"/>
  <c r="AX18" i="42"/>
  <c r="AX19" i="40"/>
  <c r="AU29" i="40"/>
  <c r="AU13" i="40"/>
  <c r="AX27" i="41"/>
  <c r="AS21" i="39"/>
  <c r="AU12" i="48"/>
  <c r="AU28" i="46"/>
  <c r="AV20" i="39"/>
  <c r="AT29" i="41"/>
  <c r="AU17" i="41"/>
  <c r="AW13" i="40"/>
  <c r="AS19" i="47"/>
  <c r="AV11" i="47"/>
  <c r="AS8" i="46"/>
  <c r="AU24" i="45"/>
  <c r="AU16" i="45"/>
  <c r="AU29" i="44"/>
  <c r="AT23" i="43"/>
  <c r="AS14" i="46"/>
  <c r="AQ29" i="41"/>
  <c r="AX27" i="40"/>
  <c r="AT7" i="39"/>
  <c r="AX20" i="41"/>
  <c r="AV10" i="39"/>
  <c r="AU25" i="49"/>
  <c r="AU17" i="49"/>
  <c r="AU27" i="45"/>
  <c r="AU19" i="45"/>
  <c r="AU8" i="46"/>
  <c r="AT18" i="43"/>
  <c r="AW29" i="43"/>
  <c r="AU25" i="43"/>
  <c r="AU10" i="41"/>
  <c r="AS9" i="41"/>
  <c r="AW14" i="40"/>
  <c r="AU20" i="40"/>
  <c r="AS21" i="47"/>
  <c r="AW21" i="46"/>
  <c r="AV14" i="46"/>
  <c r="AU15" i="44"/>
  <c r="AX27" i="43"/>
  <c r="AS23" i="43"/>
  <c r="AU9" i="41"/>
  <c r="AU27" i="40"/>
  <c r="AV19" i="41"/>
  <c r="AS20" i="40"/>
  <c r="AS29" i="44"/>
  <c r="AX25" i="43"/>
  <c r="AW11" i="42"/>
  <c r="AV21" i="47"/>
  <c r="AV11" i="49"/>
  <c r="AW24" i="50"/>
  <c r="AV26" i="48"/>
  <c r="AU23" i="48"/>
  <c r="AS13" i="48"/>
  <c r="AS26" i="47"/>
  <c r="AS18" i="47"/>
  <c r="AV27" i="46"/>
  <c r="AS28" i="44"/>
  <c r="AU25" i="46"/>
  <c r="AT28" i="50"/>
  <c r="AS10" i="50"/>
  <c r="AT14" i="48"/>
  <c r="AW24" i="43"/>
  <c r="AV22" i="51"/>
  <c r="AU27" i="50"/>
  <c r="AV17" i="49"/>
  <c r="AU19" i="49"/>
  <c r="AX19" i="48"/>
  <c r="AS9" i="49"/>
  <c r="AS8" i="47"/>
  <c r="AW16" i="46"/>
  <c r="AV19" i="48"/>
  <c r="AU20" i="51"/>
  <c r="AV10" i="51"/>
  <c r="AV24" i="49"/>
  <c r="AU20" i="48"/>
  <c r="AX11" i="49"/>
  <c r="AS21" i="48"/>
  <c r="AV13" i="48"/>
  <c r="AV24" i="46"/>
  <c r="AS18" i="46"/>
  <c r="AT27" i="43"/>
  <c r="AT19" i="43"/>
  <c r="AT24" i="42"/>
  <c r="AT16" i="42"/>
  <c r="AX21" i="43"/>
  <c r="AX12" i="44"/>
  <c r="AT23" i="41"/>
  <c r="AT12" i="42"/>
  <c r="AX12" i="41"/>
  <c r="AV21" i="41"/>
  <c r="AT12" i="45"/>
  <c r="AX27" i="50"/>
  <c r="AX25" i="48"/>
  <c r="AU13" i="50"/>
  <c r="AW22" i="46"/>
  <c r="AV15" i="46"/>
  <c r="AT7" i="44"/>
  <c r="AW21" i="43"/>
  <c r="AT11" i="42"/>
  <c r="AX26" i="40"/>
  <c r="AV19" i="40"/>
  <c r="AV11" i="40"/>
  <c r="AX21" i="39"/>
  <c r="AX14" i="46"/>
  <c r="AT28" i="51"/>
  <c r="AS19" i="51"/>
  <c r="AT8" i="48"/>
  <c r="AT14" i="49"/>
  <c r="AV23" i="47"/>
  <c r="AV22" i="46"/>
  <c r="AU9" i="44"/>
  <c r="AT18" i="41"/>
  <c r="AT10" i="41"/>
  <c r="AT29" i="39"/>
  <c r="AX18" i="41"/>
  <c r="AT28" i="40"/>
  <c r="AU7" i="51"/>
  <c r="AS25" i="41"/>
  <c r="AT23" i="47"/>
  <c r="AQ8" i="47"/>
  <c r="AW12" i="51"/>
  <c r="AS23" i="48"/>
  <c r="AV9" i="51"/>
  <c r="AV29" i="46"/>
  <c r="AV21" i="46"/>
  <c r="AX12" i="45"/>
  <c r="AW29" i="45"/>
  <c r="AW21" i="45"/>
  <c r="AU8" i="44"/>
  <c r="AT24" i="43"/>
  <c r="AT13" i="42"/>
  <c r="AX18" i="43"/>
  <c r="AV13" i="44"/>
  <c r="AX23" i="42"/>
  <c r="AW12" i="42"/>
  <c r="AU12" i="42"/>
  <c r="AV17" i="40"/>
  <c r="AX17" i="41"/>
  <c r="AS27" i="40"/>
  <c r="AV27" i="48"/>
  <c r="AV28" i="49"/>
  <c r="AU24" i="48"/>
  <c r="AU23" i="51"/>
  <c r="AV13" i="51"/>
  <c r="AW10" i="50"/>
  <c r="AV19" i="49"/>
  <c r="AW19" i="50"/>
  <c r="AU29" i="49"/>
  <c r="AX21" i="48"/>
  <c r="AV18" i="48"/>
  <c r="AW24" i="48"/>
  <c r="AQ14" i="48"/>
  <c r="AS10" i="47"/>
  <c r="AT27" i="48"/>
  <c r="AW16" i="48"/>
  <c r="AV20" i="47"/>
  <c r="AX9" i="49"/>
  <c r="AV19" i="46"/>
  <c r="AS21" i="46"/>
  <c r="AW8" i="48"/>
  <c r="AT13" i="47"/>
  <c r="AS15" i="46"/>
  <c r="AU22" i="47"/>
  <c r="AW14" i="46"/>
  <c r="AU23" i="45"/>
  <c r="AU15" i="45"/>
  <c r="AS20" i="44"/>
  <c r="AX25" i="44"/>
  <c r="AX17" i="44"/>
  <c r="AX10" i="45"/>
  <c r="AW26" i="44"/>
  <c r="AW28" i="45"/>
  <c r="AW24" i="45"/>
  <c r="AW20" i="45"/>
  <c r="AW16" i="45"/>
  <c r="AV10" i="45"/>
  <c r="AU28" i="44"/>
  <c r="AU20" i="44"/>
  <c r="AT11" i="44"/>
  <c r="AS28" i="43"/>
  <c r="AS10" i="45"/>
  <c r="AX16" i="43"/>
  <c r="AU12" i="45"/>
  <c r="AW25" i="43"/>
  <c r="AW17" i="43"/>
  <c r="AU21" i="43"/>
  <c r="AU13" i="43"/>
  <c r="AX29" i="42"/>
  <c r="AX21" i="42"/>
  <c r="AW10" i="42"/>
  <c r="AU10" i="42"/>
  <c r="AT7" i="42"/>
  <c r="AV18" i="43"/>
  <c r="AV24" i="41"/>
  <c r="AU14" i="41"/>
  <c r="AT15" i="41"/>
  <c r="AT7" i="41"/>
  <c r="AS21" i="41"/>
  <c r="AS13" i="41"/>
  <c r="AW26" i="40"/>
  <c r="AT26" i="39"/>
  <c r="AT18" i="39"/>
  <c r="AT10" i="39"/>
  <c r="AV23" i="40"/>
  <c r="AV7" i="40"/>
  <c r="AW26" i="41"/>
  <c r="AX7" i="41"/>
  <c r="AU16" i="40"/>
  <c r="AU8" i="40"/>
  <c r="AS26" i="41"/>
  <c r="AV16" i="41"/>
  <c r="AS25" i="40"/>
  <c r="AS17" i="40"/>
  <c r="AS9" i="40"/>
  <c r="AX25" i="39"/>
  <c r="AX17" i="39"/>
  <c r="AS8" i="42"/>
  <c r="AX13" i="40"/>
  <c r="AX17" i="40"/>
  <c r="AU19" i="44"/>
  <c r="AW8" i="43"/>
  <c r="AU28" i="43"/>
  <c r="AX20" i="42"/>
  <c r="AW25" i="40"/>
  <c r="AU23" i="40"/>
  <c r="AU15" i="40"/>
  <c r="AS24" i="40"/>
  <c r="AS23" i="51"/>
  <c r="AS23" i="50"/>
  <c r="AV8" i="47"/>
  <c r="AS24" i="51"/>
  <c r="AW29" i="40"/>
  <c r="AV26" i="40"/>
  <c r="AV18" i="40"/>
  <c r="AU19" i="40"/>
  <c r="AU11" i="40"/>
  <c r="AS13" i="51"/>
  <c r="AX14" i="49"/>
  <c r="AW7" i="45"/>
  <c r="AV28" i="39"/>
  <c r="AV11" i="45"/>
  <c r="AQ27" i="45"/>
  <c r="AQ19" i="45"/>
  <c r="AV27" i="45"/>
  <c r="AV23" i="45"/>
  <c r="AV19" i="45"/>
  <c r="AV15" i="45"/>
  <c r="AS20" i="51"/>
  <c r="AS28" i="51"/>
  <c r="AV15" i="51"/>
  <c r="AW15" i="50"/>
  <c r="AV7" i="48"/>
  <c r="AU19" i="47"/>
  <c r="AU17" i="47"/>
  <c r="AX19" i="45"/>
  <c r="AX27" i="45"/>
  <c r="AS13" i="43"/>
  <c r="AS29" i="41"/>
  <c r="AW18" i="41"/>
  <c r="AW29" i="39"/>
  <c r="AV22" i="39"/>
  <c r="AV17" i="39"/>
  <c r="AU20" i="50"/>
  <c r="AX20" i="48"/>
  <c r="AV25" i="48"/>
  <c r="AV28" i="43"/>
  <c r="AT25" i="50"/>
  <c r="AW21" i="48"/>
  <c r="AX21" i="46"/>
  <c r="AV13" i="45"/>
  <c r="AU17" i="50"/>
  <c r="AU16" i="50"/>
  <c r="AU25" i="51"/>
  <c r="AV8" i="51"/>
  <c r="AT12" i="51"/>
  <c r="AU15" i="51"/>
  <c r="AX27" i="49"/>
  <c r="AX17" i="50"/>
  <c r="AV21" i="49"/>
  <c r="AV20" i="50"/>
  <c r="AU15" i="49"/>
  <c r="AX23" i="48"/>
  <c r="AS8" i="50"/>
  <c r="AT19" i="48"/>
  <c r="AS28" i="47"/>
  <c r="AS20" i="47"/>
  <c r="AS12" i="47"/>
  <c r="AV14" i="47"/>
  <c r="AX7" i="48"/>
  <c r="AW28" i="46"/>
  <c r="AW20" i="46"/>
  <c r="AS23" i="46"/>
  <c r="AS9" i="46"/>
  <c r="AW8" i="46"/>
  <c r="AS22" i="44"/>
  <c r="AX27" i="44"/>
  <c r="AX19" i="44"/>
  <c r="AU22" i="44"/>
  <c r="AQ16" i="44"/>
  <c r="AS10" i="44"/>
  <c r="AU14" i="44"/>
  <c r="AT29" i="42"/>
  <c r="AT21" i="42"/>
  <c r="AU11" i="45"/>
  <c r="AX26" i="43"/>
  <c r="AX9" i="44"/>
  <c r="AW27" i="43"/>
  <c r="AW19" i="43"/>
  <c r="AW11" i="43"/>
  <c r="AU15" i="43"/>
  <c r="AU7" i="43"/>
  <c r="AX15" i="42"/>
  <c r="AT28" i="41"/>
  <c r="AQ19" i="42"/>
  <c r="AT9" i="42"/>
  <c r="AQ25" i="41"/>
  <c r="AU8" i="41"/>
  <c r="AT17" i="41"/>
  <c r="AT9" i="41"/>
  <c r="AS15" i="41"/>
  <c r="AX24" i="40"/>
  <c r="AW28" i="40"/>
  <c r="AT20" i="39"/>
  <c r="AT12" i="39"/>
  <c r="AV9" i="40"/>
  <c r="AX9" i="41"/>
  <c r="AU26" i="40"/>
  <c r="AU18" i="40"/>
  <c r="AU10" i="40"/>
  <c r="AS11" i="40"/>
  <c r="AX27" i="39"/>
  <c r="AX19" i="39"/>
  <c r="AX11" i="39"/>
  <c r="AT24" i="40"/>
  <c r="AS27" i="48"/>
  <c r="AW10" i="47"/>
  <c r="AV21" i="44"/>
  <c r="AV29" i="50"/>
  <c r="AT11" i="48"/>
  <c r="AS20" i="45"/>
  <c r="AS28" i="45"/>
  <c r="AT13" i="43"/>
  <c r="AV10" i="42"/>
  <c r="AU29" i="41"/>
  <c r="AS14" i="51"/>
  <c r="AX19" i="51"/>
  <c r="AW9" i="50"/>
  <c r="AQ7" i="50"/>
  <c r="AV26" i="49"/>
  <c r="AV10" i="49"/>
  <c r="AU28" i="49"/>
  <c r="AW14" i="51"/>
  <c r="AS7" i="49"/>
  <c r="AQ11" i="49"/>
  <c r="AX28" i="48"/>
  <c r="AS12" i="48"/>
  <c r="AS25" i="47"/>
  <c r="AV27" i="47"/>
  <c r="AV18" i="46"/>
  <c r="AW13" i="46"/>
  <c r="AT18" i="42"/>
  <c r="AX15" i="43"/>
  <c r="AT14" i="44"/>
  <c r="AV10" i="44"/>
  <c r="AW9" i="40"/>
  <c r="AX14" i="41"/>
  <c r="AQ17" i="41"/>
  <c r="AX11" i="40"/>
  <c r="AW20" i="39"/>
  <c r="AT11" i="50"/>
  <c r="AX17" i="49"/>
  <c r="AT28" i="49"/>
  <c r="AS16" i="48"/>
  <c r="AV10" i="48"/>
  <c r="AU8" i="48"/>
  <c r="AU27" i="47"/>
  <c r="AU21" i="47"/>
  <c r="AX20" i="45"/>
  <c r="AX28" i="45"/>
  <c r="AW10" i="44"/>
  <c r="AS17" i="43"/>
  <c r="AU27" i="39"/>
  <c r="AV9" i="39"/>
  <c r="AV12" i="51"/>
  <c r="AV24" i="50"/>
  <c r="AV23" i="50"/>
  <c r="AU20" i="49"/>
  <c r="AQ8" i="50"/>
  <c r="AV19" i="50"/>
  <c r="AU29" i="51"/>
  <c r="AV11" i="51"/>
  <c r="AU12" i="51"/>
  <c r="AX28" i="50"/>
  <c r="AU19" i="50"/>
  <c r="AW8" i="50"/>
  <c r="AW29" i="49"/>
  <c r="AQ14" i="50"/>
  <c r="AV25" i="49"/>
  <c r="AU27" i="49"/>
  <c r="AS22" i="50"/>
  <c r="AW18" i="50"/>
  <c r="AU11" i="50"/>
  <c r="AX27" i="48"/>
  <c r="AS28" i="49"/>
  <c r="AS12" i="50"/>
  <c r="AU21" i="48"/>
  <c r="AS11" i="48"/>
  <c r="AX15" i="48"/>
  <c r="AV16" i="48"/>
  <c r="AS24" i="47"/>
  <c r="AU15" i="48"/>
  <c r="AS22" i="49"/>
  <c r="AV26" i="47"/>
  <c r="AW24" i="46"/>
  <c r="AX27" i="47"/>
  <c r="AV25" i="46"/>
  <c r="AV17" i="46"/>
  <c r="AT18" i="47"/>
  <c r="AU13" i="45"/>
  <c r="AT9" i="45"/>
  <c r="AS26" i="44"/>
  <c r="AS18" i="44"/>
  <c r="AX15" i="44"/>
  <c r="AX24" i="46"/>
  <c r="AX15" i="46"/>
  <c r="AW27" i="45"/>
  <c r="AW23" i="45"/>
  <c r="AW19" i="45"/>
  <c r="AW15" i="45"/>
  <c r="AV8" i="45"/>
  <c r="AT28" i="43"/>
  <c r="AT9" i="44"/>
  <c r="AX14" i="43"/>
  <c r="AX13" i="44"/>
  <c r="AW23" i="43"/>
  <c r="AX19" i="42"/>
  <c r="AW8" i="42"/>
  <c r="AT24" i="41"/>
  <c r="AV20" i="43"/>
  <c r="AU20" i="41"/>
  <c r="AT21" i="41"/>
  <c r="AX28" i="40"/>
  <c r="AX20" i="40"/>
  <c r="AW8" i="40"/>
  <c r="AT24" i="39"/>
  <c r="AT16" i="39"/>
  <c r="AV29" i="40"/>
  <c r="AX21" i="41"/>
  <c r="AX13" i="41"/>
  <c r="AU22" i="40"/>
  <c r="AS7" i="40"/>
  <c r="AX15" i="39"/>
  <c r="AX7" i="39"/>
  <c r="AX21" i="49"/>
  <c r="AT21" i="49"/>
  <c r="AU25" i="47"/>
  <c r="AS22" i="43"/>
  <c r="AV14" i="43"/>
  <c r="AU28" i="39"/>
  <c r="AU25" i="50"/>
  <c r="AS25" i="46"/>
  <c r="AX26" i="50"/>
  <c r="AV14" i="49"/>
  <c r="AV29" i="48"/>
  <c r="AU18" i="48"/>
  <c r="AV11" i="48"/>
  <c r="AS29" i="47"/>
  <c r="AS13" i="47"/>
  <c r="AW29" i="46"/>
  <c r="AQ11" i="47"/>
  <c r="AT27" i="47"/>
  <c r="AT19" i="47"/>
  <c r="AS10" i="46"/>
  <c r="AX20" i="44"/>
  <c r="AU23" i="44"/>
  <c r="AX19" i="43"/>
  <c r="AT10" i="42"/>
  <c r="AX7" i="43"/>
  <c r="AV12" i="43"/>
  <c r="AX10" i="41"/>
  <c r="AV11" i="41"/>
  <c r="AS28" i="40"/>
  <c r="AX28" i="39"/>
  <c r="AX20" i="39"/>
  <c r="AX12" i="39"/>
  <c r="AQ17" i="40"/>
  <c r="AS25" i="51"/>
  <c r="AU29" i="50"/>
  <c r="AS17" i="50"/>
  <c r="AT12" i="49"/>
  <c r="AW12" i="47"/>
  <c r="AV12" i="47"/>
  <c r="AU12" i="47"/>
  <c r="AU24" i="46"/>
  <c r="AX16" i="45"/>
  <c r="AX24" i="45"/>
  <c r="AS7" i="43"/>
  <c r="AW9" i="41"/>
  <c r="AS25" i="39"/>
  <c r="AW16" i="47"/>
  <c r="AT23" i="45"/>
  <c r="AT15" i="45"/>
  <c r="AQ28" i="43"/>
  <c r="AK30" i="45"/>
  <c r="AQ18" i="43"/>
  <c r="AQ24" i="41"/>
  <c r="AQ13" i="42"/>
  <c r="AS20" i="42"/>
  <c r="AS10" i="42"/>
  <c r="AQ21" i="39"/>
  <c r="AX9" i="42"/>
  <c r="AQ7" i="39"/>
  <c r="AW24" i="39"/>
  <c r="AS22" i="39"/>
  <c r="AU18" i="39"/>
  <c r="AS9" i="50"/>
  <c r="AT18" i="49"/>
  <c r="AS14" i="49"/>
  <c r="AT12" i="48"/>
  <c r="AQ23" i="46"/>
  <c r="AX29" i="46"/>
  <c r="AU11" i="46"/>
  <c r="AT27" i="46"/>
  <c r="AX17" i="45"/>
  <c r="AX25" i="45"/>
  <c r="AQ13" i="45"/>
  <c r="AS12" i="45"/>
  <c r="AT25" i="44"/>
  <c r="AS18" i="43"/>
  <c r="AV13" i="43"/>
  <c r="AT8" i="43"/>
  <c r="AW13" i="42"/>
  <c r="AQ18" i="42"/>
  <c r="AX12" i="42"/>
  <c r="AV24" i="42"/>
  <c r="AV22" i="42"/>
  <c r="AW17" i="41"/>
  <c r="AT27" i="40"/>
  <c r="AS27" i="39"/>
  <c r="AV7" i="39"/>
  <c r="AW7" i="51"/>
  <c r="AW18" i="51"/>
  <c r="AT14" i="51"/>
  <c r="AU16" i="48"/>
  <c r="AX19" i="49"/>
  <c r="AW18" i="49"/>
  <c r="AS22" i="46"/>
  <c r="AW7" i="46"/>
  <c r="AT29" i="47"/>
  <c r="AQ26" i="46"/>
  <c r="AQ28" i="45"/>
  <c r="AQ20" i="45"/>
  <c r="AX14" i="44"/>
  <c r="AW13" i="45"/>
  <c r="AQ11" i="45"/>
  <c r="AS13" i="45"/>
  <c r="AS16" i="51"/>
  <c r="AU28" i="47"/>
  <c r="AQ12" i="50"/>
  <c r="AS18" i="50"/>
  <c r="AQ11" i="48"/>
  <c r="AL30" i="47"/>
  <c r="AQ15" i="47"/>
  <c r="AQ11" i="46"/>
  <c r="AU27" i="42"/>
  <c r="AX13" i="42"/>
  <c r="AQ21" i="41"/>
  <c r="AU21" i="39"/>
  <c r="AS17" i="49"/>
  <c r="AT16" i="48"/>
  <c r="AV17" i="42"/>
  <c r="AQ9" i="51"/>
  <c r="AS12" i="51"/>
  <c r="AQ19" i="49"/>
  <c r="AQ17" i="49"/>
  <c r="AT19" i="49"/>
  <c r="AU10" i="49"/>
  <c r="AQ25" i="48"/>
  <c r="AS23" i="49"/>
  <c r="AT7" i="49"/>
  <c r="AW22" i="48"/>
  <c r="AX13" i="49"/>
  <c r="AQ13" i="48"/>
  <c r="AX12" i="47"/>
  <c r="AT8" i="47"/>
  <c r="AT28" i="45"/>
  <c r="AT20" i="45"/>
  <c r="AW7" i="48"/>
  <c r="AV16" i="50"/>
  <c r="AS7" i="50"/>
  <c r="AS11" i="50"/>
  <c r="AQ18" i="49"/>
  <c r="AL30" i="48"/>
  <c r="AV18" i="47"/>
  <c r="AQ21" i="47"/>
  <c r="AS27" i="46"/>
  <c r="AU10" i="47"/>
  <c r="AQ24" i="46"/>
  <c r="AS7" i="47"/>
  <c r="AW13" i="47"/>
  <c r="AX23" i="46"/>
  <c r="AU26" i="44"/>
  <c r="AV26" i="45"/>
  <c r="AV22" i="45"/>
  <c r="AV18" i="45"/>
  <c r="AV14" i="45"/>
  <c r="AX11" i="46"/>
  <c r="AW24" i="44"/>
  <c r="AT9" i="50"/>
  <c r="AX13" i="45"/>
  <c r="AX21" i="45"/>
  <c r="AX29" i="45"/>
  <c r="AW14" i="41"/>
  <c r="AV8" i="39"/>
  <c r="AV12" i="39"/>
  <c r="AU28" i="51"/>
  <c r="AU11" i="51"/>
  <c r="AU18" i="50"/>
  <c r="AW7" i="50"/>
  <c r="AU18" i="49"/>
  <c r="AQ9" i="50"/>
  <c r="AX22" i="50"/>
  <c r="AS27" i="49"/>
  <c r="AW27" i="49"/>
  <c r="AW28" i="48"/>
  <c r="AX15" i="47"/>
  <c r="AT17" i="47"/>
  <c r="AX10" i="48"/>
  <c r="AU10" i="43"/>
  <c r="AS19" i="43"/>
  <c r="AU19" i="42"/>
  <c r="AW22" i="42"/>
  <c r="AW13" i="44"/>
  <c r="AS11" i="43"/>
  <c r="AU9" i="39"/>
  <c r="AU15" i="47"/>
  <c r="AV11" i="43"/>
  <c r="AX9" i="51"/>
  <c r="AT15" i="50"/>
  <c r="AW8" i="51"/>
  <c r="AU10" i="50"/>
  <c r="AS24" i="49"/>
  <c r="AU14" i="49"/>
  <c r="AX18" i="49"/>
  <c r="AW9" i="49"/>
  <c r="AW18" i="48"/>
  <c r="AW15" i="48"/>
  <c r="AV8" i="48"/>
  <c r="AU18" i="47"/>
  <c r="AW8" i="47"/>
  <c r="AW14" i="48"/>
  <c r="AW28" i="47"/>
  <c r="AT28" i="46"/>
  <c r="AU18" i="42"/>
  <c r="AW25" i="42"/>
  <c r="AS18" i="42"/>
  <c r="AQ20" i="42"/>
  <c r="AU21" i="42"/>
  <c r="AQ8" i="41"/>
  <c r="AQ22" i="40"/>
  <c r="AQ8" i="43"/>
  <c r="AQ12" i="41"/>
  <c r="AW23" i="41"/>
  <c r="AU23" i="39"/>
  <c r="AS8" i="39"/>
  <c r="AW21" i="51"/>
  <c r="AT17" i="51"/>
  <c r="AT22" i="50"/>
  <c r="AX19" i="50"/>
  <c r="AV9" i="50"/>
  <c r="AS12" i="49"/>
  <c r="AS24" i="48"/>
  <c r="AW10" i="49"/>
  <c r="AT21" i="48"/>
  <c r="AT7" i="47"/>
  <c r="AX28" i="46"/>
  <c r="AX8" i="47"/>
  <c r="AX21" i="47"/>
  <c r="AT10" i="46"/>
  <c r="AS15" i="44"/>
  <c r="AQ22" i="44"/>
  <c r="AW16" i="44"/>
  <c r="AV24" i="44"/>
  <c r="AS17" i="45"/>
  <c r="AS25" i="45"/>
  <c r="AT28" i="44"/>
  <c r="AS8" i="43"/>
  <c r="AX9" i="43"/>
  <c r="AV25" i="43"/>
  <c r="AT11" i="43"/>
  <c r="AX10" i="42"/>
  <c r="AV15" i="42"/>
  <c r="AV20" i="42"/>
  <c r="AV18" i="42"/>
  <c r="AU12" i="39"/>
  <c r="AI18" i="50"/>
  <c r="AR18" i="50"/>
  <c r="AI23" i="50"/>
  <c r="AR23" i="50"/>
  <c r="AR23" i="49"/>
  <c r="AI23" i="49"/>
  <c r="AR15" i="49"/>
  <c r="AI15" i="49"/>
  <c r="AQ22" i="50"/>
  <c r="AI16" i="50"/>
  <c r="AR16" i="50"/>
  <c r="AQ22" i="48"/>
  <c r="AQ21" i="49"/>
  <c r="AR11" i="48"/>
  <c r="AI11" i="48"/>
  <c r="AT16" i="49"/>
  <c r="AL30" i="49"/>
  <c r="AI7" i="49"/>
  <c r="AR7" i="49"/>
  <c r="AQ17" i="48"/>
  <c r="AF30" i="48"/>
  <c r="AV6" i="48"/>
  <c r="AT6" i="48"/>
  <c r="AD30" i="48"/>
  <c r="AR24" i="47"/>
  <c r="AI24" i="47"/>
  <c r="AR16" i="47"/>
  <c r="AI16" i="47"/>
  <c r="AR8" i="47"/>
  <c r="AI8" i="47"/>
  <c r="AQ24" i="48"/>
  <c r="AR21" i="46"/>
  <c r="AI21" i="46"/>
  <c r="AI29" i="46"/>
  <c r="AR29" i="46"/>
  <c r="AB30" i="45"/>
  <c r="AR6" i="45"/>
  <c r="AI6" i="45"/>
  <c r="AQ18" i="46"/>
  <c r="AU21" i="44"/>
  <c r="AE30" i="46"/>
  <c r="AU6" i="46"/>
  <c r="AT22" i="45"/>
  <c r="AT14" i="45"/>
  <c r="AJ30" i="44"/>
  <c r="AQ6" i="44"/>
  <c r="AI27" i="45"/>
  <c r="AR27" i="45"/>
  <c r="AI19" i="45"/>
  <c r="AR19" i="45"/>
  <c r="AV12" i="44"/>
  <c r="AE30" i="43"/>
  <c r="AU6" i="43"/>
  <c r="AW23" i="44"/>
  <c r="AQ22" i="43"/>
  <c r="AQ13" i="43"/>
  <c r="AI29" i="44"/>
  <c r="AR29" i="44"/>
  <c r="AQ14" i="44"/>
  <c r="AR22" i="41"/>
  <c r="AI22" i="41"/>
  <c r="AI25" i="44"/>
  <c r="AR25" i="44"/>
  <c r="AV26" i="41"/>
  <c r="AP30" i="43"/>
  <c r="AQ24" i="42"/>
  <c r="AQ12" i="42"/>
  <c r="AR25" i="40"/>
  <c r="AI25" i="40"/>
  <c r="AR17" i="40"/>
  <c r="AI17" i="40"/>
  <c r="AY17" i="40" s="1"/>
  <c r="AI21" i="42"/>
  <c r="AR21" i="42"/>
  <c r="AI19" i="42"/>
  <c r="AR19" i="42"/>
  <c r="AR19" i="41"/>
  <c r="AI19" i="41"/>
  <c r="AR11" i="41"/>
  <c r="AI11" i="41"/>
  <c r="AV25" i="40"/>
  <c r="AI27" i="42"/>
  <c r="AR27" i="42"/>
  <c r="AP30" i="42"/>
  <c r="AR26" i="39"/>
  <c r="AI26" i="39"/>
  <c r="AI12" i="43"/>
  <c r="AR12" i="43"/>
  <c r="AQ11" i="42"/>
  <c r="AV10" i="41"/>
  <c r="AS19" i="40"/>
  <c r="AI15" i="42"/>
  <c r="AR15" i="42"/>
  <c r="AV12" i="42"/>
  <c r="AO30" i="42"/>
  <c r="AQ13" i="41"/>
  <c r="AQ27" i="40"/>
  <c r="AW12" i="39"/>
  <c r="AV19" i="39"/>
  <c r="AQ11" i="40"/>
  <c r="AI20" i="39"/>
  <c r="AR20" i="39"/>
  <c r="AI10" i="39"/>
  <c r="AR10" i="39"/>
  <c r="AI16" i="39"/>
  <c r="AR16" i="39"/>
  <c r="AW10" i="39"/>
  <c r="AS26" i="51"/>
  <c r="AI26" i="51"/>
  <c r="AR26" i="51"/>
  <c r="AW27" i="51"/>
  <c r="AW29" i="51"/>
  <c r="AU14" i="51"/>
  <c r="AQ18" i="51"/>
  <c r="AX23" i="51"/>
  <c r="AT12" i="50"/>
  <c r="AT10" i="50"/>
  <c r="AI26" i="50"/>
  <c r="AR26" i="50"/>
  <c r="AW26" i="50"/>
  <c r="AX7" i="50"/>
  <c r="AQ7" i="49"/>
  <c r="AV13" i="50"/>
  <c r="AU7" i="49"/>
  <c r="AQ26" i="50"/>
  <c r="AS20" i="48"/>
  <c r="AI26" i="48"/>
  <c r="AR26" i="48"/>
  <c r="AW11" i="49"/>
  <c r="AQ7" i="48"/>
  <c r="AW23" i="48"/>
  <c r="AW25" i="48"/>
  <c r="AT25" i="48"/>
  <c r="AU7" i="47"/>
  <c r="AT24" i="47"/>
  <c r="AX20" i="46"/>
  <c r="AX18" i="47"/>
  <c r="AX25" i="47"/>
  <c r="AT19" i="46"/>
  <c r="AI20" i="44"/>
  <c r="AR20" i="44"/>
  <c r="AQ27" i="44"/>
  <c r="AS18" i="45"/>
  <c r="AS26" i="45"/>
  <c r="AX12" i="43"/>
  <c r="AI7" i="43"/>
  <c r="AR7" i="43"/>
  <c r="AI19" i="43"/>
  <c r="AR19" i="43"/>
  <c r="AQ21" i="43"/>
  <c r="AV19" i="42"/>
  <c r="AO30" i="41"/>
  <c r="AQ14" i="40"/>
  <c r="AQ12" i="39"/>
  <c r="T30" i="40"/>
  <c r="L6" i="40"/>
  <c r="AU16" i="39"/>
  <c r="AW19" i="39"/>
  <c r="AX12" i="40"/>
  <c r="AU28" i="41"/>
  <c r="AR13" i="50"/>
  <c r="AI13" i="50"/>
  <c r="AF30" i="50"/>
  <c r="AV6" i="50"/>
  <c r="AV21" i="50"/>
  <c r="AI24" i="50"/>
  <c r="AR24" i="50"/>
  <c r="AP30" i="50"/>
  <c r="AT6" i="49"/>
  <c r="AD30" i="49"/>
  <c r="AQ20" i="50"/>
  <c r="AO30" i="46"/>
  <c r="AR12" i="45"/>
  <c r="AI12" i="45"/>
  <c r="AT7" i="51"/>
  <c r="AR12" i="50"/>
  <c r="AI12" i="50"/>
  <c r="AY12" i="50" s="1"/>
  <c r="AW22" i="50"/>
  <c r="AQ10" i="50"/>
  <c r="AR29" i="49"/>
  <c r="AI29" i="49"/>
  <c r="AQ23" i="49"/>
  <c r="AT9" i="49"/>
  <c r="AQ28" i="48"/>
  <c r="AQ12" i="49"/>
  <c r="AR22" i="47"/>
  <c r="AI22" i="47"/>
  <c r="AR14" i="47"/>
  <c r="AI14" i="47"/>
  <c r="AR7" i="46"/>
  <c r="AI7" i="46"/>
  <c r="AR8" i="51"/>
  <c r="AI8" i="51"/>
  <c r="AV28" i="51"/>
  <c r="AI18" i="51"/>
  <c r="AR18" i="51"/>
  <c r="AT19" i="51"/>
  <c r="AU24" i="50"/>
  <c r="AX8" i="51"/>
  <c r="AW14" i="50"/>
  <c r="AX29" i="49"/>
  <c r="AW20" i="50"/>
  <c r="AR28" i="49"/>
  <c r="AI28" i="49"/>
  <c r="AX15" i="51"/>
  <c r="AM30" i="50"/>
  <c r="AQ24" i="49"/>
  <c r="AQ28" i="49"/>
  <c r="AC30" i="49"/>
  <c r="AS6" i="49"/>
  <c r="AV23" i="48"/>
  <c r="AU28" i="48"/>
  <c r="AS18" i="49"/>
  <c r="AQ20" i="49"/>
  <c r="AQ14" i="49"/>
  <c r="AI28" i="48"/>
  <c r="AR28" i="48"/>
  <c r="AQ20" i="48"/>
  <c r="AE30" i="48"/>
  <c r="AU6" i="48"/>
  <c r="AS23" i="47"/>
  <c r="AS15" i="47"/>
  <c r="AQ15" i="48"/>
  <c r="AR29" i="47"/>
  <c r="AI29" i="47"/>
  <c r="AR21" i="47"/>
  <c r="AI21" i="47"/>
  <c r="AR13" i="47"/>
  <c r="AI13" i="47"/>
  <c r="AC30" i="48"/>
  <c r="AS6" i="48"/>
  <c r="AR10" i="48"/>
  <c r="AI10" i="48"/>
  <c r="AQ22" i="47"/>
  <c r="AW12" i="48"/>
  <c r="AI17" i="48"/>
  <c r="AR17" i="48"/>
  <c r="AW13" i="48"/>
  <c r="AQ9" i="47"/>
  <c r="AU11" i="47"/>
  <c r="AS13" i="46"/>
  <c r="AU6" i="47"/>
  <c r="AE30" i="47"/>
  <c r="AD30" i="47"/>
  <c r="AT30" i="47" s="1"/>
  <c r="AT6" i="47"/>
  <c r="AR10" i="45"/>
  <c r="AI10" i="45"/>
  <c r="AT21" i="47"/>
  <c r="AN30" i="46"/>
  <c r="AR14" i="50"/>
  <c r="AI14" i="50"/>
  <c r="AS18" i="51"/>
  <c r="AF30" i="51"/>
  <c r="AV6" i="51"/>
  <c r="AU16" i="51"/>
  <c r="AR14" i="49"/>
  <c r="AI14" i="49"/>
  <c r="AI22" i="50"/>
  <c r="AR22" i="50"/>
  <c r="AQ8" i="51"/>
  <c r="AN30" i="50"/>
  <c r="AR8" i="46"/>
  <c r="AI8" i="46"/>
  <c r="AU10" i="51"/>
  <c r="AQ23" i="51"/>
  <c r="AN30" i="51"/>
  <c r="AU26" i="49"/>
  <c r="AC30" i="51"/>
  <c r="AS6" i="51"/>
  <c r="AR21" i="49"/>
  <c r="AI21" i="49"/>
  <c r="AQ18" i="48"/>
  <c r="AQ16" i="47"/>
  <c r="AO30" i="47"/>
  <c r="AC30" i="46"/>
  <c r="AS6" i="46"/>
  <c r="AR15" i="46"/>
  <c r="AI15" i="46"/>
  <c r="AG30" i="46"/>
  <c r="AW6" i="46"/>
  <c r="AE30" i="51"/>
  <c r="AU6" i="51"/>
  <c r="AU9" i="51"/>
  <c r="AV17" i="51"/>
  <c r="AQ12" i="51"/>
  <c r="AR11" i="50"/>
  <c r="AI11" i="50"/>
  <c r="AB30" i="51"/>
  <c r="AI6" i="51"/>
  <c r="AR6" i="51"/>
  <c r="AX6" i="50"/>
  <c r="AH30" i="50"/>
  <c r="AT15" i="51"/>
  <c r="AS29" i="50"/>
  <c r="AD30" i="50"/>
  <c r="AT6" i="50"/>
  <c r="AV23" i="49"/>
  <c r="AW7" i="49"/>
  <c r="AR20" i="49"/>
  <c r="AI20" i="49"/>
  <c r="AR12" i="49"/>
  <c r="AI12" i="49"/>
  <c r="AI17" i="50"/>
  <c r="AR17" i="50"/>
  <c r="AU24" i="51"/>
  <c r="AR13" i="51"/>
  <c r="AI13" i="51"/>
  <c r="AS7" i="51"/>
  <c r="AV27" i="51"/>
  <c r="AX7" i="51"/>
  <c r="AQ21" i="51"/>
  <c r="AQ16" i="51"/>
  <c r="AX25" i="50"/>
  <c r="AX11" i="51"/>
  <c r="AU23" i="50"/>
  <c r="AR10" i="50"/>
  <c r="AI10" i="50"/>
  <c r="T30" i="51"/>
  <c r="L6" i="51"/>
  <c r="AW13" i="50"/>
  <c r="AQ28" i="51"/>
  <c r="AX10" i="51"/>
  <c r="AW27" i="50"/>
  <c r="AI19" i="50"/>
  <c r="AR19" i="50"/>
  <c r="AX28" i="49"/>
  <c r="AV22" i="50"/>
  <c r="AV22" i="49"/>
  <c r="AP30" i="49"/>
  <c r="AL30" i="51"/>
  <c r="AC30" i="50"/>
  <c r="AS6" i="50"/>
  <c r="AU24" i="49"/>
  <c r="AU16" i="49"/>
  <c r="AK30" i="51"/>
  <c r="AW29" i="50"/>
  <c r="AR27" i="49"/>
  <c r="AI27" i="49"/>
  <c r="AR19" i="49"/>
  <c r="AI19" i="49"/>
  <c r="AR11" i="49"/>
  <c r="AI11" i="49"/>
  <c r="AX15" i="50"/>
  <c r="AS21" i="50"/>
  <c r="AB30" i="50"/>
  <c r="AI6" i="50"/>
  <c r="AR6" i="50"/>
  <c r="AX24" i="48"/>
  <c r="AX16" i="48"/>
  <c r="AX14" i="50"/>
  <c r="AQ29" i="49"/>
  <c r="AV11" i="50"/>
  <c r="AT27" i="49"/>
  <c r="AQ27" i="49"/>
  <c r="AU19" i="48"/>
  <c r="AT25" i="49"/>
  <c r="AS9" i="48"/>
  <c r="AX26" i="49"/>
  <c r="AR15" i="48"/>
  <c r="AI15" i="48"/>
  <c r="AW26" i="49"/>
  <c r="AW17" i="49"/>
  <c r="AV12" i="48"/>
  <c r="AI20" i="48"/>
  <c r="AR20" i="48"/>
  <c r="AW19" i="49"/>
  <c r="AW13" i="49"/>
  <c r="AS22" i="47"/>
  <c r="AS14" i="47"/>
  <c r="AR28" i="47"/>
  <c r="AI28" i="47"/>
  <c r="AR20" i="47"/>
  <c r="AI20" i="47"/>
  <c r="AR12" i="47"/>
  <c r="AI12" i="47"/>
  <c r="AT15" i="48"/>
  <c r="AR13" i="46"/>
  <c r="AI13" i="46"/>
  <c r="AB30" i="46"/>
  <c r="AR6" i="46"/>
  <c r="AI6" i="46"/>
  <c r="AQ23" i="47"/>
  <c r="AQ20" i="46"/>
  <c r="AW11" i="46"/>
  <c r="AR9" i="51"/>
  <c r="AI9" i="51"/>
  <c r="AU27" i="51"/>
  <c r="AU26" i="50"/>
  <c r="AS10" i="51"/>
  <c r="AO30" i="51"/>
  <c r="AM30" i="49"/>
  <c r="T30" i="50"/>
  <c r="L6" i="50"/>
  <c r="AU26" i="51"/>
  <c r="AT10" i="51"/>
  <c r="AI21" i="50"/>
  <c r="AR21" i="50"/>
  <c r="AR13" i="49"/>
  <c r="AI13" i="49"/>
  <c r="AS15" i="49"/>
  <c r="AK30" i="48"/>
  <c r="AS19" i="46"/>
  <c r="AT6" i="51"/>
  <c r="AD30" i="51"/>
  <c r="AQ26" i="51"/>
  <c r="AX24" i="50"/>
  <c r="AU22" i="50"/>
  <c r="AQ7" i="51"/>
  <c r="AV29" i="49"/>
  <c r="AV13" i="49"/>
  <c r="AH30" i="49"/>
  <c r="AX6" i="49"/>
  <c r="AK30" i="50"/>
  <c r="AU23" i="49"/>
  <c r="AQ28" i="50"/>
  <c r="AR26" i="49"/>
  <c r="AI26" i="49"/>
  <c r="AR18" i="49"/>
  <c r="AI18" i="49"/>
  <c r="AR10" i="49"/>
  <c r="AI10" i="49"/>
  <c r="AW28" i="50"/>
  <c r="AI20" i="50"/>
  <c r="AR20" i="50"/>
  <c r="AQ22" i="51"/>
  <c r="AX20" i="50"/>
  <c r="AQ24" i="51"/>
  <c r="AQ25" i="49"/>
  <c r="AV21" i="48"/>
  <c r="AQ13" i="49"/>
  <c r="AU26" i="48"/>
  <c r="AX23" i="49"/>
  <c r="AR14" i="48"/>
  <c r="AI14" i="48"/>
  <c r="AY14" i="48" s="1"/>
  <c r="AG30" i="49"/>
  <c r="AW6" i="49"/>
  <c r="AW20" i="48"/>
  <c r="AR6" i="49"/>
  <c r="AB30" i="49"/>
  <c r="AI6" i="49"/>
  <c r="AR27" i="47"/>
  <c r="AI27" i="47"/>
  <c r="AR19" i="47"/>
  <c r="AI19" i="47"/>
  <c r="AR11" i="47"/>
  <c r="AI11" i="47"/>
  <c r="AH30" i="48"/>
  <c r="AX6" i="48"/>
  <c r="AQ18" i="47"/>
  <c r="AR7" i="48"/>
  <c r="AI7" i="48"/>
  <c r="AC30" i="47"/>
  <c r="AS6" i="47"/>
  <c r="AR8" i="48"/>
  <c r="AI8" i="48"/>
  <c r="AX23" i="47"/>
  <c r="AQ25" i="50"/>
  <c r="AR22" i="49"/>
  <c r="AI22" i="49"/>
  <c r="AJ30" i="51"/>
  <c r="AQ6" i="51"/>
  <c r="AW23" i="50"/>
  <c r="AQ17" i="50"/>
  <c r="AX18" i="48"/>
  <c r="AU29" i="48"/>
  <c r="AR12" i="51"/>
  <c r="AI12" i="51"/>
  <c r="AI14" i="51"/>
  <c r="AR14" i="51"/>
  <c r="AQ20" i="51"/>
  <c r="AI29" i="50"/>
  <c r="AR29" i="50"/>
  <c r="AR9" i="50"/>
  <c r="AI9" i="50"/>
  <c r="AQ27" i="51"/>
  <c r="AQ24" i="50"/>
  <c r="AU22" i="51"/>
  <c r="AR11" i="51"/>
  <c r="AI11" i="51"/>
  <c r="AT29" i="50"/>
  <c r="AH30" i="51"/>
  <c r="AX6" i="51"/>
  <c r="AQ29" i="51"/>
  <c r="AQ25" i="51"/>
  <c r="AQ17" i="51"/>
  <c r="AU21" i="50"/>
  <c r="AQ13" i="51"/>
  <c r="AR8" i="50"/>
  <c r="AI8" i="50"/>
  <c r="AW11" i="50"/>
  <c r="AV25" i="50"/>
  <c r="AW21" i="50"/>
  <c r="AQ23" i="50"/>
  <c r="AV12" i="49"/>
  <c r="AU22" i="49"/>
  <c r="AS27" i="50"/>
  <c r="AR25" i="49"/>
  <c r="AI25" i="49"/>
  <c r="AR17" i="49"/>
  <c r="AI17" i="49"/>
  <c r="AR9" i="49"/>
  <c r="AI9" i="49"/>
  <c r="AU14" i="50"/>
  <c r="AW17" i="50"/>
  <c r="AQ15" i="49"/>
  <c r="AQ19" i="50"/>
  <c r="AQ16" i="49"/>
  <c r="AX22" i="48"/>
  <c r="AQ26" i="49"/>
  <c r="AV28" i="48"/>
  <c r="AV20" i="48"/>
  <c r="AU25" i="48"/>
  <c r="AU17" i="48"/>
  <c r="AQ22" i="49"/>
  <c r="AQ26" i="48"/>
  <c r="AS15" i="48"/>
  <c r="AT7" i="48"/>
  <c r="AT24" i="49"/>
  <c r="AR13" i="48"/>
  <c r="AI13" i="48"/>
  <c r="AW22" i="49"/>
  <c r="AT13" i="49"/>
  <c r="AF30" i="49"/>
  <c r="AV6" i="49"/>
  <c r="AV7" i="50"/>
  <c r="AQ10" i="49"/>
  <c r="AS25" i="48"/>
  <c r="AR26" i="47"/>
  <c r="AI26" i="47"/>
  <c r="AR18" i="47"/>
  <c r="AI18" i="47"/>
  <c r="AR10" i="47"/>
  <c r="AI10" i="47"/>
  <c r="AW26" i="48"/>
  <c r="AB30" i="48"/>
  <c r="AR6" i="48"/>
  <c r="AI6" i="48"/>
  <c r="AQ29" i="47"/>
  <c r="AU14" i="48"/>
  <c r="AV13" i="46"/>
  <c r="AN30" i="48"/>
  <c r="AQ19" i="47"/>
  <c r="AP30" i="51"/>
  <c r="AU21" i="51"/>
  <c r="AR10" i="51"/>
  <c r="AI10" i="51"/>
  <c r="AU13" i="51"/>
  <c r="AQ10" i="51"/>
  <c r="AI17" i="51"/>
  <c r="AR17" i="51"/>
  <c r="AM30" i="51"/>
  <c r="AR7" i="50"/>
  <c r="AI7" i="50"/>
  <c r="AQ11" i="51"/>
  <c r="AQ11" i="50"/>
  <c r="AE30" i="50"/>
  <c r="AU6" i="50"/>
  <c r="AS26" i="50"/>
  <c r="AU21" i="49"/>
  <c r="AR24" i="49"/>
  <c r="AI24" i="49"/>
  <c r="AR16" i="49"/>
  <c r="AI16" i="49"/>
  <c r="AR8" i="49"/>
  <c r="AI8" i="49"/>
  <c r="AQ13" i="50"/>
  <c r="AX29" i="48"/>
  <c r="AI7" i="51"/>
  <c r="AY7" i="51" s="1"/>
  <c r="AR7" i="51"/>
  <c r="AX14" i="51"/>
  <c r="AO30" i="50"/>
  <c r="AT8" i="50"/>
  <c r="AQ9" i="49"/>
  <c r="AX20" i="49"/>
  <c r="AR12" i="48"/>
  <c r="AI12" i="48"/>
  <c r="AQ29" i="48"/>
  <c r="AW25" i="49"/>
  <c r="AD30" i="44"/>
  <c r="AT6" i="44"/>
  <c r="AR26" i="43"/>
  <c r="AI26" i="43"/>
  <c r="AR7" i="44"/>
  <c r="AI7" i="44"/>
  <c r="AI28" i="45"/>
  <c r="AY28" i="45" s="1"/>
  <c r="AR28" i="45"/>
  <c r="AI20" i="45"/>
  <c r="AR20" i="45"/>
  <c r="AF30" i="44"/>
  <c r="AV6" i="44"/>
  <c r="AE30" i="45"/>
  <c r="AU6" i="45"/>
  <c r="AI14" i="44"/>
  <c r="AR14" i="44"/>
  <c r="AE30" i="42"/>
  <c r="AU6" i="42"/>
  <c r="AR23" i="41"/>
  <c r="AI23" i="41"/>
  <c r="AQ9" i="44"/>
  <c r="AI28" i="42"/>
  <c r="AR28" i="42"/>
  <c r="AI20" i="42"/>
  <c r="AR20" i="42"/>
  <c r="AI18" i="43"/>
  <c r="AR18" i="43"/>
  <c r="AR26" i="40"/>
  <c r="AI26" i="40"/>
  <c r="AR18" i="40"/>
  <c r="AI18" i="40"/>
  <c r="AF30" i="43"/>
  <c r="AV6" i="43"/>
  <c r="AR20" i="41"/>
  <c r="AI20" i="41"/>
  <c r="AR12" i="41"/>
  <c r="AI12" i="41"/>
  <c r="AI17" i="42"/>
  <c r="AR17" i="42"/>
  <c r="AQ28" i="42"/>
  <c r="AR27" i="39"/>
  <c r="AI27" i="39"/>
  <c r="AI14" i="43"/>
  <c r="AR14" i="43"/>
  <c r="AS16" i="42"/>
  <c r="AI25" i="42"/>
  <c r="AR25" i="42"/>
  <c r="AI12" i="42"/>
  <c r="AR12" i="42"/>
  <c r="AQ19" i="40"/>
  <c r="AI13" i="40"/>
  <c r="AR13" i="40"/>
  <c r="AI21" i="39"/>
  <c r="AR21" i="39"/>
  <c r="AI14" i="39"/>
  <c r="AR14" i="39"/>
  <c r="AI8" i="40"/>
  <c r="AR8" i="40"/>
  <c r="AG30" i="39"/>
  <c r="AW6" i="39"/>
  <c r="AI10" i="40"/>
  <c r="AR10" i="40"/>
  <c r="AI28" i="51"/>
  <c r="AY28" i="51" s="1"/>
  <c r="AR28" i="51"/>
  <c r="AI19" i="51"/>
  <c r="AR19" i="51"/>
  <c r="AQ15" i="51"/>
  <c r="AX22" i="51"/>
  <c r="AL30" i="50"/>
  <c r="AI25" i="50"/>
  <c r="AR25" i="50"/>
  <c r="AQ6" i="49"/>
  <c r="AJ30" i="49"/>
  <c r="AX12" i="49"/>
  <c r="AO30" i="49"/>
  <c r="AU11" i="49"/>
  <c r="AQ29" i="50"/>
  <c r="AI22" i="48"/>
  <c r="AR22" i="48"/>
  <c r="AJ30" i="48"/>
  <c r="AQ6" i="48"/>
  <c r="AQ21" i="48"/>
  <c r="AQ19" i="46"/>
  <c r="AL30" i="46"/>
  <c r="AP30" i="48"/>
  <c r="AT14" i="46"/>
  <c r="AG30" i="45"/>
  <c r="AW6" i="45"/>
  <c r="L6" i="45"/>
  <c r="T30" i="45"/>
  <c r="AI26" i="44"/>
  <c r="AR26" i="44"/>
  <c r="AN30" i="42"/>
  <c r="AB30" i="43"/>
  <c r="AI6" i="43"/>
  <c r="AR6" i="43"/>
  <c r="AI11" i="43"/>
  <c r="AR11" i="43"/>
  <c r="AQ12" i="43"/>
  <c r="AQ14" i="42"/>
  <c r="AQ12" i="40"/>
  <c r="AT15" i="40"/>
  <c r="AQ8" i="39"/>
  <c r="AS16" i="49"/>
  <c r="AQ10" i="48"/>
  <c r="AV24" i="47"/>
  <c r="AV16" i="47"/>
  <c r="AS8" i="48"/>
  <c r="AQ10" i="47"/>
  <c r="AI9" i="48"/>
  <c r="AR9" i="48"/>
  <c r="AQ17" i="47"/>
  <c r="AQ24" i="47"/>
  <c r="AV23" i="46"/>
  <c r="AQ8" i="49"/>
  <c r="AQ12" i="47"/>
  <c r="AS17" i="46"/>
  <c r="AW24" i="47"/>
  <c r="AT25" i="47"/>
  <c r="AU16" i="47"/>
  <c r="AS12" i="46"/>
  <c r="AS7" i="48"/>
  <c r="AR14" i="46"/>
  <c r="AI14" i="46"/>
  <c r="AJ30" i="46"/>
  <c r="AQ6" i="46"/>
  <c r="AQ16" i="46"/>
  <c r="AW12" i="46"/>
  <c r="AU29" i="45"/>
  <c r="AU21" i="45"/>
  <c r="AU29" i="46"/>
  <c r="AQ15" i="46"/>
  <c r="AV10" i="47"/>
  <c r="AS27" i="44"/>
  <c r="AS19" i="44"/>
  <c r="AR11" i="45"/>
  <c r="AI11" i="45"/>
  <c r="AX24" i="44"/>
  <c r="AI24" i="46"/>
  <c r="AR24" i="46"/>
  <c r="AQ26" i="45"/>
  <c r="AQ18" i="45"/>
  <c r="AX9" i="45"/>
  <c r="AW25" i="44"/>
  <c r="AU27" i="44"/>
  <c r="AU6" i="44"/>
  <c r="AE30" i="44"/>
  <c r="AU16" i="46"/>
  <c r="AT29" i="45"/>
  <c r="AT21" i="45"/>
  <c r="AS8" i="44"/>
  <c r="AQ10" i="45"/>
  <c r="AR13" i="44"/>
  <c r="AI13" i="44"/>
  <c r="AB30" i="44"/>
  <c r="AR6" i="44"/>
  <c r="AI6" i="44"/>
  <c r="AT27" i="42"/>
  <c r="AT19" i="42"/>
  <c r="AR22" i="46"/>
  <c r="AI22" i="46"/>
  <c r="AI26" i="45"/>
  <c r="AR26" i="45"/>
  <c r="AI18" i="45"/>
  <c r="AR18" i="45"/>
  <c r="AX24" i="43"/>
  <c r="AQ15" i="44"/>
  <c r="AX7" i="44"/>
  <c r="AW9" i="43"/>
  <c r="AU29" i="43"/>
  <c r="AW22" i="44"/>
  <c r="AQ8" i="44"/>
  <c r="AI27" i="44"/>
  <c r="AR27" i="44"/>
  <c r="AQ23" i="43"/>
  <c r="AT26" i="41"/>
  <c r="AQ29" i="44"/>
  <c r="AT16" i="43"/>
  <c r="AT23" i="44"/>
  <c r="AG30" i="44"/>
  <c r="AW6" i="44"/>
  <c r="AQ11" i="43"/>
  <c r="AR29" i="41"/>
  <c r="AI29" i="41"/>
  <c r="AC30" i="45"/>
  <c r="AS6" i="45"/>
  <c r="AT8" i="42"/>
  <c r="AQ25" i="42"/>
  <c r="AQ17" i="42"/>
  <c r="AH30" i="43"/>
  <c r="AX6" i="43"/>
  <c r="AI23" i="42"/>
  <c r="AR23" i="42"/>
  <c r="AU15" i="41"/>
  <c r="AR24" i="40"/>
  <c r="AI24" i="40"/>
  <c r="AU17" i="42"/>
  <c r="AS21" i="43"/>
  <c r="AK30" i="41"/>
  <c r="AW19" i="44"/>
  <c r="AI29" i="42"/>
  <c r="AR29" i="42"/>
  <c r="AR18" i="42"/>
  <c r="AI18" i="42"/>
  <c r="AR18" i="41"/>
  <c r="AI18" i="41"/>
  <c r="AR10" i="41"/>
  <c r="AI10" i="41"/>
  <c r="AW27" i="40"/>
  <c r="AW11" i="40"/>
  <c r="AT19" i="39"/>
  <c r="AT11" i="39"/>
  <c r="AT7" i="43"/>
  <c r="AT14" i="43"/>
  <c r="AR26" i="42"/>
  <c r="AI26" i="42"/>
  <c r="AS14" i="42"/>
  <c r="AX8" i="41"/>
  <c r="AU17" i="40"/>
  <c r="AU9" i="40"/>
  <c r="AR25" i="39"/>
  <c r="AI25" i="39"/>
  <c r="AS26" i="43"/>
  <c r="AS18" i="40"/>
  <c r="AX18" i="39"/>
  <c r="AW18" i="42"/>
  <c r="AM30" i="40"/>
  <c r="AC30" i="42"/>
  <c r="AS6" i="42"/>
  <c r="AQ9" i="41"/>
  <c r="AQ23" i="40"/>
  <c r="AQ16" i="41"/>
  <c r="AL30" i="41"/>
  <c r="AQ9" i="39"/>
  <c r="AJ30" i="43"/>
  <c r="AQ6" i="43"/>
  <c r="AQ25" i="39"/>
  <c r="AQ26" i="39"/>
  <c r="AW22" i="41"/>
  <c r="AQ18" i="40"/>
  <c r="AI11" i="40"/>
  <c r="AR11" i="40"/>
  <c r="AQ11" i="39"/>
  <c r="AW19" i="41"/>
  <c r="AI17" i="39"/>
  <c r="AR17" i="39"/>
  <c r="AW20" i="41"/>
  <c r="AI6" i="39"/>
  <c r="AR6" i="39"/>
  <c r="AB30" i="39"/>
  <c r="AW13" i="39"/>
  <c r="AT26" i="40"/>
  <c r="AQ9" i="40"/>
  <c r="AW22" i="39"/>
  <c r="AS17" i="39"/>
  <c r="AM30" i="39"/>
  <c r="AS27" i="51"/>
  <c r="AI15" i="51"/>
  <c r="AR15" i="51"/>
  <c r="AW28" i="51"/>
  <c r="AW22" i="51"/>
  <c r="AX12" i="51"/>
  <c r="AX24" i="51"/>
  <c r="AT17" i="50"/>
  <c r="AT14" i="50"/>
  <c r="AI15" i="50"/>
  <c r="AR15" i="50"/>
  <c r="AX16" i="50"/>
  <c r="AV14" i="50"/>
  <c r="AV28" i="50"/>
  <c r="AX24" i="49"/>
  <c r="AU9" i="49"/>
  <c r="AT22" i="49"/>
  <c r="AS20" i="49"/>
  <c r="AQ27" i="50"/>
  <c r="AS28" i="48"/>
  <c r="AI19" i="48"/>
  <c r="AR19" i="48"/>
  <c r="AW14" i="49"/>
  <c r="AQ9" i="48"/>
  <c r="AV17" i="48"/>
  <c r="AW9" i="48"/>
  <c r="AW29" i="48"/>
  <c r="AT10" i="48"/>
  <c r="AT29" i="48"/>
  <c r="AW11" i="47"/>
  <c r="AW14" i="47"/>
  <c r="AU13" i="47"/>
  <c r="AT10" i="47"/>
  <c r="AQ27" i="46"/>
  <c r="AX25" i="46"/>
  <c r="AX19" i="46"/>
  <c r="AX26" i="47"/>
  <c r="AX29" i="47"/>
  <c r="AU19" i="46"/>
  <c r="AT26" i="46"/>
  <c r="AT21" i="46"/>
  <c r="AX18" i="45"/>
  <c r="AX26" i="45"/>
  <c r="AW9" i="45"/>
  <c r="AI17" i="44"/>
  <c r="AR17" i="44"/>
  <c r="AQ26" i="44"/>
  <c r="AS11" i="45"/>
  <c r="AS19" i="45"/>
  <c r="AS27" i="45"/>
  <c r="AT20" i="44"/>
  <c r="AS16" i="43"/>
  <c r="AX11" i="43"/>
  <c r="AV23" i="43"/>
  <c r="AT15" i="43"/>
  <c r="AI10" i="43"/>
  <c r="AR10" i="43"/>
  <c r="AI9" i="42"/>
  <c r="AR9" i="42"/>
  <c r="AQ9" i="43"/>
  <c r="AW15" i="42"/>
  <c r="AQ22" i="42"/>
  <c r="AX11" i="42"/>
  <c r="AF30" i="42"/>
  <c r="AV6" i="42"/>
  <c r="AV28" i="42"/>
  <c r="AV26" i="42"/>
  <c r="AW10" i="41"/>
  <c r="AL30" i="40"/>
  <c r="AQ16" i="40"/>
  <c r="AT11" i="40"/>
  <c r="AS29" i="39"/>
  <c r="AQ16" i="39"/>
  <c r="AU20" i="39"/>
  <c r="AW7" i="39"/>
  <c r="AX14" i="40"/>
  <c r="AV25" i="39"/>
  <c r="AU25" i="41"/>
  <c r="AQ12" i="46"/>
  <c r="AQ25" i="45"/>
  <c r="AQ17" i="45"/>
  <c r="AQ25" i="44"/>
  <c r="AT10" i="44"/>
  <c r="AQ9" i="45"/>
  <c r="AR12" i="44"/>
  <c r="AI12" i="44"/>
  <c r="AT26" i="42"/>
  <c r="AQ22" i="46"/>
  <c r="AI25" i="45"/>
  <c r="AR25" i="45"/>
  <c r="AI17" i="45"/>
  <c r="AR17" i="45"/>
  <c r="AQ12" i="45"/>
  <c r="AP30" i="44"/>
  <c r="AW16" i="43"/>
  <c r="AH30" i="46"/>
  <c r="AX6" i="46"/>
  <c r="AQ24" i="44"/>
  <c r="AU20" i="43"/>
  <c r="AU12" i="43"/>
  <c r="AX28" i="42"/>
  <c r="AG30" i="47"/>
  <c r="AW6" i="47"/>
  <c r="AR28" i="41"/>
  <c r="AI28" i="41"/>
  <c r="AL30" i="43"/>
  <c r="AM30" i="44"/>
  <c r="AV22" i="43"/>
  <c r="AR22" i="42"/>
  <c r="AI22" i="42"/>
  <c r="AM30" i="41"/>
  <c r="AR23" i="40"/>
  <c r="AI23" i="40"/>
  <c r="AW18" i="44"/>
  <c r="AW16" i="42"/>
  <c r="AI20" i="43"/>
  <c r="AR20" i="43"/>
  <c r="AC30" i="41"/>
  <c r="AS6" i="41"/>
  <c r="AX22" i="40"/>
  <c r="AU25" i="42"/>
  <c r="AR17" i="41"/>
  <c r="AI17" i="41"/>
  <c r="AR9" i="41"/>
  <c r="AI9" i="41"/>
  <c r="AW10" i="40"/>
  <c r="AD30" i="43"/>
  <c r="AT6" i="43"/>
  <c r="AU23" i="41"/>
  <c r="AV15" i="40"/>
  <c r="AX15" i="41"/>
  <c r="AR24" i="39"/>
  <c r="AI24" i="39"/>
  <c r="AS23" i="42"/>
  <c r="AQ10" i="41"/>
  <c r="AQ24" i="40"/>
  <c r="AQ29" i="39"/>
  <c r="AQ21" i="40"/>
  <c r="AW20" i="42"/>
  <c r="AT29" i="40"/>
  <c r="AQ20" i="40"/>
  <c r="AO30" i="40"/>
  <c r="AQ26" i="41"/>
  <c r="AQ28" i="39"/>
  <c r="AQ15" i="39"/>
  <c r="AV15" i="39"/>
  <c r="AU19" i="39"/>
  <c r="AT22" i="40"/>
  <c r="AU11" i="39"/>
  <c r="AI16" i="51"/>
  <c r="AY16" i="51" s="1"/>
  <c r="AR16" i="51"/>
  <c r="AW20" i="51"/>
  <c r="AW16" i="51"/>
  <c r="AT8" i="51"/>
  <c r="AX18" i="51"/>
  <c r="AX25" i="51"/>
  <c r="AT21" i="50"/>
  <c r="AT18" i="50"/>
  <c r="AS25" i="50"/>
  <c r="AI27" i="50"/>
  <c r="AR27" i="50"/>
  <c r="AX21" i="50"/>
  <c r="AV10" i="50"/>
  <c r="AX16" i="49"/>
  <c r="AU13" i="49"/>
  <c r="AJ30" i="50"/>
  <c r="AQ6" i="50"/>
  <c r="AN30" i="49"/>
  <c r="AS17" i="48"/>
  <c r="AI21" i="48"/>
  <c r="AY21" i="48" s="1"/>
  <c r="AR21" i="48"/>
  <c r="AI23" i="48"/>
  <c r="AR23" i="48"/>
  <c r="AW23" i="49"/>
  <c r="AQ23" i="48"/>
  <c r="AG30" i="48"/>
  <c r="AW6" i="48"/>
  <c r="T30" i="48"/>
  <c r="L6" i="48"/>
  <c r="AW15" i="47"/>
  <c r="AW18" i="47"/>
  <c r="AT12" i="47"/>
  <c r="AQ21" i="46"/>
  <c r="AX7" i="46"/>
  <c r="AX10" i="47"/>
  <c r="AU15" i="46"/>
  <c r="AT29" i="46"/>
  <c r="AT17" i="46"/>
  <c r="AR26" i="46"/>
  <c r="AI26" i="46"/>
  <c r="AY26" i="46" s="1"/>
  <c r="AI22" i="44"/>
  <c r="AR22" i="44"/>
  <c r="AI21" i="44"/>
  <c r="AR21" i="44"/>
  <c r="AQ19" i="44"/>
  <c r="AW11" i="44"/>
  <c r="AV16" i="44"/>
  <c r="AS8" i="45"/>
  <c r="AT24" i="44"/>
  <c r="AS24" i="43"/>
  <c r="AX13" i="43"/>
  <c r="AV29" i="43"/>
  <c r="AU16" i="42"/>
  <c r="AI16" i="43"/>
  <c r="AR16" i="43"/>
  <c r="AI6" i="42"/>
  <c r="AB30" i="42"/>
  <c r="AR6" i="42"/>
  <c r="AQ19" i="43"/>
  <c r="AW19" i="42"/>
  <c r="AQ7" i="42"/>
  <c r="AQ26" i="42"/>
  <c r="AX25" i="41"/>
  <c r="AV22" i="41"/>
  <c r="AT19" i="40"/>
  <c r="AQ20" i="39"/>
  <c r="AE30" i="39"/>
  <c r="AU6" i="39"/>
  <c r="AX16" i="40"/>
  <c r="AR12" i="46"/>
  <c r="AI12" i="46"/>
  <c r="AU14" i="47"/>
  <c r="L6" i="47"/>
  <c r="T30" i="47"/>
  <c r="AR16" i="46"/>
  <c r="AI16" i="46"/>
  <c r="AS25" i="44"/>
  <c r="AX27" i="46"/>
  <c r="AQ7" i="47"/>
  <c r="AI19" i="46"/>
  <c r="AR19" i="46"/>
  <c r="AR9" i="45"/>
  <c r="AI9" i="45"/>
  <c r="AT22" i="46"/>
  <c r="AT20" i="46"/>
  <c r="AQ24" i="45"/>
  <c r="AQ16" i="45"/>
  <c r="AU17" i="44"/>
  <c r="AU12" i="44"/>
  <c r="AT27" i="45"/>
  <c r="AT19" i="45"/>
  <c r="AS6" i="44"/>
  <c r="AC30" i="44"/>
  <c r="AU9" i="46"/>
  <c r="AR11" i="44"/>
  <c r="AI11" i="44"/>
  <c r="AT25" i="42"/>
  <c r="AI24" i="45"/>
  <c r="AR24" i="45"/>
  <c r="AI16" i="45"/>
  <c r="AR16" i="45"/>
  <c r="AX22" i="43"/>
  <c r="AH30" i="44"/>
  <c r="AX6" i="44"/>
  <c r="AW15" i="43"/>
  <c r="AV9" i="44"/>
  <c r="AU27" i="43"/>
  <c r="AU19" i="43"/>
  <c r="AU11" i="43"/>
  <c r="AX27" i="42"/>
  <c r="AT16" i="44"/>
  <c r="AQ7" i="44"/>
  <c r="AI13" i="45"/>
  <c r="AR13" i="45"/>
  <c r="AQ13" i="44"/>
  <c r="AO30" i="43"/>
  <c r="AQ23" i="42"/>
  <c r="AU9" i="42"/>
  <c r="AR27" i="41"/>
  <c r="AI27" i="41"/>
  <c r="AD30" i="42"/>
  <c r="AT6" i="42"/>
  <c r="AS12" i="42"/>
  <c r="AI24" i="42"/>
  <c r="AR24" i="42"/>
  <c r="AI16" i="42"/>
  <c r="AR16" i="42"/>
  <c r="AV23" i="41"/>
  <c r="AX10" i="43"/>
  <c r="AU29" i="42"/>
  <c r="AE30" i="41"/>
  <c r="AU6" i="41"/>
  <c r="AR22" i="40"/>
  <c r="AI22" i="40"/>
  <c r="AY22" i="40" s="1"/>
  <c r="AL30" i="42"/>
  <c r="AT6" i="41"/>
  <c r="AD30" i="41"/>
  <c r="AV10" i="43"/>
  <c r="AW24" i="42"/>
  <c r="T30" i="42"/>
  <c r="L6" i="42"/>
  <c r="AR16" i="41"/>
  <c r="AI16" i="41"/>
  <c r="AR8" i="41"/>
  <c r="AI8" i="41"/>
  <c r="AT25" i="39"/>
  <c r="AT17" i="39"/>
  <c r="AQ23" i="41"/>
  <c r="AV6" i="40"/>
  <c r="AF30" i="40"/>
  <c r="AT12" i="43"/>
  <c r="AH30" i="41"/>
  <c r="AX6" i="41"/>
  <c r="AU7" i="40"/>
  <c r="AI24" i="44"/>
  <c r="AR24" i="44"/>
  <c r="AS22" i="42"/>
  <c r="AV15" i="41"/>
  <c r="AV7" i="41"/>
  <c r="AX24" i="39"/>
  <c r="AX16" i="39"/>
  <c r="AX8" i="39"/>
  <c r="AR14" i="42"/>
  <c r="AI14" i="42"/>
  <c r="AW27" i="41"/>
  <c r="AW29" i="42"/>
  <c r="AQ7" i="41"/>
  <c r="AQ17" i="39"/>
  <c r="AQ14" i="41"/>
  <c r="AQ28" i="40"/>
  <c r="AC30" i="39"/>
  <c r="AS6" i="39"/>
  <c r="AQ11" i="41"/>
  <c r="AI9" i="40"/>
  <c r="AR9" i="40"/>
  <c r="AW11" i="41"/>
  <c r="AI13" i="39"/>
  <c r="AR13" i="39"/>
  <c r="AQ7" i="40"/>
  <c r="AS18" i="39"/>
  <c r="AR11" i="39"/>
  <c r="AI11" i="39"/>
  <c r="AR16" i="40"/>
  <c r="AI16" i="40"/>
  <c r="AY16" i="40" s="1"/>
  <c r="AW21" i="39"/>
  <c r="AS11" i="39"/>
  <c r="AD30" i="40"/>
  <c r="AT6" i="40"/>
  <c r="AS20" i="39"/>
  <c r="AU26" i="39"/>
  <c r="AU14" i="39"/>
  <c r="AU7" i="39"/>
  <c r="AS21" i="51"/>
  <c r="AS29" i="51"/>
  <c r="AI23" i="51"/>
  <c r="AR23" i="51"/>
  <c r="AI21" i="51"/>
  <c r="AR21" i="51"/>
  <c r="AG30" i="51"/>
  <c r="AW6" i="51"/>
  <c r="AW17" i="51"/>
  <c r="AV16" i="51"/>
  <c r="AT9" i="51"/>
  <c r="AX13" i="51"/>
  <c r="AX26" i="51"/>
  <c r="AU12" i="50"/>
  <c r="AT23" i="50"/>
  <c r="AT19" i="50"/>
  <c r="AI28" i="50"/>
  <c r="AR28" i="50"/>
  <c r="AX23" i="50"/>
  <c r="AV26" i="50"/>
  <c r="AX15" i="49"/>
  <c r="AT15" i="49"/>
  <c r="AS21" i="49"/>
  <c r="AQ15" i="50"/>
  <c r="AI29" i="48"/>
  <c r="AY29" i="48" s="1"/>
  <c r="AR29" i="48"/>
  <c r="AI27" i="48"/>
  <c r="AR27" i="48"/>
  <c r="AW24" i="49"/>
  <c r="AQ16" i="48"/>
  <c r="AT24" i="48"/>
  <c r="AT18" i="48"/>
  <c r="AW23" i="47"/>
  <c r="AW22" i="47"/>
  <c r="AT20" i="47"/>
  <c r="AQ28" i="46"/>
  <c r="AX12" i="46"/>
  <c r="AX13" i="47"/>
  <c r="AU20" i="46"/>
  <c r="AV7" i="46"/>
  <c r="AT8" i="46"/>
  <c r="AT23" i="46"/>
  <c r="AT25" i="46"/>
  <c r="AI27" i="46"/>
  <c r="AY27" i="46" s="1"/>
  <c r="AR27" i="46"/>
  <c r="AI18" i="44"/>
  <c r="AR18" i="44"/>
  <c r="AQ20" i="44"/>
  <c r="AQ23" i="44"/>
  <c r="AO30" i="44"/>
  <c r="AV19" i="44"/>
  <c r="AS7" i="45"/>
  <c r="AS21" i="45"/>
  <c r="AS29" i="45"/>
  <c r="AT15" i="44"/>
  <c r="AS12" i="43"/>
  <c r="AV19" i="43"/>
  <c r="AV21" i="43"/>
  <c r="AU20" i="42"/>
  <c r="AT9" i="43"/>
  <c r="AI24" i="43"/>
  <c r="AR24" i="43"/>
  <c r="AI10" i="42"/>
  <c r="AR10" i="42"/>
  <c r="AQ16" i="43"/>
  <c r="AW23" i="42"/>
  <c r="AQ8" i="42"/>
  <c r="AQ27" i="42"/>
  <c r="AX29" i="41"/>
  <c r="AV11" i="42"/>
  <c r="AV21" i="42"/>
  <c r="AG30" i="41"/>
  <c r="AW30" i="41" s="1"/>
  <c r="AW6" i="41"/>
  <c r="AW25" i="41"/>
  <c r="T30" i="41"/>
  <c r="L6" i="41"/>
  <c r="AT7" i="40"/>
  <c r="AQ10" i="39"/>
  <c r="AW26" i="39"/>
  <c r="AV29" i="39"/>
  <c r="AS11" i="47"/>
  <c r="AT23" i="48"/>
  <c r="AR25" i="47"/>
  <c r="AI25" i="47"/>
  <c r="AR17" i="47"/>
  <c r="AI17" i="47"/>
  <c r="AR9" i="47"/>
  <c r="AI9" i="47"/>
  <c r="AV29" i="47"/>
  <c r="AV13" i="47"/>
  <c r="AQ14" i="47"/>
  <c r="AW19" i="46"/>
  <c r="AO30" i="48"/>
  <c r="AQ20" i="47"/>
  <c r="AV28" i="46"/>
  <c r="AV20" i="46"/>
  <c r="AV9" i="48"/>
  <c r="AH30" i="47"/>
  <c r="AX6" i="47"/>
  <c r="AS16" i="46"/>
  <c r="AR11" i="46"/>
  <c r="AI11" i="46"/>
  <c r="AY11" i="46" s="1"/>
  <c r="AJ30" i="47"/>
  <c r="AQ6" i="47"/>
  <c r="AW9" i="46"/>
  <c r="AI25" i="46"/>
  <c r="AR25" i="46"/>
  <c r="AT7" i="45"/>
  <c r="AQ12" i="48"/>
  <c r="AI7" i="47"/>
  <c r="AR7" i="47"/>
  <c r="AQ10" i="46"/>
  <c r="AR8" i="45"/>
  <c r="AI8" i="45"/>
  <c r="AX29" i="44"/>
  <c r="AX21" i="44"/>
  <c r="AQ23" i="45"/>
  <c r="AQ15" i="45"/>
  <c r="AH30" i="45"/>
  <c r="AX6" i="45"/>
  <c r="AU14" i="46"/>
  <c r="AQ7" i="46"/>
  <c r="AW22" i="45"/>
  <c r="AW14" i="45"/>
  <c r="AN30" i="45"/>
  <c r="AU24" i="44"/>
  <c r="AV29" i="45"/>
  <c r="AV25" i="45"/>
  <c r="AV21" i="45"/>
  <c r="AV17" i="45"/>
  <c r="AQ8" i="45"/>
  <c r="AT26" i="45"/>
  <c r="AT18" i="45"/>
  <c r="AS13" i="44"/>
  <c r="AR29" i="43"/>
  <c r="AI29" i="43"/>
  <c r="AR10" i="44"/>
  <c r="AI10" i="44"/>
  <c r="AI23" i="45"/>
  <c r="AR23" i="45"/>
  <c r="AI15" i="45"/>
  <c r="AR15" i="45"/>
  <c r="AM30" i="45"/>
  <c r="AX29" i="43"/>
  <c r="AW22" i="43"/>
  <c r="AW14" i="43"/>
  <c r="AT22" i="47"/>
  <c r="AV8" i="44"/>
  <c r="AT19" i="44"/>
  <c r="AK30" i="44"/>
  <c r="AQ17" i="43"/>
  <c r="AU8" i="42"/>
  <c r="AR26" i="41"/>
  <c r="AI26" i="41"/>
  <c r="AW10" i="45"/>
  <c r="AQ11" i="44"/>
  <c r="AQ14" i="43"/>
  <c r="AS11" i="42"/>
  <c r="AW28" i="42"/>
  <c r="AU12" i="41"/>
  <c r="AR29" i="40"/>
  <c r="AI29" i="40"/>
  <c r="AR21" i="40"/>
  <c r="AI21" i="40"/>
  <c r="AY21" i="40" s="1"/>
  <c r="AW14" i="42"/>
  <c r="AT13" i="41"/>
  <c r="AV9" i="43"/>
  <c r="AU26" i="42"/>
  <c r="AS19" i="41"/>
  <c r="AS11" i="41"/>
  <c r="AU15" i="42"/>
  <c r="AR15" i="41"/>
  <c r="AI15" i="41"/>
  <c r="AR7" i="41"/>
  <c r="AI7" i="41"/>
  <c r="AY7" i="41" s="1"/>
  <c r="AW24" i="40"/>
  <c r="AI22" i="43"/>
  <c r="AR22" i="43"/>
  <c r="AS27" i="42"/>
  <c r="AV21" i="40"/>
  <c r="AV13" i="40"/>
  <c r="AU23" i="42"/>
  <c r="AU14" i="40"/>
  <c r="AU6" i="40"/>
  <c r="AE30" i="40"/>
  <c r="AI15" i="43"/>
  <c r="AR15" i="43"/>
  <c r="AW17" i="42"/>
  <c r="AV14" i="41"/>
  <c r="AN30" i="41"/>
  <c r="AS23" i="40"/>
  <c r="AS15" i="40"/>
  <c r="AX23" i="39"/>
  <c r="AQ18" i="41"/>
  <c r="AI7" i="42"/>
  <c r="AR7" i="42"/>
  <c r="AQ29" i="40"/>
  <c r="AB30" i="40"/>
  <c r="AR6" i="40"/>
  <c r="AI6" i="40"/>
  <c r="AX23" i="41"/>
  <c r="AS24" i="41"/>
  <c r="AS28" i="41"/>
  <c r="AX9" i="40"/>
  <c r="AI7" i="39"/>
  <c r="AR7" i="39"/>
  <c r="AP30" i="41"/>
  <c r="AQ19" i="41"/>
  <c r="AQ25" i="40"/>
  <c r="AQ19" i="39"/>
  <c r="AK30" i="39"/>
  <c r="AV11" i="39"/>
  <c r="AT16" i="40"/>
  <c r="AW28" i="39"/>
  <c r="AU17" i="39"/>
  <c r="AW9" i="39"/>
  <c r="AI23" i="39"/>
  <c r="AR23" i="39"/>
  <c r="AW18" i="39"/>
  <c r="AS13" i="39"/>
  <c r="AI12" i="39"/>
  <c r="AR12" i="39"/>
  <c r="AS22" i="51"/>
  <c r="AI22" i="51"/>
  <c r="AR22" i="51"/>
  <c r="AI29" i="51"/>
  <c r="AR29" i="51"/>
  <c r="AW10" i="51"/>
  <c r="AW25" i="51"/>
  <c r="AV19" i="51"/>
  <c r="AT11" i="51"/>
  <c r="AX17" i="51"/>
  <c r="AX27" i="51"/>
  <c r="AU8" i="50"/>
  <c r="AT7" i="50"/>
  <c r="AT20" i="50"/>
  <c r="AS20" i="50"/>
  <c r="AX9" i="50"/>
  <c r="AV27" i="50"/>
  <c r="AX7" i="49"/>
  <c r="AT11" i="49"/>
  <c r="AS25" i="49"/>
  <c r="AQ18" i="50"/>
  <c r="AI16" i="48"/>
  <c r="AR16" i="48"/>
  <c r="AW8" i="49"/>
  <c r="AQ8" i="48"/>
  <c r="AW10" i="48"/>
  <c r="AU10" i="48"/>
  <c r="AT9" i="48"/>
  <c r="AT22" i="48"/>
  <c r="AP30" i="47"/>
  <c r="AW7" i="47"/>
  <c r="AW26" i="47"/>
  <c r="AF30" i="47"/>
  <c r="AV6" i="47"/>
  <c r="AM30" i="48"/>
  <c r="AU9" i="47"/>
  <c r="AT28" i="47"/>
  <c r="AX8" i="46"/>
  <c r="AX14" i="47"/>
  <c r="AV8" i="46"/>
  <c r="AT12" i="46"/>
  <c r="AD30" i="46"/>
  <c r="AT6" i="46"/>
  <c r="AR18" i="46"/>
  <c r="AI18" i="46"/>
  <c r="AI28" i="44"/>
  <c r="AR28" i="44"/>
  <c r="AQ17" i="44"/>
  <c r="AW12" i="44"/>
  <c r="AV23" i="44"/>
  <c r="AS14" i="45"/>
  <c r="AS22" i="45"/>
  <c r="AT29" i="44"/>
  <c r="T30" i="44"/>
  <c r="L6" i="44"/>
  <c r="AS25" i="43"/>
  <c r="AV26" i="43"/>
  <c r="AU24" i="42"/>
  <c r="AS28" i="42"/>
  <c r="AI17" i="43"/>
  <c r="AR17" i="43"/>
  <c r="AI23" i="43"/>
  <c r="AR23" i="43"/>
  <c r="AR13" i="42"/>
  <c r="AI13" i="42"/>
  <c r="AQ24" i="43"/>
  <c r="AW27" i="42"/>
  <c r="AQ9" i="42"/>
  <c r="AX24" i="41"/>
  <c r="AV23" i="42"/>
  <c r="AV25" i="42"/>
  <c r="AW29" i="41"/>
  <c r="AU9" i="45"/>
  <c r="AJ30" i="40"/>
  <c r="AQ6" i="40"/>
  <c r="AT9" i="40"/>
  <c r="AJ30" i="39"/>
  <c r="AQ6" i="39"/>
  <c r="AQ18" i="39"/>
  <c r="AW23" i="39"/>
  <c r="AX18" i="40"/>
  <c r="AF30" i="39"/>
  <c r="AV6" i="39"/>
  <c r="AN30" i="39"/>
  <c r="AQ25" i="47"/>
  <c r="AW26" i="46"/>
  <c r="AW18" i="46"/>
  <c r="AX19" i="47"/>
  <c r="AS29" i="46"/>
  <c r="AV11" i="46"/>
  <c r="AX28" i="47"/>
  <c r="AN30" i="47"/>
  <c r="AW20" i="47"/>
  <c r="AR10" i="46"/>
  <c r="AI10" i="46"/>
  <c r="AU25" i="45"/>
  <c r="AU17" i="45"/>
  <c r="AQ25" i="46"/>
  <c r="AK30" i="46"/>
  <c r="AL30" i="45"/>
  <c r="AS23" i="44"/>
  <c r="AI23" i="46"/>
  <c r="AR23" i="46"/>
  <c r="AI17" i="46"/>
  <c r="AR17" i="46"/>
  <c r="AQ9" i="46"/>
  <c r="AR7" i="45"/>
  <c r="AI7" i="45"/>
  <c r="AX28" i="44"/>
  <c r="AQ8" i="46"/>
  <c r="AQ22" i="45"/>
  <c r="AQ14" i="45"/>
  <c r="AQ14" i="46"/>
  <c r="AF30" i="45"/>
  <c r="AV6" i="45"/>
  <c r="AQ7" i="45"/>
  <c r="AQ13" i="46"/>
  <c r="AP30" i="45"/>
  <c r="AT25" i="45"/>
  <c r="AT17" i="45"/>
  <c r="AR28" i="43"/>
  <c r="AI28" i="43"/>
  <c r="AQ28" i="44"/>
  <c r="AR9" i="44"/>
  <c r="AI9" i="44"/>
  <c r="AI22" i="45"/>
  <c r="AR22" i="45"/>
  <c r="AI14" i="45"/>
  <c r="AR14" i="45"/>
  <c r="AV22" i="44"/>
  <c r="AW21" i="44"/>
  <c r="AW13" i="43"/>
  <c r="AV7" i="44"/>
  <c r="AU17" i="43"/>
  <c r="AU9" i="43"/>
  <c r="AX25" i="42"/>
  <c r="AX17" i="42"/>
  <c r="AO30" i="45"/>
  <c r="AQ26" i="43"/>
  <c r="AQ29" i="43"/>
  <c r="AW6" i="42"/>
  <c r="AG30" i="42"/>
  <c r="AI16" i="44"/>
  <c r="AY16" i="44" s="1"/>
  <c r="AR16" i="44"/>
  <c r="AQ15" i="42"/>
  <c r="AR25" i="41"/>
  <c r="AI25" i="41"/>
  <c r="AN30" i="43"/>
  <c r="AQ25" i="43"/>
  <c r="AQ29" i="42"/>
  <c r="AQ21" i="42"/>
  <c r="AQ10" i="44"/>
  <c r="AU19" i="41"/>
  <c r="AR28" i="40"/>
  <c r="AI28" i="40"/>
  <c r="AR20" i="40"/>
  <c r="AI20" i="40"/>
  <c r="AV14" i="44"/>
  <c r="AV8" i="43"/>
  <c r="AQ28" i="41"/>
  <c r="AQ22" i="41"/>
  <c r="AR14" i="41"/>
  <c r="AI14" i="41"/>
  <c r="AY14" i="41" s="1"/>
  <c r="AJ30" i="41"/>
  <c r="AQ6" i="41"/>
  <c r="AW23" i="40"/>
  <c r="AT23" i="39"/>
  <c r="AS26" i="42"/>
  <c r="AU27" i="41"/>
  <c r="AV28" i="40"/>
  <c r="AV12" i="40"/>
  <c r="AS9" i="43"/>
  <c r="AR29" i="39"/>
  <c r="AI29" i="39"/>
  <c r="AQ15" i="43"/>
  <c r="AV13" i="41"/>
  <c r="AF30" i="41"/>
  <c r="AV6" i="41"/>
  <c r="AS22" i="40"/>
  <c r="AC30" i="40"/>
  <c r="AS6" i="40"/>
  <c r="AX22" i="39"/>
  <c r="AX14" i="39"/>
  <c r="AX6" i="39"/>
  <c r="AH30" i="39"/>
  <c r="AP30" i="39"/>
  <c r="AQ16" i="42"/>
  <c r="AT22" i="41"/>
  <c r="AK30" i="40"/>
  <c r="AQ15" i="41"/>
  <c r="AQ27" i="39"/>
  <c r="AQ7" i="43"/>
  <c r="AX7" i="40"/>
  <c r="AO30" i="39"/>
  <c r="AQ26" i="40"/>
  <c r="AI15" i="40"/>
  <c r="AR15" i="40"/>
  <c r="AI7" i="40"/>
  <c r="AR7" i="40"/>
  <c r="AV27" i="39"/>
  <c r="AI9" i="39"/>
  <c r="AR9" i="39"/>
  <c r="AQ15" i="40"/>
  <c r="AU15" i="39"/>
  <c r="AI22" i="39"/>
  <c r="AR22" i="39"/>
  <c r="AW14" i="39"/>
  <c r="AI12" i="40"/>
  <c r="AR12" i="40"/>
  <c r="AI19" i="39"/>
  <c r="AR19" i="39"/>
  <c r="AS16" i="39"/>
  <c r="AR14" i="40"/>
  <c r="AI14" i="40"/>
  <c r="AU22" i="39"/>
  <c r="AS11" i="51"/>
  <c r="AI27" i="51"/>
  <c r="AR27" i="51"/>
  <c r="AI24" i="51"/>
  <c r="AR24" i="51"/>
  <c r="AW24" i="51"/>
  <c r="AW23" i="51"/>
  <c r="AU8" i="51"/>
  <c r="AT18" i="51"/>
  <c r="AQ14" i="51"/>
  <c r="AX20" i="51"/>
  <c r="AX28" i="51"/>
  <c r="AU15" i="50"/>
  <c r="AT16" i="50"/>
  <c r="AK30" i="49"/>
  <c r="AX13" i="50"/>
  <c r="AV8" i="50"/>
  <c r="AX8" i="49"/>
  <c r="AV7" i="49"/>
  <c r="AT23" i="49"/>
  <c r="T30" i="49"/>
  <c r="L6" i="49"/>
  <c r="AS8" i="49"/>
  <c r="AS29" i="49"/>
  <c r="AQ16" i="50"/>
  <c r="AS22" i="48"/>
  <c r="AI18" i="48"/>
  <c r="AY18" i="48" s="1"/>
  <c r="AR18" i="48"/>
  <c r="AW15" i="49"/>
  <c r="AW12" i="49"/>
  <c r="AQ19" i="48"/>
  <c r="AX13" i="48"/>
  <c r="AW27" i="48"/>
  <c r="AU7" i="48"/>
  <c r="AT20" i="48"/>
  <c r="AT26" i="48"/>
  <c r="AW19" i="47"/>
  <c r="AU29" i="47"/>
  <c r="AT9" i="47"/>
  <c r="AX10" i="46"/>
  <c r="AX22" i="47"/>
  <c r="AU13" i="46"/>
  <c r="AU18" i="46"/>
  <c r="AV9" i="46"/>
  <c r="AT18" i="46"/>
  <c r="AT16" i="46"/>
  <c r="AX14" i="45"/>
  <c r="AX22" i="45"/>
  <c r="AK30" i="47"/>
  <c r="AI28" i="46"/>
  <c r="AR28" i="46"/>
  <c r="AS14" i="44"/>
  <c r="AI19" i="44"/>
  <c r="AR19" i="44"/>
  <c r="AQ21" i="44"/>
  <c r="AW15" i="44"/>
  <c r="AV26" i="44"/>
  <c r="AS15" i="45"/>
  <c r="AS23" i="45"/>
  <c r="AT18" i="44"/>
  <c r="AS27" i="43"/>
  <c r="AS14" i="43"/>
  <c r="AU28" i="42"/>
  <c r="AS7" i="42"/>
  <c r="AI13" i="43"/>
  <c r="AR13" i="43"/>
  <c r="AI9" i="43"/>
  <c r="AR9" i="43"/>
  <c r="AI8" i="42"/>
  <c r="AR8" i="42"/>
  <c r="AQ10" i="43"/>
  <c r="AK30" i="43"/>
  <c r="AJ30" i="42"/>
  <c r="AQ6" i="42"/>
  <c r="AX7" i="42"/>
  <c r="AX28" i="41"/>
  <c r="AV8" i="42"/>
  <c r="AV7" i="42"/>
  <c r="AV29" i="42"/>
  <c r="AW21" i="41"/>
  <c r="AW24" i="41"/>
  <c r="AU7" i="45"/>
  <c r="AQ8" i="40"/>
  <c r="AT23" i="40"/>
  <c r="AQ14" i="39"/>
  <c r="AU24" i="39"/>
  <c r="AW25" i="39"/>
  <c r="AH30" i="40"/>
  <c r="AX6" i="40"/>
  <c r="AV16" i="39"/>
  <c r="AU26" i="41"/>
  <c r="T30" i="39"/>
  <c r="L6" i="39"/>
  <c r="AS17" i="47"/>
  <c r="AS9" i="47"/>
  <c r="AW19" i="48"/>
  <c r="AR23" i="47"/>
  <c r="AI23" i="47"/>
  <c r="AR15" i="47"/>
  <c r="AI15" i="47"/>
  <c r="AT17" i="49"/>
  <c r="AI24" i="48"/>
  <c r="AR24" i="48"/>
  <c r="AV19" i="47"/>
  <c r="AQ26" i="47"/>
  <c r="AT13" i="48"/>
  <c r="AT17" i="48"/>
  <c r="AW17" i="46"/>
  <c r="AQ28" i="47"/>
  <c r="AV26" i="46"/>
  <c r="AU9" i="48"/>
  <c r="AS20" i="46"/>
  <c r="AX11" i="47"/>
  <c r="AV10" i="46"/>
  <c r="AU26" i="47"/>
  <c r="AV7" i="47"/>
  <c r="AQ27" i="47"/>
  <c r="AQ13" i="47"/>
  <c r="AS7" i="46"/>
  <c r="AW9" i="47"/>
  <c r="AR9" i="46"/>
  <c r="AI9" i="46"/>
  <c r="AW15" i="46"/>
  <c r="AT14" i="47"/>
  <c r="AX22" i="46"/>
  <c r="T30" i="46"/>
  <c r="L6" i="46"/>
  <c r="AT6" i="45"/>
  <c r="AD30" i="45"/>
  <c r="AX11" i="48"/>
  <c r="AQ29" i="46"/>
  <c r="AQ17" i="46"/>
  <c r="AP30" i="46"/>
  <c r="AJ30" i="45"/>
  <c r="AQ6" i="45"/>
  <c r="AU27" i="46"/>
  <c r="AQ29" i="45"/>
  <c r="AQ21" i="45"/>
  <c r="AW28" i="44"/>
  <c r="AI20" i="46"/>
  <c r="AR20" i="46"/>
  <c r="AT13" i="46"/>
  <c r="AW25" i="45"/>
  <c r="AW17" i="45"/>
  <c r="AV12" i="45"/>
  <c r="AV28" i="45"/>
  <c r="AV24" i="45"/>
  <c r="AV20" i="45"/>
  <c r="AV16" i="45"/>
  <c r="AL30" i="44"/>
  <c r="AM30" i="46"/>
  <c r="AT24" i="45"/>
  <c r="AT16" i="45"/>
  <c r="AS11" i="44"/>
  <c r="AR27" i="43"/>
  <c r="AI27" i="43"/>
  <c r="AV27" i="44"/>
  <c r="AR8" i="44"/>
  <c r="AI8" i="44"/>
  <c r="AT22" i="42"/>
  <c r="AI29" i="45"/>
  <c r="AR29" i="45"/>
  <c r="AI21" i="45"/>
  <c r="AR21" i="45"/>
  <c r="AV28" i="44"/>
  <c r="AX10" i="44"/>
  <c r="AW28" i="43"/>
  <c r="AW20" i="43"/>
  <c r="AW12" i="43"/>
  <c r="AT21" i="44"/>
  <c r="AN30" i="44"/>
  <c r="AU24" i="43"/>
  <c r="AU8" i="43"/>
  <c r="AX24" i="42"/>
  <c r="AX16" i="42"/>
  <c r="AM30" i="43"/>
  <c r="AW8" i="45"/>
  <c r="AI15" i="44"/>
  <c r="AR15" i="44"/>
  <c r="AV24" i="43"/>
  <c r="AM30" i="42"/>
  <c r="AR24" i="41"/>
  <c r="AI24" i="41"/>
  <c r="AY24" i="41" s="1"/>
  <c r="AQ12" i="44"/>
  <c r="AQ27" i="43"/>
  <c r="L6" i="43"/>
  <c r="T30" i="43"/>
  <c r="AW26" i="42"/>
  <c r="AR27" i="40"/>
  <c r="AI27" i="40"/>
  <c r="AR19" i="40"/>
  <c r="AI19" i="40"/>
  <c r="AW6" i="43"/>
  <c r="AG30" i="43"/>
  <c r="AW9" i="44"/>
  <c r="AV7" i="43"/>
  <c r="AS19" i="42"/>
  <c r="AU14" i="42"/>
  <c r="AR21" i="41"/>
  <c r="AI21" i="41"/>
  <c r="AR13" i="41"/>
  <c r="AI13" i="41"/>
  <c r="AB30" i="41"/>
  <c r="AR6" i="41"/>
  <c r="AI6" i="41"/>
  <c r="AW6" i="40"/>
  <c r="AG30" i="40"/>
  <c r="AT6" i="39"/>
  <c r="AD30" i="39"/>
  <c r="AW21" i="42"/>
  <c r="AQ27" i="41"/>
  <c r="AU22" i="42"/>
  <c r="AX8" i="42"/>
  <c r="AX19" i="41"/>
  <c r="AX11" i="41"/>
  <c r="AR28" i="39"/>
  <c r="AI28" i="39"/>
  <c r="AV13" i="42"/>
  <c r="AK30" i="42"/>
  <c r="AV20" i="41"/>
  <c r="AS29" i="40"/>
  <c r="AS21" i="40"/>
  <c r="AS13" i="40"/>
  <c r="AX13" i="39"/>
  <c r="AQ24" i="39"/>
  <c r="AQ13" i="39"/>
  <c r="AI8" i="43"/>
  <c r="AR8" i="43"/>
  <c r="AQ20" i="41"/>
  <c r="AI11" i="42"/>
  <c r="AR11" i="42"/>
  <c r="AT20" i="40"/>
  <c r="AP30" i="40"/>
  <c r="AL30" i="39"/>
  <c r="AN30" i="40"/>
  <c r="AQ23" i="39"/>
  <c r="AU13" i="39"/>
  <c r="AV23" i="39"/>
  <c r="AS14" i="39"/>
  <c r="AI18" i="39"/>
  <c r="AY18" i="39" s="1"/>
  <c r="AR18" i="39"/>
  <c r="AR8" i="39"/>
  <c r="AI8" i="39"/>
  <c r="AW17" i="39"/>
  <c r="AI15" i="39"/>
  <c r="AR15" i="39"/>
  <c r="AQ13" i="40"/>
  <c r="AS12" i="39"/>
  <c r="AU10" i="39"/>
  <c r="AS17" i="51"/>
  <c r="AI20" i="51"/>
  <c r="AR20" i="51"/>
  <c r="AI25" i="51"/>
  <c r="AR25" i="51"/>
  <c r="AW11" i="51"/>
  <c r="AW26" i="51"/>
  <c r="AU19" i="51"/>
  <c r="AT13" i="51"/>
  <c r="AQ19" i="51"/>
  <c r="AX21" i="51"/>
  <c r="AX29" i="51"/>
  <c r="AU28" i="50"/>
  <c r="AT27" i="50"/>
  <c r="AT24" i="50"/>
  <c r="AS13" i="50"/>
  <c r="AG30" i="50"/>
  <c r="AW6" i="50"/>
  <c r="AX11" i="50"/>
  <c r="AX18" i="50"/>
  <c r="AV12" i="50"/>
  <c r="AX10" i="49"/>
  <c r="AE30" i="49"/>
  <c r="AU6" i="49"/>
  <c r="AS10" i="49"/>
  <c r="AQ21" i="50"/>
  <c r="AS19" i="48"/>
  <c r="AI25" i="48"/>
  <c r="AR25" i="48"/>
  <c r="AW16" i="49"/>
  <c r="AW20" i="49"/>
  <c r="AQ27" i="48"/>
  <c r="AX8" i="48"/>
  <c r="AW17" i="48"/>
  <c r="AT28" i="48"/>
  <c r="AW27" i="47"/>
  <c r="AV9" i="47"/>
  <c r="AT16" i="47"/>
  <c r="AB30" i="47"/>
  <c r="AI6" i="47"/>
  <c r="AR6" i="47"/>
  <c r="AM30" i="47"/>
  <c r="AX17" i="47"/>
  <c r="AU26" i="46"/>
  <c r="AF30" i="46"/>
  <c r="AV6" i="46"/>
  <c r="AT9" i="46"/>
  <c r="AT7" i="46"/>
  <c r="AX15" i="45"/>
  <c r="AX23" i="45"/>
  <c r="AS16" i="44"/>
  <c r="AI23" i="44"/>
  <c r="AR23" i="44"/>
  <c r="AQ18" i="44"/>
  <c r="AW7" i="44"/>
  <c r="AV20" i="44"/>
  <c r="AS16" i="45"/>
  <c r="AS24" i="45"/>
  <c r="AT22" i="44"/>
  <c r="AC30" i="43"/>
  <c r="AS6" i="43"/>
  <c r="AV17" i="43"/>
  <c r="AS24" i="42"/>
  <c r="AR25" i="43"/>
  <c r="AI25" i="43"/>
  <c r="AI21" i="43"/>
  <c r="AR21" i="43"/>
  <c r="AQ20" i="43"/>
  <c r="AQ10" i="42"/>
  <c r="AH30" i="42"/>
  <c r="AX6" i="42"/>
  <c r="AV27" i="42"/>
  <c r="AV16" i="42"/>
  <c r="AV14" i="42"/>
  <c r="AW13" i="41"/>
  <c r="AW28" i="41"/>
  <c r="AQ10" i="40"/>
  <c r="AT13" i="40"/>
  <c r="AT25" i="40"/>
  <c r="AQ22" i="39"/>
  <c r="AU8" i="39"/>
  <c r="AW11" i="39"/>
  <c r="AX8" i="40"/>
  <c r="AU22" i="41"/>
  <c r="AW15" i="39"/>
  <c r="AX10" i="40"/>
  <c r="AV21" i="39"/>
  <c r="AU24" i="41"/>
  <c r="AY14" i="45" l="1"/>
  <c r="AY22" i="42"/>
  <c r="AY17" i="51"/>
  <c r="AY29" i="45"/>
  <c r="AY15" i="47"/>
  <c r="AY13" i="42"/>
  <c r="AY19" i="44"/>
  <c r="AQ33" i="54"/>
  <c r="AY33" i="56"/>
  <c r="BC33" i="56"/>
  <c r="BD33" i="56" s="1"/>
  <c r="AZ34" i="55"/>
  <c r="AY6" i="55"/>
  <c r="AI30" i="55"/>
  <c r="AQ30" i="55"/>
  <c r="AQ33" i="55" s="1"/>
  <c r="AV31" i="53"/>
  <c r="C33" i="54"/>
  <c r="C34" i="54" s="1"/>
  <c r="B53" i="54"/>
  <c r="AY30" i="54"/>
  <c r="AY32" i="54"/>
  <c r="AY33" i="54" s="1"/>
  <c r="AI32" i="54"/>
  <c r="AQ27" i="53"/>
  <c r="C53" i="54"/>
  <c r="AZ33" i="54"/>
  <c r="BB33" i="54" s="1"/>
  <c r="BD33" i="54" s="1"/>
  <c r="AV15" i="52"/>
  <c r="AW15" i="52"/>
  <c r="AT16" i="52"/>
  <c r="AQ20" i="53"/>
  <c r="AV20" i="53"/>
  <c r="AX31" i="53"/>
  <c r="AX19" i="53"/>
  <c r="AI16" i="53"/>
  <c r="AQ18" i="53"/>
  <c r="AQ17" i="53"/>
  <c r="AI31" i="53"/>
  <c r="AW31" i="53"/>
  <c r="AW27" i="53"/>
  <c r="AT18" i="53"/>
  <c r="AX23" i="53"/>
  <c r="AY28" i="48"/>
  <c r="AT17" i="52"/>
  <c r="AS27" i="53"/>
  <c r="AV26" i="53"/>
  <c r="AN32" i="53"/>
  <c r="AS16" i="53"/>
  <c r="AQ15" i="53"/>
  <c r="AQ21" i="53"/>
  <c r="AV16" i="53"/>
  <c r="AX21" i="53"/>
  <c r="AW21" i="53"/>
  <c r="AQ31" i="53"/>
  <c r="AY31" i="53" s="1"/>
  <c r="AP32" i="53"/>
  <c r="AC32" i="53"/>
  <c r="AQ16" i="53"/>
  <c r="AU19" i="53"/>
  <c r="AX18" i="53"/>
  <c r="AV19" i="53"/>
  <c r="AT31" i="53"/>
  <c r="AT27" i="53"/>
  <c r="AV18" i="53"/>
  <c r="AY24" i="53"/>
  <c r="AO32" i="53"/>
  <c r="AT19" i="53"/>
  <c r="AX14" i="53"/>
  <c r="AH32" i="53"/>
  <c r="AW19" i="53"/>
  <c r="AW16" i="53"/>
  <c r="AI23" i="53"/>
  <c r="AR23" i="53"/>
  <c r="AW22" i="53"/>
  <c r="AI25" i="53"/>
  <c r="AY25" i="53" s="1"/>
  <c r="AR25" i="53"/>
  <c r="AS18" i="53"/>
  <c r="AW13" i="53"/>
  <c r="AG32" i="53"/>
  <c r="AW26" i="53"/>
  <c r="AQ13" i="53"/>
  <c r="AJ32" i="53"/>
  <c r="AL32" i="53"/>
  <c r="AQ26" i="53"/>
  <c r="AI13" i="53"/>
  <c r="AR13" i="53"/>
  <c r="AB32" i="53"/>
  <c r="AI27" i="53"/>
  <c r="AF32" i="53"/>
  <c r="AQ23" i="53"/>
  <c r="AS19" i="53"/>
  <c r="AT13" i="53"/>
  <c r="AD32" i="53"/>
  <c r="AS31" i="53"/>
  <c r="AR26" i="53"/>
  <c r="AI26" i="53"/>
  <c r="L13" i="53"/>
  <c r="AI15" i="53"/>
  <c r="AR15" i="53"/>
  <c r="AR21" i="53"/>
  <c r="AI21" i="53"/>
  <c r="AU32" i="53"/>
  <c r="AY25" i="48"/>
  <c r="AI22" i="53"/>
  <c r="AY22" i="53" s="1"/>
  <c r="AW23" i="53"/>
  <c r="AS26" i="53"/>
  <c r="AX16" i="53"/>
  <c r="AQ14" i="53"/>
  <c r="AV15" i="53"/>
  <c r="AX26" i="53"/>
  <c r="AK32" i="53"/>
  <c r="AR20" i="53"/>
  <c r="AI20" i="53"/>
  <c r="AI19" i="53"/>
  <c r="AR19" i="53"/>
  <c r="AI17" i="53"/>
  <c r="AV23" i="53"/>
  <c r="AW14" i="53"/>
  <c r="AI14" i="53"/>
  <c r="AR14" i="53"/>
  <c r="AI18" i="53"/>
  <c r="AR18" i="53"/>
  <c r="AX15" i="53"/>
  <c r="AQ19" i="53"/>
  <c r="AX22" i="52"/>
  <c r="AS17" i="52"/>
  <c r="AY25" i="51"/>
  <c r="AY29" i="41"/>
  <c r="AY19" i="45"/>
  <c r="AX21" i="52"/>
  <c r="AX29" i="52"/>
  <c r="AS29" i="52"/>
  <c r="AV18" i="52"/>
  <c r="AV23" i="52"/>
  <c r="AX13" i="52"/>
  <c r="AV22" i="52"/>
  <c r="AT23" i="52"/>
  <c r="AQ23" i="52"/>
  <c r="AS21" i="52"/>
  <c r="AX19" i="52"/>
  <c r="AU13" i="52"/>
  <c r="AK30" i="52"/>
  <c r="AQ13" i="52"/>
  <c r="AW18" i="52"/>
  <c r="AS16" i="52"/>
  <c r="AQ18" i="52"/>
  <c r="AO30" i="52"/>
  <c r="AS13" i="52"/>
  <c r="AD29" i="52"/>
  <c r="AD30" i="52" s="1"/>
  <c r="AL29" i="52"/>
  <c r="AL30" i="52" s="1"/>
  <c r="AQ21" i="52"/>
  <c r="AT14" i="52"/>
  <c r="AX16" i="52"/>
  <c r="AV29" i="52"/>
  <c r="AX20" i="52"/>
  <c r="AR18" i="52"/>
  <c r="AI18" i="52"/>
  <c r="AW6" i="52"/>
  <c r="AG30" i="52"/>
  <c r="AS6" i="52"/>
  <c r="AC30" i="52"/>
  <c r="AW29" i="52"/>
  <c r="AX6" i="52"/>
  <c r="AQ15" i="52"/>
  <c r="AE16" i="52"/>
  <c r="AE30" i="52" s="1"/>
  <c r="AM16" i="52"/>
  <c r="AQ16" i="52" s="1"/>
  <c r="AI21" i="52"/>
  <c r="AR21" i="52"/>
  <c r="AR29" i="52"/>
  <c r="AR15" i="52"/>
  <c r="AI15" i="52"/>
  <c r="AI13" i="52"/>
  <c r="AR13" i="52"/>
  <c r="AX25" i="52"/>
  <c r="AH14" i="52"/>
  <c r="AH30" i="52" s="1"/>
  <c r="AP14" i="52"/>
  <c r="AP30" i="52" s="1"/>
  <c r="AT15" i="52"/>
  <c r="AW19" i="52"/>
  <c r="AU14" i="52"/>
  <c r="AW17" i="52"/>
  <c r="AI24" i="52"/>
  <c r="AY24" i="52" s="1"/>
  <c r="AR24" i="52"/>
  <c r="AR16" i="52"/>
  <c r="AN14" i="52"/>
  <c r="AF14" i="52"/>
  <c r="Q30" i="52"/>
  <c r="AT13" i="52"/>
  <c r="AW14" i="52"/>
  <c r="AS15" i="52"/>
  <c r="AU18" i="52"/>
  <c r="O30" i="52"/>
  <c r="AQ6" i="52"/>
  <c r="AW22" i="52"/>
  <c r="AX15" i="52"/>
  <c r="AU23" i="52"/>
  <c r="T16" i="52"/>
  <c r="L16" i="52" s="1"/>
  <c r="AS14" i="52"/>
  <c r="P30" i="52"/>
  <c r="AQ25" i="52"/>
  <c r="AW16" i="52"/>
  <c r="AU22" i="52"/>
  <c r="AI22" i="52"/>
  <c r="AV16" i="52"/>
  <c r="AW21" i="52"/>
  <c r="AI6" i="52"/>
  <c r="AR6" i="52"/>
  <c r="AI19" i="52"/>
  <c r="AR19" i="52"/>
  <c r="AR17" i="52"/>
  <c r="AI25" i="52"/>
  <c r="AR25" i="52"/>
  <c r="AT6" i="52"/>
  <c r="AQ22" i="52"/>
  <c r="L6" i="52"/>
  <c r="AQ19" i="52"/>
  <c r="AR14" i="52"/>
  <c r="AW13" i="52"/>
  <c r="AU15" i="52"/>
  <c r="AI23" i="52"/>
  <c r="AR23" i="52"/>
  <c r="AU6" i="52"/>
  <c r="AV19" i="52"/>
  <c r="S30" i="52"/>
  <c r="AT20" i="52"/>
  <c r="AF17" i="52"/>
  <c r="AI17" i="52" s="1"/>
  <c r="AN17" i="52"/>
  <c r="AQ17" i="52" s="1"/>
  <c r="T20" i="52"/>
  <c r="L20" i="52" s="1"/>
  <c r="AB20" i="52"/>
  <c r="AJ20" i="52"/>
  <c r="AQ20" i="52" s="1"/>
  <c r="AY24" i="48"/>
  <c r="AY11" i="45"/>
  <c r="AY12" i="39"/>
  <c r="AY7" i="39"/>
  <c r="AY18" i="42"/>
  <c r="AW30" i="42"/>
  <c r="AY20" i="46"/>
  <c r="AY8" i="43"/>
  <c r="AY9" i="47"/>
  <c r="AY12" i="40"/>
  <c r="AU30" i="49"/>
  <c r="AY9" i="44"/>
  <c r="AY21" i="43"/>
  <c r="AY23" i="47"/>
  <c r="AY25" i="41"/>
  <c r="AY7" i="50"/>
  <c r="AY8" i="50"/>
  <c r="AY8" i="44"/>
  <c r="AY20" i="51"/>
  <c r="AY8" i="39"/>
  <c r="AY28" i="43"/>
  <c r="AY22" i="51"/>
  <c r="AQ32" i="45"/>
  <c r="AY13" i="43"/>
  <c r="AY21" i="41"/>
  <c r="AY17" i="41"/>
  <c r="AY14" i="40"/>
  <c r="AV30" i="46"/>
  <c r="AY11" i="42"/>
  <c r="AY27" i="40"/>
  <c r="AY23" i="51"/>
  <c r="AY15" i="44"/>
  <c r="AY23" i="44"/>
  <c r="AY20" i="40"/>
  <c r="AY14" i="50"/>
  <c r="AY27" i="45"/>
  <c r="AY16" i="49"/>
  <c r="AY11" i="40"/>
  <c r="AY19" i="40"/>
  <c r="AY19" i="42"/>
  <c r="AY13" i="45"/>
  <c r="AY14" i="44"/>
  <c r="AY11" i="49"/>
  <c r="AU30" i="40"/>
  <c r="AY8" i="41"/>
  <c r="AY8" i="47"/>
  <c r="AY28" i="39"/>
  <c r="AY23" i="46"/>
  <c r="AS30" i="45"/>
  <c r="AY12" i="42"/>
  <c r="AY14" i="42"/>
  <c r="AY9" i="50"/>
  <c r="AY28" i="50"/>
  <c r="AY7" i="47"/>
  <c r="AY9" i="40"/>
  <c r="AR30" i="47"/>
  <c r="AY21" i="51"/>
  <c r="AR30" i="44"/>
  <c r="AY24" i="46"/>
  <c r="AV30" i="42"/>
  <c r="AW30" i="50"/>
  <c r="AY29" i="39"/>
  <c r="AY16" i="48"/>
  <c r="AY24" i="42"/>
  <c r="AY16" i="45"/>
  <c r="AY18" i="43"/>
  <c r="AU30" i="50"/>
  <c r="AY20" i="49"/>
  <c r="AY15" i="39"/>
  <c r="AY29" i="51"/>
  <c r="AY24" i="45"/>
  <c r="AY20" i="42"/>
  <c r="AY9" i="51"/>
  <c r="AY24" i="51"/>
  <c r="AY22" i="44"/>
  <c r="AY7" i="40"/>
  <c r="AY8" i="42"/>
  <c r="AY26" i="41"/>
  <c r="AT30" i="45"/>
  <c r="AY17" i="47"/>
  <c r="AY11" i="39"/>
  <c r="AY11" i="47"/>
  <c r="AY23" i="43"/>
  <c r="AY16" i="46"/>
  <c r="AY17" i="49"/>
  <c r="AT30" i="51"/>
  <c r="AY20" i="48"/>
  <c r="AY19" i="49"/>
  <c r="AY17" i="48"/>
  <c r="AY7" i="42"/>
  <c r="AU30" i="41"/>
  <c r="AU30" i="39"/>
  <c r="AY23" i="40"/>
  <c r="AY20" i="45"/>
  <c r="AY18" i="47"/>
  <c r="AY12" i="51"/>
  <c r="AY7" i="48"/>
  <c r="AY18" i="49"/>
  <c r="AX30" i="49"/>
  <c r="AY21" i="47"/>
  <c r="AY21" i="39"/>
  <c r="AY12" i="41"/>
  <c r="AQ32" i="40"/>
  <c r="AY28" i="40"/>
  <c r="AR30" i="41"/>
  <c r="AY9" i="43"/>
  <c r="AY19" i="39"/>
  <c r="AV30" i="45"/>
  <c r="AT30" i="46"/>
  <c r="AY19" i="46"/>
  <c r="AS30" i="41"/>
  <c r="AW30" i="47"/>
  <c r="AX30" i="43"/>
  <c r="AY22" i="48"/>
  <c r="AY25" i="50"/>
  <c r="AY13" i="48"/>
  <c r="AY11" i="48"/>
  <c r="AY25" i="43"/>
  <c r="AW30" i="43"/>
  <c r="AY28" i="46"/>
  <c r="AY27" i="51"/>
  <c r="AY9" i="39"/>
  <c r="AV30" i="41"/>
  <c r="AW30" i="51"/>
  <c r="AY16" i="41"/>
  <c r="AY27" i="44"/>
  <c r="AW30" i="46"/>
  <c r="AY21" i="49"/>
  <c r="AT30" i="41"/>
  <c r="AT30" i="48"/>
  <c r="AX30" i="40"/>
  <c r="AY15" i="41"/>
  <c r="AY15" i="45"/>
  <c r="AS30" i="44"/>
  <c r="AY17" i="45"/>
  <c r="AY10" i="49"/>
  <c r="AV30" i="51"/>
  <c r="AQ32" i="46"/>
  <c r="AY22" i="39"/>
  <c r="AT30" i="40"/>
  <c r="AY24" i="44"/>
  <c r="AY9" i="45"/>
  <c r="AY25" i="45"/>
  <c r="AY22" i="46"/>
  <c r="AY22" i="49"/>
  <c r="AS30" i="50"/>
  <c r="AY13" i="51"/>
  <c r="AY18" i="51"/>
  <c r="AY22" i="47"/>
  <c r="AV30" i="50"/>
  <c r="AY17" i="43"/>
  <c r="AY25" i="49"/>
  <c r="AY27" i="43"/>
  <c r="AQ32" i="43"/>
  <c r="AT30" i="42"/>
  <c r="AT30" i="43"/>
  <c r="AY18" i="40"/>
  <c r="AY24" i="49"/>
  <c r="AX30" i="51"/>
  <c r="AY26" i="49"/>
  <c r="AU30" i="51"/>
  <c r="AY14" i="49"/>
  <c r="AY29" i="47"/>
  <c r="AY8" i="51"/>
  <c r="AY15" i="49"/>
  <c r="AY21" i="45"/>
  <c r="AV30" i="39"/>
  <c r="AY29" i="43"/>
  <c r="AQ30" i="47"/>
  <c r="AZ33" i="47" s="1"/>
  <c r="BB33" i="47" s="1"/>
  <c r="BD33" i="47" s="1"/>
  <c r="AX30" i="41"/>
  <c r="AY11" i="44"/>
  <c r="AY12" i="44"/>
  <c r="AQ32" i="39"/>
  <c r="AY25" i="39"/>
  <c r="AY18" i="41"/>
  <c r="AY9" i="48"/>
  <c r="AR30" i="43"/>
  <c r="AY25" i="42"/>
  <c r="AY17" i="42"/>
  <c r="AY28" i="42"/>
  <c r="AY12" i="48"/>
  <c r="AY15" i="48"/>
  <c r="AR30" i="51"/>
  <c r="AY11" i="41"/>
  <c r="AY7" i="44"/>
  <c r="AY13" i="41"/>
  <c r="AY9" i="46"/>
  <c r="AQ30" i="42"/>
  <c r="AZ33" i="42" s="1"/>
  <c r="BB33" i="42" s="1"/>
  <c r="AX30" i="39"/>
  <c r="AV30" i="47"/>
  <c r="AX30" i="45"/>
  <c r="AY10" i="42"/>
  <c r="AX30" i="44"/>
  <c r="AY12" i="46"/>
  <c r="AY24" i="39"/>
  <c r="AY9" i="41"/>
  <c r="AY17" i="44"/>
  <c r="AY19" i="48"/>
  <c r="AY17" i="39"/>
  <c r="AI30" i="44"/>
  <c r="AY6" i="44"/>
  <c r="AY10" i="40"/>
  <c r="AY26" i="40"/>
  <c r="AU30" i="45"/>
  <c r="AR30" i="48"/>
  <c r="AY11" i="51"/>
  <c r="AY29" i="50"/>
  <c r="AY8" i="48"/>
  <c r="AX30" i="48"/>
  <c r="AR30" i="49"/>
  <c r="AY20" i="50"/>
  <c r="AY13" i="49"/>
  <c r="AY12" i="47"/>
  <c r="AY17" i="50"/>
  <c r="AT30" i="50"/>
  <c r="AY11" i="50"/>
  <c r="AY8" i="46"/>
  <c r="AY10" i="45"/>
  <c r="AY7" i="46"/>
  <c r="AY26" i="48"/>
  <c r="AY10" i="39"/>
  <c r="AY12" i="43"/>
  <c r="AY25" i="44"/>
  <c r="AQ30" i="44"/>
  <c r="AZ33" i="44" s="1"/>
  <c r="BB33" i="44" s="1"/>
  <c r="BD33" i="44" s="1"/>
  <c r="AQ30" i="46"/>
  <c r="AZ33" i="46" s="1"/>
  <c r="BB33" i="46" s="1"/>
  <c r="BD33" i="46" s="1"/>
  <c r="AI30" i="49"/>
  <c r="AY6" i="49"/>
  <c r="AY6" i="47"/>
  <c r="AI30" i="47"/>
  <c r="AT30" i="39"/>
  <c r="AQ32" i="47"/>
  <c r="AY17" i="46"/>
  <c r="AR30" i="40"/>
  <c r="AY18" i="44"/>
  <c r="AV30" i="40"/>
  <c r="AY16" i="42"/>
  <c r="AQ32" i="42"/>
  <c r="AY16" i="43"/>
  <c r="AY23" i="48"/>
  <c r="AY20" i="43"/>
  <c r="AQ30" i="43"/>
  <c r="AZ33" i="43" s="1"/>
  <c r="BB33" i="43" s="1"/>
  <c r="BD33" i="43" s="1"/>
  <c r="AS30" i="42"/>
  <c r="AC31" i="42"/>
  <c r="AY24" i="40"/>
  <c r="AW30" i="44"/>
  <c r="AY18" i="45"/>
  <c r="AY14" i="46"/>
  <c r="AY23" i="41"/>
  <c r="AY26" i="43"/>
  <c r="AY9" i="49"/>
  <c r="AY12" i="49"/>
  <c r="AY15" i="46"/>
  <c r="AS30" i="48"/>
  <c r="AY12" i="45"/>
  <c r="AY24" i="50"/>
  <c r="AY26" i="50"/>
  <c r="AY26" i="39"/>
  <c r="AY19" i="41"/>
  <c r="AY25" i="40"/>
  <c r="AY22" i="41"/>
  <c r="AY6" i="45"/>
  <c r="AI30" i="45"/>
  <c r="AY23" i="49"/>
  <c r="AY10" i="46"/>
  <c r="AY24" i="43"/>
  <c r="AU30" i="44"/>
  <c r="AY26" i="44"/>
  <c r="AW30" i="39"/>
  <c r="AY13" i="40"/>
  <c r="AY14" i="43"/>
  <c r="AY20" i="41"/>
  <c r="AV30" i="44"/>
  <c r="AY8" i="49"/>
  <c r="AY10" i="47"/>
  <c r="AQ32" i="49"/>
  <c r="AQ30" i="51"/>
  <c r="AZ33" i="51" s="1"/>
  <c r="BB33" i="51" s="1"/>
  <c r="BD33" i="51" s="1"/>
  <c r="AQ32" i="51"/>
  <c r="AI30" i="46"/>
  <c r="AY6" i="46"/>
  <c r="AY20" i="47"/>
  <c r="AY10" i="50"/>
  <c r="AY13" i="47"/>
  <c r="AY14" i="47"/>
  <c r="AY29" i="49"/>
  <c r="AQ32" i="50"/>
  <c r="AY26" i="51"/>
  <c r="AY20" i="39"/>
  <c r="AU30" i="43"/>
  <c r="AV30" i="48"/>
  <c r="AI30" i="42"/>
  <c r="AY6" i="42"/>
  <c r="AH31" i="42"/>
  <c r="AX30" i="42"/>
  <c r="AW30" i="40"/>
  <c r="AQ30" i="45"/>
  <c r="AZ33" i="45" s="1"/>
  <c r="BB33" i="45" s="1"/>
  <c r="BD33" i="45" s="1"/>
  <c r="AY22" i="45"/>
  <c r="AQ30" i="39"/>
  <c r="AZ33" i="39" s="1"/>
  <c r="BB33" i="39" s="1"/>
  <c r="AY28" i="44"/>
  <c r="AY25" i="47"/>
  <c r="AY9" i="42"/>
  <c r="AY15" i="50"/>
  <c r="AY15" i="51"/>
  <c r="AR30" i="39"/>
  <c r="AY26" i="45"/>
  <c r="AY13" i="44"/>
  <c r="AY27" i="39"/>
  <c r="AY14" i="51"/>
  <c r="AS30" i="47"/>
  <c r="AY19" i="47"/>
  <c r="AY21" i="50"/>
  <c r="AY19" i="50"/>
  <c r="AX30" i="50"/>
  <c r="AS30" i="51"/>
  <c r="AY28" i="49"/>
  <c r="AY19" i="43"/>
  <c r="AY20" i="44"/>
  <c r="AY15" i="42"/>
  <c r="AR30" i="45"/>
  <c r="AY16" i="47"/>
  <c r="AI30" i="40"/>
  <c r="AY6" i="40"/>
  <c r="AQ30" i="41"/>
  <c r="AZ33" i="41" s="1"/>
  <c r="BB33" i="41" s="1"/>
  <c r="AY18" i="46"/>
  <c r="AY23" i="45"/>
  <c r="AY27" i="48"/>
  <c r="AS30" i="39"/>
  <c r="AY21" i="44"/>
  <c r="AY28" i="41"/>
  <c r="AY29" i="42"/>
  <c r="AY11" i="43"/>
  <c r="AQ30" i="48"/>
  <c r="AZ33" i="48" s="1"/>
  <c r="BB33" i="48" s="1"/>
  <c r="BD33" i="48" s="1"/>
  <c r="AY19" i="51"/>
  <c r="AY8" i="40"/>
  <c r="AU30" i="42"/>
  <c r="AT30" i="44"/>
  <c r="AV30" i="49"/>
  <c r="AQ32" i="48"/>
  <c r="AW30" i="49"/>
  <c r="AR30" i="46"/>
  <c r="AY28" i="47"/>
  <c r="AS30" i="46"/>
  <c r="AU30" i="47"/>
  <c r="AU30" i="48"/>
  <c r="AY23" i="50"/>
  <c r="AS30" i="43"/>
  <c r="AY6" i="41"/>
  <c r="AI30" i="41"/>
  <c r="AY15" i="40"/>
  <c r="AS30" i="40"/>
  <c r="AY7" i="45"/>
  <c r="AY15" i="43"/>
  <c r="AY29" i="40"/>
  <c r="AY10" i="44"/>
  <c r="AY8" i="45"/>
  <c r="AY25" i="46"/>
  <c r="AX30" i="47"/>
  <c r="AW30" i="48"/>
  <c r="AY27" i="50"/>
  <c r="AX30" i="46"/>
  <c r="AY10" i="43"/>
  <c r="AI30" i="39"/>
  <c r="AY6" i="39"/>
  <c r="AY26" i="42"/>
  <c r="AY10" i="41"/>
  <c r="AY23" i="42"/>
  <c r="AQ30" i="49"/>
  <c r="AZ33" i="49" s="1"/>
  <c r="BB33" i="49" s="1"/>
  <c r="BD33" i="49" s="1"/>
  <c r="AV30" i="43"/>
  <c r="AY10" i="51"/>
  <c r="AY27" i="47"/>
  <c r="AY13" i="46"/>
  <c r="AI30" i="50"/>
  <c r="AY6" i="50"/>
  <c r="AY27" i="49"/>
  <c r="AY22" i="50"/>
  <c r="AT30" i="49"/>
  <c r="AY13" i="50"/>
  <c r="AY7" i="43"/>
  <c r="AY27" i="42"/>
  <c r="AY29" i="44"/>
  <c r="AU30" i="46"/>
  <c r="AY29" i="46"/>
  <c r="AY24" i="47"/>
  <c r="AY7" i="49"/>
  <c r="AY16" i="50"/>
  <c r="AY27" i="41"/>
  <c r="AQ30" i="40"/>
  <c r="AZ33" i="40" s="1"/>
  <c r="BB33" i="40" s="1"/>
  <c r="AY23" i="39"/>
  <c r="AY22" i="43"/>
  <c r="AY13" i="39"/>
  <c r="AR30" i="42"/>
  <c r="AB31" i="42"/>
  <c r="AQ30" i="50"/>
  <c r="AZ33" i="50" s="1"/>
  <c r="BB33" i="50" s="1"/>
  <c r="BD33" i="50" s="1"/>
  <c r="AQ32" i="41"/>
  <c r="AQ32" i="44"/>
  <c r="AY6" i="43"/>
  <c r="AI30" i="43"/>
  <c r="AW30" i="45"/>
  <c r="AY14" i="39"/>
  <c r="AI30" i="48"/>
  <c r="AI32" i="48" s="1"/>
  <c r="AY6" i="48"/>
  <c r="AY26" i="47"/>
  <c r="AR30" i="50"/>
  <c r="AY6" i="51"/>
  <c r="AI30" i="51"/>
  <c r="AY10" i="48"/>
  <c r="AS30" i="49"/>
  <c r="AY16" i="39"/>
  <c r="AY21" i="42"/>
  <c r="AY21" i="46"/>
  <c r="AY18" i="50"/>
  <c r="AY21" i="52" l="1"/>
  <c r="AY23" i="52"/>
  <c r="AY17" i="53"/>
  <c r="AY20" i="53"/>
  <c r="AS32" i="53"/>
  <c r="AY18" i="53"/>
  <c r="AY16" i="53"/>
  <c r="AQ29" i="52"/>
  <c r="C53" i="55"/>
  <c r="AZ33" i="55"/>
  <c r="BB33" i="55" s="1"/>
  <c r="BA37" i="55" s="1"/>
  <c r="AY32" i="55"/>
  <c r="D33" i="55"/>
  <c r="D34" i="55" s="1"/>
  <c r="B53" i="55"/>
  <c r="AY33" i="55"/>
  <c r="AY30" i="55"/>
  <c r="AI32" i="55"/>
  <c r="AY15" i="53"/>
  <c r="AW32" i="53"/>
  <c r="AY13" i="52"/>
  <c r="C46" i="54"/>
  <c r="C50" i="54"/>
  <c r="C47" i="54"/>
  <c r="C48" i="54"/>
  <c r="C49" i="54"/>
  <c r="C45" i="54"/>
  <c r="C44" i="54"/>
  <c r="AY27" i="53"/>
  <c r="B48" i="54"/>
  <c r="B49" i="54"/>
  <c r="B50" i="54"/>
  <c r="B45" i="54"/>
  <c r="B46" i="54"/>
  <c r="B47" i="54"/>
  <c r="B44" i="54"/>
  <c r="AY21" i="53"/>
  <c r="AY15" i="52"/>
  <c r="AT32" i="53"/>
  <c r="AY26" i="53"/>
  <c r="AI29" i="52"/>
  <c r="AX32" i="53"/>
  <c r="AI16" i="52"/>
  <c r="AY16" i="52" s="1"/>
  <c r="AY19" i="53"/>
  <c r="AY14" i="53"/>
  <c r="AV32" i="53"/>
  <c r="AR32" i="53"/>
  <c r="AY23" i="53"/>
  <c r="AS30" i="52"/>
  <c r="AY13" i="53"/>
  <c r="AI32" i="53"/>
  <c r="AM30" i="52"/>
  <c r="AU30" i="52" s="1"/>
  <c r="AQ32" i="53"/>
  <c r="AT30" i="52"/>
  <c r="AY18" i="52"/>
  <c r="AU16" i="52"/>
  <c r="AQ14" i="52"/>
  <c r="AX30" i="52"/>
  <c r="AY25" i="52"/>
  <c r="AX14" i="52"/>
  <c r="AW30" i="52"/>
  <c r="AI20" i="52"/>
  <c r="AY20" i="52" s="1"/>
  <c r="AR20" i="52"/>
  <c r="T30" i="52"/>
  <c r="AY17" i="52"/>
  <c r="AY22" i="52"/>
  <c r="AV17" i="52"/>
  <c r="AY6" i="52"/>
  <c r="AY19" i="52"/>
  <c r="AB30" i="52"/>
  <c r="AJ30" i="52"/>
  <c r="AV14" i="52"/>
  <c r="AF30" i="52"/>
  <c r="AI14" i="52"/>
  <c r="AN30" i="52"/>
  <c r="AT29" i="52"/>
  <c r="AQ33" i="41"/>
  <c r="AQ33" i="44"/>
  <c r="AQ33" i="43"/>
  <c r="AQ33" i="46"/>
  <c r="AQ33" i="48"/>
  <c r="AQ33" i="47"/>
  <c r="AQ33" i="50"/>
  <c r="AQ33" i="51"/>
  <c r="AQ33" i="42"/>
  <c r="AY30" i="50"/>
  <c r="AZ35" i="50" s="1"/>
  <c r="AZ36" i="50" s="1"/>
  <c r="AY33" i="50"/>
  <c r="M33" i="50"/>
  <c r="M34" i="50" s="1"/>
  <c r="AY32" i="50"/>
  <c r="AY32" i="41"/>
  <c r="AY30" i="41"/>
  <c r="M33" i="41"/>
  <c r="M34" i="41" s="1"/>
  <c r="AQ33" i="40"/>
  <c r="AQ33" i="49"/>
  <c r="M33" i="46"/>
  <c r="M34" i="46" s="1"/>
  <c r="AY30" i="46"/>
  <c r="AY32" i="46"/>
  <c r="AY33" i="46" s="1"/>
  <c r="AY32" i="39"/>
  <c r="AY30" i="39"/>
  <c r="M33" i="39"/>
  <c r="M34" i="39" s="1"/>
  <c r="AY30" i="42"/>
  <c r="M33" i="42"/>
  <c r="M34" i="42" s="1"/>
  <c r="AY32" i="42"/>
  <c r="AY30" i="49"/>
  <c r="AZ36" i="49" s="1"/>
  <c r="AZ37" i="49" s="1"/>
  <c r="AY33" i="49"/>
  <c r="AY32" i="49"/>
  <c r="M33" i="49"/>
  <c r="M34" i="49" s="1"/>
  <c r="M33" i="47"/>
  <c r="M34" i="47" s="1"/>
  <c r="AY32" i="47"/>
  <c r="AY30" i="47"/>
  <c r="AY33" i="47"/>
  <c r="AY30" i="48"/>
  <c r="AY33" i="48"/>
  <c r="M33" i="48"/>
  <c r="M34" i="48" s="1"/>
  <c r="AY32" i="48"/>
  <c r="AQ33" i="45"/>
  <c r="AY32" i="40"/>
  <c r="AY30" i="40"/>
  <c r="M33" i="40"/>
  <c r="M34" i="40" s="1"/>
  <c r="AY32" i="51"/>
  <c r="AY33" i="51" s="1"/>
  <c r="M33" i="51"/>
  <c r="M34" i="51" s="1"/>
  <c r="AY30" i="51"/>
  <c r="AZ36" i="51" s="1"/>
  <c r="AZ37" i="51" s="1"/>
  <c r="M33" i="43"/>
  <c r="M34" i="43" s="1"/>
  <c r="AY32" i="43"/>
  <c r="AY33" i="43" s="1"/>
  <c r="AY30" i="43"/>
  <c r="M33" i="44"/>
  <c r="M34" i="44" s="1"/>
  <c r="AY30" i="44"/>
  <c r="AY32" i="44"/>
  <c r="AY33" i="44" s="1"/>
  <c r="AQ33" i="39"/>
  <c r="M33" i="45"/>
  <c r="M34" i="45" s="1"/>
  <c r="AY32" i="45"/>
  <c r="AY33" i="45" s="1"/>
  <c r="AY30" i="45"/>
  <c r="C47" i="55" l="1"/>
  <c r="C51" i="55"/>
  <c r="C48" i="55"/>
  <c r="C49" i="55"/>
  <c r="C46" i="55"/>
  <c r="C50" i="55"/>
  <c r="C45" i="55"/>
  <c r="AQ30" i="52"/>
  <c r="AZ33" i="52" s="1"/>
  <c r="BB33" i="52" s="1"/>
  <c r="AY29" i="52"/>
  <c r="B47" i="55"/>
  <c r="B51" i="55"/>
  <c r="B48" i="55"/>
  <c r="B50" i="55"/>
  <c r="B49" i="55"/>
  <c r="B46" i="55"/>
  <c r="B45" i="55"/>
  <c r="BD33" i="55"/>
  <c r="AY14" i="52"/>
  <c r="C54" i="53"/>
  <c r="AZ35" i="53"/>
  <c r="BB35" i="53" s="1"/>
  <c r="BD35" i="53" s="1"/>
  <c r="AQ35" i="53"/>
  <c r="AY32" i="53"/>
  <c r="AI34" i="53"/>
  <c r="AY34" i="53"/>
  <c r="AY35" i="53" s="1"/>
  <c r="B54" i="53"/>
  <c r="M35" i="53"/>
  <c r="M36" i="53" s="1"/>
  <c r="AV30" i="52"/>
  <c r="AR30" i="52"/>
  <c r="AI30" i="52"/>
  <c r="BC33" i="40"/>
  <c r="BD33" i="40" s="1"/>
  <c r="AY33" i="40"/>
  <c r="BC33" i="39"/>
  <c r="BD33" i="39" s="1"/>
  <c r="AY33" i="39"/>
  <c r="BC33" i="41"/>
  <c r="BD33" i="41" s="1"/>
  <c r="AY33" i="41"/>
  <c r="AY33" i="42"/>
  <c r="BC33" i="42"/>
  <c r="BD33" i="42" s="1"/>
  <c r="C53" i="52" l="1"/>
  <c r="C50" i="52" s="1"/>
  <c r="AQ33" i="52"/>
  <c r="B47" i="53"/>
  <c r="B51" i="53"/>
  <c r="B48" i="53"/>
  <c r="B46" i="53"/>
  <c r="B50" i="53"/>
  <c r="B49" i="53"/>
  <c r="B45" i="53"/>
  <c r="C47" i="53"/>
  <c r="C51" i="53"/>
  <c r="C48" i="53"/>
  <c r="C46" i="53"/>
  <c r="C50" i="53"/>
  <c r="C49" i="53"/>
  <c r="C45" i="53"/>
  <c r="C49" i="52"/>
  <c r="AY32" i="52"/>
  <c r="C33" i="52"/>
  <c r="C34" i="52" s="1"/>
  <c r="AY30" i="52"/>
  <c r="AI32" i="52"/>
  <c r="B53" i="52"/>
  <c r="BM28" i="5"/>
  <c r="BL28" i="5"/>
  <c r="BK28" i="5"/>
  <c r="BJ28" i="5"/>
  <c r="BI28" i="5"/>
  <c r="BH28" i="5"/>
  <c r="BG28" i="5"/>
  <c r="BM27" i="5"/>
  <c r="BL27" i="5"/>
  <c r="BK27" i="5"/>
  <c r="BJ27" i="5"/>
  <c r="BI27" i="5"/>
  <c r="BH27" i="5"/>
  <c r="BG27" i="5"/>
  <c r="BM26" i="5"/>
  <c r="BL26" i="5"/>
  <c r="BK26" i="5"/>
  <c r="BJ26" i="5"/>
  <c r="BI26" i="5"/>
  <c r="BH26" i="5"/>
  <c r="C45" i="52" l="1"/>
  <c r="C47" i="52"/>
  <c r="C48" i="52"/>
  <c r="C46" i="52"/>
  <c r="C51" i="52"/>
  <c r="AY33" i="52"/>
  <c r="BC33" i="52"/>
  <c r="BD33" i="52" s="1"/>
  <c r="B49" i="52"/>
  <c r="B46" i="52"/>
  <c r="B50" i="52"/>
  <c r="B47" i="52"/>
  <c r="B51" i="52"/>
  <c r="B48" i="52"/>
  <c r="B45" i="52"/>
  <c r="BO5" i="38"/>
  <c r="BO6" i="38" s="1"/>
  <c r="BO7" i="38" s="1"/>
  <c r="BO8" i="38" s="1"/>
  <c r="BO9" i="38" s="1"/>
  <c r="BO10" i="38" s="1"/>
  <c r="BO4" i="38"/>
  <c r="BM29" i="38" l="1"/>
  <c r="BL29" i="38"/>
  <c r="BK29" i="38"/>
  <c r="BJ29" i="38"/>
  <c r="BI29" i="38"/>
  <c r="BH29" i="38"/>
  <c r="BG29" i="38"/>
  <c r="BM28" i="38"/>
  <c r="BL28" i="38"/>
  <c r="BK28" i="38"/>
  <c r="BJ28" i="38"/>
  <c r="BI28" i="38"/>
  <c r="BH28" i="38"/>
  <c r="BG28" i="38"/>
  <c r="BM27" i="38"/>
  <c r="BL27" i="38"/>
  <c r="BK27" i="38"/>
  <c r="BJ27" i="38"/>
  <c r="BI27" i="38"/>
  <c r="BH27" i="38"/>
  <c r="BG27" i="38"/>
  <c r="BM26" i="38"/>
  <c r="BL26" i="38"/>
  <c r="BK26" i="38"/>
  <c r="BJ26" i="38"/>
  <c r="BI26" i="38"/>
  <c r="BH26" i="38"/>
  <c r="BG26" i="38"/>
  <c r="BM25" i="38"/>
  <c r="BL25" i="38"/>
  <c r="BK25" i="38"/>
  <c r="BJ25" i="38"/>
  <c r="BI25" i="38"/>
  <c r="BH25" i="38"/>
  <c r="BG25" i="38"/>
  <c r="BM24" i="38"/>
  <c r="BL24" i="38"/>
  <c r="BK24" i="38"/>
  <c r="BJ24" i="38"/>
  <c r="BI24" i="38"/>
  <c r="BH24" i="38"/>
  <c r="BG24" i="38"/>
  <c r="BM23" i="38"/>
  <c r="BL23" i="38"/>
  <c r="BK23" i="38"/>
  <c r="BJ23" i="38"/>
  <c r="BI23" i="38"/>
  <c r="BH23" i="38"/>
  <c r="BG23" i="38"/>
  <c r="BM22" i="38"/>
  <c r="BL22" i="38"/>
  <c r="BK22" i="38"/>
  <c r="BJ22" i="38"/>
  <c r="BI22" i="38"/>
  <c r="BH22" i="38"/>
  <c r="BG22" i="38"/>
  <c r="BM21" i="38"/>
  <c r="BL21" i="38"/>
  <c r="BK21" i="38"/>
  <c r="BJ21" i="38"/>
  <c r="BI21" i="38"/>
  <c r="BH21" i="38"/>
  <c r="BG21" i="38"/>
  <c r="BM20" i="38"/>
  <c r="BL20" i="38"/>
  <c r="BK20" i="38"/>
  <c r="BJ20" i="38"/>
  <c r="BI20" i="38"/>
  <c r="BH20" i="38"/>
  <c r="BG20" i="38"/>
  <c r="BM19" i="38"/>
  <c r="BL19" i="38"/>
  <c r="BK19" i="38"/>
  <c r="BJ19" i="38"/>
  <c r="BI19" i="38"/>
  <c r="BH19" i="38"/>
  <c r="BG19" i="38"/>
  <c r="BM18" i="38"/>
  <c r="BL18" i="38"/>
  <c r="BK18" i="38"/>
  <c r="BJ18" i="38"/>
  <c r="BI18" i="38"/>
  <c r="BH18" i="38"/>
  <c r="BG18" i="38"/>
  <c r="BM17" i="38"/>
  <c r="BL17" i="38"/>
  <c r="BK17" i="38"/>
  <c r="BJ17" i="38"/>
  <c r="BI17" i="38"/>
  <c r="BH17" i="38"/>
  <c r="BG17" i="38"/>
  <c r="BM16" i="38"/>
  <c r="BL16" i="38"/>
  <c r="BK16" i="38"/>
  <c r="BJ16" i="38"/>
  <c r="BI16" i="38"/>
  <c r="BH16" i="38"/>
  <c r="BG16" i="38"/>
  <c r="BM15" i="38"/>
  <c r="BL15" i="38"/>
  <c r="BK15" i="38"/>
  <c r="BJ15" i="38"/>
  <c r="BI15" i="38"/>
  <c r="BH15" i="38"/>
  <c r="BG15" i="38"/>
  <c r="BM14" i="38"/>
  <c r="BL14" i="38"/>
  <c r="BK14" i="38"/>
  <c r="BJ14" i="38"/>
  <c r="BI14" i="38"/>
  <c r="BH14" i="38"/>
  <c r="BG14" i="38"/>
  <c r="BM13" i="38"/>
  <c r="BL13" i="38"/>
  <c r="BK13" i="38"/>
  <c r="BJ13" i="38"/>
  <c r="BI13" i="38"/>
  <c r="BH13" i="38"/>
  <c r="BG13" i="38"/>
  <c r="BM6" i="38"/>
  <c r="BL6" i="38"/>
  <c r="BK6" i="38"/>
  <c r="BJ6" i="38"/>
  <c r="BI6" i="38"/>
  <c r="BH6" i="38"/>
  <c r="BG6" i="38"/>
  <c r="BF29" i="38" l="1"/>
  <c r="BE29" i="38"/>
  <c r="BD29" i="38"/>
  <c r="BC29" i="38"/>
  <c r="BB29" i="38"/>
  <c r="BA29" i="38"/>
  <c r="AZ29" i="38"/>
  <c r="S29" i="38"/>
  <c r="R29" i="38"/>
  <c r="Q29" i="38"/>
  <c r="P29" i="38"/>
  <c r="O29" i="38"/>
  <c r="N29" i="38"/>
  <c r="M29" i="38"/>
  <c r="BF28" i="38"/>
  <c r="BE28" i="38"/>
  <c r="BD28" i="38"/>
  <c r="BC28" i="38"/>
  <c r="BB28" i="38"/>
  <c r="BA28" i="38"/>
  <c r="AZ28" i="38"/>
  <c r="S28" i="38"/>
  <c r="R28" i="38"/>
  <c r="Q28" i="38"/>
  <c r="P28" i="38"/>
  <c r="O28" i="38"/>
  <c r="N28" i="38"/>
  <c r="M28" i="38"/>
  <c r="BF27" i="38"/>
  <c r="BE27" i="38"/>
  <c r="BD27" i="38"/>
  <c r="BC27" i="38"/>
  <c r="BB27" i="38"/>
  <c r="BA27" i="38"/>
  <c r="AZ27" i="38"/>
  <c r="S27" i="38"/>
  <c r="R27" i="38"/>
  <c r="Q27" i="38"/>
  <c r="P27" i="38"/>
  <c r="O27" i="38"/>
  <c r="N27" i="38"/>
  <c r="M27" i="38"/>
  <c r="BF26" i="38"/>
  <c r="BE26" i="38"/>
  <c r="BD26" i="38"/>
  <c r="BC26" i="38"/>
  <c r="BB26" i="38"/>
  <c r="BA26" i="38"/>
  <c r="AZ26" i="38"/>
  <c r="S26" i="38"/>
  <c r="R26" i="38"/>
  <c r="Q26" i="38"/>
  <c r="P26" i="38"/>
  <c r="O26" i="38"/>
  <c r="N26" i="38"/>
  <c r="M26" i="38"/>
  <c r="BF25" i="38"/>
  <c r="BE25" i="38"/>
  <c r="BD25" i="38"/>
  <c r="BC25" i="38"/>
  <c r="BB25" i="38"/>
  <c r="BA25" i="38"/>
  <c r="AZ25" i="38"/>
  <c r="S25" i="38"/>
  <c r="R25" i="38"/>
  <c r="Q25" i="38"/>
  <c r="P25" i="38"/>
  <c r="O25" i="38"/>
  <c r="N25" i="38"/>
  <c r="M25" i="38"/>
  <c r="BF24" i="38"/>
  <c r="BE24" i="38"/>
  <c r="BD24" i="38"/>
  <c r="BC24" i="38"/>
  <c r="BB24" i="38"/>
  <c r="BA24" i="38"/>
  <c r="AZ24" i="38"/>
  <c r="S24" i="38"/>
  <c r="R24" i="38"/>
  <c r="Q24" i="38"/>
  <c r="P24" i="38"/>
  <c r="O24" i="38"/>
  <c r="N24" i="38"/>
  <c r="M24" i="38"/>
  <c r="BF23" i="38"/>
  <c r="BE23" i="38"/>
  <c r="BD23" i="38"/>
  <c r="BC23" i="38"/>
  <c r="BB23" i="38"/>
  <c r="BA23" i="38"/>
  <c r="AZ23" i="38"/>
  <c r="S23" i="38"/>
  <c r="R23" i="38"/>
  <c r="Q23" i="38"/>
  <c r="P23" i="38"/>
  <c r="O23" i="38"/>
  <c r="N23" i="38"/>
  <c r="M23" i="38"/>
  <c r="BF22" i="38"/>
  <c r="BE22" i="38"/>
  <c r="BD22" i="38"/>
  <c r="BC22" i="38"/>
  <c r="BB22" i="38"/>
  <c r="BA22" i="38"/>
  <c r="AZ22" i="38"/>
  <c r="S22" i="38"/>
  <c r="R22" i="38"/>
  <c r="Q22" i="38"/>
  <c r="P22" i="38"/>
  <c r="O22" i="38"/>
  <c r="N22" i="38"/>
  <c r="M22" i="38"/>
  <c r="BF21" i="38"/>
  <c r="BE21" i="38"/>
  <c r="BD21" i="38"/>
  <c r="BC21" i="38"/>
  <c r="BB21" i="38"/>
  <c r="BA21" i="38"/>
  <c r="AZ21" i="38"/>
  <c r="S21" i="38"/>
  <c r="R21" i="38"/>
  <c r="Q21" i="38"/>
  <c r="P21" i="38"/>
  <c r="O21" i="38"/>
  <c r="N21" i="38"/>
  <c r="M21" i="38"/>
  <c r="BF20" i="38"/>
  <c r="BE20" i="38"/>
  <c r="BD20" i="38"/>
  <c r="BC20" i="38"/>
  <c r="BB20" i="38"/>
  <c r="BA20" i="38"/>
  <c r="AZ20" i="38"/>
  <c r="S20" i="38"/>
  <c r="R20" i="38"/>
  <c r="Q20" i="38"/>
  <c r="P20" i="38"/>
  <c r="O20" i="38"/>
  <c r="N20" i="38"/>
  <c r="M20" i="38"/>
  <c r="BF19" i="38"/>
  <c r="BE19" i="38"/>
  <c r="BD19" i="38"/>
  <c r="BC19" i="38"/>
  <c r="BB19" i="38"/>
  <c r="BA19" i="38"/>
  <c r="AZ19" i="38"/>
  <c r="S19" i="38"/>
  <c r="R19" i="38"/>
  <c r="Q19" i="38"/>
  <c r="P19" i="38"/>
  <c r="O19" i="38"/>
  <c r="N19" i="38"/>
  <c r="M19" i="38"/>
  <c r="BF18" i="38"/>
  <c r="BE18" i="38"/>
  <c r="BD18" i="38"/>
  <c r="BC18" i="38"/>
  <c r="BB18" i="38"/>
  <c r="BA18" i="38"/>
  <c r="AZ18" i="38"/>
  <c r="S18" i="38"/>
  <c r="R18" i="38"/>
  <c r="Q18" i="38"/>
  <c r="P18" i="38"/>
  <c r="O18" i="38"/>
  <c r="N18" i="38"/>
  <c r="M18" i="38"/>
  <c r="BF17" i="38"/>
  <c r="BE17" i="38"/>
  <c r="BD17" i="38"/>
  <c r="BC17" i="38"/>
  <c r="BB17" i="38"/>
  <c r="BA17" i="38"/>
  <c r="AZ17" i="38"/>
  <c r="S17" i="38"/>
  <c r="R17" i="38"/>
  <c r="Q17" i="38"/>
  <c r="P17" i="38"/>
  <c r="O17" i="38"/>
  <c r="N17" i="38"/>
  <c r="M17" i="38"/>
  <c r="BF16" i="38"/>
  <c r="BE16" i="38"/>
  <c r="BD16" i="38"/>
  <c r="BC16" i="38"/>
  <c r="BB16" i="38"/>
  <c r="BA16" i="38"/>
  <c r="AZ16" i="38"/>
  <c r="S16" i="38"/>
  <c r="R16" i="38"/>
  <c r="Q16" i="38"/>
  <c r="P16" i="38"/>
  <c r="O16" i="38"/>
  <c r="N16" i="38"/>
  <c r="M16" i="38"/>
  <c r="BF15" i="38"/>
  <c r="BE15" i="38"/>
  <c r="BD15" i="38"/>
  <c r="BC15" i="38"/>
  <c r="BB15" i="38"/>
  <c r="BA15" i="38"/>
  <c r="AZ15" i="38"/>
  <c r="S15" i="38"/>
  <c r="R15" i="38"/>
  <c r="Q15" i="38"/>
  <c r="P15" i="38"/>
  <c r="O15" i="38"/>
  <c r="N15" i="38"/>
  <c r="M15" i="38"/>
  <c r="BF14" i="38"/>
  <c r="BE14" i="38"/>
  <c r="BD14" i="38"/>
  <c r="BC14" i="38"/>
  <c r="BB14" i="38"/>
  <c r="BA14" i="38"/>
  <c r="AZ14" i="38"/>
  <c r="S14" i="38"/>
  <c r="R14" i="38"/>
  <c r="Q14" i="38"/>
  <c r="P14" i="38"/>
  <c r="O14" i="38"/>
  <c r="N14" i="38"/>
  <c r="M14" i="38"/>
  <c r="BF13" i="38"/>
  <c r="BE13" i="38"/>
  <c r="BD13" i="38"/>
  <c r="BC13" i="38"/>
  <c r="BB13" i="38"/>
  <c r="BA13" i="38"/>
  <c r="AZ13" i="38"/>
  <c r="S13" i="38"/>
  <c r="R13" i="38"/>
  <c r="Q13" i="38"/>
  <c r="P13" i="38"/>
  <c r="O13" i="38"/>
  <c r="N13" i="38"/>
  <c r="M13" i="38"/>
  <c r="BF12" i="38"/>
  <c r="BE12" i="38"/>
  <c r="BD12" i="38"/>
  <c r="BC12" i="38"/>
  <c r="BB12" i="38"/>
  <c r="BA12" i="38"/>
  <c r="AZ12" i="38"/>
  <c r="S12" i="38"/>
  <c r="R12" i="38"/>
  <c r="Q12" i="38"/>
  <c r="P12" i="38"/>
  <c r="O12" i="38"/>
  <c r="N12" i="38"/>
  <c r="M12" i="38"/>
  <c r="BF11" i="38"/>
  <c r="BE11" i="38"/>
  <c r="BD11" i="38"/>
  <c r="BC11" i="38"/>
  <c r="BB11" i="38"/>
  <c r="BA11" i="38"/>
  <c r="AZ11" i="38"/>
  <c r="S11" i="38"/>
  <c r="R11" i="38"/>
  <c r="Q11" i="38"/>
  <c r="P11" i="38"/>
  <c r="O11" i="38"/>
  <c r="N11" i="38"/>
  <c r="M11" i="38"/>
  <c r="BF10" i="38"/>
  <c r="BE10" i="38"/>
  <c r="BD10" i="38"/>
  <c r="BC10" i="38"/>
  <c r="BB10" i="38"/>
  <c r="BA10" i="38"/>
  <c r="AZ10" i="38"/>
  <c r="S10" i="38"/>
  <c r="R10" i="38"/>
  <c r="Q10" i="38"/>
  <c r="P10" i="38"/>
  <c r="O10" i="38"/>
  <c r="N10" i="38"/>
  <c r="M10" i="38"/>
  <c r="BF9" i="38"/>
  <c r="BE9" i="38"/>
  <c r="BD9" i="38"/>
  <c r="BC9" i="38"/>
  <c r="BB9" i="38"/>
  <c r="BA9" i="38"/>
  <c r="AZ9" i="38"/>
  <c r="S9" i="38"/>
  <c r="R9" i="38"/>
  <c r="Q9" i="38"/>
  <c r="P9" i="38"/>
  <c r="O9" i="38"/>
  <c r="N9" i="38"/>
  <c r="M9" i="38"/>
  <c r="BF8" i="38"/>
  <c r="BE8" i="38"/>
  <c r="BD8" i="38"/>
  <c r="BC8" i="38"/>
  <c r="BB8" i="38"/>
  <c r="BA8" i="38"/>
  <c r="AZ8" i="38"/>
  <c r="S8" i="38"/>
  <c r="R8" i="38"/>
  <c r="Q8" i="38"/>
  <c r="P8" i="38"/>
  <c r="O8" i="38"/>
  <c r="N8" i="38"/>
  <c r="M8" i="38"/>
  <c r="BF7" i="38"/>
  <c r="BE7" i="38"/>
  <c r="BD7" i="38"/>
  <c r="BC7" i="38"/>
  <c r="BB7" i="38"/>
  <c r="BA7" i="38"/>
  <c r="AZ7" i="38"/>
  <c r="S7" i="38"/>
  <c r="R7" i="38"/>
  <c r="Q7" i="38"/>
  <c r="P7" i="38"/>
  <c r="O7" i="38"/>
  <c r="N7" i="38"/>
  <c r="M7" i="38"/>
  <c r="BF6" i="38"/>
  <c r="BE6" i="38"/>
  <c r="BD6" i="38"/>
  <c r="BC6" i="38"/>
  <c r="BB6" i="38"/>
  <c r="BA6" i="38"/>
  <c r="AZ6" i="38"/>
  <c r="S6" i="38"/>
  <c r="R6" i="38"/>
  <c r="Q6" i="38"/>
  <c r="P6" i="38"/>
  <c r="O6" i="38"/>
  <c r="N6" i="38"/>
  <c r="M6" i="38"/>
  <c r="A3" i="38"/>
  <c r="P4" i="38"/>
  <c r="AX4" i="38"/>
  <c r="V4" i="38"/>
  <c r="AR4" i="38"/>
  <c r="AJ4" i="38"/>
  <c r="AL4" i="38"/>
  <c r="AD4" i="38"/>
  <c r="R4" i="38"/>
  <c r="AM4" i="38"/>
  <c r="AG4" i="38"/>
  <c r="W4" i="38"/>
  <c r="X4" i="38"/>
  <c r="AN4" i="38"/>
  <c r="AT4" i="38"/>
  <c r="AC4" i="38"/>
  <c r="AE4" i="38"/>
  <c r="AW4" i="38"/>
  <c r="AF4" i="38"/>
  <c r="M4" i="38"/>
  <c r="N4" i="38"/>
  <c r="U4" i="38"/>
  <c r="AP4" i="38"/>
  <c r="S4" i="38"/>
  <c r="Q4" i="38"/>
  <c r="AO4" i="38"/>
  <c r="O4" i="38"/>
  <c r="AS4" i="38"/>
  <c r="AH4" i="38"/>
  <c r="AA4" i="38"/>
  <c r="Y4" i="38"/>
  <c r="Z4" i="38"/>
  <c r="AV4" i="38"/>
  <c r="AB4" i="38"/>
  <c r="AK4" i="38"/>
  <c r="AU4" i="38"/>
  <c r="O30" i="38" l="1"/>
  <c r="S30" i="38"/>
  <c r="T9" i="38"/>
  <c r="L9" i="38" s="1"/>
  <c r="T7" i="38"/>
  <c r="L7" i="38" s="1"/>
  <c r="T8" i="38"/>
  <c r="L8" i="38" s="1"/>
  <c r="AK20" i="38"/>
  <c r="AK18" i="38"/>
  <c r="AK16" i="38"/>
  <c r="AK14" i="38"/>
  <c r="AK12" i="38"/>
  <c r="AF22" i="38"/>
  <c r="AF21" i="38"/>
  <c r="AF8" i="38"/>
  <c r="AF6" i="38"/>
  <c r="AF9" i="38"/>
  <c r="AF7" i="38"/>
  <c r="AL22" i="38"/>
  <c r="AL8" i="38"/>
  <c r="AL6" i="38"/>
  <c r="AL7" i="38"/>
  <c r="AL9" i="38"/>
  <c r="AB28" i="38"/>
  <c r="AB26" i="38"/>
  <c r="AB24" i="38"/>
  <c r="AB21" i="38"/>
  <c r="AB29" i="38"/>
  <c r="AB27" i="38"/>
  <c r="AB25" i="38"/>
  <c r="AB23" i="38"/>
  <c r="AB16" i="38"/>
  <c r="AG20" i="38"/>
  <c r="AG18" i="38"/>
  <c r="AG16" i="38"/>
  <c r="AG14" i="38"/>
  <c r="AG12" i="38"/>
  <c r="AM19" i="38"/>
  <c r="AM17" i="38"/>
  <c r="AM15" i="38"/>
  <c r="AM13" i="38"/>
  <c r="AM20" i="38"/>
  <c r="AM18" i="38"/>
  <c r="AM14" i="38"/>
  <c r="AM16" i="38"/>
  <c r="AM12" i="38"/>
  <c r="AD22" i="38"/>
  <c r="AD6" i="38"/>
  <c r="AD9" i="38"/>
  <c r="AD7" i="38"/>
  <c r="AD8" i="38"/>
  <c r="AD10" i="38"/>
  <c r="AP21" i="38"/>
  <c r="AH8" i="38"/>
  <c r="AH6" i="38"/>
  <c r="AO20" i="38"/>
  <c r="AO18" i="38"/>
  <c r="AO16" i="38"/>
  <c r="AO14" i="38"/>
  <c r="AO12" i="38"/>
  <c r="AO19" i="38"/>
  <c r="AO17" i="38"/>
  <c r="AO15" i="38"/>
  <c r="AO13" i="38"/>
  <c r="AE19" i="38"/>
  <c r="AE13" i="38"/>
  <c r="AE15" i="38"/>
  <c r="AE17" i="38"/>
  <c r="AJ29" i="38"/>
  <c r="AJ27" i="38"/>
  <c r="AJ25" i="38"/>
  <c r="AJ23" i="38"/>
  <c r="AJ21" i="38"/>
  <c r="AJ28" i="38"/>
  <c r="AJ26" i="38"/>
  <c r="AJ24" i="38"/>
  <c r="AJ19" i="38"/>
  <c r="AJ9" i="38"/>
  <c r="AJ7" i="38"/>
  <c r="AJ17" i="38"/>
  <c r="AJ15" i="38"/>
  <c r="AJ13" i="38"/>
  <c r="AJ10" i="38"/>
  <c r="AN29" i="38"/>
  <c r="AN27" i="38"/>
  <c r="AN25" i="38"/>
  <c r="AN23" i="38"/>
  <c r="AN21" i="38"/>
  <c r="AN19" i="38"/>
  <c r="AN17" i="38"/>
  <c r="AN15" i="38"/>
  <c r="AN13" i="38"/>
  <c r="AN28" i="38"/>
  <c r="AN26" i="38"/>
  <c r="AN24" i="38"/>
  <c r="AN6" i="38"/>
  <c r="AN9" i="38"/>
  <c r="AN7" i="38"/>
  <c r="AN8" i="38"/>
  <c r="AB8" i="38"/>
  <c r="AP9" i="38"/>
  <c r="AB14" i="38"/>
  <c r="AE7" i="38"/>
  <c r="AE9" i="38"/>
  <c r="AM11" i="38"/>
  <c r="T6" i="38"/>
  <c r="AB10" i="38"/>
  <c r="T11" i="38"/>
  <c r="L11" i="38" s="1"/>
  <c r="AP7" i="38"/>
  <c r="AN10" i="38"/>
  <c r="AB7" i="38"/>
  <c r="AP8" i="38"/>
  <c r="AB9" i="38"/>
  <c r="AN11" i="38"/>
  <c r="AE6" i="38"/>
  <c r="AM8" i="38"/>
  <c r="AM10" i="38"/>
  <c r="AO6" i="38"/>
  <c r="AK10" i="38"/>
  <c r="AB11" i="38"/>
  <c r="AJ11" i="38"/>
  <c r="AN12" i="38"/>
  <c r="AB13" i="38"/>
  <c r="AP17" i="38"/>
  <c r="T18" i="38"/>
  <c r="L18" i="38" s="1"/>
  <c r="AF18" i="38"/>
  <c r="AF20" i="38"/>
  <c r="AB22" i="38"/>
  <c r="AJ6" i="38"/>
  <c r="AP6" i="38"/>
  <c r="AH7" i="38"/>
  <c r="AM7" i="38"/>
  <c r="AE8" i="38"/>
  <c r="AJ8" i="38"/>
  <c r="AH9" i="38"/>
  <c r="AM9" i="38"/>
  <c r="AL10" i="38"/>
  <c r="AP10" i="38"/>
  <c r="AH10" i="38"/>
  <c r="AE10" i="38"/>
  <c r="AK11" i="38"/>
  <c r="AO11" i="38"/>
  <c r="AE11" i="38"/>
  <c r="AC12" i="38"/>
  <c r="AF12" i="38"/>
  <c r="AC13" i="38"/>
  <c r="AG13" i="38"/>
  <c r="AE14" i="38"/>
  <c r="AU14" i="38" s="1"/>
  <c r="AB15" i="38"/>
  <c r="AF15" i="38"/>
  <c r="AC18" i="38"/>
  <c r="AC20" i="38"/>
  <c r="AK8" i="38"/>
  <c r="AO10" i="38"/>
  <c r="AJ12" i="38"/>
  <c r="AB12" i="38"/>
  <c r="AF13" i="38"/>
  <c r="AC16" i="38"/>
  <c r="AL17" i="38"/>
  <c r="T20" i="38"/>
  <c r="L20" i="38" s="1"/>
  <c r="AH21" i="38"/>
  <c r="AN22" i="38"/>
  <c r="P30" i="38"/>
  <c r="AK7" i="38"/>
  <c r="AO7" i="38"/>
  <c r="AK9" i="38"/>
  <c r="AO9" i="38"/>
  <c r="T10" i="38"/>
  <c r="L10" i="38" s="1"/>
  <c r="AF10" i="38"/>
  <c r="AL11" i="38"/>
  <c r="AP11" i="38"/>
  <c r="AF11" i="38"/>
  <c r="AL13" i="38"/>
  <c r="AP13" i="38"/>
  <c r="T14" i="38"/>
  <c r="L14" i="38" s="1"/>
  <c r="AJ14" i="38"/>
  <c r="AF14" i="38"/>
  <c r="AN14" i="38"/>
  <c r="AC15" i="38"/>
  <c r="AG15" i="38"/>
  <c r="AE16" i="38"/>
  <c r="AU16" i="38" s="1"/>
  <c r="AB17" i="38"/>
  <c r="AF17" i="38"/>
  <c r="AB19" i="38"/>
  <c r="AF19" i="38"/>
  <c r="AV19" i="38" s="1"/>
  <c r="AO8" i="38"/>
  <c r="M30" i="38"/>
  <c r="Q30" i="38"/>
  <c r="AB6" i="38"/>
  <c r="AM6" i="38"/>
  <c r="AE12" i="38"/>
  <c r="T12" i="38"/>
  <c r="L12" i="38" s="1"/>
  <c r="AC14" i="38"/>
  <c r="AL15" i="38"/>
  <c r="AP15" i="38"/>
  <c r="T16" i="38"/>
  <c r="L16" i="38" s="1"/>
  <c r="AJ16" i="38"/>
  <c r="AF16" i="38"/>
  <c r="AN16" i="38"/>
  <c r="AC17" i="38"/>
  <c r="AG17" i="38"/>
  <c r="AE18" i="38"/>
  <c r="AC19" i="38"/>
  <c r="AG19" i="38"/>
  <c r="AE20" i="38"/>
  <c r="AB18" i="38"/>
  <c r="AL19" i="38"/>
  <c r="AP19" i="38"/>
  <c r="AB20" i="38"/>
  <c r="AK22" i="38"/>
  <c r="AO22" i="38"/>
  <c r="AL23" i="38"/>
  <c r="AP23" i="38"/>
  <c r="AF24" i="38"/>
  <c r="AL25" i="38"/>
  <c r="AP25" i="38"/>
  <c r="AF26" i="38"/>
  <c r="AL27" i="38"/>
  <c r="AP27" i="38"/>
  <c r="AF28" i="38"/>
  <c r="AL29" i="38"/>
  <c r="AP29" i="38"/>
  <c r="R30" i="38"/>
  <c r="N30" i="38"/>
  <c r="AC6" i="38"/>
  <c r="AG6" i="38"/>
  <c r="AK6" i="38"/>
  <c r="AC7" i="38"/>
  <c r="AG7" i="38"/>
  <c r="AC8" i="38"/>
  <c r="AG8" i="38"/>
  <c r="AC9" i="38"/>
  <c r="AG9" i="38"/>
  <c r="AC10" i="38"/>
  <c r="AG10" i="38"/>
  <c r="AC11" i="38"/>
  <c r="AG11" i="38"/>
  <c r="T13" i="38"/>
  <c r="L13" i="38" s="1"/>
  <c r="AK13" i="38"/>
  <c r="T15" i="38"/>
  <c r="L15" i="38" s="1"/>
  <c r="AK15" i="38"/>
  <c r="T17" i="38"/>
  <c r="L17" i="38" s="1"/>
  <c r="AK17" i="38"/>
  <c r="AN18" i="38"/>
  <c r="T19" i="38"/>
  <c r="L19" i="38" s="1"/>
  <c r="AK19" i="38"/>
  <c r="AN20" i="38"/>
  <c r="AK21" i="38"/>
  <c r="AO21" i="38"/>
  <c r="AP22" i="38"/>
  <c r="AJ22" i="38"/>
  <c r="AM23" i="38"/>
  <c r="AK24" i="38"/>
  <c r="AO24" i="38"/>
  <c r="AM25" i="38"/>
  <c r="AK26" i="38"/>
  <c r="AO26" i="38"/>
  <c r="AM27" i="38"/>
  <c r="AK28" i="38"/>
  <c r="AO28" i="38"/>
  <c r="AM29" i="38"/>
  <c r="AD11" i="38"/>
  <c r="AH11" i="38"/>
  <c r="AL12" i="38"/>
  <c r="AD12" i="38"/>
  <c r="AP12" i="38"/>
  <c r="AH12" i="38"/>
  <c r="AL14" i="38"/>
  <c r="AP14" i="38"/>
  <c r="AL16" i="38"/>
  <c r="AP16" i="38"/>
  <c r="AL18" i="38"/>
  <c r="AP18" i="38"/>
  <c r="AJ18" i="38"/>
  <c r="AL20" i="38"/>
  <c r="AP20" i="38"/>
  <c r="AJ20" i="38"/>
  <c r="AL21" i="38"/>
  <c r="AD21" i="38"/>
  <c r="AM22" i="38"/>
  <c r="AF23" i="38"/>
  <c r="AL24" i="38"/>
  <c r="AP24" i="38"/>
  <c r="AF25" i="38"/>
  <c r="AL26" i="38"/>
  <c r="AP26" i="38"/>
  <c r="AF27" i="38"/>
  <c r="AL28" i="38"/>
  <c r="AP28" i="38"/>
  <c r="AF29" i="38"/>
  <c r="AM21" i="38"/>
  <c r="T22" i="38"/>
  <c r="L22" i="38" s="1"/>
  <c r="AK23" i="38"/>
  <c r="AO23" i="38"/>
  <c r="AM24" i="38"/>
  <c r="AK25" i="38"/>
  <c r="AO25" i="38"/>
  <c r="AM26" i="38"/>
  <c r="AK27" i="38"/>
  <c r="AO27" i="38"/>
  <c r="AM28" i="38"/>
  <c r="AK29" i="38"/>
  <c r="AO29" i="38"/>
  <c r="AD13" i="38"/>
  <c r="AH13" i="38"/>
  <c r="AD14" i="38"/>
  <c r="AH14" i="38"/>
  <c r="AD15" i="38"/>
  <c r="AH15" i="38"/>
  <c r="AD16" i="38"/>
  <c r="AH16" i="38"/>
  <c r="AX16" i="38" s="1"/>
  <c r="AD17" i="38"/>
  <c r="AH17" i="38"/>
  <c r="AD18" i="38"/>
  <c r="AH18" i="38"/>
  <c r="AD19" i="38"/>
  <c r="AH19" i="38"/>
  <c r="AD20" i="38"/>
  <c r="AH20" i="38"/>
  <c r="T21" i="38"/>
  <c r="L21" i="38" s="1"/>
  <c r="AH22" i="38"/>
  <c r="T23" i="38"/>
  <c r="L23" i="38" s="1"/>
  <c r="T24" i="38"/>
  <c r="L24" i="38" s="1"/>
  <c r="T25" i="38"/>
  <c r="L25" i="38" s="1"/>
  <c r="T26" i="38"/>
  <c r="L26" i="38" s="1"/>
  <c r="T27" i="38"/>
  <c r="L27" i="38" s="1"/>
  <c r="T28" i="38"/>
  <c r="L28" i="38" s="1"/>
  <c r="T29" i="38"/>
  <c r="L29" i="38" s="1"/>
  <c r="AC21" i="38"/>
  <c r="AG21" i="38"/>
  <c r="AC22" i="38"/>
  <c r="AG22" i="38"/>
  <c r="AC23" i="38"/>
  <c r="AG23" i="38"/>
  <c r="AW23" i="38" s="1"/>
  <c r="AC24" i="38"/>
  <c r="AG24" i="38"/>
  <c r="AC25" i="38"/>
  <c r="AG25" i="38"/>
  <c r="AC26" i="38"/>
  <c r="AG26" i="38"/>
  <c r="AC27" i="38"/>
  <c r="AG27" i="38"/>
  <c r="AC28" i="38"/>
  <c r="AG28" i="38"/>
  <c r="AC29" i="38"/>
  <c r="AG29" i="38"/>
  <c r="AD23" i="38"/>
  <c r="AH23" i="38"/>
  <c r="AD24" i="38"/>
  <c r="AH24" i="38"/>
  <c r="AD25" i="38"/>
  <c r="AT25" i="38" s="1"/>
  <c r="AH25" i="38"/>
  <c r="AX25" i="38" s="1"/>
  <c r="AD26" i="38"/>
  <c r="AH26" i="38"/>
  <c r="AD27" i="38"/>
  <c r="AH27" i="38"/>
  <c r="AD28" i="38"/>
  <c r="AH28" i="38"/>
  <c r="AD29" i="38"/>
  <c r="AH29" i="38"/>
  <c r="AE21" i="38"/>
  <c r="AE22" i="38"/>
  <c r="AE23" i="38"/>
  <c r="AE24" i="38"/>
  <c r="AE25" i="38"/>
  <c r="AE26" i="38"/>
  <c r="AE27" i="38"/>
  <c r="AE28" i="38"/>
  <c r="AE29" i="38"/>
  <c r="BO4" i="28"/>
  <c r="BO5" i="28" s="1"/>
  <c r="BO6" i="28" s="1"/>
  <c r="BQ4" i="23"/>
  <c r="BQ5" i="23" s="1"/>
  <c r="BQ6" i="23" s="1"/>
  <c r="BQ7" i="23" s="1"/>
  <c r="BQ8" i="23" s="1"/>
  <c r="BQ9" i="23" s="1"/>
  <c r="BJ28" i="37"/>
  <c r="BI27" i="37"/>
  <c r="BH26" i="37"/>
  <c r="BS5" i="37"/>
  <c r="BS6" i="37" s="1"/>
  <c r="BS7" i="37" s="1"/>
  <c r="BF29" i="37"/>
  <c r="BE29" i="37"/>
  <c r="BD29" i="37"/>
  <c r="BC29" i="37"/>
  <c r="BB29" i="37"/>
  <c r="BA29" i="37"/>
  <c r="AZ29" i="37"/>
  <c r="BF28" i="37"/>
  <c r="BE28" i="37"/>
  <c r="BD28" i="37"/>
  <c r="BC28" i="37"/>
  <c r="BB28" i="37"/>
  <c r="BA28" i="37"/>
  <c r="AZ28" i="37"/>
  <c r="BF27" i="37"/>
  <c r="BE27" i="37"/>
  <c r="BD27" i="37"/>
  <c r="BC27" i="37"/>
  <c r="BB27" i="37"/>
  <c r="BA27" i="37"/>
  <c r="AZ27" i="37"/>
  <c r="BF26" i="37"/>
  <c r="BE26" i="37"/>
  <c r="BD26" i="37"/>
  <c r="BC26" i="37"/>
  <c r="BB26" i="37"/>
  <c r="BA26" i="37"/>
  <c r="AZ26" i="37"/>
  <c r="BF25" i="37"/>
  <c r="BE25" i="37"/>
  <c r="BD25" i="37"/>
  <c r="BC25" i="37"/>
  <c r="BB25" i="37"/>
  <c r="BA25" i="37"/>
  <c r="AZ25" i="37"/>
  <c r="BF24" i="37"/>
  <c r="BE24" i="37"/>
  <c r="BD24" i="37"/>
  <c r="BC24" i="37"/>
  <c r="BB24" i="37"/>
  <c r="BA24" i="37"/>
  <c r="AZ24" i="37"/>
  <c r="BF23" i="37"/>
  <c r="BE23" i="37"/>
  <c r="BD23" i="37"/>
  <c r="BC23" i="37"/>
  <c r="BB23" i="37"/>
  <c r="BA23" i="37"/>
  <c r="AZ23" i="37"/>
  <c r="BF22" i="37"/>
  <c r="BE22" i="37"/>
  <c r="BD22" i="37"/>
  <c r="BC22" i="37"/>
  <c r="BB22" i="37"/>
  <c r="BA22" i="37"/>
  <c r="AZ22" i="37"/>
  <c r="BF21" i="37"/>
  <c r="BE21" i="37"/>
  <c r="BD21" i="37"/>
  <c r="BC21" i="37"/>
  <c r="BB21" i="37"/>
  <c r="BA21" i="37"/>
  <c r="AZ21" i="37"/>
  <c r="BF20" i="37"/>
  <c r="BE20" i="37"/>
  <c r="BD20" i="37"/>
  <c r="BC20" i="37"/>
  <c r="BB20" i="37"/>
  <c r="BA20" i="37"/>
  <c r="AZ20" i="37"/>
  <c r="BF19" i="37"/>
  <c r="BE19" i="37"/>
  <c r="BD19" i="37"/>
  <c r="BC19" i="37"/>
  <c r="BB19" i="37"/>
  <c r="BA19" i="37"/>
  <c r="AZ19" i="37"/>
  <c r="BF18" i="37"/>
  <c r="BE18" i="37"/>
  <c r="BD18" i="37"/>
  <c r="BC18" i="37"/>
  <c r="BB18" i="37"/>
  <c r="BA18" i="37"/>
  <c r="AZ18" i="37"/>
  <c r="BF17" i="37"/>
  <c r="BE17" i="37"/>
  <c r="BD17" i="37"/>
  <c r="BC17" i="37"/>
  <c r="BB17" i="37"/>
  <c r="BA17" i="37"/>
  <c r="AZ17" i="37"/>
  <c r="BF16" i="37"/>
  <c r="BE16" i="37"/>
  <c r="BD16" i="37"/>
  <c r="BC16" i="37"/>
  <c r="BB16" i="37"/>
  <c r="BA16" i="37"/>
  <c r="AZ16" i="37"/>
  <c r="BF15" i="37"/>
  <c r="BE15" i="37"/>
  <c r="BD15" i="37"/>
  <c r="BC15" i="37"/>
  <c r="BB15" i="37"/>
  <c r="BA15" i="37"/>
  <c r="AZ15" i="37"/>
  <c r="BF14" i="37"/>
  <c r="BE14" i="37"/>
  <c r="BD14" i="37"/>
  <c r="BC14" i="37"/>
  <c r="BB14" i="37"/>
  <c r="BA14" i="37"/>
  <c r="AZ14" i="37"/>
  <c r="BF13" i="37"/>
  <c r="BE13" i="37"/>
  <c r="BD13" i="37"/>
  <c r="BC13" i="37"/>
  <c r="BB13" i="37"/>
  <c r="BA13" i="37"/>
  <c r="AZ13" i="37"/>
  <c r="BF12" i="37"/>
  <c r="BE12" i="37"/>
  <c r="BD12" i="37"/>
  <c r="BC12" i="37"/>
  <c r="BB12" i="37"/>
  <c r="BA12" i="37"/>
  <c r="AZ12" i="37"/>
  <c r="S12" i="37"/>
  <c r="R12" i="37"/>
  <c r="Q12" i="37"/>
  <c r="P12" i="37"/>
  <c r="O12" i="37"/>
  <c r="N12" i="37"/>
  <c r="M12" i="37"/>
  <c r="BF11" i="37"/>
  <c r="BE11" i="37"/>
  <c r="BD11" i="37"/>
  <c r="BC11" i="37"/>
  <c r="BB11" i="37"/>
  <c r="BA11" i="37"/>
  <c r="AZ11" i="37"/>
  <c r="S11" i="37"/>
  <c r="R11" i="37"/>
  <c r="Q11" i="37"/>
  <c r="P11" i="37"/>
  <c r="O11" i="37"/>
  <c r="N11" i="37"/>
  <c r="M11" i="37"/>
  <c r="BF10" i="37"/>
  <c r="BE10" i="37"/>
  <c r="BD10" i="37"/>
  <c r="BC10" i="37"/>
  <c r="BB10" i="37"/>
  <c r="BA10" i="37"/>
  <c r="AZ10" i="37"/>
  <c r="S10" i="37"/>
  <c r="R10" i="37"/>
  <c r="Q10" i="37"/>
  <c r="P10" i="37"/>
  <c r="O10" i="37"/>
  <c r="N10" i="37"/>
  <c r="M10" i="37"/>
  <c r="BF9" i="37"/>
  <c r="BE9" i="37"/>
  <c r="BD9" i="37"/>
  <c r="BC9" i="37"/>
  <c r="BB9" i="37"/>
  <c r="BA9" i="37"/>
  <c r="AZ9" i="37"/>
  <c r="S9" i="37"/>
  <c r="R9" i="37"/>
  <c r="Q9" i="37"/>
  <c r="P9" i="37"/>
  <c r="O9" i="37"/>
  <c r="N9" i="37"/>
  <c r="M9" i="37"/>
  <c r="BF8" i="37"/>
  <c r="BE8" i="37"/>
  <c r="BD8" i="37"/>
  <c r="BC8" i="37"/>
  <c r="BB8" i="37"/>
  <c r="BA8" i="37"/>
  <c r="AZ8" i="37"/>
  <c r="S8" i="37"/>
  <c r="R8" i="37"/>
  <c r="Q8" i="37"/>
  <c r="P8" i="37"/>
  <c r="O8" i="37"/>
  <c r="N8" i="37"/>
  <c r="M8" i="37"/>
  <c r="BF7" i="37"/>
  <c r="BE7" i="37"/>
  <c r="BD7" i="37"/>
  <c r="BC7" i="37"/>
  <c r="BB7" i="37"/>
  <c r="BA7" i="37"/>
  <c r="AZ7" i="37"/>
  <c r="S7" i="37"/>
  <c r="R7" i="37"/>
  <c r="Q7" i="37"/>
  <c r="P7" i="37"/>
  <c r="O7" i="37"/>
  <c r="N7" i="37"/>
  <c r="M7" i="37"/>
  <c r="BF6" i="37"/>
  <c r="BE6" i="37"/>
  <c r="BD6" i="37"/>
  <c r="BC6" i="37"/>
  <c r="BB6" i="37"/>
  <c r="BA6" i="37"/>
  <c r="AZ6" i="37"/>
  <c r="BP5" i="37"/>
  <c r="A3" i="37"/>
  <c r="AE4" i="37"/>
  <c r="AU4" i="37"/>
  <c r="AR4" i="37"/>
  <c r="X4" i="37"/>
  <c r="AB4" i="37"/>
  <c r="AK4" i="37"/>
  <c r="AN4" i="37"/>
  <c r="AW4" i="37"/>
  <c r="AT4" i="37"/>
  <c r="Y4" i="37"/>
  <c r="AC4" i="37"/>
  <c r="O4" i="37"/>
  <c r="M4" i="37"/>
  <c r="U4" i="37"/>
  <c r="AF4" i="37"/>
  <c r="R4" i="37"/>
  <c r="AV4" i="37"/>
  <c r="Z4" i="37"/>
  <c r="AL4" i="37"/>
  <c r="Q4" i="37"/>
  <c r="AX4" i="37"/>
  <c r="AH4" i="37"/>
  <c r="V4" i="37"/>
  <c r="AS4" i="37"/>
  <c r="P4" i="37"/>
  <c r="AA4" i="37"/>
  <c r="AM4" i="37"/>
  <c r="AP4" i="37"/>
  <c r="AO4" i="37"/>
  <c r="AG4" i="37"/>
  <c r="AD4" i="37"/>
  <c r="N4" i="37"/>
  <c r="W4" i="37"/>
  <c r="S4" i="37"/>
  <c r="AJ4" i="37"/>
  <c r="AS7" i="38" l="1"/>
  <c r="AT16" i="38"/>
  <c r="AW7" i="38"/>
  <c r="AT26" i="38"/>
  <c r="AX21" i="38"/>
  <c r="AU29" i="38"/>
  <c r="AS23" i="38"/>
  <c r="AX26" i="38"/>
  <c r="AW28" i="38"/>
  <c r="AS12" i="38"/>
  <c r="AS28" i="38"/>
  <c r="AX11" i="38"/>
  <c r="AT22" i="38"/>
  <c r="AU26" i="38"/>
  <c r="AT11" i="38"/>
  <c r="AS16" i="38"/>
  <c r="AS20" i="38"/>
  <c r="AT7" i="38"/>
  <c r="AV26" i="38"/>
  <c r="AW17" i="38"/>
  <c r="AU20" i="38"/>
  <c r="AU24" i="38"/>
  <c r="AX27" i="38"/>
  <c r="AW22" i="38"/>
  <c r="AT19" i="38"/>
  <c r="AT17" i="38"/>
  <c r="AS17" i="38"/>
  <c r="AW15" i="38"/>
  <c r="AU17" i="38"/>
  <c r="AX28" i="38"/>
  <c r="AW25" i="38"/>
  <c r="AW21" i="38"/>
  <c r="AS8" i="38"/>
  <c r="AU13" i="38"/>
  <c r="AU28" i="38"/>
  <c r="AX29" i="38"/>
  <c r="AX23" i="38"/>
  <c r="AW26" i="38"/>
  <c r="AW24" i="38"/>
  <c r="AT15" i="38"/>
  <c r="AT13" i="38"/>
  <c r="AV25" i="38"/>
  <c r="AS11" i="38"/>
  <c r="AS9" i="38"/>
  <c r="AV28" i="38"/>
  <c r="AW19" i="38"/>
  <c r="AV11" i="38"/>
  <c r="AU10" i="38"/>
  <c r="AQ24" i="38"/>
  <c r="AT10" i="38"/>
  <c r="AW14" i="38"/>
  <c r="AU27" i="38"/>
  <c r="AT29" i="38"/>
  <c r="AT27" i="38"/>
  <c r="AS24" i="38"/>
  <c r="AS22" i="38"/>
  <c r="AX18" i="38"/>
  <c r="AX14" i="38"/>
  <c r="AV27" i="38"/>
  <c r="AW10" i="38"/>
  <c r="AU12" i="38"/>
  <c r="AV17" i="38"/>
  <c r="AS18" i="38"/>
  <c r="AU11" i="38"/>
  <c r="AX9" i="38"/>
  <c r="AX7" i="38"/>
  <c r="AW11" i="38"/>
  <c r="AT21" i="38"/>
  <c r="AX12" i="38"/>
  <c r="AW8" i="38"/>
  <c r="AS19" i="38"/>
  <c r="AS15" i="38"/>
  <c r="AX10" i="38"/>
  <c r="AW16" i="38"/>
  <c r="AV10" i="38"/>
  <c r="AV12" i="38"/>
  <c r="AU19" i="38"/>
  <c r="AQ14" i="38"/>
  <c r="AN30" i="38"/>
  <c r="AD30" i="38"/>
  <c r="AT6" i="38"/>
  <c r="AI16" i="38"/>
  <c r="AR16" i="38"/>
  <c r="AI28" i="38"/>
  <c r="AR28" i="38"/>
  <c r="AU23" i="38"/>
  <c r="AS26" i="38"/>
  <c r="AK30" i="38"/>
  <c r="AQ12" i="38"/>
  <c r="AW13" i="38"/>
  <c r="AV20" i="38"/>
  <c r="AI13" i="38"/>
  <c r="AR13" i="38"/>
  <c r="AE30" i="38"/>
  <c r="AU6" i="38"/>
  <c r="AI7" i="38"/>
  <c r="AR7" i="38"/>
  <c r="AI10" i="38"/>
  <c r="AR10" i="38"/>
  <c r="AU7" i="38"/>
  <c r="AQ10" i="38"/>
  <c r="AQ7" i="38"/>
  <c r="AQ26" i="38"/>
  <c r="AQ25" i="38"/>
  <c r="AU15" i="38"/>
  <c r="AH30" i="38"/>
  <c r="AX6" i="38"/>
  <c r="AT8" i="38"/>
  <c r="AI23" i="38"/>
  <c r="AR23" i="38"/>
  <c r="AI21" i="38"/>
  <c r="AR21" i="38"/>
  <c r="AV8" i="38"/>
  <c r="AI19" i="38"/>
  <c r="AR19" i="38"/>
  <c r="AI12" i="38"/>
  <c r="AR12" i="38"/>
  <c r="AR8" i="38"/>
  <c r="AI8" i="38"/>
  <c r="AQ17" i="38"/>
  <c r="AI29" i="38"/>
  <c r="AR29" i="38"/>
  <c r="AF30" i="38"/>
  <c r="AV6" i="38"/>
  <c r="AT23" i="38"/>
  <c r="AX20" i="38"/>
  <c r="AQ22" i="38"/>
  <c r="AX24" i="38"/>
  <c r="AW27" i="38"/>
  <c r="AV29" i="38"/>
  <c r="AQ18" i="38"/>
  <c r="AS10" i="38"/>
  <c r="AG30" i="38"/>
  <c r="AW6" i="38"/>
  <c r="AV24" i="38"/>
  <c r="AI18" i="38"/>
  <c r="AR18" i="38"/>
  <c r="AU18" i="38"/>
  <c r="AV16" i="38"/>
  <c r="AM30" i="38"/>
  <c r="AI17" i="38"/>
  <c r="AR17" i="38"/>
  <c r="AV15" i="38"/>
  <c r="AS13" i="38"/>
  <c r="AQ8" i="38"/>
  <c r="AP30" i="38"/>
  <c r="AV18" i="38"/>
  <c r="AO30" i="38"/>
  <c r="T30" i="38"/>
  <c r="L6" i="38"/>
  <c r="AI14" i="38"/>
  <c r="AR14" i="38"/>
  <c r="AQ13" i="38"/>
  <c r="AQ9" i="38"/>
  <c r="AQ28" i="38"/>
  <c r="AQ27" i="38"/>
  <c r="AX8" i="38"/>
  <c r="AW18" i="38"/>
  <c r="AI25" i="38"/>
  <c r="AR25" i="38"/>
  <c r="AI24" i="38"/>
  <c r="AY24" i="38" s="1"/>
  <c r="AR24" i="38"/>
  <c r="AV7" i="38"/>
  <c r="AV21" i="38"/>
  <c r="AI22" i="38"/>
  <c r="AR22" i="38"/>
  <c r="AI11" i="38"/>
  <c r="AR11" i="38"/>
  <c r="AU9" i="38"/>
  <c r="AQ23" i="38"/>
  <c r="AU22" i="38"/>
  <c r="AW29" i="38"/>
  <c r="AT20" i="38"/>
  <c r="AT18" i="38"/>
  <c r="AT14" i="38"/>
  <c r="AU25" i="38"/>
  <c r="AU21" i="38"/>
  <c r="AT28" i="38"/>
  <c r="AT24" i="38"/>
  <c r="AS29" i="38"/>
  <c r="AS27" i="38"/>
  <c r="AS25" i="38"/>
  <c r="AS21" i="38"/>
  <c r="AX22" i="38"/>
  <c r="AX19" i="38"/>
  <c r="AX17" i="38"/>
  <c r="AX15" i="38"/>
  <c r="AX13" i="38"/>
  <c r="AV23" i="38"/>
  <c r="AQ20" i="38"/>
  <c r="AT12" i="38"/>
  <c r="AW9" i="38"/>
  <c r="AC30" i="38"/>
  <c r="AS6" i="38"/>
  <c r="AI20" i="38"/>
  <c r="AR20" i="38"/>
  <c r="AQ16" i="38"/>
  <c r="AS14" i="38"/>
  <c r="AB30" i="38"/>
  <c r="AR6" i="38"/>
  <c r="AI6" i="38"/>
  <c r="AV14" i="38"/>
  <c r="AV13" i="38"/>
  <c r="AI15" i="38"/>
  <c r="AR15" i="38"/>
  <c r="AU8" i="38"/>
  <c r="AJ30" i="38"/>
  <c r="AQ6" i="38"/>
  <c r="AQ11" i="38"/>
  <c r="AI9" i="38"/>
  <c r="AR9" i="38"/>
  <c r="AQ15" i="38"/>
  <c r="AQ19" i="38"/>
  <c r="AQ21" i="38"/>
  <c r="AQ29" i="38"/>
  <c r="AT9" i="38"/>
  <c r="AW12" i="38"/>
  <c r="AW20" i="38"/>
  <c r="AI27" i="38"/>
  <c r="AR27" i="38"/>
  <c r="AI26" i="38"/>
  <c r="AR26" i="38"/>
  <c r="AL30" i="38"/>
  <c r="AV9" i="38"/>
  <c r="AV22" i="38"/>
  <c r="BO7" i="28"/>
  <c r="BO8" i="28" s="1"/>
  <c r="BO9" i="28" s="1"/>
  <c r="BO10" i="28" s="1"/>
  <c r="BO11" i="28" s="1"/>
  <c r="BM29" i="28"/>
  <c r="BH28" i="28"/>
  <c r="BK27" i="28"/>
  <c r="BG27" i="28"/>
  <c r="BJ26" i="28"/>
  <c r="BM25" i="28"/>
  <c r="BI25" i="28"/>
  <c r="BK23" i="28"/>
  <c r="BG23" i="28"/>
  <c r="BI21" i="28"/>
  <c r="BL20" i="28"/>
  <c r="BG19" i="28"/>
  <c r="BJ18" i="28"/>
  <c r="BL16" i="28"/>
  <c r="BH16" i="28"/>
  <c r="BK15" i="28"/>
  <c r="BJ14" i="28"/>
  <c r="BM13" i="28"/>
  <c r="BH6" i="28"/>
  <c r="BL29" i="28"/>
  <c r="BG28" i="28"/>
  <c r="BJ27" i="28"/>
  <c r="BM26" i="28"/>
  <c r="BL25" i="28"/>
  <c r="BH25" i="28"/>
  <c r="BG24" i="28"/>
  <c r="BJ23" i="28"/>
  <c r="BM22" i="28"/>
  <c r="BH21" i="28"/>
  <c r="BK20" i="28"/>
  <c r="BG20" i="28"/>
  <c r="BM18" i="28"/>
  <c r="BI18" i="28"/>
  <c r="BL17" i="28"/>
  <c r="BG16" i="28"/>
  <c r="BI14" i="28"/>
  <c r="BL13" i="28"/>
  <c r="BK6" i="28"/>
  <c r="BG6" i="28"/>
  <c r="BK29" i="28"/>
  <c r="BM27" i="28"/>
  <c r="BI27" i="28"/>
  <c r="BL26" i="28"/>
  <c r="BK25" i="28"/>
  <c r="BG25" i="28"/>
  <c r="BI23" i="28"/>
  <c r="BL22" i="28"/>
  <c r="BG21" i="28"/>
  <c r="BJ20" i="28"/>
  <c r="BL18" i="28"/>
  <c r="BH18" i="28"/>
  <c r="BJ16" i="28"/>
  <c r="BM15" i="28"/>
  <c r="BH14" i="28"/>
  <c r="BK13" i="28"/>
  <c r="BJ29" i="28"/>
  <c r="BM28" i="28"/>
  <c r="BL27" i="28"/>
  <c r="BH27" i="28"/>
  <c r="BK26" i="28"/>
  <c r="BM24" i="28"/>
  <c r="BI24" i="28"/>
  <c r="BL23" i="28"/>
  <c r="BK22" i="28"/>
  <c r="BG22" i="28"/>
  <c r="BJ21" i="28"/>
  <c r="BI20" i="28"/>
  <c r="BL19" i="28"/>
  <c r="BG18" i="28"/>
  <c r="BJ17" i="28"/>
  <c r="BL15" i="28"/>
  <c r="BH15" i="28"/>
  <c r="BJ13" i="28"/>
  <c r="BM6" i="28"/>
  <c r="BL26" i="37"/>
  <c r="BM27" i="37"/>
  <c r="BI26" i="37"/>
  <c r="BM26" i="37"/>
  <c r="P27" i="37"/>
  <c r="BG28" i="37"/>
  <c r="BG27" i="37"/>
  <c r="BK27" i="37"/>
  <c r="BH28" i="37"/>
  <c r="BL28" i="37"/>
  <c r="BG26" i="37"/>
  <c r="BK26" i="37"/>
  <c r="BH27" i="37"/>
  <c r="BL27" i="37"/>
  <c r="BI28" i="37"/>
  <c r="BM28" i="37"/>
  <c r="BH14" i="37"/>
  <c r="N14" i="37" s="1"/>
  <c r="AK14" i="37" s="1"/>
  <c r="BG21" i="37"/>
  <c r="M21" i="37" s="1"/>
  <c r="AJ21" i="37" s="1"/>
  <c r="T10" i="37"/>
  <c r="L10" i="37" s="1"/>
  <c r="T9" i="37"/>
  <c r="L9" i="37" s="1"/>
  <c r="T8" i="37"/>
  <c r="L8" i="37" s="1"/>
  <c r="T12" i="37"/>
  <c r="L12" i="37" s="1"/>
  <c r="T11" i="37"/>
  <c r="L11" i="37" s="1"/>
  <c r="AK9" i="37"/>
  <c r="AL7" i="37"/>
  <c r="AP7" i="37"/>
  <c r="AJ8" i="37"/>
  <c r="AN8" i="37"/>
  <c r="AL9" i="37"/>
  <c r="AP9" i="37"/>
  <c r="AJ10" i="37"/>
  <c r="AN10" i="37"/>
  <c r="AL11" i="37"/>
  <c r="AP11" i="37"/>
  <c r="AJ12" i="37"/>
  <c r="AN12" i="37"/>
  <c r="AK7" i="37"/>
  <c r="AM8" i="37"/>
  <c r="AE10" i="37"/>
  <c r="AO11" i="37"/>
  <c r="AM7" i="37"/>
  <c r="AK8" i="37"/>
  <c r="AO8" i="37"/>
  <c r="AM9" i="37"/>
  <c r="AK10" i="37"/>
  <c r="AO10" i="37"/>
  <c r="AM11" i="37"/>
  <c r="AK12" i="37"/>
  <c r="AO12" i="37"/>
  <c r="AO7" i="37"/>
  <c r="AO9" i="37"/>
  <c r="AK11" i="37"/>
  <c r="AM12" i="37"/>
  <c r="T7" i="37"/>
  <c r="L7" i="37" s="1"/>
  <c r="AN7" i="37"/>
  <c r="AL8" i="37"/>
  <c r="AP8" i="37"/>
  <c r="AJ9" i="37"/>
  <c r="AN9" i="37"/>
  <c r="AL10" i="37"/>
  <c r="AP10" i="37"/>
  <c r="AJ11" i="37"/>
  <c r="AN11" i="37"/>
  <c r="AL12" i="37"/>
  <c r="AP12" i="37"/>
  <c r="AF7" i="37"/>
  <c r="AE8" i="37"/>
  <c r="AM10" i="37"/>
  <c r="AC7" i="37"/>
  <c r="AG7" i="37"/>
  <c r="AB8" i="37"/>
  <c r="AF8" i="37"/>
  <c r="AB9" i="37"/>
  <c r="AF9" i="37"/>
  <c r="AB10" i="37"/>
  <c r="AF10" i="37"/>
  <c r="AB11" i="37"/>
  <c r="AF11" i="37"/>
  <c r="AB12" i="37"/>
  <c r="AF12" i="37"/>
  <c r="BH29" i="37"/>
  <c r="N29" i="37" s="1"/>
  <c r="AJ7" i="37"/>
  <c r="AE9" i="37"/>
  <c r="BL24" i="37"/>
  <c r="R24" i="37" s="1"/>
  <c r="BG23" i="37"/>
  <c r="M23" i="37" s="1"/>
  <c r="P22" i="37"/>
  <c r="BP6" i="37"/>
  <c r="AD7" i="37"/>
  <c r="AH7" i="37"/>
  <c r="AC8" i="37"/>
  <c r="AG8" i="37"/>
  <c r="AC9" i="37"/>
  <c r="AG9" i="37"/>
  <c r="AC10" i="37"/>
  <c r="AG10" i="37"/>
  <c r="AC11" i="37"/>
  <c r="AG11" i="37"/>
  <c r="AC12" i="37"/>
  <c r="AG12" i="37"/>
  <c r="AB7" i="37"/>
  <c r="AE11" i="37"/>
  <c r="AE12" i="37"/>
  <c r="AE7" i="37"/>
  <c r="AD8" i="37"/>
  <c r="AH8" i="37"/>
  <c r="AD9" i="37"/>
  <c r="AH9" i="37"/>
  <c r="AD10" i="37"/>
  <c r="AH10" i="37"/>
  <c r="AD11" i="37"/>
  <c r="AH11" i="37"/>
  <c r="AD12" i="37"/>
  <c r="AH12" i="37"/>
  <c r="BL20" i="37"/>
  <c r="R20" i="37" s="1"/>
  <c r="P21" i="37"/>
  <c r="Q22" i="37"/>
  <c r="P23" i="37"/>
  <c r="P24" i="37"/>
  <c r="Q24" i="37"/>
  <c r="M28" i="37"/>
  <c r="P29" i="37"/>
  <c r="AY9" i="38" l="1"/>
  <c r="AV30" i="38"/>
  <c r="AY27" i="38"/>
  <c r="AY25" i="38"/>
  <c r="AY17" i="38"/>
  <c r="AW30" i="38"/>
  <c r="AY19" i="38"/>
  <c r="AY10" i="38"/>
  <c r="AU30" i="38"/>
  <c r="AY16" i="38"/>
  <c r="AY26" i="38"/>
  <c r="AY22" i="38"/>
  <c r="AY29" i="38"/>
  <c r="AY18" i="38"/>
  <c r="AY23" i="38"/>
  <c r="AQ30" i="38"/>
  <c r="AZ33" i="38" s="1"/>
  <c r="BB33" i="38" s="1"/>
  <c r="AY15" i="38"/>
  <c r="AY12" i="38"/>
  <c r="AY7" i="38"/>
  <c r="AY13" i="38"/>
  <c r="AY28" i="38"/>
  <c r="AT30" i="38"/>
  <c r="AH31" i="38"/>
  <c r="AX30" i="38"/>
  <c r="AI30" i="38"/>
  <c r="AY6" i="38"/>
  <c r="AC31" i="38"/>
  <c r="AS30" i="38"/>
  <c r="AB31" i="38"/>
  <c r="AR30" i="38"/>
  <c r="AY20" i="38"/>
  <c r="AY11" i="38"/>
  <c r="AY14" i="38"/>
  <c r="AY8" i="38"/>
  <c r="AY21" i="38"/>
  <c r="AQ32" i="38"/>
  <c r="BG14" i="28"/>
  <c r="BI16" i="28"/>
  <c r="BK18" i="28"/>
  <c r="BM20" i="28"/>
  <c r="BH23" i="28"/>
  <c r="BJ25" i="28"/>
  <c r="BJ6" i="28"/>
  <c r="BL14" i="28"/>
  <c r="BG17" i="28"/>
  <c r="BI19" i="28"/>
  <c r="BK21" i="28"/>
  <c r="BM23" i="28"/>
  <c r="BH26" i="28"/>
  <c r="BJ28" i="28"/>
  <c r="BM14" i="28"/>
  <c r="BH17" i="28"/>
  <c r="BJ19" i="28"/>
  <c r="BL21" i="28"/>
  <c r="BI26" i="28"/>
  <c r="BK28" i="28"/>
  <c r="BL6" i="28"/>
  <c r="BG15" i="28"/>
  <c r="BI17" i="28"/>
  <c r="BK19" i="28"/>
  <c r="BM21" i="28"/>
  <c r="BH24" i="28"/>
  <c r="BL28" i="28"/>
  <c r="BI6" i="28"/>
  <c r="BK14" i="28"/>
  <c r="BM16" i="28"/>
  <c r="BH19" i="28"/>
  <c r="BG26" i="28"/>
  <c r="BI28" i="28"/>
  <c r="BG13" i="28"/>
  <c r="BI15" i="28"/>
  <c r="BK17" i="28"/>
  <c r="BM19" i="28"/>
  <c r="BH22" i="28"/>
  <c r="BJ24" i="28"/>
  <c r="BG29" i="28"/>
  <c r="BH13" i="28"/>
  <c r="BJ15" i="28"/>
  <c r="BI22" i="28"/>
  <c r="BK24" i="28"/>
  <c r="BH29" i="28"/>
  <c r="BI13" i="28"/>
  <c r="BM17" i="28"/>
  <c r="BH20" i="28"/>
  <c r="BJ22" i="28"/>
  <c r="BL24" i="28"/>
  <c r="BI29" i="28"/>
  <c r="AB21" i="37"/>
  <c r="AR21" i="37" s="1"/>
  <c r="AU12" i="37"/>
  <c r="AW10" i="37"/>
  <c r="BH6" i="37"/>
  <c r="N6" i="37" s="1"/>
  <c r="AC6" i="37" s="1"/>
  <c r="BH23" i="37"/>
  <c r="N23" i="37" s="1"/>
  <c r="AC23" i="37" s="1"/>
  <c r="BH13" i="37"/>
  <c r="N13" i="37" s="1"/>
  <c r="AC14" i="37"/>
  <c r="AS14" i="37" s="1"/>
  <c r="AS7" i="37"/>
  <c r="AT7" i="37"/>
  <c r="AS12" i="37"/>
  <c r="AU9" i="37"/>
  <c r="AT12" i="37"/>
  <c r="AT10" i="37"/>
  <c r="AT8" i="37"/>
  <c r="AS11" i="37"/>
  <c r="AS9" i="37"/>
  <c r="AU8" i="37"/>
  <c r="AT11" i="37"/>
  <c r="AT9" i="37"/>
  <c r="AS8" i="37"/>
  <c r="AV12" i="37"/>
  <c r="AV10" i="37"/>
  <c r="AV8" i="37"/>
  <c r="AW9" i="37"/>
  <c r="AX12" i="37"/>
  <c r="AX10" i="37"/>
  <c r="AX8" i="37"/>
  <c r="AU11" i="37"/>
  <c r="AW8" i="37"/>
  <c r="AC29" i="37"/>
  <c r="AK29" i="37"/>
  <c r="AI12" i="37"/>
  <c r="AR12" i="37"/>
  <c r="AJ28" i="37"/>
  <c r="AB28" i="37"/>
  <c r="AN22" i="37"/>
  <c r="AF22" i="37"/>
  <c r="AM21" i="37"/>
  <c r="AE21" i="37"/>
  <c r="AW12" i="37"/>
  <c r="BP7" i="37"/>
  <c r="AM22" i="37"/>
  <c r="AE22" i="37"/>
  <c r="AV11" i="37"/>
  <c r="AV9" i="37"/>
  <c r="AW7" i="37"/>
  <c r="AV7" i="37"/>
  <c r="AQ11" i="37"/>
  <c r="AQ9" i="37"/>
  <c r="AU10" i="37"/>
  <c r="BI13" i="37"/>
  <c r="O13" i="37" s="1"/>
  <c r="AO24" i="37"/>
  <c r="AG24" i="37"/>
  <c r="AR10" i="37"/>
  <c r="AI10" i="37"/>
  <c r="AM24" i="37"/>
  <c r="AE24" i="37"/>
  <c r="AO20" i="37"/>
  <c r="AG20" i="37"/>
  <c r="AX11" i="37"/>
  <c r="AX9" i="37"/>
  <c r="AU7" i="37"/>
  <c r="AS10" i="37"/>
  <c r="AJ23" i="37"/>
  <c r="AB23" i="37"/>
  <c r="AQ7" i="37"/>
  <c r="AK13" i="37"/>
  <c r="AC13" i="37"/>
  <c r="AI11" i="37"/>
  <c r="AR11" i="37"/>
  <c r="AR9" i="37"/>
  <c r="AI9" i="37"/>
  <c r="BK19" i="37"/>
  <c r="Q19" i="37" s="1"/>
  <c r="AE23" i="37"/>
  <c r="AM23" i="37"/>
  <c r="AI7" i="37"/>
  <c r="AR7" i="37"/>
  <c r="AI8" i="37"/>
  <c r="AR8" i="37"/>
  <c r="AM29" i="37"/>
  <c r="AE29" i="37"/>
  <c r="AF24" i="37"/>
  <c r="AN24" i="37"/>
  <c r="AM27" i="37"/>
  <c r="AE27" i="37"/>
  <c r="AW11" i="37"/>
  <c r="AX7" i="37"/>
  <c r="AQ12" i="37"/>
  <c r="AQ10" i="37"/>
  <c r="AQ8" i="37"/>
  <c r="AQ33" i="38" l="1"/>
  <c r="AY32" i="38"/>
  <c r="AY30" i="38"/>
  <c r="M33" i="38"/>
  <c r="M34" i="38" s="1"/>
  <c r="AK6" i="37"/>
  <c r="AS6" i="37" s="1"/>
  <c r="AK23" i="37"/>
  <c r="AS23" i="37" s="1"/>
  <c r="BI21" i="37"/>
  <c r="O21" i="37" s="1"/>
  <c r="AD21" i="37" s="1"/>
  <c r="BM23" i="37"/>
  <c r="S23" i="37" s="1"/>
  <c r="BG29" i="37"/>
  <c r="M29" i="37" s="1"/>
  <c r="BI14" i="37"/>
  <c r="O14" i="37" s="1"/>
  <c r="BM29" i="37"/>
  <c r="S29" i="37" s="1"/>
  <c r="BM21" i="37"/>
  <c r="S21" i="37" s="1"/>
  <c r="BL6" i="37"/>
  <c r="R6" i="37" s="1"/>
  <c r="BM20" i="37"/>
  <c r="S20" i="37" s="1"/>
  <c r="BI6" i="37"/>
  <c r="O6" i="37" s="1"/>
  <c r="AD6" i="37" s="1"/>
  <c r="BJ6" i="37"/>
  <c r="P6" i="37" s="1"/>
  <c r="AM6" i="37" s="1"/>
  <c r="BG6" i="37"/>
  <c r="M6" i="37" s="1"/>
  <c r="AB6" i="37" s="1"/>
  <c r="BK13" i="37"/>
  <c r="Q13" i="37" s="1"/>
  <c r="AN13" i="37" s="1"/>
  <c r="AY9" i="37"/>
  <c r="BJ15" i="37"/>
  <c r="P15" i="37" s="1"/>
  <c r="AM15" i="37" s="1"/>
  <c r="BM15" i="37"/>
  <c r="S15" i="37" s="1"/>
  <c r="AH15" i="37" s="1"/>
  <c r="BL13" i="37"/>
  <c r="R13" i="37" s="1"/>
  <c r="AG13" i="37" s="1"/>
  <c r="BJ18" i="37"/>
  <c r="P18" i="37" s="1"/>
  <c r="AM18" i="37" s="1"/>
  <c r="AS29" i="37"/>
  <c r="BI29" i="37"/>
  <c r="O29" i="37" s="1"/>
  <c r="BI20" i="37"/>
  <c r="O20" i="37" s="1"/>
  <c r="AY7" i="37"/>
  <c r="BJ13" i="37"/>
  <c r="P13" i="37" s="1"/>
  <c r="AM13" i="37" s="1"/>
  <c r="BI25" i="37"/>
  <c r="O25" i="37" s="1"/>
  <c r="AL25" i="37" s="1"/>
  <c r="AU24" i="37"/>
  <c r="AW24" i="37"/>
  <c r="BG17" i="37"/>
  <c r="M17" i="37" s="1"/>
  <c r="AJ17" i="37" s="1"/>
  <c r="O28" i="37"/>
  <c r="BG24" i="37"/>
  <c r="M24" i="37" s="1"/>
  <c r="R27" i="37"/>
  <c r="BM6" i="37"/>
  <c r="S6" i="37" s="1"/>
  <c r="BL29" i="37"/>
  <c r="R29" i="37" s="1"/>
  <c r="Q23" i="37"/>
  <c r="BJ19" i="37"/>
  <c r="P19" i="37" s="1"/>
  <c r="BL17" i="37"/>
  <c r="R17" i="37" s="1"/>
  <c r="BK14" i="37"/>
  <c r="Q14" i="37" s="1"/>
  <c r="BI24" i="37"/>
  <c r="O24" i="37" s="1"/>
  <c r="S28" i="37"/>
  <c r="BH21" i="37"/>
  <c r="N21" i="37" s="1"/>
  <c r="BL19" i="37"/>
  <c r="R19" i="37" s="1"/>
  <c r="BL25" i="37"/>
  <c r="R25" i="37" s="1"/>
  <c r="BM24" i="37"/>
  <c r="S24" i="37" s="1"/>
  <c r="BH22" i="37"/>
  <c r="N22" i="37" s="1"/>
  <c r="P28" i="37"/>
  <c r="O26" i="37"/>
  <c r="Q28" i="37"/>
  <c r="BG13" i="37"/>
  <c r="M13" i="37" s="1"/>
  <c r="Q27" i="37"/>
  <c r="P26" i="37"/>
  <c r="BI23" i="37"/>
  <c r="O23" i="37" s="1"/>
  <c r="S27" i="37"/>
  <c r="BL22" i="37"/>
  <c r="R22" i="37" s="1"/>
  <c r="S26" i="37"/>
  <c r="R26" i="37"/>
  <c r="BH24" i="37"/>
  <c r="N24" i="37" s="1"/>
  <c r="N28" i="37"/>
  <c r="AY11" i="37"/>
  <c r="AW20" i="37"/>
  <c r="AU21" i="37"/>
  <c r="BK16" i="37"/>
  <c r="Q16" i="37" s="1"/>
  <c r="BG16" i="37"/>
  <c r="M16" i="37" s="1"/>
  <c r="BJ20" i="37"/>
  <c r="P20" i="37" s="1"/>
  <c r="AV24" i="37"/>
  <c r="AY8" i="37"/>
  <c r="AU23" i="37"/>
  <c r="AS13" i="37"/>
  <c r="AR23" i="37"/>
  <c r="BH17" i="37"/>
  <c r="N17" i="37" s="1"/>
  <c r="BI22" i="37"/>
  <c r="O22" i="37" s="1"/>
  <c r="BM14" i="37"/>
  <c r="S14" i="37" s="1"/>
  <c r="AV22" i="37"/>
  <c r="AR28" i="37"/>
  <c r="AU27" i="37"/>
  <c r="AU29" i="37"/>
  <c r="AN19" i="37"/>
  <c r="AF19" i="37"/>
  <c r="AY10" i="37"/>
  <c r="AL13" i="37"/>
  <c r="AD13" i="37"/>
  <c r="BL21" i="37"/>
  <c r="R21" i="37" s="1"/>
  <c r="AU22" i="37"/>
  <c r="BL18" i="37"/>
  <c r="R18" i="37" s="1"/>
  <c r="AY12" i="37"/>
  <c r="BI19" i="37"/>
  <c r="O19" i="37" s="1"/>
  <c r="BH16" i="37"/>
  <c r="N16" i="37" s="1"/>
  <c r="M27" i="37"/>
  <c r="BK20" i="37"/>
  <c r="Q20" i="37" s="1"/>
  <c r="BG19" i="37"/>
  <c r="M19" i="37" s="1"/>
  <c r="BI18" i="37"/>
  <c r="O18" i="37" s="1"/>
  <c r="BK21" i="37"/>
  <c r="Q21" i="37" s="1"/>
  <c r="BG14" i="37"/>
  <c r="M14" i="37" s="1"/>
  <c r="BL15" i="37"/>
  <c r="R15" i="37" s="1"/>
  <c r="BL16" i="37"/>
  <c r="R16" i="37" s="1"/>
  <c r="BM22" i="37"/>
  <c r="S22" i="37" s="1"/>
  <c r="BK18" i="37"/>
  <c r="Q18" i="37" s="1"/>
  <c r="BG25" i="37"/>
  <c r="M25" i="37" s="1"/>
  <c r="N27" i="37"/>
  <c r="BG15" i="37"/>
  <c r="M15" i="37" s="1"/>
  <c r="BI15" i="37"/>
  <c r="O15" i="37" s="1"/>
  <c r="BH20" i="37"/>
  <c r="N20" i="37" s="1"/>
  <c r="BM19" i="37"/>
  <c r="S19" i="37" s="1"/>
  <c r="BH19" i="37"/>
  <c r="N19" i="37" s="1"/>
  <c r="BL14" i="37"/>
  <c r="R14" i="37" s="1"/>
  <c r="BK17" i="37"/>
  <c r="Q17" i="37" s="1"/>
  <c r="R28" i="37"/>
  <c r="BM25" i="37"/>
  <c r="S25" i="37" s="1"/>
  <c r="BI17" i="37"/>
  <c r="O17" i="37" s="1"/>
  <c r="BK15" i="37"/>
  <c r="Q15" i="37" s="1"/>
  <c r="BM17" i="37"/>
  <c r="S17" i="37" s="1"/>
  <c r="BH25" i="37"/>
  <c r="N25" i="37" s="1"/>
  <c r="O27" i="37"/>
  <c r="BG22" i="37"/>
  <c r="M22" i="37" s="1"/>
  <c r="BK25" i="37"/>
  <c r="Q25" i="37" s="1"/>
  <c r="BJ25" i="37"/>
  <c r="P25" i="37" s="1"/>
  <c r="BJ17" i="37"/>
  <c r="P17" i="37" s="1"/>
  <c r="BM18" i="37"/>
  <c r="S18" i="37" s="1"/>
  <c r="BM16" i="37"/>
  <c r="S16" i="37" s="1"/>
  <c r="BG18" i="37"/>
  <c r="M18" i="37" s="1"/>
  <c r="BG20" i="37"/>
  <c r="M20" i="37" s="1"/>
  <c r="BJ16" i="37"/>
  <c r="P16" i="37" s="1"/>
  <c r="BJ14" i="37"/>
  <c r="P14" i="37" s="1"/>
  <c r="BI16" i="37"/>
  <c r="O16" i="37" s="1"/>
  <c r="BH18" i="37"/>
  <c r="N18" i="37" s="1"/>
  <c r="M26" i="37"/>
  <c r="BK29" i="37"/>
  <c r="Q29" i="37" s="1"/>
  <c r="N26" i="37"/>
  <c r="BL23" i="37"/>
  <c r="R23" i="37" s="1"/>
  <c r="BM13" i="37"/>
  <c r="S13" i="37" s="1"/>
  <c r="BK6" i="37"/>
  <c r="Q6" i="37" s="1"/>
  <c r="BH15" i="37"/>
  <c r="N15" i="37" s="1"/>
  <c r="Q26" i="37"/>
  <c r="AY33" i="38" l="1"/>
  <c r="BC33" i="38"/>
  <c r="BD33" i="38" s="1"/>
  <c r="AP15" i="37"/>
  <c r="AX15" i="37" s="1"/>
  <c r="AD25" i="37"/>
  <c r="AT25" i="37" s="1"/>
  <c r="AL21" i="37"/>
  <c r="AT21" i="37" s="1"/>
  <c r="AL6" i="37"/>
  <c r="AT6" i="37" s="1"/>
  <c r="AJ6" i="37"/>
  <c r="AR6" i="37" s="1"/>
  <c r="AE6" i="37"/>
  <c r="AU6" i="37" s="1"/>
  <c r="AO13" i="37"/>
  <c r="AW13" i="37" s="1"/>
  <c r="AF13" i="37"/>
  <c r="AV13" i="37" s="1"/>
  <c r="AE18" i="37"/>
  <c r="AU18" i="37" s="1"/>
  <c r="AH20" i="37"/>
  <c r="AP20" i="37"/>
  <c r="AD14" i="37"/>
  <c r="AL14" i="37"/>
  <c r="AH21" i="37"/>
  <c r="AP21" i="37"/>
  <c r="AP29" i="37"/>
  <c r="AH29" i="37"/>
  <c r="AG6" i="37"/>
  <c r="AO6" i="37"/>
  <c r="AB29" i="37"/>
  <c r="AJ29" i="37"/>
  <c r="AP23" i="37"/>
  <c r="AH23" i="37"/>
  <c r="AV19" i="37"/>
  <c r="AE15" i="37"/>
  <c r="AU15" i="37" s="1"/>
  <c r="AE13" i="37"/>
  <c r="AU13" i="37" s="1"/>
  <c r="AB17" i="37"/>
  <c r="AR17" i="37" s="1"/>
  <c r="AD20" i="37"/>
  <c r="AL20" i="37"/>
  <c r="R30" i="37"/>
  <c r="AD29" i="37"/>
  <c r="AL29" i="37"/>
  <c r="AH26" i="37"/>
  <c r="AP26" i="37"/>
  <c r="AM26" i="37"/>
  <c r="AE26" i="37"/>
  <c r="AD26" i="37"/>
  <c r="AL26" i="37"/>
  <c r="AG25" i="37"/>
  <c r="AO25" i="37"/>
  <c r="AD24" i="37"/>
  <c r="AL24" i="37"/>
  <c r="AF23" i="37"/>
  <c r="AN23" i="37"/>
  <c r="AB24" i="37"/>
  <c r="T24" i="37"/>
  <c r="L24" i="37" s="1"/>
  <c r="AJ24" i="37"/>
  <c r="AM20" i="37"/>
  <c r="AE20" i="37"/>
  <c r="AC28" i="37"/>
  <c r="AK28" i="37"/>
  <c r="AO22" i="37"/>
  <c r="AG22" i="37"/>
  <c r="AN27" i="37"/>
  <c r="AF27" i="37"/>
  <c r="AE28" i="37"/>
  <c r="AM28" i="37"/>
  <c r="AO19" i="37"/>
  <c r="AG19" i="37"/>
  <c r="AN14" i="37"/>
  <c r="AF14" i="37"/>
  <c r="AO29" i="37"/>
  <c r="AG29" i="37"/>
  <c r="AD28" i="37"/>
  <c r="AL28" i="37"/>
  <c r="AJ16" i="37"/>
  <c r="AB16" i="37"/>
  <c r="AK24" i="37"/>
  <c r="AC24" i="37"/>
  <c r="AP27" i="37"/>
  <c r="AH27" i="37"/>
  <c r="AJ13" i="37"/>
  <c r="AB13" i="37"/>
  <c r="AC22" i="37"/>
  <c r="AK22" i="37"/>
  <c r="AK21" i="37"/>
  <c r="AC21" i="37"/>
  <c r="AG17" i="37"/>
  <c r="AO17" i="37"/>
  <c r="AP6" i="37"/>
  <c r="AH6" i="37"/>
  <c r="AF16" i="37"/>
  <c r="AN16" i="37"/>
  <c r="AG26" i="37"/>
  <c r="AO26" i="37"/>
  <c r="AD23" i="37"/>
  <c r="AL23" i="37"/>
  <c r="AF28" i="37"/>
  <c r="AN28" i="37"/>
  <c r="AH24" i="37"/>
  <c r="AP24" i="37"/>
  <c r="AP28" i="37"/>
  <c r="AH28" i="37"/>
  <c r="AE19" i="37"/>
  <c r="AM19" i="37"/>
  <c r="AO27" i="37"/>
  <c r="AG27" i="37"/>
  <c r="AK15" i="37"/>
  <c r="AC15" i="37"/>
  <c r="N30" i="37"/>
  <c r="AL16" i="37"/>
  <c r="AD16" i="37"/>
  <c r="AM25" i="37"/>
  <c r="AE25" i="37"/>
  <c r="AP25" i="37"/>
  <c r="AH25" i="37"/>
  <c r="AJ15" i="37"/>
  <c r="AB15" i="37"/>
  <c r="T15" i="37"/>
  <c r="L15" i="37" s="1"/>
  <c r="AP22" i="37"/>
  <c r="AH22" i="37"/>
  <c r="AJ27" i="37"/>
  <c r="AB27" i="37"/>
  <c r="T27" i="37"/>
  <c r="L27" i="37" s="1"/>
  <c r="AT13" i="37"/>
  <c r="AK17" i="37"/>
  <c r="AC17" i="37"/>
  <c r="Q30" i="37"/>
  <c r="AN6" i="37"/>
  <c r="AF6" i="37"/>
  <c r="AM14" i="37"/>
  <c r="AE14" i="37"/>
  <c r="AN25" i="37"/>
  <c r="AF25" i="37"/>
  <c r="AO28" i="37"/>
  <c r="AG28" i="37"/>
  <c r="T28" i="37"/>
  <c r="L28" i="37" s="1"/>
  <c r="AK27" i="37"/>
  <c r="AC27" i="37"/>
  <c r="AO16" i="37"/>
  <c r="AG16" i="37"/>
  <c r="AK16" i="37"/>
  <c r="AC16" i="37"/>
  <c r="T16" i="37"/>
  <c r="L16" i="37" s="1"/>
  <c r="T6" i="37"/>
  <c r="AP13" i="37"/>
  <c r="AH13" i="37"/>
  <c r="S30" i="37"/>
  <c r="AM16" i="37"/>
  <c r="AE16" i="37"/>
  <c r="AJ22" i="37"/>
  <c r="AB22" i="37"/>
  <c r="T22" i="37"/>
  <c r="L22" i="37" s="1"/>
  <c r="AK20" i="37"/>
  <c r="AC20" i="37"/>
  <c r="AJ19" i="37"/>
  <c r="AB19" i="37"/>
  <c r="T19" i="37"/>
  <c r="L19" i="37" s="1"/>
  <c r="T13" i="37"/>
  <c r="L13" i="37" s="1"/>
  <c r="AK26" i="37"/>
  <c r="AC26" i="37"/>
  <c r="T18" i="37"/>
  <c r="L18" i="37" s="1"/>
  <c r="AJ18" i="37"/>
  <c r="AB18" i="37"/>
  <c r="AC25" i="37"/>
  <c r="AK25" i="37"/>
  <c r="AK19" i="37"/>
  <c r="AC19" i="37"/>
  <c r="AN21" i="37"/>
  <c r="AF21" i="37"/>
  <c r="T21" i="37"/>
  <c r="L21" i="37" s="1"/>
  <c r="AO18" i="37"/>
  <c r="AG18" i="37"/>
  <c r="AN29" i="37"/>
  <c r="AF29" i="37"/>
  <c r="T29" i="37"/>
  <c r="L29" i="37" s="1"/>
  <c r="AP16" i="37"/>
  <c r="AH16" i="37"/>
  <c r="AP17" i="37"/>
  <c r="AH17" i="37"/>
  <c r="AP19" i="37"/>
  <c r="AH19" i="37"/>
  <c r="AD18" i="37"/>
  <c r="AL18" i="37"/>
  <c r="AJ26" i="37"/>
  <c r="AB26" i="37"/>
  <c r="T26" i="37"/>
  <c r="L26" i="37" s="1"/>
  <c r="AP18" i="37"/>
  <c r="AH18" i="37"/>
  <c r="AN15" i="37"/>
  <c r="AF15" i="37"/>
  <c r="AF17" i="37"/>
  <c r="AN17" i="37"/>
  <c r="AJ25" i="37"/>
  <c r="AB25" i="37"/>
  <c r="T25" i="37"/>
  <c r="L25" i="37" s="1"/>
  <c r="AO15" i="37"/>
  <c r="AG15" i="37"/>
  <c r="AD19" i="37"/>
  <c r="AL19" i="37"/>
  <c r="M30" i="37"/>
  <c r="AG21" i="37"/>
  <c r="AO21" i="37"/>
  <c r="AP14" i="37"/>
  <c r="AH14" i="37"/>
  <c r="AN26" i="37"/>
  <c r="AF26" i="37"/>
  <c r="AO23" i="37"/>
  <c r="AG23" i="37"/>
  <c r="T23" i="37"/>
  <c r="L23" i="37" s="1"/>
  <c r="AK18" i="37"/>
  <c r="AC18" i="37"/>
  <c r="AJ20" i="37"/>
  <c r="AB20" i="37"/>
  <c r="T20" i="37"/>
  <c r="L20" i="37" s="1"/>
  <c r="AM17" i="37"/>
  <c r="AE17" i="37"/>
  <c r="AL27" i="37"/>
  <c r="AD27" i="37"/>
  <c r="AL17" i="37"/>
  <c r="AD17" i="37"/>
  <c r="AO14" i="37"/>
  <c r="AG14" i="37"/>
  <c r="AL15" i="37"/>
  <c r="AD15" i="37"/>
  <c r="AF18" i="37"/>
  <c r="AN18" i="37"/>
  <c r="AJ14" i="37"/>
  <c r="T14" i="37"/>
  <c r="L14" i="37" s="1"/>
  <c r="AB14" i="37"/>
  <c r="AN20" i="37"/>
  <c r="AF20" i="37"/>
  <c r="O30" i="37"/>
  <c r="AD22" i="37"/>
  <c r="AL22" i="37"/>
  <c r="P30" i="37"/>
  <c r="T17" i="37"/>
  <c r="L17" i="37" s="1"/>
  <c r="AQ6" i="37" l="1"/>
  <c r="AX29" i="37"/>
  <c r="AW6" i="37"/>
  <c r="AX21" i="37"/>
  <c r="AX20" i="37"/>
  <c r="AR29" i="37"/>
  <c r="AT14" i="37"/>
  <c r="AX23" i="37"/>
  <c r="AX19" i="37"/>
  <c r="AX16" i="37"/>
  <c r="AQ29" i="37"/>
  <c r="AU14" i="37"/>
  <c r="AS25" i="37"/>
  <c r="AG30" i="37"/>
  <c r="AI21" i="37"/>
  <c r="AW14" i="37"/>
  <c r="AT27" i="37"/>
  <c r="AV26" i="37"/>
  <c r="AQ21" i="37"/>
  <c r="AV15" i="37"/>
  <c r="AX22" i="37"/>
  <c r="AQ13" i="37"/>
  <c r="AT28" i="37"/>
  <c r="AU28" i="37"/>
  <c r="AT26" i="37"/>
  <c r="AT15" i="37"/>
  <c r="AT17" i="37"/>
  <c r="AU17" i="37"/>
  <c r="AQ20" i="37"/>
  <c r="AX14" i="37"/>
  <c r="AO30" i="37"/>
  <c r="AX18" i="37"/>
  <c r="AQ26" i="37"/>
  <c r="AU16" i="37"/>
  <c r="AT20" i="37"/>
  <c r="AT24" i="37"/>
  <c r="AX26" i="37"/>
  <c r="AM30" i="37"/>
  <c r="AL30" i="37"/>
  <c r="AX17" i="37"/>
  <c r="AW18" i="37"/>
  <c r="AS26" i="37"/>
  <c r="AQ16" i="37"/>
  <c r="AV25" i="37"/>
  <c r="AI6" i="37"/>
  <c r="AW27" i="37"/>
  <c r="AX28" i="37"/>
  <c r="AV16" i="37"/>
  <c r="AW17" i="37"/>
  <c r="AS22" i="37"/>
  <c r="AS28" i="37"/>
  <c r="AV23" i="37"/>
  <c r="AW25" i="37"/>
  <c r="AT29" i="37"/>
  <c r="AI13" i="37"/>
  <c r="AR24" i="37"/>
  <c r="AI24" i="37"/>
  <c r="AS19" i="37"/>
  <c r="AQ28" i="37"/>
  <c r="AX25" i="37"/>
  <c r="AT16" i="37"/>
  <c r="AU19" i="37"/>
  <c r="AX24" i="37"/>
  <c r="AT23" i="37"/>
  <c r="AX27" i="37"/>
  <c r="AR16" i="37"/>
  <c r="AW29" i="37"/>
  <c r="AW19" i="37"/>
  <c r="AV27" i="37"/>
  <c r="AU26" i="37"/>
  <c r="AQ17" i="37"/>
  <c r="AQ24" i="37"/>
  <c r="AV20" i="37"/>
  <c r="AQ14" i="37"/>
  <c r="AS18" i="37"/>
  <c r="AQ23" i="37"/>
  <c r="AS20" i="37"/>
  <c r="AQ22" i="37"/>
  <c r="AW16" i="37"/>
  <c r="AB30" i="37"/>
  <c r="AU25" i="37"/>
  <c r="AV28" i="37"/>
  <c r="AW26" i="37"/>
  <c r="AX6" i="37"/>
  <c r="AS21" i="37"/>
  <c r="AR13" i="37"/>
  <c r="AS24" i="37"/>
  <c r="AV14" i="37"/>
  <c r="AW22" i="37"/>
  <c r="AU20" i="37"/>
  <c r="AW23" i="37"/>
  <c r="AI23" i="37"/>
  <c r="AQ27" i="37"/>
  <c r="AI18" i="37"/>
  <c r="AR18" i="37"/>
  <c r="AP30" i="37"/>
  <c r="AJ30" i="37"/>
  <c r="AT19" i="37"/>
  <c r="AR25" i="37"/>
  <c r="AI25" i="37"/>
  <c r="AI17" i="37"/>
  <c r="AW28" i="37"/>
  <c r="AI28" i="37"/>
  <c r="AX13" i="37"/>
  <c r="AH30" i="37"/>
  <c r="AF30" i="37"/>
  <c r="AV6" i="37"/>
  <c r="AR15" i="37"/>
  <c r="AI15" i="37"/>
  <c r="AV17" i="37"/>
  <c r="T30" i="37"/>
  <c r="L6" i="37"/>
  <c r="AN30" i="37"/>
  <c r="AQ15" i="37"/>
  <c r="AS15" i="37"/>
  <c r="AC30" i="37"/>
  <c r="AQ18" i="37"/>
  <c r="AR19" i="37"/>
  <c r="AI19" i="37"/>
  <c r="AD30" i="37"/>
  <c r="AK30" i="37"/>
  <c r="AT22" i="37"/>
  <c r="AR14" i="37"/>
  <c r="AI14" i="37"/>
  <c r="AV18" i="37"/>
  <c r="AR20" i="37"/>
  <c r="AI20" i="37"/>
  <c r="AW21" i="37"/>
  <c r="AW15" i="37"/>
  <c r="AQ25" i="37"/>
  <c r="AR26" i="37"/>
  <c r="AI26" i="37"/>
  <c r="AT18" i="37"/>
  <c r="AV29" i="37"/>
  <c r="AI29" i="37"/>
  <c r="AV21" i="37"/>
  <c r="AQ19" i="37"/>
  <c r="AR22" i="37"/>
  <c r="AI22" i="37"/>
  <c r="AE30" i="37"/>
  <c r="AS16" i="37"/>
  <c r="AI16" i="37"/>
  <c r="AS27" i="37"/>
  <c r="AS17" i="37"/>
  <c r="AR27" i="37"/>
  <c r="AI27" i="37"/>
  <c r="BI27" i="36"/>
  <c r="BL26" i="36"/>
  <c r="BH26" i="36"/>
  <c r="BU4" i="36"/>
  <c r="BU5" i="36" s="1"/>
  <c r="BU6" i="36" s="1"/>
  <c r="BU7" i="36" s="1"/>
  <c r="BU8" i="36" s="1"/>
  <c r="BU9" i="36" s="1"/>
  <c r="BQ5" i="36"/>
  <c r="BQ6" i="36" s="1"/>
  <c r="BQ7" i="36" s="1"/>
  <c r="BQ8" i="36" s="1"/>
  <c r="BQ9" i="36" s="1"/>
  <c r="BQ4" i="36"/>
  <c r="AY6" i="37" l="1"/>
  <c r="AY26" i="37"/>
  <c r="AY29" i="37"/>
  <c r="AY20" i="37"/>
  <c r="AY28" i="37"/>
  <c r="AY21" i="37"/>
  <c r="AT30" i="37"/>
  <c r="AY17" i="37"/>
  <c r="AR30" i="37"/>
  <c r="AQ32" i="37"/>
  <c r="AZ34" i="37" s="1"/>
  <c r="AY13" i="37"/>
  <c r="AW30" i="37"/>
  <c r="AY16" i="37"/>
  <c r="AZ38" i="37"/>
  <c r="AU30" i="37"/>
  <c r="AX30" i="37"/>
  <c r="AY22" i="37"/>
  <c r="AY14" i="37"/>
  <c r="AY23" i="37"/>
  <c r="AY27" i="37"/>
  <c r="AQ30" i="37"/>
  <c r="AZ33" i="37" s="1"/>
  <c r="BB33" i="37" s="1"/>
  <c r="BC35" i="37" s="1"/>
  <c r="AY19" i="37"/>
  <c r="AY24" i="37"/>
  <c r="AY18" i="37"/>
  <c r="AY15" i="37"/>
  <c r="AV30" i="37"/>
  <c r="AS30" i="37"/>
  <c r="AY25" i="37"/>
  <c r="AI30" i="37"/>
  <c r="BJ28" i="36"/>
  <c r="BI26" i="36"/>
  <c r="BM26" i="36"/>
  <c r="BJ27" i="36"/>
  <c r="BG28" i="36"/>
  <c r="BK28" i="36"/>
  <c r="BJ26" i="36"/>
  <c r="BG27" i="36"/>
  <c r="BK27" i="36"/>
  <c r="BH28" i="36"/>
  <c r="BL28" i="36"/>
  <c r="BM27" i="36"/>
  <c r="BG26" i="36"/>
  <c r="BK26" i="36"/>
  <c r="BH27" i="36"/>
  <c r="BL27" i="36"/>
  <c r="BI28" i="36"/>
  <c r="BM28" i="36"/>
  <c r="BA38" i="37" l="1"/>
  <c r="AQ33" i="37"/>
  <c r="M33" i="37"/>
  <c r="M34" i="37" s="1"/>
  <c r="AY32" i="37"/>
  <c r="AY30" i="37"/>
  <c r="AZ36" i="37" s="1"/>
  <c r="AY33" i="37" l="1"/>
  <c r="BC33" i="37"/>
  <c r="BD33" i="37" s="1"/>
  <c r="D32" i="36" l="1"/>
  <c r="AA30" i="36"/>
  <c r="Z30" i="36"/>
  <c r="Y30" i="36"/>
  <c r="X30" i="36"/>
  <c r="W30" i="36"/>
  <c r="V30" i="36"/>
  <c r="U30" i="36"/>
  <c r="BF29" i="36"/>
  <c r="BE29" i="36"/>
  <c r="BD29" i="36"/>
  <c r="BC29" i="36"/>
  <c r="BB29" i="36"/>
  <c r="BA29" i="36"/>
  <c r="AZ29" i="36"/>
  <c r="BF28" i="36"/>
  <c r="BE28" i="36"/>
  <c r="BD28" i="36"/>
  <c r="BC28" i="36"/>
  <c r="BB28" i="36"/>
  <c r="BA28" i="36"/>
  <c r="AZ28" i="36"/>
  <c r="BF27" i="36"/>
  <c r="BE27" i="36"/>
  <c r="BD27" i="36"/>
  <c r="BC27" i="36"/>
  <c r="BB27" i="36"/>
  <c r="BA27" i="36"/>
  <c r="AZ27" i="36"/>
  <c r="R27" i="36"/>
  <c r="Q27" i="36"/>
  <c r="P27" i="36"/>
  <c r="O27" i="36"/>
  <c r="N27" i="36"/>
  <c r="M27" i="36"/>
  <c r="BF26" i="36"/>
  <c r="BE26" i="36"/>
  <c r="BD26" i="36"/>
  <c r="BC26" i="36"/>
  <c r="BB26" i="36"/>
  <c r="BA26" i="36"/>
  <c r="AZ26" i="36"/>
  <c r="N26" i="36"/>
  <c r="BF25" i="36"/>
  <c r="BE25" i="36"/>
  <c r="BD25" i="36"/>
  <c r="BC25" i="36"/>
  <c r="BB25" i="36"/>
  <c r="BA25" i="36"/>
  <c r="AZ25" i="36"/>
  <c r="BF24" i="36"/>
  <c r="BE24" i="36"/>
  <c r="BD24" i="36"/>
  <c r="BC24" i="36"/>
  <c r="BB24" i="36"/>
  <c r="BA24" i="36"/>
  <c r="AZ24" i="36"/>
  <c r="BF23" i="36"/>
  <c r="BE23" i="36"/>
  <c r="BD23" i="36"/>
  <c r="BC23" i="36"/>
  <c r="BB23" i="36"/>
  <c r="BA23" i="36"/>
  <c r="AZ23" i="36"/>
  <c r="BF22" i="36"/>
  <c r="BE22" i="36"/>
  <c r="BD22" i="36"/>
  <c r="BC22" i="36"/>
  <c r="BB22" i="36"/>
  <c r="BA22" i="36"/>
  <c r="AZ22" i="36"/>
  <c r="P22" i="36"/>
  <c r="BF21" i="36"/>
  <c r="BE21" i="36"/>
  <c r="BD21" i="36"/>
  <c r="BC21" i="36"/>
  <c r="BB21" i="36"/>
  <c r="BA21" i="36"/>
  <c r="AZ21" i="36"/>
  <c r="BF20" i="36"/>
  <c r="BE20" i="36"/>
  <c r="BD20" i="36"/>
  <c r="BC20" i="36"/>
  <c r="BB20" i="36"/>
  <c r="BA20" i="36"/>
  <c r="AZ20" i="36"/>
  <c r="BF19" i="36"/>
  <c r="BE19" i="36"/>
  <c r="BD19" i="36"/>
  <c r="BC19" i="36"/>
  <c r="BB19" i="36"/>
  <c r="BA19" i="36"/>
  <c r="AZ19" i="36"/>
  <c r="BF18" i="36"/>
  <c r="BE18" i="36"/>
  <c r="BD18" i="36"/>
  <c r="BC18" i="36"/>
  <c r="BB18" i="36"/>
  <c r="BA18" i="36"/>
  <c r="AZ18" i="36"/>
  <c r="BF17" i="36"/>
  <c r="BE17" i="36"/>
  <c r="BD17" i="36"/>
  <c r="BC17" i="36"/>
  <c r="BB17" i="36"/>
  <c r="BA17" i="36"/>
  <c r="AZ17" i="36"/>
  <c r="BF16" i="36"/>
  <c r="BE16" i="36"/>
  <c r="BD16" i="36"/>
  <c r="BC16" i="36"/>
  <c r="BB16" i="36"/>
  <c r="BA16" i="36"/>
  <c r="AZ16" i="36"/>
  <c r="Q16" i="36"/>
  <c r="P16" i="36"/>
  <c r="BF15" i="36"/>
  <c r="BE15" i="36"/>
  <c r="BD15" i="36"/>
  <c r="BC15" i="36"/>
  <c r="BB15" i="36"/>
  <c r="BA15" i="36"/>
  <c r="AZ15" i="36"/>
  <c r="N15" i="36"/>
  <c r="BF14" i="36"/>
  <c r="BE14" i="36"/>
  <c r="BD14" i="36"/>
  <c r="BC14" i="36"/>
  <c r="BB14" i="36"/>
  <c r="BA14" i="36"/>
  <c r="AZ14" i="36"/>
  <c r="BF13" i="36"/>
  <c r="BE13" i="36"/>
  <c r="BD13" i="36"/>
  <c r="BC13" i="36"/>
  <c r="BB13" i="36"/>
  <c r="BA13" i="36"/>
  <c r="AZ13" i="36"/>
  <c r="S13" i="36"/>
  <c r="R13" i="36"/>
  <c r="Q13" i="36"/>
  <c r="P13" i="36"/>
  <c r="O13" i="36"/>
  <c r="N13" i="36"/>
  <c r="M13" i="36"/>
  <c r="BF12" i="36"/>
  <c r="BE12" i="36"/>
  <c r="BD12" i="36"/>
  <c r="BC12" i="36"/>
  <c r="BB12" i="36"/>
  <c r="BA12" i="36"/>
  <c r="AZ12" i="36"/>
  <c r="S12" i="36"/>
  <c r="R12" i="36"/>
  <c r="Q12" i="36"/>
  <c r="P12" i="36"/>
  <c r="O12" i="36"/>
  <c r="N12" i="36"/>
  <c r="M12" i="36"/>
  <c r="BF11" i="36"/>
  <c r="BE11" i="36"/>
  <c r="BD11" i="36"/>
  <c r="BC11" i="36"/>
  <c r="BB11" i="36"/>
  <c r="BA11" i="36"/>
  <c r="AZ11" i="36"/>
  <c r="S11" i="36"/>
  <c r="R11" i="36"/>
  <c r="Q11" i="36"/>
  <c r="P11" i="36"/>
  <c r="O11" i="36"/>
  <c r="N11" i="36"/>
  <c r="M11" i="36"/>
  <c r="BF10" i="36"/>
  <c r="BE10" i="36"/>
  <c r="BD10" i="36"/>
  <c r="BC10" i="36"/>
  <c r="BB10" i="36"/>
  <c r="BA10" i="36"/>
  <c r="AZ10" i="36"/>
  <c r="S10" i="36"/>
  <c r="R10" i="36"/>
  <c r="Q10" i="36"/>
  <c r="P10" i="36"/>
  <c r="O10" i="36"/>
  <c r="N10" i="36"/>
  <c r="M10" i="36"/>
  <c r="BF9" i="36"/>
  <c r="BE9" i="36"/>
  <c r="BD9" i="36"/>
  <c r="BC9" i="36"/>
  <c r="BB9" i="36"/>
  <c r="BA9" i="36"/>
  <c r="AZ9" i="36"/>
  <c r="S9" i="36"/>
  <c r="R9" i="36"/>
  <c r="Q9" i="36"/>
  <c r="P9" i="36"/>
  <c r="O9" i="36"/>
  <c r="N9" i="36"/>
  <c r="M9" i="36"/>
  <c r="BF8" i="36"/>
  <c r="BE8" i="36"/>
  <c r="BD8" i="36"/>
  <c r="BC8" i="36"/>
  <c r="BB8" i="36"/>
  <c r="BA8" i="36"/>
  <c r="AZ8" i="36"/>
  <c r="S8" i="36"/>
  <c r="R8" i="36"/>
  <c r="Q8" i="36"/>
  <c r="P8" i="36"/>
  <c r="O8" i="36"/>
  <c r="N8" i="36"/>
  <c r="M8" i="36"/>
  <c r="BF7" i="36"/>
  <c r="BE7" i="36"/>
  <c r="BD7" i="36"/>
  <c r="BC7" i="36"/>
  <c r="BB7" i="36"/>
  <c r="BA7" i="36"/>
  <c r="AZ7" i="36"/>
  <c r="P7" i="36"/>
  <c r="BF6" i="36"/>
  <c r="BM6" i="36" s="1"/>
  <c r="S6" i="36" s="1"/>
  <c r="BE6" i="36"/>
  <c r="BD6" i="36"/>
  <c r="BC6" i="36"/>
  <c r="BB6" i="36"/>
  <c r="BI6" i="36" s="1"/>
  <c r="O6" i="36" s="1"/>
  <c r="BA6" i="36"/>
  <c r="AZ6" i="36"/>
  <c r="A3" i="36"/>
  <c r="AX4" i="36"/>
  <c r="N4" i="36"/>
  <c r="AB4" i="36"/>
  <c r="AR4" i="36"/>
  <c r="V4" i="36"/>
  <c r="Z4" i="36"/>
  <c r="AV4" i="36"/>
  <c r="Q4" i="36"/>
  <c r="AN4" i="36"/>
  <c r="AW4" i="36"/>
  <c r="AC4" i="36"/>
  <c r="AD4" i="36"/>
  <c r="M4" i="36"/>
  <c r="R4" i="36"/>
  <c r="AU4" i="36"/>
  <c r="AT4" i="36"/>
  <c r="AP4" i="36"/>
  <c r="AO4" i="36"/>
  <c r="Y4" i="36"/>
  <c r="AH4" i="36"/>
  <c r="P4" i="36"/>
  <c r="U4" i="36"/>
  <c r="AA4" i="36"/>
  <c r="W4" i="36"/>
  <c r="AL4" i="36"/>
  <c r="AG4" i="36"/>
  <c r="AS4" i="36"/>
  <c r="X4" i="36"/>
  <c r="AE4" i="36"/>
  <c r="AJ4" i="36"/>
  <c r="AM4" i="36"/>
  <c r="AK4" i="36"/>
  <c r="O4" i="36"/>
  <c r="S4" i="36"/>
  <c r="AF4" i="36"/>
  <c r="T8" i="36" l="1"/>
  <c r="L8" i="36" s="1"/>
  <c r="AD27" i="36"/>
  <c r="AD13" i="36"/>
  <c r="AD11" i="36"/>
  <c r="AH10" i="36"/>
  <c r="AL27" i="36"/>
  <c r="AL13" i="36"/>
  <c r="AL11" i="36"/>
  <c r="AL10" i="36"/>
  <c r="AP10" i="36"/>
  <c r="AD6" i="36"/>
  <c r="AL6" i="36"/>
  <c r="AO9" i="36"/>
  <c r="AE16" i="36"/>
  <c r="AM7" i="36"/>
  <c r="AJ8" i="36"/>
  <c r="AN8" i="36"/>
  <c r="AD9" i="36"/>
  <c r="AP9" i="36"/>
  <c r="AB10" i="36"/>
  <c r="AN10" i="36"/>
  <c r="AP11" i="36"/>
  <c r="AJ12" i="36"/>
  <c r="AN12" i="36"/>
  <c r="AP13" i="36"/>
  <c r="AH6" i="36"/>
  <c r="AP6" i="36"/>
  <c r="AM8" i="36"/>
  <c r="AK8" i="36"/>
  <c r="AO8" i="36"/>
  <c r="AM9" i="36"/>
  <c r="AK9" i="36"/>
  <c r="AK15" i="36"/>
  <c r="AL8" i="36"/>
  <c r="AP8" i="36"/>
  <c r="AJ9" i="36"/>
  <c r="AN9" i="36"/>
  <c r="AD10" i="36"/>
  <c r="AN11" i="36"/>
  <c r="AL12" i="36"/>
  <c r="AH12" i="36"/>
  <c r="AN13" i="36"/>
  <c r="S26" i="36"/>
  <c r="AE8" i="36"/>
  <c r="AH9" i="36"/>
  <c r="AK10" i="36"/>
  <c r="AP12" i="36"/>
  <c r="AE7" i="36"/>
  <c r="AB8" i="36"/>
  <c r="AF8" i="36"/>
  <c r="T9" i="36"/>
  <c r="L9" i="36" s="1"/>
  <c r="AE9" i="36"/>
  <c r="AJ10" i="36"/>
  <c r="AK11" i="36"/>
  <c r="AO11" i="36"/>
  <c r="AF11" i="36"/>
  <c r="AM12" i="36"/>
  <c r="AB12" i="36"/>
  <c r="AK13" i="36"/>
  <c r="AO13" i="36"/>
  <c r="AF13" i="36"/>
  <c r="AC15" i="36"/>
  <c r="BM15" i="36"/>
  <c r="S15" i="36" s="1"/>
  <c r="AN16" i="36"/>
  <c r="AM16" i="36"/>
  <c r="BK17" i="36"/>
  <c r="Q17" i="36" s="1"/>
  <c r="BK22" i="36"/>
  <c r="Q22" i="36" s="1"/>
  <c r="O28" i="36"/>
  <c r="BJ24" i="36"/>
  <c r="P24" i="36" s="1"/>
  <c r="O26" i="36"/>
  <c r="BL22" i="36"/>
  <c r="R22" i="36" s="1"/>
  <c r="BG22" i="36"/>
  <c r="M22" i="36" s="1"/>
  <c r="BM20" i="36"/>
  <c r="S20" i="36" s="1"/>
  <c r="BJ29" i="36"/>
  <c r="P29" i="36" s="1"/>
  <c r="BL19" i="36"/>
  <c r="R19" i="36" s="1"/>
  <c r="BJ14" i="36"/>
  <c r="P14" i="36" s="1"/>
  <c r="BH19" i="36"/>
  <c r="N19" i="36" s="1"/>
  <c r="BI16" i="36"/>
  <c r="O16" i="36" s="1"/>
  <c r="BJ6" i="36"/>
  <c r="P6" i="36" s="1"/>
  <c r="AL9" i="36"/>
  <c r="AC10" i="36"/>
  <c r="AC8" i="36"/>
  <c r="AG8" i="36"/>
  <c r="AB9" i="36"/>
  <c r="AF9" i="36"/>
  <c r="AM10" i="36"/>
  <c r="AE10" i="36"/>
  <c r="T10" i="36"/>
  <c r="L10" i="36" s="1"/>
  <c r="AF10" i="36"/>
  <c r="AH11" i="36"/>
  <c r="T12" i="36"/>
  <c r="L12" i="36" s="1"/>
  <c r="AD12" i="36"/>
  <c r="AH13" i="36"/>
  <c r="BG14" i="36"/>
  <c r="M14" i="36" s="1"/>
  <c r="BL14" i="36"/>
  <c r="R14" i="36" s="1"/>
  <c r="BL16" i="36"/>
  <c r="R16" i="36" s="1"/>
  <c r="BJ18" i="36"/>
  <c r="P18" i="36" s="1"/>
  <c r="BG18" i="36"/>
  <c r="M18" i="36" s="1"/>
  <c r="AO10" i="36"/>
  <c r="T11" i="36"/>
  <c r="L11" i="36" s="1"/>
  <c r="T13" i="36"/>
  <c r="L13" i="36" s="1"/>
  <c r="BM14" i="36"/>
  <c r="S14" i="36" s="1"/>
  <c r="AD8" i="36"/>
  <c r="AH8" i="36"/>
  <c r="AC9" i="36"/>
  <c r="AG9" i="36"/>
  <c r="AG10" i="36"/>
  <c r="AM11" i="36"/>
  <c r="AB11" i="36"/>
  <c r="AJ11" i="36"/>
  <c r="AK12" i="36"/>
  <c r="AO12" i="36"/>
  <c r="AF12" i="36"/>
  <c r="AM13" i="36"/>
  <c r="AB13" i="36"/>
  <c r="AJ13" i="36"/>
  <c r="BM16" i="36"/>
  <c r="S16" i="36" s="1"/>
  <c r="BM19" i="36"/>
  <c r="S19" i="36" s="1"/>
  <c r="BL20" i="36"/>
  <c r="R20" i="36" s="1"/>
  <c r="BK21" i="36"/>
  <c r="Q21" i="36" s="1"/>
  <c r="BM22" i="36"/>
  <c r="S22" i="36" s="1"/>
  <c r="BK24" i="36"/>
  <c r="Q24" i="36" s="1"/>
  <c r="AJ27" i="36"/>
  <c r="AN27" i="36"/>
  <c r="AC11" i="36"/>
  <c r="AG11" i="36"/>
  <c r="AC12" i="36"/>
  <c r="AG12" i="36"/>
  <c r="AC13" i="36"/>
  <c r="AG13" i="36"/>
  <c r="AF16" i="36"/>
  <c r="BH17" i="36"/>
  <c r="N17" i="36" s="1"/>
  <c r="BJ19" i="36"/>
  <c r="P19" i="36" s="1"/>
  <c r="BH21" i="36"/>
  <c r="N21" i="36" s="1"/>
  <c r="BL21" i="36"/>
  <c r="R21" i="36" s="1"/>
  <c r="AM22" i="36"/>
  <c r="AE22" i="36"/>
  <c r="M28" i="36"/>
  <c r="Q28" i="36"/>
  <c r="BH16" i="36"/>
  <c r="N16" i="36" s="1"/>
  <c r="BM17" i="36"/>
  <c r="S17" i="36" s="1"/>
  <c r="BL18" i="36"/>
  <c r="R18" i="36" s="1"/>
  <c r="BG19" i="36"/>
  <c r="M19" i="36" s="1"/>
  <c r="BK19" i="36"/>
  <c r="Q19" i="36" s="1"/>
  <c r="BI21" i="36"/>
  <c r="O21" i="36" s="1"/>
  <c r="R26" i="36"/>
  <c r="AE11" i="36"/>
  <c r="AE12" i="36"/>
  <c r="AE13" i="36"/>
  <c r="BI18" i="36"/>
  <c r="O18" i="36" s="1"/>
  <c r="BG20" i="36"/>
  <c r="M20" i="36" s="1"/>
  <c r="BH24" i="36"/>
  <c r="N24" i="36" s="1"/>
  <c r="AK27" i="36"/>
  <c r="AO27" i="36"/>
  <c r="N28" i="36"/>
  <c r="BG29" i="36"/>
  <c r="M29" i="36" s="1"/>
  <c r="BJ23" i="36"/>
  <c r="P23" i="36" s="1"/>
  <c r="BM24" i="36"/>
  <c r="S24" i="36" s="1"/>
  <c r="BL25" i="36"/>
  <c r="R25" i="36" s="1"/>
  <c r="BH29" i="36"/>
  <c r="N29" i="36" s="1"/>
  <c r="BL29" i="36"/>
  <c r="R29" i="36" s="1"/>
  <c r="BH22" i="36"/>
  <c r="N22" i="36" s="1"/>
  <c r="BK23" i="36"/>
  <c r="Q23" i="36" s="1"/>
  <c r="BM25" i="36"/>
  <c r="S25" i="36" s="1"/>
  <c r="AK26" i="36"/>
  <c r="M26" i="36"/>
  <c r="AM27" i="36"/>
  <c r="P28" i="36"/>
  <c r="BM29" i="36"/>
  <c r="S29" i="36" s="1"/>
  <c r="AC26" i="36"/>
  <c r="AE27" i="36"/>
  <c r="AB27" i="36"/>
  <c r="AF27" i="36"/>
  <c r="AC27" i="36"/>
  <c r="AG27" i="36"/>
  <c r="AV10" i="36" l="1"/>
  <c r="AX11" i="36"/>
  <c r="AX13" i="36"/>
  <c r="AW8" i="36"/>
  <c r="AS26" i="36"/>
  <c r="AS8" i="36"/>
  <c r="AS15" i="36"/>
  <c r="AV16" i="36"/>
  <c r="AW13" i="36"/>
  <c r="AS13" i="36"/>
  <c r="AV12" i="36"/>
  <c r="BL7" i="36"/>
  <c r="R7" i="36" s="1"/>
  <c r="AG7" i="36" s="1"/>
  <c r="S27" i="36"/>
  <c r="T27" i="36" s="1"/>
  <c r="L27" i="36" s="1"/>
  <c r="BG23" i="36"/>
  <c r="M23" i="36" s="1"/>
  <c r="AB23" i="36" s="1"/>
  <c r="P26" i="36"/>
  <c r="BI24" i="36"/>
  <c r="O24" i="36" s="1"/>
  <c r="AL24" i="36" s="1"/>
  <c r="R28" i="36"/>
  <c r="BL24" i="36"/>
  <c r="R24" i="36" s="1"/>
  <c r="AG24" i="36" s="1"/>
  <c r="BM18" i="36"/>
  <c r="S18" i="36" s="1"/>
  <c r="AH18" i="36" s="1"/>
  <c r="BJ20" i="36"/>
  <c r="P20" i="36" s="1"/>
  <c r="AE20" i="36" s="1"/>
  <c r="BH18" i="36"/>
  <c r="N18" i="36" s="1"/>
  <c r="BL17" i="36"/>
  <c r="R17" i="36" s="1"/>
  <c r="AG17" i="36" s="1"/>
  <c r="BG24" i="36"/>
  <c r="M24" i="36" s="1"/>
  <c r="AJ24" i="36" s="1"/>
  <c r="BG21" i="36"/>
  <c r="M21" i="36" s="1"/>
  <c r="AB21" i="36" s="1"/>
  <c r="BI19" i="36"/>
  <c r="O19" i="36" s="1"/>
  <c r="S28" i="36"/>
  <c r="AP28" i="36" s="1"/>
  <c r="BJ15" i="36"/>
  <c r="P15" i="36" s="1"/>
  <c r="AM15" i="36" s="1"/>
  <c r="BG16" i="36"/>
  <c r="M16" i="36" s="1"/>
  <c r="AB16" i="36" s="1"/>
  <c r="BK15" i="36"/>
  <c r="Q15" i="36" s="1"/>
  <c r="BG25" i="36"/>
  <c r="M25" i="36" s="1"/>
  <c r="AJ25" i="36" s="1"/>
  <c r="BI20" i="36"/>
  <c r="O20" i="36" s="1"/>
  <c r="AD20" i="36" s="1"/>
  <c r="BJ21" i="36"/>
  <c r="P21" i="36" s="1"/>
  <c r="AE21" i="36" s="1"/>
  <c r="BI23" i="36"/>
  <c r="O23" i="36" s="1"/>
  <c r="BG17" i="36"/>
  <c r="M17" i="36" s="1"/>
  <c r="AJ17" i="36" s="1"/>
  <c r="BI15" i="36"/>
  <c r="O15" i="36" s="1"/>
  <c r="AD15" i="36" s="1"/>
  <c r="BI14" i="36"/>
  <c r="O14" i="36" s="1"/>
  <c r="AD14" i="36" s="1"/>
  <c r="BK6" i="36"/>
  <c r="Q6" i="36" s="1"/>
  <c r="BG7" i="36"/>
  <c r="M7" i="36" s="1"/>
  <c r="AB7" i="36" s="1"/>
  <c r="BI7" i="36"/>
  <c r="O7" i="36" s="1"/>
  <c r="BI29" i="36"/>
  <c r="O29" i="36" s="1"/>
  <c r="AL29" i="36" s="1"/>
  <c r="Q26" i="36"/>
  <c r="BI25" i="36"/>
  <c r="O25" i="36" s="1"/>
  <c r="AD25" i="36" s="1"/>
  <c r="BH25" i="36"/>
  <c r="N25" i="36" s="1"/>
  <c r="AK25" i="36" s="1"/>
  <c r="BK29" i="36"/>
  <c r="Q29" i="36" s="1"/>
  <c r="AF29" i="36" s="1"/>
  <c r="BK20" i="36"/>
  <c r="Q20" i="36" s="1"/>
  <c r="BM21" i="36"/>
  <c r="S21" i="36" s="1"/>
  <c r="BI17" i="36"/>
  <c r="O17" i="36" s="1"/>
  <c r="AD17" i="36" s="1"/>
  <c r="BJ25" i="36"/>
  <c r="P25" i="36" s="1"/>
  <c r="AE25" i="36" s="1"/>
  <c r="BI22" i="36"/>
  <c r="O22" i="36" s="1"/>
  <c r="BH20" i="36"/>
  <c r="N20" i="36" s="1"/>
  <c r="BK14" i="36"/>
  <c r="Q14" i="36" s="1"/>
  <c r="AN14" i="36" s="1"/>
  <c r="BK18" i="36"/>
  <c r="Q18" i="36" s="1"/>
  <c r="AN18" i="36" s="1"/>
  <c r="BG15" i="36"/>
  <c r="M15" i="36" s="1"/>
  <c r="BJ17" i="36"/>
  <c r="P17" i="36" s="1"/>
  <c r="AM17" i="36" s="1"/>
  <c r="BK25" i="36"/>
  <c r="Q25" i="36" s="1"/>
  <c r="AN25" i="36" s="1"/>
  <c r="BM23" i="36"/>
  <c r="S23" i="36" s="1"/>
  <c r="AP23" i="36" s="1"/>
  <c r="BL23" i="36"/>
  <c r="R23" i="36" s="1"/>
  <c r="BH14" i="36"/>
  <c r="N14" i="36" s="1"/>
  <c r="BM7" i="36"/>
  <c r="S7" i="36" s="1"/>
  <c r="AS27" i="36"/>
  <c r="AW12" i="36"/>
  <c r="AS9" i="36"/>
  <c r="AS10" i="36"/>
  <c r="AW27" i="36"/>
  <c r="AU12" i="36"/>
  <c r="AT8" i="36"/>
  <c r="AU11" i="36"/>
  <c r="AW11" i="36"/>
  <c r="AU22" i="36"/>
  <c r="AW10" i="36"/>
  <c r="AX8" i="36"/>
  <c r="AV11" i="36"/>
  <c r="AU9" i="36"/>
  <c r="AX12" i="36"/>
  <c r="AV27" i="36"/>
  <c r="AU8" i="36"/>
  <c r="AT12" i="36"/>
  <c r="AV8" i="36"/>
  <c r="AU13" i="36"/>
  <c r="AQ13" i="36"/>
  <c r="AT10" i="36"/>
  <c r="AP26" i="36"/>
  <c r="AH26" i="36"/>
  <c r="AN23" i="36"/>
  <c r="AF23" i="36"/>
  <c r="AJ29" i="36"/>
  <c r="AB29" i="36"/>
  <c r="AK16" i="36"/>
  <c r="AC16" i="36"/>
  <c r="AM19" i="36"/>
  <c r="AE19" i="36"/>
  <c r="AN24" i="36"/>
  <c r="AF24" i="36"/>
  <c r="AI13" i="36"/>
  <c r="AR13" i="36"/>
  <c r="AM6" i="36"/>
  <c r="AE6" i="36"/>
  <c r="AP20" i="36"/>
  <c r="AH20" i="36"/>
  <c r="AG23" i="36"/>
  <c r="AO23" i="36"/>
  <c r="AI12" i="36"/>
  <c r="AR12" i="36"/>
  <c r="AN6" i="36"/>
  <c r="AF6" i="36"/>
  <c r="AX6" i="36"/>
  <c r="AQ12" i="36"/>
  <c r="AT6" i="36"/>
  <c r="AT11" i="36"/>
  <c r="AP27" i="36"/>
  <c r="AQ27" i="36" s="1"/>
  <c r="AH27" i="36"/>
  <c r="AD24" i="36"/>
  <c r="AG28" i="36"/>
  <c r="AO28" i="36"/>
  <c r="AP18" i="36"/>
  <c r="AK18" i="36"/>
  <c r="AC18" i="36"/>
  <c r="AN28" i="36"/>
  <c r="AF28" i="36"/>
  <c r="AO17" i="36"/>
  <c r="AS11" i="36"/>
  <c r="AJ21" i="36"/>
  <c r="AL19" i="36"/>
  <c r="AD19" i="36"/>
  <c r="AQ11" i="36"/>
  <c r="AW9" i="36"/>
  <c r="AV9" i="36"/>
  <c r="T16" i="36"/>
  <c r="L16" i="36" s="1"/>
  <c r="AN15" i="36"/>
  <c r="AF15" i="36"/>
  <c r="AL23" i="36"/>
  <c r="AD23" i="36"/>
  <c r="BH23" i="36"/>
  <c r="N23" i="36" s="1"/>
  <c r="AV13" i="36"/>
  <c r="AQ10" i="36"/>
  <c r="AI8" i="36"/>
  <c r="AR8" i="36"/>
  <c r="BK7" i="36"/>
  <c r="Q7" i="36" s="1"/>
  <c r="AQ9" i="36"/>
  <c r="BH7" i="36"/>
  <c r="N7" i="36" s="1"/>
  <c r="BG6" i="36"/>
  <c r="M6" i="36" s="1"/>
  <c r="AT9" i="36"/>
  <c r="AT13" i="36"/>
  <c r="AM28" i="36"/>
  <c r="AE28" i="36"/>
  <c r="AH24" i="36"/>
  <c r="AP24" i="36"/>
  <c r="AJ20" i="36"/>
  <c r="AB20" i="36"/>
  <c r="AO18" i="36"/>
  <c r="AG18" i="36"/>
  <c r="AN21" i="36"/>
  <c r="AF21" i="36"/>
  <c r="AO16" i="36"/>
  <c r="AG16" i="36"/>
  <c r="AO19" i="36"/>
  <c r="AG19" i="36"/>
  <c r="AM24" i="36"/>
  <c r="AE24" i="36"/>
  <c r="AP29" i="36"/>
  <c r="AH29" i="36"/>
  <c r="AP25" i="36"/>
  <c r="AH25" i="36"/>
  <c r="AO25" i="36"/>
  <c r="AG25" i="36"/>
  <c r="AC28" i="36"/>
  <c r="AK28" i="36"/>
  <c r="AL18" i="36"/>
  <c r="AD18" i="36"/>
  <c r="AO26" i="36"/>
  <c r="AG26" i="36"/>
  <c r="AN19" i="36"/>
  <c r="AF19" i="36"/>
  <c r="AP17" i="36"/>
  <c r="AH17" i="36"/>
  <c r="AJ28" i="36"/>
  <c r="AB28" i="36"/>
  <c r="T28" i="36"/>
  <c r="L28" i="36" s="1"/>
  <c r="AO21" i="36"/>
  <c r="AG21" i="36"/>
  <c r="AK17" i="36"/>
  <c r="AC17" i="36"/>
  <c r="AH22" i="36"/>
  <c r="AP22" i="36"/>
  <c r="AG20" i="36"/>
  <c r="AO20" i="36"/>
  <c r="AP16" i="36"/>
  <c r="AH16" i="36"/>
  <c r="AI11" i="36"/>
  <c r="AR11" i="36"/>
  <c r="AP14" i="36"/>
  <c r="AH14" i="36"/>
  <c r="AJ18" i="36"/>
  <c r="AB18" i="36"/>
  <c r="AO14" i="36"/>
  <c r="AG14" i="36"/>
  <c r="AR9" i="36"/>
  <c r="AI9" i="36"/>
  <c r="AL16" i="36"/>
  <c r="AD16" i="36"/>
  <c r="AM14" i="36"/>
  <c r="AE14" i="36"/>
  <c r="AM29" i="36"/>
  <c r="AE29" i="36"/>
  <c r="AJ22" i="36"/>
  <c r="AB22" i="36"/>
  <c r="T22" i="36"/>
  <c r="L22" i="36" s="1"/>
  <c r="AL26" i="36"/>
  <c r="AD26" i="36"/>
  <c r="AL28" i="36"/>
  <c r="AD28" i="36"/>
  <c r="AN17" i="36"/>
  <c r="AF17" i="36"/>
  <c r="AP15" i="36"/>
  <c r="AH15" i="36"/>
  <c r="AU7" i="36"/>
  <c r="BL6" i="36"/>
  <c r="R6" i="36" s="1"/>
  <c r="AT27" i="36"/>
  <c r="AJ26" i="36"/>
  <c r="AB26" i="36"/>
  <c r="AK29" i="36"/>
  <c r="AC29" i="36"/>
  <c r="AD21" i="36"/>
  <c r="AL21" i="36"/>
  <c r="AP19" i="36"/>
  <c r="AH19" i="36"/>
  <c r="AB14" i="36"/>
  <c r="AJ14" i="36"/>
  <c r="AK19" i="36"/>
  <c r="AC19" i="36"/>
  <c r="AO22" i="36"/>
  <c r="AG22" i="36"/>
  <c r="AL14" i="36"/>
  <c r="AR27" i="36"/>
  <c r="AK22" i="36"/>
  <c r="AC22" i="36"/>
  <c r="AM23" i="36"/>
  <c r="AE23" i="36"/>
  <c r="AK24" i="36"/>
  <c r="AC24" i="36"/>
  <c r="AU27" i="36"/>
  <c r="AF26" i="36"/>
  <c r="AN26" i="36"/>
  <c r="AL25" i="36"/>
  <c r="AO29" i="36"/>
  <c r="AG29" i="36"/>
  <c r="AN20" i="36"/>
  <c r="AF20" i="36"/>
  <c r="AH21" i="36"/>
  <c r="T19" i="36"/>
  <c r="L19" i="36" s="1"/>
  <c r="AJ19" i="36"/>
  <c r="AB19" i="36"/>
  <c r="AM25" i="36"/>
  <c r="AK21" i="36"/>
  <c r="AC21" i="36"/>
  <c r="AS12" i="36"/>
  <c r="AL22" i="36"/>
  <c r="AD22" i="36"/>
  <c r="AK20" i="36"/>
  <c r="AE18" i="36"/>
  <c r="AM18" i="36"/>
  <c r="AU10" i="36"/>
  <c r="AF18" i="36"/>
  <c r="AJ15" i="36"/>
  <c r="AB15" i="36"/>
  <c r="AN22" i="36"/>
  <c r="AF22" i="36"/>
  <c r="AB17" i="36"/>
  <c r="BL15" i="36"/>
  <c r="R15" i="36" s="1"/>
  <c r="AX9" i="36"/>
  <c r="BH6" i="36"/>
  <c r="N6" i="36" s="1"/>
  <c r="AI10" i="36"/>
  <c r="AR10" i="36"/>
  <c r="AQ8" i="36"/>
  <c r="AU16" i="36"/>
  <c r="AX10" i="36"/>
  <c r="AL15" i="36" l="1"/>
  <c r="AT15" i="36" s="1"/>
  <c r="AH23" i="36"/>
  <c r="AX23" i="36" s="1"/>
  <c r="AN29" i="36"/>
  <c r="AV29" i="36" s="1"/>
  <c r="T21" i="36"/>
  <c r="L21" i="36" s="1"/>
  <c r="AM20" i="36"/>
  <c r="AU20" i="36" s="1"/>
  <c r="O30" i="36"/>
  <c r="AD29" i="36"/>
  <c r="AI29" i="36" s="1"/>
  <c r="AM21" i="36"/>
  <c r="AU21" i="36" s="1"/>
  <c r="AJ16" i="36"/>
  <c r="AR16" i="36" s="1"/>
  <c r="AO24" i="36"/>
  <c r="AW24" i="36" s="1"/>
  <c r="AO7" i="36"/>
  <c r="AW7" i="36" s="1"/>
  <c r="T29" i="36"/>
  <c r="L29" i="36" s="1"/>
  <c r="AY10" i="36"/>
  <c r="AF14" i="36"/>
  <c r="AV14" i="36" s="1"/>
  <c r="AL17" i="36"/>
  <c r="AQ17" i="36" s="1"/>
  <c r="AC25" i="36"/>
  <c r="AS25" i="36" s="1"/>
  <c r="T26" i="36"/>
  <c r="L26" i="36" s="1"/>
  <c r="AY11" i="36"/>
  <c r="AF25" i="36"/>
  <c r="AV25" i="36" s="1"/>
  <c r="AE15" i="36"/>
  <c r="AU15" i="36" s="1"/>
  <c r="AE26" i="36"/>
  <c r="S30" i="36"/>
  <c r="AL20" i="36"/>
  <c r="AT20" i="36" s="1"/>
  <c r="AB24" i="36"/>
  <c r="AR24" i="36" s="1"/>
  <c r="AM26" i="36"/>
  <c r="AJ7" i="36"/>
  <c r="AR7" i="36" s="1"/>
  <c r="T20" i="36"/>
  <c r="L20" i="36" s="1"/>
  <c r="AE17" i="36"/>
  <c r="AU17" i="36" s="1"/>
  <c r="AB25" i="36"/>
  <c r="AR25" i="36" s="1"/>
  <c r="AH28" i="36"/>
  <c r="AX28" i="36" s="1"/>
  <c r="AJ23" i="36"/>
  <c r="AR23" i="36" s="1"/>
  <c r="T17" i="36"/>
  <c r="L17" i="36" s="1"/>
  <c r="AC20" i="36"/>
  <c r="AI20" i="36" s="1"/>
  <c r="T18" i="36"/>
  <c r="L18" i="36" s="1"/>
  <c r="Q30" i="36"/>
  <c r="T25" i="36"/>
  <c r="L25" i="36" s="1"/>
  <c r="T24" i="36"/>
  <c r="L24" i="36" s="1"/>
  <c r="P30" i="36"/>
  <c r="AP7" i="36"/>
  <c r="AH7" i="36"/>
  <c r="AL7" i="36"/>
  <c r="AD7" i="36"/>
  <c r="AK14" i="36"/>
  <c r="AQ14" i="36" s="1"/>
  <c r="AC14" i="36"/>
  <c r="AP21" i="36"/>
  <c r="AX21" i="36" s="1"/>
  <c r="T14" i="36"/>
  <c r="L14" i="36" s="1"/>
  <c r="AY9" i="36"/>
  <c r="T7" i="36"/>
  <c r="L7" i="36" s="1"/>
  <c r="AU25" i="36"/>
  <c r="AQ19" i="36"/>
  <c r="AV18" i="36"/>
  <c r="AV17" i="36"/>
  <c r="AT26" i="36"/>
  <c r="AS17" i="36"/>
  <c r="AV20" i="36"/>
  <c r="AX27" i="36"/>
  <c r="AY13" i="36"/>
  <c r="AT25" i="36"/>
  <c r="AX20" i="36"/>
  <c r="AV23" i="36"/>
  <c r="AS28" i="36"/>
  <c r="AW28" i="36"/>
  <c r="AU18" i="36"/>
  <c r="AW29" i="36"/>
  <c r="AX19" i="36"/>
  <c r="AS29" i="36"/>
  <c r="AX15" i="36"/>
  <c r="AT28" i="36"/>
  <c r="AX14" i="36"/>
  <c r="AX16" i="36"/>
  <c r="AW21" i="36"/>
  <c r="AU28" i="36"/>
  <c r="AV15" i="36"/>
  <c r="AT19" i="36"/>
  <c r="AT24" i="36"/>
  <c r="AX26" i="36"/>
  <c r="AK23" i="36"/>
  <c r="AC23" i="36"/>
  <c r="AO15" i="36"/>
  <c r="AG15" i="36"/>
  <c r="AR17" i="36"/>
  <c r="AI19" i="36"/>
  <c r="AR19" i="36"/>
  <c r="AV26" i="36"/>
  <c r="AS24" i="36"/>
  <c r="AS22" i="36"/>
  <c r="AT14" i="36"/>
  <c r="AS19" i="36"/>
  <c r="AT21" i="36"/>
  <c r="AU29" i="36"/>
  <c r="AT16" i="36"/>
  <c r="AW14" i="36"/>
  <c r="AQ18" i="36"/>
  <c r="AW20" i="36"/>
  <c r="AR28" i="36"/>
  <c r="AV19" i="36"/>
  <c r="AT18" i="36"/>
  <c r="AW25" i="36"/>
  <c r="AX29" i="36"/>
  <c r="AW19" i="36"/>
  <c r="AV21" i="36"/>
  <c r="AX24" i="36"/>
  <c r="AK7" i="36"/>
  <c r="AC7" i="36"/>
  <c r="AY8" i="36"/>
  <c r="AT23" i="36"/>
  <c r="AQ25" i="36"/>
  <c r="AI16" i="36"/>
  <c r="AR21" i="36"/>
  <c r="AI21" i="36"/>
  <c r="AV28" i="36"/>
  <c r="T23" i="36"/>
  <c r="L23" i="36" s="1"/>
  <c r="AY12" i="36"/>
  <c r="AU19" i="36"/>
  <c r="R30" i="36"/>
  <c r="AO6" i="36"/>
  <c r="AG6" i="36"/>
  <c r="AQ22" i="36"/>
  <c r="AR18" i="36"/>
  <c r="AI18" i="36"/>
  <c r="M30" i="36"/>
  <c r="AJ6" i="36"/>
  <c r="AB6" i="36"/>
  <c r="T6" i="36"/>
  <c r="AQ28" i="36"/>
  <c r="AR20" i="36"/>
  <c r="AU6" i="36"/>
  <c r="AR29" i="36"/>
  <c r="AR15" i="36"/>
  <c r="AR14" i="36"/>
  <c r="AR26" i="36"/>
  <c r="N30" i="36"/>
  <c r="AK6" i="36"/>
  <c r="AC6" i="36"/>
  <c r="AV22" i="36"/>
  <c r="T15" i="36"/>
  <c r="L15" i="36" s="1"/>
  <c r="AT22" i="36"/>
  <c r="AS21" i="36"/>
  <c r="AU23" i="36"/>
  <c r="AI27" i="36"/>
  <c r="AY27" i="36" s="1"/>
  <c r="AW22" i="36"/>
  <c r="AR22" i="36"/>
  <c r="AI22" i="36"/>
  <c r="AU14" i="36"/>
  <c r="AX22" i="36"/>
  <c r="AX17" i="36"/>
  <c r="AW26" i="36"/>
  <c r="AX25" i="36"/>
  <c r="AU24" i="36"/>
  <c r="AW16" i="36"/>
  <c r="AW18" i="36"/>
  <c r="AN7" i="36"/>
  <c r="AF7" i="36"/>
  <c r="AW17" i="36"/>
  <c r="AS18" i="36"/>
  <c r="AX18" i="36"/>
  <c r="AV6" i="36"/>
  <c r="AW23" i="36"/>
  <c r="AV24" i="36"/>
  <c r="AS16" i="36"/>
  <c r="AQ15" i="36" l="1"/>
  <c r="AQ24" i="36"/>
  <c r="AQ16" i="36"/>
  <c r="AY16" i="36" s="1"/>
  <c r="AT29" i="36"/>
  <c r="AQ29" i="36"/>
  <c r="AY29" i="36" s="1"/>
  <c r="AT17" i="36"/>
  <c r="AN30" i="36"/>
  <c r="AQ20" i="36"/>
  <c r="AY20" i="36" s="1"/>
  <c r="AL30" i="36"/>
  <c r="AM30" i="36"/>
  <c r="AI23" i="36"/>
  <c r="AH30" i="36"/>
  <c r="AE30" i="36"/>
  <c r="AF30" i="36"/>
  <c r="AQ23" i="36"/>
  <c r="AI17" i="36"/>
  <c r="AY17" i="36" s="1"/>
  <c r="AI24" i="36"/>
  <c r="AQ21" i="36"/>
  <c r="AY21" i="36" s="1"/>
  <c r="AQ26" i="36"/>
  <c r="AQ32" i="36" s="1"/>
  <c r="AU26" i="36"/>
  <c r="AI26" i="36"/>
  <c r="AP30" i="36"/>
  <c r="AT7" i="36"/>
  <c r="AY22" i="36"/>
  <c r="AI28" i="36"/>
  <c r="AY28" i="36" s="1"/>
  <c r="AS20" i="36"/>
  <c r="AI25" i="36"/>
  <c r="AY25" i="36" s="1"/>
  <c r="AS14" i="36"/>
  <c r="AX7" i="36"/>
  <c r="AY19" i="36"/>
  <c r="AI14" i="36"/>
  <c r="AY14" i="36" s="1"/>
  <c r="AD30" i="36"/>
  <c r="AY18" i="36"/>
  <c r="AO30" i="36"/>
  <c r="AW15" i="36"/>
  <c r="AV7" i="36"/>
  <c r="AQ7" i="36"/>
  <c r="AS23" i="36"/>
  <c r="AC30" i="36"/>
  <c r="AS6" i="36"/>
  <c r="T30" i="36"/>
  <c r="L6" i="36"/>
  <c r="AI7" i="36"/>
  <c r="AK30" i="36"/>
  <c r="AB30" i="36"/>
  <c r="AR6" i="36"/>
  <c r="AI6" i="36"/>
  <c r="AI15" i="36"/>
  <c r="AJ30" i="36"/>
  <c r="AQ6" i="36"/>
  <c r="AG30" i="36"/>
  <c r="AW6" i="36"/>
  <c r="AS7" i="36"/>
  <c r="AY15" i="36" l="1"/>
  <c r="AY24" i="36"/>
  <c r="AY23" i="36"/>
  <c r="AT30" i="36"/>
  <c r="AV30" i="36"/>
  <c r="AU30" i="36"/>
  <c r="AW30" i="36"/>
  <c r="AX30" i="36"/>
  <c r="AQ30" i="36"/>
  <c r="AZ33" i="36" s="1"/>
  <c r="BB33" i="36" s="1"/>
  <c r="BA35" i="36"/>
  <c r="AY26" i="36"/>
  <c r="AY7" i="36"/>
  <c r="AR30" i="36"/>
  <c r="AI30" i="36"/>
  <c r="AY6" i="36"/>
  <c r="AS30" i="36"/>
  <c r="BB35" i="36" l="1"/>
  <c r="AQ33" i="36"/>
  <c r="M33" i="36"/>
  <c r="M34" i="36" s="1"/>
  <c r="AY30" i="36"/>
  <c r="AY32" i="36"/>
  <c r="BC33" i="36" l="1"/>
  <c r="BD33" i="36" s="1"/>
  <c r="AY33" i="36"/>
  <c r="BM29" i="26" l="1"/>
  <c r="BL29" i="26"/>
  <c r="BK29" i="26"/>
  <c r="BJ29" i="26"/>
  <c r="BI29" i="26"/>
  <c r="BH29" i="26"/>
  <c r="BG29" i="26"/>
  <c r="BM28" i="26"/>
  <c r="BL28" i="26"/>
  <c r="BK28" i="26"/>
  <c r="BJ28" i="26"/>
  <c r="BI28" i="26"/>
  <c r="BH28" i="26"/>
  <c r="BG28" i="26"/>
  <c r="BM27" i="26"/>
  <c r="BL27" i="26"/>
  <c r="BK27" i="26"/>
  <c r="BJ27" i="26"/>
  <c r="BI27" i="26"/>
  <c r="BH27" i="26"/>
  <c r="BG27" i="26"/>
  <c r="BM26" i="26"/>
  <c r="BL26" i="26"/>
  <c r="BK26" i="26"/>
  <c r="BJ26" i="26"/>
  <c r="BI26" i="26"/>
  <c r="BH26" i="26"/>
  <c r="BG26" i="26"/>
  <c r="BM25" i="26"/>
  <c r="BL25" i="26"/>
  <c r="BK25" i="26"/>
  <c r="BJ25" i="26"/>
  <c r="BI25" i="26"/>
  <c r="BH25" i="26"/>
  <c r="BG25" i="26"/>
  <c r="BM24" i="26"/>
  <c r="BL24" i="26"/>
  <c r="BK24" i="26"/>
  <c r="BJ24" i="26"/>
  <c r="BI24" i="26"/>
  <c r="BH24" i="26"/>
  <c r="BG24" i="26"/>
  <c r="BM23" i="26"/>
  <c r="BL23" i="26"/>
  <c r="BK23" i="26"/>
  <c r="BJ23" i="26"/>
  <c r="BI23" i="26"/>
  <c r="BH23" i="26"/>
  <c r="BG23" i="26"/>
  <c r="BM22" i="26"/>
  <c r="BL22" i="26"/>
  <c r="BK22" i="26"/>
  <c r="BJ22" i="26"/>
  <c r="BI22" i="26"/>
  <c r="BH22" i="26"/>
  <c r="BG22" i="26"/>
  <c r="BM21" i="26"/>
  <c r="BL21" i="26"/>
  <c r="BK21" i="26"/>
  <c r="BJ21" i="26"/>
  <c r="BI21" i="26"/>
  <c r="BH21" i="26"/>
  <c r="BG21" i="26"/>
  <c r="BM20" i="26"/>
  <c r="BL20" i="26"/>
  <c r="BK20" i="26"/>
  <c r="BJ20" i="26"/>
  <c r="BI20" i="26"/>
  <c r="BH20" i="26"/>
  <c r="BG20" i="26"/>
  <c r="BM19" i="26"/>
  <c r="BL19" i="26"/>
  <c r="BK19" i="26"/>
  <c r="BJ19" i="26"/>
  <c r="BI19" i="26"/>
  <c r="BH19" i="26"/>
  <c r="BG19" i="26"/>
  <c r="BM18" i="26"/>
  <c r="BL18" i="26"/>
  <c r="BK18" i="26"/>
  <c r="BJ18" i="26"/>
  <c r="BI18" i="26"/>
  <c r="BH18" i="26"/>
  <c r="BG18" i="26"/>
  <c r="BM17" i="26"/>
  <c r="BL17" i="26"/>
  <c r="BK17" i="26"/>
  <c r="BJ17" i="26"/>
  <c r="BI17" i="26"/>
  <c r="BH17" i="26"/>
  <c r="BG17" i="26"/>
  <c r="BM16" i="26"/>
  <c r="BL16" i="26"/>
  <c r="BK16" i="26"/>
  <c r="BJ16" i="26"/>
  <c r="BI16" i="26"/>
  <c r="BH16" i="26"/>
  <c r="BG16" i="26"/>
  <c r="BM15" i="26"/>
  <c r="BL15" i="26"/>
  <c r="BK15" i="26"/>
  <c r="BJ15" i="26"/>
  <c r="BI15" i="26"/>
  <c r="BH15" i="26"/>
  <c r="BG15" i="26"/>
  <c r="BM14" i="26"/>
  <c r="BL14" i="26"/>
  <c r="BK14" i="26"/>
  <c r="BJ14" i="26"/>
  <c r="BI14" i="26"/>
  <c r="BH14" i="26"/>
  <c r="BG14" i="26"/>
  <c r="BM13" i="26"/>
  <c r="BL13" i="26"/>
  <c r="BJ13" i="26"/>
  <c r="BI13" i="26"/>
  <c r="BH13" i="26"/>
  <c r="BG13" i="26"/>
  <c r="BM6" i="26"/>
  <c r="BL6" i="26"/>
  <c r="BK6" i="26"/>
  <c r="BJ6" i="26"/>
  <c r="BI6" i="26"/>
  <c r="BH6" i="26"/>
  <c r="BG6" i="26"/>
  <c r="BM29" i="29"/>
  <c r="BL29" i="29"/>
  <c r="BK29" i="29"/>
  <c r="BJ29" i="29"/>
  <c r="BI29" i="29"/>
  <c r="BH29" i="29"/>
  <c r="BG29" i="29"/>
  <c r="BM28" i="29"/>
  <c r="BI28" i="29"/>
  <c r="BH28" i="29"/>
  <c r="BG28" i="29"/>
  <c r="BM27" i="29"/>
  <c r="BL27" i="29"/>
  <c r="BI27" i="29"/>
  <c r="BH27" i="29"/>
  <c r="BG27" i="29"/>
  <c r="BM26" i="29"/>
  <c r="BL26" i="29"/>
  <c r="BJ26" i="29"/>
  <c r="BI26" i="29"/>
  <c r="BH26" i="29"/>
  <c r="BG26" i="29"/>
  <c r="BM25" i="29"/>
  <c r="BL25" i="29"/>
  <c r="BK25" i="29"/>
  <c r="BJ25" i="29"/>
  <c r="BI25" i="29"/>
  <c r="BH25" i="29"/>
  <c r="BG25" i="29"/>
  <c r="BM24" i="29"/>
  <c r="BL24" i="29"/>
  <c r="BK24" i="29"/>
  <c r="BJ24" i="29"/>
  <c r="BI24" i="29"/>
  <c r="BH24" i="29"/>
  <c r="BG24" i="29"/>
  <c r="BM23" i="29"/>
  <c r="BL23" i="29"/>
  <c r="BK23" i="29"/>
  <c r="BJ23" i="29"/>
  <c r="BI23" i="29"/>
  <c r="BH23" i="29"/>
  <c r="BG23" i="29"/>
  <c r="BM22" i="29"/>
  <c r="BL22" i="29"/>
  <c r="BK22" i="29"/>
  <c r="BJ22" i="29"/>
  <c r="BI22" i="29"/>
  <c r="BH22" i="29"/>
  <c r="BG22" i="29"/>
  <c r="BM21" i="29"/>
  <c r="BL21" i="29"/>
  <c r="BK21" i="29"/>
  <c r="BJ21" i="29"/>
  <c r="BI21" i="29"/>
  <c r="BH21" i="29"/>
  <c r="BG21" i="29"/>
  <c r="BM20" i="29"/>
  <c r="BL20" i="29"/>
  <c r="BK20" i="29"/>
  <c r="BJ20" i="29"/>
  <c r="BI20" i="29"/>
  <c r="BH20" i="29"/>
  <c r="BG20" i="29"/>
  <c r="BM19" i="29"/>
  <c r="BL19" i="29"/>
  <c r="BK19" i="29"/>
  <c r="BJ19" i="29"/>
  <c r="BI19" i="29"/>
  <c r="BH19" i="29"/>
  <c r="BG19" i="29"/>
  <c r="BM18" i="29"/>
  <c r="BL18" i="29"/>
  <c r="BK18" i="29"/>
  <c r="BJ18" i="29"/>
  <c r="BI18" i="29"/>
  <c r="BH18" i="29"/>
  <c r="BG18" i="29"/>
  <c r="BM17" i="29"/>
  <c r="BL17" i="29"/>
  <c r="BK17" i="29"/>
  <c r="BJ17" i="29"/>
  <c r="BI17" i="29"/>
  <c r="BH17" i="29"/>
  <c r="BG17" i="29"/>
  <c r="BM16" i="29"/>
  <c r="BL16" i="29"/>
  <c r="BK16" i="29"/>
  <c r="BJ16" i="29"/>
  <c r="BI16" i="29"/>
  <c r="BH16" i="29"/>
  <c r="BG16" i="29"/>
  <c r="BM15" i="29"/>
  <c r="BL15" i="29"/>
  <c r="BK15" i="29"/>
  <c r="BJ15" i="29"/>
  <c r="BI15" i="29"/>
  <c r="BH15" i="29"/>
  <c r="BG15" i="29"/>
  <c r="BM14" i="29"/>
  <c r="BL14" i="29"/>
  <c r="BK14" i="29"/>
  <c r="BJ14" i="29"/>
  <c r="BI14" i="29"/>
  <c r="BH14" i="29"/>
  <c r="BG14" i="29"/>
  <c r="BM13" i="29"/>
  <c r="BL13" i="29"/>
  <c r="BK13" i="29"/>
  <c r="BJ13" i="29"/>
  <c r="BI13" i="29"/>
  <c r="BH13" i="29"/>
  <c r="BG13" i="29"/>
  <c r="BM12" i="29"/>
  <c r="BL12" i="29"/>
  <c r="BK12" i="29"/>
  <c r="BJ12" i="29"/>
  <c r="BI12" i="29"/>
  <c r="BH12" i="29"/>
  <c r="BG12" i="29"/>
  <c r="BM11" i="29"/>
  <c r="BL11" i="29"/>
  <c r="BK11" i="29"/>
  <c r="BJ11" i="29"/>
  <c r="BI11" i="29"/>
  <c r="BH11" i="29"/>
  <c r="BG11" i="29"/>
  <c r="BM10" i="29"/>
  <c r="BL10" i="29"/>
  <c r="BK10" i="29"/>
  <c r="BJ10" i="29"/>
  <c r="BI10" i="29"/>
  <c r="BH10" i="29"/>
  <c r="BG10" i="29"/>
  <c r="BM9" i="29"/>
  <c r="BL9" i="29"/>
  <c r="BK9" i="29"/>
  <c r="BJ9" i="29"/>
  <c r="BI9" i="29"/>
  <c r="BH9" i="29"/>
  <c r="BG9" i="29"/>
  <c r="BM8" i="29"/>
  <c r="BL8" i="29"/>
  <c r="BK8" i="29"/>
  <c r="BJ8" i="29"/>
  <c r="BI8" i="29"/>
  <c r="BH8" i="29"/>
  <c r="BG8" i="29"/>
  <c r="BM7" i="29"/>
  <c r="BL7" i="29"/>
  <c r="BK7" i="29"/>
  <c r="BJ7" i="29"/>
  <c r="BI7" i="29"/>
  <c r="BH7" i="29"/>
  <c r="BG7" i="29"/>
  <c r="BM6" i="29"/>
  <c r="BL6" i="29"/>
  <c r="BK6" i="29"/>
  <c r="BJ6" i="29"/>
  <c r="BI6" i="29"/>
  <c r="BH6" i="29"/>
  <c r="BG6" i="29"/>
  <c r="BS5" i="20" l="1"/>
  <c r="BS6" i="20" s="1"/>
  <c r="BS7" i="20" s="1"/>
  <c r="BH26" i="20" l="1"/>
  <c r="BL26" i="20"/>
  <c r="BI27" i="20"/>
  <c r="BM27" i="20"/>
  <c r="BJ28" i="20"/>
  <c r="BI26" i="20"/>
  <c r="BM26" i="20"/>
  <c r="BJ27" i="20"/>
  <c r="BG28" i="20"/>
  <c r="BK28" i="20"/>
  <c r="BJ26" i="20"/>
  <c r="BG27" i="20"/>
  <c r="BK27" i="20"/>
  <c r="BH28" i="20"/>
  <c r="BL28" i="20"/>
  <c r="BG26" i="20"/>
  <c r="BK26" i="20"/>
  <c r="BH27" i="20"/>
  <c r="BL27" i="20"/>
  <c r="BI28" i="20"/>
  <c r="BM28" i="20"/>
  <c r="BM26" i="35" l="1"/>
  <c r="BK26" i="35"/>
  <c r="BH26" i="35"/>
  <c r="BG26" i="35"/>
  <c r="BR5" i="35"/>
  <c r="BL28" i="35" s="1"/>
  <c r="BH29" i="35"/>
  <c r="BM23" i="35"/>
  <c r="BL23" i="35"/>
  <c r="BK23" i="35"/>
  <c r="BJ23" i="35"/>
  <c r="BI23" i="35"/>
  <c r="BH23" i="35"/>
  <c r="BG23" i="35"/>
  <c r="BH21" i="35"/>
  <c r="BL20" i="35"/>
  <c r="BK20" i="35"/>
  <c r="BI20" i="35"/>
  <c r="BH20" i="35"/>
  <c r="BL19" i="35"/>
  <c r="BK19" i="35"/>
  <c r="BH19" i="35"/>
  <c r="BM18" i="35"/>
  <c r="BL18" i="35"/>
  <c r="BJ18" i="35"/>
  <c r="BH18" i="35"/>
  <c r="BM17" i="35"/>
  <c r="BL17" i="35"/>
  <c r="BK17" i="35"/>
  <c r="BJ17" i="35"/>
  <c r="BI17" i="35"/>
  <c r="BH17" i="35"/>
  <c r="BG17" i="35"/>
  <c r="BM16" i="35"/>
  <c r="BL16" i="35"/>
  <c r="BK16" i="35"/>
  <c r="BJ16" i="35"/>
  <c r="BI16" i="35"/>
  <c r="BH16" i="35"/>
  <c r="BG16" i="35"/>
  <c r="BM15" i="35"/>
  <c r="BI15" i="35"/>
  <c r="BH15" i="35"/>
  <c r="BM14" i="35"/>
  <c r="BL14" i="35"/>
  <c r="BH14" i="35"/>
  <c r="BK13" i="35"/>
  <c r="BJ6" i="35"/>
  <c r="BH6" i="35"/>
  <c r="BL27" i="35" l="1"/>
  <c r="BM28" i="35"/>
  <c r="BG28" i="35"/>
  <c r="BH27" i="35"/>
  <c r="BI28" i="35"/>
  <c r="BI26" i="35"/>
  <c r="BJ27" i="35"/>
  <c r="BK28" i="35"/>
  <c r="BL26" i="35"/>
  <c r="BI27" i="35"/>
  <c r="BM27" i="35"/>
  <c r="BJ28" i="35"/>
  <c r="BJ26" i="35"/>
  <c r="BG27" i="35"/>
  <c r="BK27" i="35"/>
  <c r="BH28" i="35"/>
  <c r="A3" i="35" l="1"/>
  <c r="BO5" i="35"/>
  <c r="AZ6" i="35"/>
  <c r="BA6" i="35"/>
  <c r="BB6" i="35"/>
  <c r="BC6" i="35"/>
  <c r="BD6" i="35"/>
  <c r="BE6" i="35"/>
  <c r="BF6" i="35"/>
  <c r="M7" i="35"/>
  <c r="N7" i="35"/>
  <c r="O7" i="35"/>
  <c r="P7" i="35"/>
  <c r="Q7" i="35"/>
  <c r="R7" i="35"/>
  <c r="S7" i="35"/>
  <c r="AZ7" i="35"/>
  <c r="BA7" i="35"/>
  <c r="BB7" i="35"/>
  <c r="BC7" i="35"/>
  <c r="BD7" i="35"/>
  <c r="BE7" i="35"/>
  <c r="BF7" i="35"/>
  <c r="M8" i="35"/>
  <c r="N8" i="35"/>
  <c r="O8" i="35"/>
  <c r="P8" i="35"/>
  <c r="Q8" i="35"/>
  <c r="R8" i="35"/>
  <c r="S8" i="35"/>
  <c r="AZ8" i="35"/>
  <c r="BA8" i="35"/>
  <c r="BB8" i="35"/>
  <c r="BC8" i="35"/>
  <c r="BD8" i="35"/>
  <c r="BE8" i="35"/>
  <c r="BF8" i="35"/>
  <c r="M9" i="35"/>
  <c r="N9" i="35"/>
  <c r="O9" i="35"/>
  <c r="P9" i="35"/>
  <c r="Q9" i="35"/>
  <c r="R9" i="35"/>
  <c r="S9" i="35"/>
  <c r="AZ9" i="35"/>
  <c r="BA9" i="35"/>
  <c r="BB9" i="35"/>
  <c r="BC9" i="35"/>
  <c r="BD9" i="35"/>
  <c r="BE9" i="35"/>
  <c r="BF9" i="35"/>
  <c r="M10" i="35"/>
  <c r="N10" i="35"/>
  <c r="O10" i="35"/>
  <c r="P10" i="35"/>
  <c r="Q10" i="35"/>
  <c r="R10" i="35"/>
  <c r="S10" i="35"/>
  <c r="AZ10" i="35"/>
  <c r="BA10" i="35"/>
  <c r="BB10" i="35"/>
  <c r="BC10" i="35"/>
  <c r="BD10" i="35"/>
  <c r="BE10" i="35"/>
  <c r="BF10" i="35"/>
  <c r="M11" i="35"/>
  <c r="N11" i="35"/>
  <c r="O11" i="35"/>
  <c r="P11" i="35"/>
  <c r="Q11" i="35"/>
  <c r="R11" i="35"/>
  <c r="S11" i="35"/>
  <c r="AZ11" i="35"/>
  <c r="BA11" i="35"/>
  <c r="BB11" i="35"/>
  <c r="BC11" i="35"/>
  <c r="BD11" i="35"/>
  <c r="BE11" i="35"/>
  <c r="BF11" i="35"/>
  <c r="M12" i="35"/>
  <c r="N12" i="35"/>
  <c r="O12" i="35"/>
  <c r="P12" i="35"/>
  <c r="Q12" i="35"/>
  <c r="R12" i="35"/>
  <c r="S12" i="35"/>
  <c r="AZ12" i="35"/>
  <c r="BA12" i="35"/>
  <c r="BB12" i="35"/>
  <c r="BC12" i="35"/>
  <c r="BD12" i="35"/>
  <c r="BE12" i="35"/>
  <c r="BF12" i="35"/>
  <c r="Q13" i="35"/>
  <c r="AZ13" i="35"/>
  <c r="BA13" i="35"/>
  <c r="BB13" i="35"/>
  <c r="BC13" i="35"/>
  <c r="BD13" i="35"/>
  <c r="BE13" i="35"/>
  <c r="BF13" i="35"/>
  <c r="N14" i="35"/>
  <c r="R14" i="35"/>
  <c r="S14" i="35"/>
  <c r="AZ14" i="35"/>
  <c r="BA14" i="35"/>
  <c r="BB14" i="35"/>
  <c r="BC14" i="35"/>
  <c r="BD14" i="35"/>
  <c r="BE14" i="35"/>
  <c r="BF14" i="35"/>
  <c r="N15" i="35"/>
  <c r="O15" i="35"/>
  <c r="S15" i="35"/>
  <c r="AZ15" i="35"/>
  <c r="BA15" i="35"/>
  <c r="BB15" i="35"/>
  <c r="BC15" i="35"/>
  <c r="BD15" i="35"/>
  <c r="BE15" i="35"/>
  <c r="BF15" i="35"/>
  <c r="M16" i="35"/>
  <c r="N16" i="35"/>
  <c r="O16" i="35"/>
  <c r="P16" i="35"/>
  <c r="Q16" i="35"/>
  <c r="R16" i="35"/>
  <c r="S16" i="35"/>
  <c r="AZ16" i="35"/>
  <c r="BA16" i="35"/>
  <c r="BB16" i="35"/>
  <c r="BC16" i="35"/>
  <c r="BD16" i="35"/>
  <c r="BE16" i="35"/>
  <c r="BF16" i="35"/>
  <c r="M17" i="35"/>
  <c r="N17" i="35"/>
  <c r="O17" i="35"/>
  <c r="P17" i="35"/>
  <c r="Q17" i="35"/>
  <c r="R17" i="35"/>
  <c r="S17" i="35"/>
  <c r="AZ17" i="35"/>
  <c r="BA17" i="35"/>
  <c r="BB17" i="35"/>
  <c r="BC17" i="35"/>
  <c r="BD17" i="35"/>
  <c r="BE17" i="35"/>
  <c r="BF17" i="35"/>
  <c r="N18" i="35"/>
  <c r="P18" i="35"/>
  <c r="R18" i="35"/>
  <c r="S18" i="35"/>
  <c r="AZ18" i="35"/>
  <c r="BA18" i="35"/>
  <c r="BB18" i="35"/>
  <c r="BC18" i="35"/>
  <c r="BD18" i="35"/>
  <c r="BE18" i="35"/>
  <c r="BF18" i="35"/>
  <c r="N19" i="35"/>
  <c r="Q19" i="35"/>
  <c r="R19" i="35"/>
  <c r="AZ19" i="35"/>
  <c r="BA19" i="35"/>
  <c r="BB19" i="35"/>
  <c r="BC19" i="35"/>
  <c r="BD19" i="35"/>
  <c r="BE19" i="35"/>
  <c r="BF19" i="35"/>
  <c r="N20" i="35"/>
  <c r="O20" i="35"/>
  <c r="Q20" i="35"/>
  <c r="R20" i="35"/>
  <c r="AZ20" i="35"/>
  <c r="BA20" i="35"/>
  <c r="BB20" i="35"/>
  <c r="BC20" i="35"/>
  <c r="BD20" i="35"/>
  <c r="BE20" i="35"/>
  <c r="BF20" i="35"/>
  <c r="N21" i="35"/>
  <c r="AZ21" i="35"/>
  <c r="BA21" i="35"/>
  <c r="BB21" i="35"/>
  <c r="BC21" i="35"/>
  <c r="BD21" i="35"/>
  <c r="BE21" i="35"/>
  <c r="BF21" i="35"/>
  <c r="AZ22" i="35"/>
  <c r="BA22" i="35"/>
  <c r="BB22" i="35"/>
  <c r="BC22" i="35"/>
  <c r="BD22" i="35"/>
  <c r="BE22" i="35"/>
  <c r="BF22" i="35"/>
  <c r="M23" i="35"/>
  <c r="N23" i="35"/>
  <c r="O23" i="35"/>
  <c r="P23" i="35"/>
  <c r="Q23" i="35"/>
  <c r="R23" i="35"/>
  <c r="S23" i="35"/>
  <c r="AZ23" i="35"/>
  <c r="BA23" i="35"/>
  <c r="BB23" i="35"/>
  <c r="BC23" i="35"/>
  <c r="BD23" i="35"/>
  <c r="BE23" i="35"/>
  <c r="BF23" i="35"/>
  <c r="AZ24" i="35"/>
  <c r="BA24" i="35"/>
  <c r="BB24" i="35"/>
  <c r="BC24" i="35"/>
  <c r="BD24" i="35"/>
  <c r="BE24" i="35"/>
  <c r="BF24" i="35"/>
  <c r="AZ25" i="35"/>
  <c r="BA25" i="35"/>
  <c r="BB25" i="35"/>
  <c r="BC25" i="35"/>
  <c r="BD25" i="35"/>
  <c r="BE25" i="35"/>
  <c r="BF25" i="35"/>
  <c r="M26" i="35"/>
  <c r="N26" i="35"/>
  <c r="O26" i="35"/>
  <c r="P26" i="35"/>
  <c r="Q26" i="35"/>
  <c r="R26" i="35"/>
  <c r="S26" i="35"/>
  <c r="AZ26" i="35"/>
  <c r="BA26" i="35"/>
  <c r="BB26" i="35"/>
  <c r="BC26" i="35"/>
  <c r="BD26" i="35"/>
  <c r="BE26" i="35"/>
  <c r="BF26" i="35"/>
  <c r="M27" i="35"/>
  <c r="N27" i="35"/>
  <c r="O27" i="35"/>
  <c r="P27" i="35"/>
  <c r="Q27" i="35"/>
  <c r="R27" i="35"/>
  <c r="S27" i="35"/>
  <c r="AZ27" i="35"/>
  <c r="BA27" i="35"/>
  <c r="BB27" i="35"/>
  <c r="BC27" i="35"/>
  <c r="BD27" i="35"/>
  <c r="BE27" i="35"/>
  <c r="BF27" i="35"/>
  <c r="M28" i="35"/>
  <c r="N28" i="35"/>
  <c r="O28" i="35"/>
  <c r="P28" i="35"/>
  <c r="Q28" i="35"/>
  <c r="R28" i="35"/>
  <c r="S28" i="35"/>
  <c r="AZ28" i="35"/>
  <c r="BA28" i="35"/>
  <c r="BB28" i="35"/>
  <c r="BC28" i="35"/>
  <c r="BD28" i="35"/>
  <c r="BE28" i="35"/>
  <c r="BF28" i="35"/>
  <c r="N29" i="35"/>
  <c r="AZ29" i="35"/>
  <c r="BA29" i="35"/>
  <c r="BB29" i="35"/>
  <c r="BC29" i="35"/>
  <c r="BD29" i="35"/>
  <c r="BE29" i="35"/>
  <c r="BF29" i="35"/>
  <c r="BC33" i="35"/>
  <c r="A3" i="32"/>
  <c r="M6" i="32"/>
  <c r="N6" i="32"/>
  <c r="O6" i="32"/>
  <c r="P6" i="32"/>
  <c r="Q6" i="32"/>
  <c r="R6" i="32"/>
  <c r="S6" i="32"/>
  <c r="AZ6" i="32"/>
  <c r="BA6" i="32"/>
  <c r="BB6" i="32"/>
  <c r="BC6" i="32"/>
  <c r="BD6" i="32"/>
  <c r="BE6" i="32"/>
  <c r="BF6" i="32"/>
  <c r="M7" i="32"/>
  <c r="N7" i="32"/>
  <c r="O7" i="32"/>
  <c r="P7" i="32"/>
  <c r="Q7" i="32"/>
  <c r="R7" i="32"/>
  <c r="S7" i="32"/>
  <c r="AZ7" i="32"/>
  <c r="BA7" i="32"/>
  <c r="BB7" i="32"/>
  <c r="BC7" i="32"/>
  <c r="BD7" i="32"/>
  <c r="BE7" i="32"/>
  <c r="BF7" i="32"/>
  <c r="M8" i="32"/>
  <c r="N8" i="32"/>
  <c r="O8" i="32"/>
  <c r="P8" i="32"/>
  <c r="Q8" i="32"/>
  <c r="R8" i="32"/>
  <c r="S8" i="32"/>
  <c r="AZ8" i="32"/>
  <c r="BA8" i="32"/>
  <c r="BB8" i="32"/>
  <c r="BC8" i="32"/>
  <c r="BD8" i="32"/>
  <c r="BE8" i="32"/>
  <c r="BF8" i="32"/>
  <c r="M9" i="32"/>
  <c r="N9" i="32"/>
  <c r="O9" i="32"/>
  <c r="P9" i="32"/>
  <c r="Q9" i="32"/>
  <c r="R9" i="32"/>
  <c r="S9" i="32"/>
  <c r="AZ9" i="32"/>
  <c r="BA9" i="32"/>
  <c r="BB9" i="32"/>
  <c r="BC9" i="32"/>
  <c r="BD9" i="32"/>
  <c r="BE9" i="32"/>
  <c r="BF9" i="32"/>
  <c r="M10" i="32"/>
  <c r="N10" i="32"/>
  <c r="O10" i="32"/>
  <c r="P10" i="32"/>
  <c r="Q10" i="32"/>
  <c r="R10" i="32"/>
  <c r="S10" i="32"/>
  <c r="AZ10" i="32"/>
  <c r="BA10" i="32"/>
  <c r="BB10" i="32"/>
  <c r="BC10" i="32"/>
  <c r="BD10" i="32"/>
  <c r="BE10" i="32"/>
  <c r="BF10" i="32"/>
  <c r="M11" i="32"/>
  <c r="N11" i="32"/>
  <c r="O11" i="32"/>
  <c r="P11" i="32"/>
  <c r="Q11" i="32"/>
  <c r="R11" i="32"/>
  <c r="S11" i="32"/>
  <c r="AZ11" i="32"/>
  <c r="BA11" i="32"/>
  <c r="BB11" i="32"/>
  <c r="BC11" i="32"/>
  <c r="BD11" i="32"/>
  <c r="BE11" i="32"/>
  <c r="BF11" i="32"/>
  <c r="M12" i="32"/>
  <c r="N12" i="32"/>
  <c r="O12" i="32"/>
  <c r="P12" i="32"/>
  <c r="Q12" i="32"/>
  <c r="R12" i="32"/>
  <c r="S12" i="32"/>
  <c r="AZ12" i="32"/>
  <c r="BA12" i="32"/>
  <c r="BB12" i="32"/>
  <c r="BC12" i="32"/>
  <c r="BD12" i="32"/>
  <c r="BE12" i="32"/>
  <c r="BF12" i="32"/>
  <c r="M13" i="32"/>
  <c r="N13" i="32"/>
  <c r="O13" i="32"/>
  <c r="P13" i="32"/>
  <c r="Q13" i="32"/>
  <c r="R13" i="32"/>
  <c r="S13" i="32"/>
  <c r="AZ13" i="32"/>
  <c r="BA13" i="32"/>
  <c r="BB13" i="32"/>
  <c r="BC13" i="32"/>
  <c r="BD13" i="32"/>
  <c r="BE13" i="32"/>
  <c r="BF13" i="32"/>
  <c r="M14" i="32"/>
  <c r="N14" i="32"/>
  <c r="O14" i="32"/>
  <c r="P14" i="32"/>
  <c r="Q14" i="32"/>
  <c r="R14" i="32"/>
  <c r="S14" i="32"/>
  <c r="AZ14" i="32"/>
  <c r="BA14" i="32"/>
  <c r="BB14" i="32"/>
  <c r="BC14" i="32"/>
  <c r="BD14" i="32"/>
  <c r="BE14" i="32"/>
  <c r="BF14" i="32"/>
  <c r="M15" i="32"/>
  <c r="N15" i="32"/>
  <c r="O15" i="32"/>
  <c r="P15" i="32"/>
  <c r="Q15" i="32"/>
  <c r="R15" i="32"/>
  <c r="S15" i="32"/>
  <c r="AZ15" i="32"/>
  <c r="BA15" i="32"/>
  <c r="BB15" i="32"/>
  <c r="BC15" i="32"/>
  <c r="BD15" i="32"/>
  <c r="BE15" i="32"/>
  <c r="BF15" i="32"/>
  <c r="M16" i="32"/>
  <c r="N16" i="32"/>
  <c r="O16" i="32"/>
  <c r="P16" i="32"/>
  <c r="Q16" i="32"/>
  <c r="R16" i="32"/>
  <c r="S16" i="32"/>
  <c r="AZ16" i="32"/>
  <c r="BA16" i="32"/>
  <c r="BB16" i="32"/>
  <c r="BC16" i="32"/>
  <c r="BD16" i="32"/>
  <c r="BE16" i="32"/>
  <c r="BF16" i="32"/>
  <c r="M17" i="32"/>
  <c r="N17" i="32"/>
  <c r="O17" i="32"/>
  <c r="P17" i="32"/>
  <c r="Q17" i="32"/>
  <c r="R17" i="32"/>
  <c r="S17" i="32"/>
  <c r="AZ17" i="32"/>
  <c r="BA17" i="32"/>
  <c r="BB17" i="32"/>
  <c r="BC17" i="32"/>
  <c r="BD17" i="32"/>
  <c r="BE17" i="32"/>
  <c r="BF17" i="32"/>
  <c r="M18" i="32"/>
  <c r="N18" i="32"/>
  <c r="O18" i="32"/>
  <c r="P18" i="32"/>
  <c r="Q18" i="32"/>
  <c r="R18" i="32"/>
  <c r="S18" i="32"/>
  <c r="AZ18" i="32"/>
  <c r="BA18" i="32"/>
  <c r="BB18" i="32"/>
  <c r="BC18" i="32"/>
  <c r="BD18" i="32"/>
  <c r="BE18" i="32"/>
  <c r="BF18" i="32"/>
  <c r="M19" i="32"/>
  <c r="N19" i="32"/>
  <c r="O19" i="32"/>
  <c r="P19" i="32"/>
  <c r="Q19" i="32"/>
  <c r="R19" i="32"/>
  <c r="S19" i="32"/>
  <c r="AZ19" i="32"/>
  <c r="BA19" i="32"/>
  <c r="BB19" i="32"/>
  <c r="BC19" i="32"/>
  <c r="BD19" i="32"/>
  <c r="BE19" i="32"/>
  <c r="BF19" i="32"/>
  <c r="M20" i="32"/>
  <c r="N20" i="32"/>
  <c r="O20" i="32"/>
  <c r="P20" i="32"/>
  <c r="Q20" i="32"/>
  <c r="R20" i="32"/>
  <c r="S20" i="32"/>
  <c r="AZ20" i="32"/>
  <c r="BA20" i="32"/>
  <c r="BB20" i="32"/>
  <c r="BC20" i="32"/>
  <c r="BD20" i="32"/>
  <c r="BE20" i="32"/>
  <c r="BF20" i="32"/>
  <c r="M21" i="32"/>
  <c r="N21" i="32"/>
  <c r="O21" i="32"/>
  <c r="P21" i="32"/>
  <c r="Q21" i="32"/>
  <c r="R21" i="32"/>
  <c r="S21" i="32"/>
  <c r="AZ21" i="32"/>
  <c r="BA21" i="32"/>
  <c r="BB21" i="32"/>
  <c r="BC21" i="32"/>
  <c r="BD21" i="32"/>
  <c r="BE21" i="32"/>
  <c r="BF21" i="32"/>
  <c r="M22" i="32"/>
  <c r="N22" i="32"/>
  <c r="O22" i="32"/>
  <c r="P22" i="32"/>
  <c r="Q22" i="32"/>
  <c r="R22" i="32"/>
  <c r="S22" i="32"/>
  <c r="AZ22" i="32"/>
  <c r="BA22" i="32"/>
  <c r="BB22" i="32"/>
  <c r="BC22" i="32"/>
  <c r="BD22" i="32"/>
  <c r="BE22" i="32"/>
  <c r="BF22" i="32"/>
  <c r="M23" i="32"/>
  <c r="N23" i="32"/>
  <c r="O23" i="32"/>
  <c r="P23" i="32"/>
  <c r="Q23" i="32"/>
  <c r="R23" i="32"/>
  <c r="S23" i="32"/>
  <c r="AZ23" i="32"/>
  <c r="BA23" i="32"/>
  <c r="BB23" i="32"/>
  <c r="BC23" i="32"/>
  <c r="BD23" i="32"/>
  <c r="BE23" i="32"/>
  <c r="BF23" i="32"/>
  <c r="M24" i="32"/>
  <c r="N24" i="32"/>
  <c r="O24" i="32"/>
  <c r="P24" i="32"/>
  <c r="Q24" i="32"/>
  <c r="R24" i="32"/>
  <c r="S24" i="32"/>
  <c r="AZ24" i="32"/>
  <c r="BA24" i="32"/>
  <c r="BB24" i="32"/>
  <c r="BC24" i="32"/>
  <c r="BD24" i="32"/>
  <c r="BE24" i="32"/>
  <c r="BF24" i="32"/>
  <c r="M25" i="32"/>
  <c r="N25" i="32"/>
  <c r="O25" i="32"/>
  <c r="P25" i="32"/>
  <c r="Q25" i="32"/>
  <c r="R25" i="32"/>
  <c r="S25" i="32"/>
  <c r="AZ25" i="32"/>
  <c r="BA25" i="32"/>
  <c r="BB25" i="32"/>
  <c r="BC25" i="32"/>
  <c r="BD25" i="32"/>
  <c r="BE25" i="32"/>
  <c r="BF25" i="32"/>
  <c r="M26" i="32"/>
  <c r="N26" i="32"/>
  <c r="O26" i="32"/>
  <c r="P26" i="32"/>
  <c r="Q26" i="32"/>
  <c r="R26" i="32"/>
  <c r="S26" i="32"/>
  <c r="AZ26" i="32"/>
  <c r="BA26" i="32"/>
  <c r="BB26" i="32"/>
  <c r="BC26" i="32"/>
  <c r="BD26" i="32"/>
  <c r="BE26" i="32"/>
  <c r="BF26" i="32"/>
  <c r="M27" i="32"/>
  <c r="N27" i="32"/>
  <c r="O27" i="32"/>
  <c r="P27" i="32"/>
  <c r="Q27" i="32"/>
  <c r="R27" i="32"/>
  <c r="S27" i="32"/>
  <c r="AZ27" i="32"/>
  <c r="BA27" i="32"/>
  <c r="BB27" i="32"/>
  <c r="BC27" i="32"/>
  <c r="BD27" i="32"/>
  <c r="BE27" i="32"/>
  <c r="BF27" i="32"/>
  <c r="M28" i="32"/>
  <c r="N28" i="32"/>
  <c r="O28" i="32"/>
  <c r="P28" i="32"/>
  <c r="Q28" i="32"/>
  <c r="R28" i="32"/>
  <c r="S28" i="32"/>
  <c r="AZ28" i="32"/>
  <c r="BA28" i="32"/>
  <c r="BB28" i="32"/>
  <c r="BC28" i="32"/>
  <c r="BD28" i="32"/>
  <c r="BE28" i="32"/>
  <c r="BF28" i="32"/>
  <c r="M29" i="32"/>
  <c r="N29" i="32"/>
  <c r="O29" i="32"/>
  <c r="P29" i="32"/>
  <c r="Q29" i="32"/>
  <c r="R29" i="32"/>
  <c r="S29" i="32"/>
  <c r="AZ29" i="32"/>
  <c r="BA29" i="32"/>
  <c r="BB29" i="32"/>
  <c r="BC29" i="32"/>
  <c r="BD29" i="32"/>
  <c r="BE29" i="32"/>
  <c r="BF29" i="32"/>
  <c r="M30" i="32"/>
  <c r="Q30" i="32"/>
  <c r="R30" i="32"/>
  <c r="A3" i="31"/>
  <c r="M6" i="31"/>
  <c r="N6" i="31"/>
  <c r="O6" i="31"/>
  <c r="P6" i="31"/>
  <c r="Q6" i="31"/>
  <c r="R6" i="31"/>
  <c r="S6" i="31"/>
  <c r="AZ6" i="31"/>
  <c r="BA6" i="31"/>
  <c r="BB6" i="31"/>
  <c r="BC6" i="31"/>
  <c r="BD6" i="31"/>
  <c r="BE6" i="31"/>
  <c r="BF6" i="31"/>
  <c r="M7" i="31"/>
  <c r="N7" i="31"/>
  <c r="O7" i="31"/>
  <c r="P7" i="31"/>
  <c r="Q7" i="31"/>
  <c r="R7" i="31"/>
  <c r="S7" i="31"/>
  <c r="AZ7" i="31"/>
  <c r="BA7" i="31"/>
  <c r="BB7" i="31"/>
  <c r="BC7" i="31"/>
  <c r="BD7" i="31"/>
  <c r="BE7" i="31"/>
  <c r="BF7" i="31"/>
  <c r="M8" i="31"/>
  <c r="N8" i="31"/>
  <c r="O8" i="31"/>
  <c r="P8" i="31"/>
  <c r="Q8" i="31"/>
  <c r="R8" i="31"/>
  <c r="S8" i="31"/>
  <c r="AZ8" i="31"/>
  <c r="BA8" i="31"/>
  <c r="BB8" i="31"/>
  <c r="BC8" i="31"/>
  <c r="BD8" i="31"/>
  <c r="BE8" i="31"/>
  <c r="BF8" i="31"/>
  <c r="M9" i="31"/>
  <c r="N9" i="31"/>
  <c r="O9" i="31"/>
  <c r="P9" i="31"/>
  <c r="Q9" i="31"/>
  <c r="R9" i="31"/>
  <c r="S9" i="31"/>
  <c r="AZ9" i="31"/>
  <c r="BA9" i="31"/>
  <c r="BB9" i="31"/>
  <c r="BC9" i="31"/>
  <c r="BD9" i="31"/>
  <c r="BE9" i="31"/>
  <c r="BF9" i="31"/>
  <c r="M10" i="31"/>
  <c r="N10" i="31"/>
  <c r="O10" i="31"/>
  <c r="P10" i="31"/>
  <c r="Q10" i="31"/>
  <c r="R10" i="31"/>
  <c r="S10" i="31"/>
  <c r="AZ10" i="31"/>
  <c r="BA10" i="31"/>
  <c r="BB10" i="31"/>
  <c r="BC10" i="31"/>
  <c r="BD10" i="31"/>
  <c r="BE10" i="31"/>
  <c r="BF10" i="31"/>
  <c r="M11" i="31"/>
  <c r="N11" i="31"/>
  <c r="O11" i="31"/>
  <c r="P11" i="31"/>
  <c r="Q11" i="31"/>
  <c r="R11" i="31"/>
  <c r="S11" i="31"/>
  <c r="AZ11" i="31"/>
  <c r="BA11" i="31"/>
  <c r="BB11" i="31"/>
  <c r="BC11" i="31"/>
  <c r="BD11" i="31"/>
  <c r="BE11" i="31"/>
  <c r="BF11" i="31"/>
  <c r="M12" i="31"/>
  <c r="N12" i="31"/>
  <c r="O12" i="31"/>
  <c r="P12" i="31"/>
  <c r="Q12" i="31"/>
  <c r="R12" i="31"/>
  <c r="S12" i="31"/>
  <c r="AZ12" i="31"/>
  <c r="BA12" i="31"/>
  <c r="BB12" i="31"/>
  <c r="BC12" i="31"/>
  <c r="BD12" i="31"/>
  <c r="BE12" i="31"/>
  <c r="BF12" i="31"/>
  <c r="M13" i="31"/>
  <c r="N13" i="31"/>
  <c r="O13" i="31"/>
  <c r="P13" i="31"/>
  <c r="Q13" i="31"/>
  <c r="R13" i="31"/>
  <c r="S13" i="31"/>
  <c r="AZ13" i="31"/>
  <c r="BA13" i="31"/>
  <c r="BB13" i="31"/>
  <c r="BC13" i="31"/>
  <c r="BD13" i="31"/>
  <c r="BE13" i="31"/>
  <c r="BF13" i="31"/>
  <c r="M14" i="31"/>
  <c r="N14" i="31"/>
  <c r="O14" i="31"/>
  <c r="P14" i="31"/>
  <c r="Q14" i="31"/>
  <c r="R14" i="31"/>
  <c r="S14" i="31"/>
  <c r="AZ14" i="31"/>
  <c r="BA14" i="31"/>
  <c r="BB14" i="31"/>
  <c r="BC14" i="31"/>
  <c r="BD14" i="31"/>
  <c r="BE14" i="31"/>
  <c r="BF14" i="31"/>
  <c r="M15" i="31"/>
  <c r="N15" i="31"/>
  <c r="O15" i="31"/>
  <c r="P15" i="31"/>
  <c r="Q15" i="31"/>
  <c r="R15" i="31"/>
  <c r="S15" i="31"/>
  <c r="AZ15" i="31"/>
  <c r="BA15" i="31"/>
  <c r="BB15" i="31"/>
  <c r="BC15" i="31"/>
  <c r="BD15" i="31"/>
  <c r="BE15" i="31"/>
  <c r="BF15" i="31"/>
  <c r="M16" i="31"/>
  <c r="N16" i="31"/>
  <c r="O16" i="31"/>
  <c r="P16" i="31"/>
  <c r="Q16" i="31"/>
  <c r="R16" i="31"/>
  <c r="S16" i="31"/>
  <c r="AZ16" i="31"/>
  <c r="BA16" i="31"/>
  <c r="BB16" i="31"/>
  <c r="BC16" i="31"/>
  <c r="BD16" i="31"/>
  <c r="BE16" i="31"/>
  <c r="BF16" i="31"/>
  <c r="M17" i="31"/>
  <c r="N17" i="31"/>
  <c r="O17" i="31"/>
  <c r="P17" i="31"/>
  <c r="Q17" i="31"/>
  <c r="R17" i="31"/>
  <c r="S17" i="31"/>
  <c r="AZ17" i="31"/>
  <c r="BA17" i="31"/>
  <c r="BB17" i="31"/>
  <c r="BC17" i="31"/>
  <c r="BD17" i="31"/>
  <c r="BE17" i="31"/>
  <c r="BF17" i="31"/>
  <c r="M18" i="31"/>
  <c r="N18" i="31"/>
  <c r="O18" i="31"/>
  <c r="P18" i="31"/>
  <c r="Q18" i="31"/>
  <c r="R18" i="31"/>
  <c r="S18" i="31"/>
  <c r="AZ18" i="31"/>
  <c r="BA18" i="31"/>
  <c r="BB18" i="31"/>
  <c r="BC18" i="31"/>
  <c r="BD18" i="31"/>
  <c r="BE18" i="31"/>
  <c r="BF18" i="31"/>
  <c r="M19" i="31"/>
  <c r="N19" i="31"/>
  <c r="O19" i="31"/>
  <c r="P19" i="31"/>
  <c r="Q19" i="31"/>
  <c r="R19" i="31"/>
  <c r="S19" i="31"/>
  <c r="AZ19" i="31"/>
  <c r="BA19" i="31"/>
  <c r="BB19" i="31"/>
  <c r="BC19" i="31"/>
  <c r="BD19" i="31"/>
  <c r="BE19" i="31"/>
  <c r="BF19" i="31"/>
  <c r="M20" i="31"/>
  <c r="N20" i="31"/>
  <c r="O20" i="31"/>
  <c r="P20" i="31"/>
  <c r="Q20" i="31"/>
  <c r="R20" i="31"/>
  <c r="S20" i="31"/>
  <c r="AZ20" i="31"/>
  <c r="BA20" i="31"/>
  <c r="BB20" i="31"/>
  <c r="BC20" i="31"/>
  <c r="BD20" i="31"/>
  <c r="BE20" i="31"/>
  <c r="BF20" i="31"/>
  <c r="M21" i="31"/>
  <c r="N21" i="31"/>
  <c r="O21" i="31"/>
  <c r="P21" i="31"/>
  <c r="Q21" i="31"/>
  <c r="R21" i="31"/>
  <c r="S21" i="31"/>
  <c r="AZ21" i="31"/>
  <c r="BA21" i="31"/>
  <c r="BB21" i="31"/>
  <c r="BC21" i="31"/>
  <c r="BD21" i="31"/>
  <c r="BE21" i="31"/>
  <c r="BF21" i="31"/>
  <c r="M22" i="31"/>
  <c r="N22" i="31"/>
  <c r="O22" i="31"/>
  <c r="P22" i="31"/>
  <c r="Q22" i="31"/>
  <c r="R22" i="31"/>
  <c r="S22" i="31"/>
  <c r="AZ22" i="31"/>
  <c r="BA22" i="31"/>
  <c r="BB22" i="31"/>
  <c r="BC22" i="31"/>
  <c r="BD22" i="31"/>
  <c r="BE22" i="31"/>
  <c r="BF22" i="31"/>
  <c r="M23" i="31"/>
  <c r="N23" i="31"/>
  <c r="O23" i="31"/>
  <c r="P23" i="31"/>
  <c r="Q23" i="31"/>
  <c r="R23" i="31"/>
  <c r="S23" i="31"/>
  <c r="AZ23" i="31"/>
  <c r="BA23" i="31"/>
  <c r="BB23" i="31"/>
  <c r="BC23" i="31"/>
  <c r="BD23" i="31"/>
  <c r="BE23" i="31"/>
  <c r="BF23" i="31"/>
  <c r="M24" i="31"/>
  <c r="N24" i="31"/>
  <c r="O24" i="31"/>
  <c r="P24" i="31"/>
  <c r="Q24" i="31"/>
  <c r="R24" i="31"/>
  <c r="S24" i="31"/>
  <c r="AZ24" i="31"/>
  <c r="BA24" i="31"/>
  <c r="BB24" i="31"/>
  <c r="BC24" i="31"/>
  <c r="BD24" i="31"/>
  <c r="BE24" i="31"/>
  <c r="BF24" i="31"/>
  <c r="M25" i="31"/>
  <c r="N25" i="31"/>
  <c r="O25" i="31"/>
  <c r="P25" i="31"/>
  <c r="Q25" i="31"/>
  <c r="R25" i="31"/>
  <c r="S25" i="31"/>
  <c r="AZ25" i="31"/>
  <c r="BA25" i="31"/>
  <c r="BB25" i="31"/>
  <c r="BC25" i="31"/>
  <c r="BD25" i="31"/>
  <c r="BE25" i="31"/>
  <c r="BF25" i="31"/>
  <c r="M26" i="31"/>
  <c r="N26" i="31"/>
  <c r="O26" i="31"/>
  <c r="P26" i="31"/>
  <c r="Q26" i="31"/>
  <c r="R26" i="31"/>
  <c r="S26" i="31"/>
  <c r="AZ26" i="31"/>
  <c r="BA26" i="31"/>
  <c r="BB26" i="31"/>
  <c r="BC26" i="31"/>
  <c r="BD26" i="31"/>
  <c r="BE26" i="31"/>
  <c r="BF26" i="31"/>
  <c r="M27" i="31"/>
  <c r="N27" i="31"/>
  <c r="O27" i="31"/>
  <c r="P27" i="31"/>
  <c r="Q27" i="31"/>
  <c r="R27" i="31"/>
  <c r="S27" i="31"/>
  <c r="AZ27" i="31"/>
  <c r="BA27" i="31"/>
  <c r="BB27" i="31"/>
  <c r="BC27" i="31"/>
  <c r="BD27" i="31"/>
  <c r="BE27" i="31"/>
  <c r="BF27" i="31"/>
  <c r="M28" i="31"/>
  <c r="N28" i="31"/>
  <c r="O28" i="31"/>
  <c r="P28" i="31"/>
  <c r="Q28" i="31"/>
  <c r="R28" i="31"/>
  <c r="S28" i="31"/>
  <c r="AZ28" i="31"/>
  <c r="BA28" i="31"/>
  <c r="BB28" i="31"/>
  <c r="BC28" i="31"/>
  <c r="BD28" i="31"/>
  <c r="BE28" i="31"/>
  <c r="BF28" i="31"/>
  <c r="M29" i="31"/>
  <c r="N29" i="31"/>
  <c r="O29" i="31"/>
  <c r="P29" i="31"/>
  <c r="Q29" i="31"/>
  <c r="R29" i="31"/>
  <c r="S29" i="31"/>
  <c r="AZ29" i="31"/>
  <c r="BA29" i="31"/>
  <c r="BB29" i="31"/>
  <c r="BC29" i="31"/>
  <c r="BD29" i="31"/>
  <c r="BE29" i="31"/>
  <c r="BF29" i="31"/>
  <c r="M30" i="31"/>
  <c r="O30" i="31"/>
  <c r="P30" i="31"/>
  <c r="Q30" i="31"/>
  <c r="S30" i="31"/>
  <c r="A3" i="29"/>
  <c r="M6" i="29"/>
  <c r="N6" i="29"/>
  <c r="O6" i="29"/>
  <c r="P6" i="29"/>
  <c r="Q6" i="29"/>
  <c r="R6" i="29"/>
  <c r="S6" i="29"/>
  <c r="AZ6" i="29"/>
  <c r="BA6" i="29"/>
  <c r="BB6" i="29"/>
  <c r="BC6" i="29"/>
  <c r="BD6" i="29"/>
  <c r="BE6" i="29"/>
  <c r="BF6" i="29"/>
  <c r="M7" i="29"/>
  <c r="N7" i="29"/>
  <c r="O7" i="29"/>
  <c r="P7" i="29"/>
  <c r="Q7" i="29"/>
  <c r="R7" i="29"/>
  <c r="S7" i="29"/>
  <c r="AZ7" i="29"/>
  <c r="BA7" i="29"/>
  <c r="BB7" i="29"/>
  <c r="BC7" i="29"/>
  <c r="BD7" i="29"/>
  <c r="BE7" i="29"/>
  <c r="BF7" i="29"/>
  <c r="M8" i="29"/>
  <c r="N8" i="29"/>
  <c r="O8" i="29"/>
  <c r="P8" i="29"/>
  <c r="Q8" i="29"/>
  <c r="R8" i="29"/>
  <c r="S8" i="29"/>
  <c r="AZ8" i="29"/>
  <c r="BA8" i="29"/>
  <c r="BB8" i="29"/>
  <c r="BC8" i="29"/>
  <c r="BD8" i="29"/>
  <c r="BE8" i="29"/>
  <c r="BF8" i="29"/>
  <c r="M9" i="29"/>
  <c r="N9" i="29"/>
  <c r="O9" i="29"/>
  <c r="P9" i="29"/>
  <c r="Q9" i="29"/>
  <c r="R9" i="29"/>
  <c r="S9" i="29"/>
  <c r="AZ9" i="29"/>
  <c r="BA9" i="29"/>
  <c r="BB9" i="29"/>
  <c r="BC9" i="29"/>
  <c r="BD9" i="29"/>
  <c r="BE9" i="29"/>
  <c r="BF9" i="29"/>
  <c r="M10" i="29"/>
  <c r="N10" i="29"/>
  <c r="O10" i="29"/>
  <c r="P10" i="29"/>
  <c r="Q10" i="29"/>
  <c r="R10" i="29"/>
  <c r="S10" i="29"/>
  <c r="AZ10" i="29"/>
  <c r="BA10" i="29"/>
  <c r="BB10" i="29"/>
  <c r="BC10" i="29"/>
  <c r="BD10" i="29"/>
  <c r="BE10" i="29"/>
  <c r="BF10" i="29"/>
  <c r="M11" i="29"/>
  <c r="N11" i="29"/>
  <c r="O11" i="29"/>
  <c r="P11" i="29"/>
  <c r="Q11" i="29"/>
  <c r="R11" i="29"/>
  <c r="S11" i="29"/>
  <c r="AZ11" i="29"/>
  <c r="BA11" i="29"/>
  <c r="BB11" i="29"/>
  <c r="BC11" i="29"/>
  <c r="BD11" i="29"/>
  <c r="BE11" i="29"/>
  <c r="BF11" i="29"/>
  <c r="M12" i="29"/>
  <c r="N12" i="29"/>
  <c r="O12" i="29"/>
  <c r="P12" i="29"/>
  <c r="Q12" i="29"/>
  <c r="R12" i="29"/>
  <c r="S12" i="29"/>
  <c r="AZ12" i="29"/>
  <c r="BA12" i="29"/>
  <c r="BB12" i="29"/>
  <c r="BC12" i="29"/>
  <c r="BD12" i="29"/>
  <c r="BE12" i="29"/>
  <c r="BF12" i="29"/>
  <c r="M13" i="29"/>
  <c r="N13" i="29"/>
  <c r="O13" i="29"/>
  <c r="P13" i="29"/>
  <c r="Q13" i="29"/>
  <c r="R13" i="29"/>
  <c r="S13" i="29"/>
  <c r="AZ13" i="29"/>
  <c r="BA13" i="29"/>
  <c r="BB13" i="29"/>
  <c r="BC13" i="29"/>
  <c r="BD13" i="29"/>
  <c r="BE13" i="29"/>
  <c r="BF13" i="29"/>
  <c r="M14" i="29"/>
  <c r="N14" i="29"/>
  <c r="O14" i="29"/>
  <c r="P14" i="29"/>
  <c r="Q14" i="29"/>
  <c r="R14" i="29"/>
  <c r="S14" i="29"/>
  <c r="AZ14" i="29"/>
  <c r="BA14" i="29"/>
  <c r="BB14" i="29"/>
  <c r="BC14" i="29"/>
  <c r="BD14" i="29"/>
  <c r="BE14" i="29"/>
  <c r="BF14" i="29"/>
  <c r="M15" i="29"/>
  <c r="N15" i="29"/>
  <c r="O15" i="29"/>
  <c r="P15" i="29"/>
  <c r="Q15" i="29"/>
  <c r="R15" i="29"/>
  <c r="S15" i="29"/>
  <c r="AZ15" i="29"/>
  <c r="BA15" i="29"/>
  <c r="BB15" i="29"/>
  <c r="BC15" i="29"/>
  <c r="BD15" i="29"/>
  <c r="BE15" i="29"/>
  <c r="BF15" i="29"/>
  <c r="M16" i="29"/>
  <c r="N16" i="29"/>
  <c r="O16" i="29"/>
  <c r="P16" i="29"/>
  <c r="Q16" i="29"/>
  <c r="R16" i="29"/>
  <c r="S16" i="29"/>
  <c r="AZ16" i="29"/>
  <c r="BA16" i="29"/>
  <c r="BB16" i="29"/>
  <c r="BC16" i="29"/>
  <c r="BD16" i="29"/>
  <c r="BE16" i="29"/>
  <c r="BF16" i="29"/>
  <c r="M17" i="29"/>
  <c r="N17" i="29"/>
  <c r="O17" i="29"/>
  <c r="P17" i="29"/>
  <c r="Q17" i="29"/>
  <c r="R17" i="29"/>
  <c r="S17" i="29"/>
  <c r="AZ17" i="29"/>
  <c r="BA17" i="29"/>
  <c r="BB17" i="29"/>
  <c r="BC17" i="29"/>
  <c r="BD17" i="29"/>
  <c r="BE17" i="29"/>
  <c r="BF17" i="29"/>
  <c r="M18" i="29"/>
  <c r="N18" i="29"/>
  <c r="O18" i="29"/>
  <c r="P18" i="29"/>
  <c r="Q18" i="29"/>
  <c r="R18" i="29"/>
  <c r="S18" i="29"/>
  <c r="AZ18" i="29"/>
  <c r="BA18" i="29"/>
  <c r="BB18" i="29"/>
  <c r="BC18" i="29"/>
  <c r="BD18" i="29"/>
  <c r="BE18" i="29"/>
  <c r="BF18" i="29"/>
  <c r="M19" i="29"/>
  <c r="N19" i="29"/>
  <c r="O19" i="29"/>
  <c r="P19" i="29"/>
  <c r="Q19" i="29"/>
  <c r="R19" i="29"/>
  <c r="S19" i="29"/>
  <c r="AZ19" i="29"/>
  <c r="BA19" i="29"/>
  <c r="BB19" i="29"/>
  <c r="BC19" i="29"/>
  <c r="BD19" i="29"/>
  <c r="BE19" i="29"/>
  <c r="BF19" i="29"/>
  <c r="M20" i="29"/>
  <c r="N20" i="29"/>
  <c r="O20" i="29"/>
  <c r="P20" i="29"/>
  <c r="Q20" i="29"/>
  <c r="R20" i="29"/>
  <c r="S20" i="29"/>
  <c r="AZ20" i="29"/>
  <c r="BA20" i="29"/>
  <c r="BB20" i="29"/>
  <c r="BC20" i="29"/>
  <c r="BD20" i="29"/>
  <c r="BE20" i="29"/>
  <c r="BF20" i="29"/>
  <c r="M21" i="29"/>
  <c r="N21" i="29"/>
  <c r="O21" i="29"/>
  <c r="P21" i="29"/>
  <c r="Q21" i="29"/>
  <c r="R21" i="29"/>
  <c r="S21" i="29"/>
  <c r="AZ21" i="29"/>
  <c r="BA21" i="29"/>
  <c r="BB21" i="29"/>
  <c r="BC21" i="29"/>
  <c r="BD21" i="29"/>
  <c r="BE21" i="29"/>
  <c r="BF21" i="29"/>
  <c r="M22" i="29"/>
  <c r="N22" i="29"/>
  <c r="O22" i="29"/>
  <c r="P22" i="29"/>
  <c r="Q22" i="29"/>
  <c r="R22" i="29"/>
  <c r="S22" i="29"/>
  <c r="AZ22" i="29"/>
  <c r="BA22" i="29"/>
  <c r="BB22" i="29"/>
  <c r="BC22" i="29"/>
  <c r="BD22" i="29"/>
  <c r="BE22" i="29"/>
  <c r="BF22" i="29"/>
  <c r="M23" i="29"/>
  <c r="N23" i="29"/>
  <c r="O23" i="29"/>
  <c r="P23" i="29"/>
  <c r="Q23" i="29"/>
  <c r="R23" i="29"/>
  <c r="S23" i="29"/>
  <c r="AZ23" i="29"/>
  <c r="BA23" i="29"/>
  <c r="BB23" i="29"/>
  <c r="BC23" i="29"/>
  <c r="BD23" i="29"/>
  <c r="BE23" i="29"/>
  <c r="BF23" i="29"/>
  <c r="M24" i="29"/>
  <c r="N24" i="29"/>
  <c r="O24" i="29"/>
  <c r="P24" i="29"/>
  <c r="Q24" i="29"/>
  <c r="R24" i="29"/>
  <c r="S24" i="29"/>
  <c r="AZ24" i="29"/>
  <c r="BA24" i="29"/>
  <c r="BB24" i="29"/>
  <c r="BC24" i="29"/>
  <c r="BD24" i="29"/>
  <c r="BE24" i="29"/>
  <c r="BF24" i="29"/>
  <c r="M25" i="29"/>
  <c r="N25" i="29"/>
  <c r="O25" i="29"/>
  <c r="P25" i="29"/>
  <c r="Q25" i="29"/>
  <c r="R25" i="29"/>
  <c r="S25" i="29"/>
  <c r="AZ25" i="29"/>
  <c r="BA25" i="29"/>
  <c r="BB25" i="29"/>
  <c r="BC25" i="29"/>
  <c r="BD25" i="29"/>
  <c r="BE25" i="29"/>
  <c r="BF25" i="29"/>
  <c r="M26" i="29"/>
  <c r="N26" i="29"/>
  <c r="O26" i="29"/>
  <c r="P26" i="29"/>
  <c r="Q26" i="29"/>
  <c r="R26" i="29"/>
  <c r="S26" i="29"/>
  <c r="AZ26" i="29"/>
  <c r="BA26" i="29"/>
  <c r="BB26" i="29"/>
  <c r="BC26" i="29"/>
  <c r="BD26" i="29"/>
  <c r="BE26" i="29"/>
  <c r="BF26" i="29"/>
  <c r="M27" i="29"/>
  <c r="N27" i="29"/>
  <c r="O27" i="29"/>
  <c r="P27" i="29"/>
  <c r="Q27" i="29"/>
  <c r="R27" i="29"/>
  <c r="S27" i="29"/>
  <c r="AZ27" i="29"/>
  <c r="BA27" i="29"/>
  <c r="BB27" i="29"/>
  <c r="BC27" i="29"/>
  <c r="BD27" i="29"/>
  <c r="BE27" i="29"/>
  <c r="BF27" i="29"/>
  <c r="M28" i="29"/>
  <c r="N28" i="29"/>
  <c r="O28" i="29"/>
  <c r="P28" i="29"/>
  <c r="Q28" i="29"/>
  <c r="R28" i="29"/>
  <c r="S28" i="29"/>
  <c r="AZ28" i="29"/>
  <c r="BA28" i="29"/>
  <c r="BB28" i="29"/>
  <c r="BC28" i="29"/>
  <c r="BD28" i="29"/>
  <c r="BE28" i="29"/>
  <c r="BF28" i="29"/>
  <c r="M29" i="29"/>
  <c r="N29" i="29"/>
  <c r="O29" i="29"/>
  <c r="P29" i="29"/>
  <c r="Q29" i="29"/>
  <c r="R29" i="29"/>
  <c r="S29" i="29"/>
  <c r="AZ29" i="29"/>
  <c r="BA29" i="29"/>
  <c r="BB29" i="29"/>
  <c r="BC29" i="29"/>
  <c r="BD29" i="29"/>
  <c r="BE29" i="29"/>
  <c r="BF29" i="29"/>
  <c r="A3" i="28"/>
  <c r="M6" i="28"/>
  <c r="N6" i="28"/>
  <c r="O6" i="28"/>
  <c r="P6" i="28"/>
  <c r="Q6" i="28"/>
  <c r="R6" i="28"/>
  <c r="S6" i="28"/>
  <c r="AZ6" i="28"/>
  <c r="BA6" i="28"/>
  <c r="BB6" i="28"/>
  <c r="BC6" i="28"/>
  <c r="BD6" i="28"/>
  <c r="BE6" i="28"/>
  <c r="BF6" i="28"/>
  <c r="M7" i="28"/>
  <c r="N7" i="28"/>
  <c r="O7" i="28"/>
  <c r="P7" i="28"/>
  <c r="Q7" i="28"/>
  <c r="R7" i="28"/>
  <c r="S7" i="28"/>
  <c r="AZ7" i="28"/>
  <c r="BA7" i="28"/>
  <c r="BB7" i="28"/>
  <c r="BC7" i="28"/>
  <c r="BD7" i="28"/>
  <c r="BE7" i="28"/>
  <c r="BF7" i="28"/>
  <c r="M8" i="28"/>
  <c r="N8" i="28"/>
  <c r="O8" i="28"/>
  <c r="P8" i="28"/>
  <c r="Q8" i="28"/>
  <c r="R8" i="28"/>
  <c r="S8" i="28"/>
  <c r="AZ8" i="28"/>
  <c r="BA8" i="28"/>
  <c r="BB8" i="28"/>
  <c r="BC8" i="28"/>
  <c r="BD8" i="28"/>
  <c r="BE8" i="28"/>
  <c r="BF8" i="28"/>
  <c r="M9" i="28"/>
  <c r="N9" i="28"/>
  <c r="O9" i="28"/>
  <c r="P9" i="28"/>
  <c r="Q9" i="28"/>
  <c r="R9" i="28"/>
  <c r="S9" i="28"/>
  <c r="AZ9" i="28"/>
  <c r="BA9" i="28"/>
  <c r="BB9" i="28"/>
  <c r="BC9" i="28"/>
  <c r="BD9" i="28"/>
  <c r="BE9" i="28"/>
  <c r="BF9" i="28"/>
  <c r="M10" i="28"/>
  <c r="N10" i="28"/>
  <c r="O10" i="28"/>
  <c r="P10" i="28"/>
  <c r="Q10" i="28"/>
  <c r="R10" i="28"/>
  <c r="S10" i="28"/>
  <c r="AZ10" i="28"/>
  <c r="BA10" i="28"/>
  <c r="BB10" i="28"/>
  <c r="BC10" i="28"/>
  <c r="BD10" i="28"/>
  <c r="BE10" i="28"/>
  <c r="BF10" i="28"/>
  <c r="M11" i="28"/>
  <c r="N11" i="28"/>
  <c r="O11" i="28"/>
  <c r="P11" i="28"/>
  <c r="Q11" i="28"/>
  <c r="R11" i="28"/>
  <c r="S11" i="28"/>
  <c r="AZ11" i="28"/>
  <c r="BA11" i="28"/>
  <c r="BB11" i="28"/>
  <c r="BC11" i="28"/>
  <c r="BD11" i="28"/>
  <c r="BE11" i="28"/>
  <c r="BF11" i="28"/>
  <c r="M12" i="28"/>
  <c r="N12" i="28"/>
  <c r="O12" i="28"/>
  <c r="P12" i="28"/>
  <c r="Q12" i="28"/>
  <c r="R12" i="28"/>
  <c r="S12" i="28"/>
  <c r="AZ12" i="28"/>
  <c r="BA12" i="28"/>
  <c r="BB12" i="28"/>
  <c r="BC12" i="28"/>
  <c r="BD12" i="28"/>
  <c r="BE12" i="28"/>
  <c r="BF12" i="28"/>
  <c r="M13" i="28"/>
  <c r="N13" i="28"/>
  <c r="O13" i="28"/>
  <c r="P13" i="28"/>
  <c r="Q13" i="28"/>
  <c r="R13" i="28"/>
  <c r="S13" i="28"/>
  <c r="AZ13" i="28"/>
  <c r="BA13" i="28"/>
  <c r="BB13" i="28"/>
  <c r="BC13" i="28"/>
  <c r="BD13" i="28"/>
  <c r="BE13" i="28"/>
  <c r="BF13" i="28"/>
  <c r="M14" i="28"/>
  <c r="N14" i="28"/>
  <c r="O14" i="28"/>
  <c r="P14" i="28"/>
  <c r="Q14" i="28"/>
  <c r="R14" i="28"/>
  <c r="S14" i="28"/>
  <c r="AZ14" i="28"/>
  <c r="BA14" i="28"/>
  <c r="BB14" i="28"/>
  <c r="BC14" i="28"/>
  <c r="BD14" i="28"/>
  <c r="BE14" i="28"/>
  <c r="BF14" i="28"/>
  <c r="M15" i="28"/>
  <c r="N15" i="28"/>
  <c r="O15" i="28"/>
  <c r="P15" i="28"/>
  <c r="Q15" i="28"/>
  <c r="R15" i="28"/>
  <c r="S15" i="28"/>
  <c r="AZ15" i="28"/>
  <c r="BA15" i="28"/>
  <c r="BB15" i="28"/>
  <c r="BC15" i="28"/>
  <c r="BD15" i="28"/>
  <c r="BE15" i="28"/>
  <c r="BF15" i="28"/>
  <c r="M16" i="28"/>
  <c r="N16" i="28"/>
  <c r="O16" i="28"/>
  <c r="P16" i="28"/>
  <c r="Q16" i="28"/>
  <c r="R16" i="28"/>
  <c r="S16" i="28"/>
  <c r="AZ16" i="28"/>
  <c r="BA16" i="28"/>
  <c r="BB16" i="28"/>
  <c r="BC16" i="28"/>
  <c r="BD16" i="28"/>
  <c r="BE16" i="28"/>
  <c r="BF16" i="28"/>
  <c r="M17" i="28"/>
  <c r="N17" i="28"/>
  <c r="O17" i="28"/>
  <c r="P17" i="28"/>
  <c r="Q17" i="28"/>
  <c r="R17" i="28"/>
  <c r="S17" i="28"/>
  <c r="AZ17" i="28"/>
  <c r="BA17" i="28"/>
  <c r="BB17" i="28"/>
  <c r="BC17" i="28"/>
  <c r="BD17" i="28"/>
  <c r="BE17" i="28"/>
  <c r="BF17" i="28"/>
  <c r="M18" i="28"/>
  <c r="N18" i="28"/>
  <c r="O18" i="28"/>
  <c r="P18" i="28"/>
  <c r="Q18" i="28"/>
  <c r="R18" i="28"/>
  <c r="S18" i="28"/>
  <c r="AZ18" i="28"/>
  <c r="BA18" i="28"/>
  <c r="BB18" i="28"/>
  <c r="BC18" i="28"/>
  <c r="BD18" i="28"/>
  <c r="BE18" i="28"/>
  <c r="BF18" i="28"/>
  <c r="M19" i="28"/>
  <c r="N19" i="28"/>
  <c r="O19" i="28"/>
  <c r="P19" i="28"/>
  <c r="Q19" i="28"/>
  <c r="R19" i="28"/>
  <c r="S19" i="28"/>
  <c r="AZ19" i="28"/>
  <c r="BA19" i="28"/>
  <c r="BB19" i="28"/>
  <c r="BC19" i="28"/>
  <c r="BD19" i="28"/>
  <c r="BE19" i="28"/>
  <c r="BF19" i="28"/>
  <c r="M20" i="28"/>
  <c r="N20" i="28"/>
  <c r="O20" i="28"/>
  <c r="P20" i="28"/>
  <c r="Q20" i="28"/>
  <c r="R20" i="28"/>
  <c r="S20" i="28"/>
  <c r="AZ20" i="28"/>
  <c r="BA20" i="28"/>
  <c r="BB20" i="28"/>
  <c r="BC20" i="28"/>
  <c r="BD20" i="28"/>
  <c r="BE20" i="28"/>
  <c r="BF20" i="28"/>
  <c r="M21" i="28"/>
  <c r="N21" i="28"/>
  <c r="O21" i="28"/>
  <c r="P21" i="28"/>
  <c r="Q21" i="28"/>
  <c r="R21" i="28"/>
  <c r="S21" i="28"/>
  <c r="AZ21" i="28"/>
  <c r="BA21" i="28"/>
  <c r="BB21" i="28"/>
  <c r="BC21" i="28"/>
  <c r="BD21" i="28"/>
  <c r="BE21" i="28"/>
  <c r="BF21" i="28"/>
  <c r="M22" i="28"/>
  <c r="N22" i="28"/>
  <c r="O22" i="28"/>
  <c r="P22" i="28"/>
  <c r="Q22" i="28"/>
  <c r="R22" i="28"/>
  <c r="S22" i="28"/>
  <c r="AZ22" i="28"/>
  <c r="BA22" i="28"/>
  <c r="BB22" i="28"/>
  <c r="BC22" i="28"/>
  <c r="BD22" i="28"/>
  <c r="BE22" i="28"/>
  <c r="BF22" i="28"/>
  <c r="M23" i="28"/>
  <c r="N23" i="28"/>
  <c r="O23" i="28"/>
  <c r="P23" i="28"/>
  <c r="Q23" i="28"/>
  <c r="R23" i="28"/>
  <c r="S23" i="28"/>
  <c r="AZ23" i="28"/>
  <c r="BA23" i="28"/>
  <c r="BB23" i="28"/>
  <c r="BC23" i="28"/>
  <c r="BD23" i="28"/>
  <c r="BE23" i="28"/>
  <c r="BF23" i="28"/>
  <c r="M24" i="28"/>
  <c r="N24" i="28"/>
  <c r="O24" i="28"/>
  <c r="P24" i="28"/>
  <c r="Q24" i="28"/>
  <c r="R24" i="28"/>
  <c r="S24" i="28"/>
  <c r="AZ24" i="28"/>
  <c r="BA24" i="28"/>
  <c r="BB24" i="28"/>
  <c r="BC24" i="28"/>
  <c r="BD24" i="28"/>
  <c r="BE24" i="28"/>
  <c r="BF24" i="28"/>
  <c r="M25" i="28"/>
  <c r="N25" i="28"/>
  <c r="O25" i="28"/>
  <c r="P25" i="28"/>
  <c r="Q25" i="28"/>
  <c r="R25" i="28"/>
  <c r="S25" i="28"/>
  <c r="AZ25" i="28"/>
  <c r="BA25" i="28"/>
  <c r="BB25" i="28"/>
  <c r="BC25" i="28"/>
  <c r="BD25" i="28"/>
  <c r="BE25" i="28"/>
  <c r="BF25" i="28"/>
  <c r="M26" i="28"/>
  <c r="N26" i="28"/>
  <c r="O26" i="28"/>
  <c r="P26" i="28"/>
  <c r="Q26" i="28"/>
  <c r="R26" i="28"/>
  <c r="S26" i="28"/>
  <c r="AZ26" i="28"/>
  <c r="BA26" i="28"/>
  <c r="BB26" i="28"/>
  <c r="BC26" i="28"/>
  <c r="BD26" i="28"/>
  <c r="BE26" i="28"/>
  <c r="BF26" i="28"/>
  <c r="M27" i="28"/>
  <c r="N27" i="28"/>
  <c r="O27" i="28"/>
  <c r="P27" i="28"/>
  <c r="Q27" i="28"/>
  <c r="R27" i="28"/>
  <c r="S27" i="28"/>
  <c r="AZ27" i="28"/>
  <c r="BA27" i="28"/>
  <c r="BB27" i="28"/>
  <c r="BC27" i="28"/>
  <c r="BD27" i="28"/>
  <c r="BE27" i="28"/>
  <c r="BF27" i="28"/>
  <c r="M28" i="28"/>
  <c r="N28" i="28"/>
  <c r="O28" i="28"/>
  <c r="P28" i="28"/>
  <c r="Q28" i="28"/>
  <c r="R28" i="28"/>
  <c r="S28" i="28"/>
  <c r="AZ28" i="28"/>
  <c r="BA28" i="28"/>
  <c r="BB28" i="28"/>
  <c r="BC28" i="28"/>
  <c r="BD28" i="28"/>
  <c r="BE28" i="28"/>
  <c r="BF28" i="28"/>
  <c r="M29" i="28"/>
  <c r="N29" i="28"/>
  <c r="O29" i="28"/>
  <c r="P29" i="28"/>
  <c r="Q29" i="28"/>
  <c r="R29" i="28"/>
  <c r="S29" i="28"/>
  <c r="AZ29" i="28"/>
  <c r="BA29" i="28"/>
  <c r="BB29" i="28"/>
  <c r="BC29" i="28"/>
  <c r="BD29" i="28"/>
  <c r="BE29" i="28"/>
  <c r="BF29" i="28"/>
  <c r="A3" i="26"/>
  <c r="M6" i="26"/>
  <c r="N6" i="26"/>
  <c r="O6" i="26"/>
  <c r="P6" i="26"/>
  <c r="Q6" i="26"/>
  <c r="R6" i="26"/>
  <c r="S6" i="26"/>
  <c r="AZ6" i="26"/>
  <c r="BA6" i="26"/>
  <c r="BB6" i="26"/>
  <c r="BC6" i="26"/>
  <c r="BD6" i="26"/>
  <c r="BE6" i="26"/>
  <c r="BF6" i="26"/>
  <c r="M7" i="26"/>
  <c r="N7" i="26"/>
  <c r="O7" i="26"/>
  <c r="P7" i="26"/>
  <c r="Q7" i="26"/>
  <c r="R7" i="26"/>
  <c r="S7" i="26"/>
  <c r="AZ7" i="26"/>
  <c r="BA7" i="26"/>
  <c r="BB7" i="26"/>
  <c r="BC7" i="26"/>
  <c r="BD7" i="26"/>
  <c r="BE7" i="26"/>
  <c r="BF7" i="26"/>
  <c r="M8" i="26"/>
  <c r="N8" i="26"/>
  <c r="O8" i="26"/>
  <c r="P8" i="26"/>
  <c r="Q8" i="26"/>
  <c r="R8" i="26"/>
  <c r="S8" i="26"/>
  <c r="AZ8" i="26"/>
  <c r="BA8" i="26"/>
  <c r="BB8" i="26"/>
  <c r="BC8" i="26"/>
  <c r="BD8" i="26"/>
  <c r="BE8" i="26"/>
  <c r="BF8" i="26"/>
  <c r="M9" i="26"/>
  <c r="N9" i="26"/>
  <c r="O9" i="26"/>
  <c r="P9" i="26"/>
  <c r="Q9" i="26"/>
  <c r="R9" i="26"/>
  <c r="S9" i="26"/>
  <c r="AZ9" i="26"/>
  <c r="BA9" i="26"/>
  <c r="BB9" i="26"/>
  <c r="BC9" i="26"/>
  <c r="BD9" i="26"/>
  <c r="BE9" i="26"/>
  <c r="BF9" i="26"/>
  <c r="M10" i="26"/>
  <c r="N10" i="26"/>
  <c r="O10" i="26"/>
  <c r="P10" i="26"/>
  <c r="Q10" i="26"/>
  <c r="R10" i="26"/>
  <c r="S10" i="26"/>
  <c r="AZ10" i="26"/>
  <c r="BA10" i="26"/>
  <c r="BB10" i="26"/>
  <c r="BC10" i="26"/>
  <c r="BD10" i="26"/>
  <c r="BE10" i="26"/>
  <c r="BF10" i="26"/>
  <c r="M11" i="26"/>
  <c r="N11" i="26"/>
  <c r="O11" i="26"/>
  <c r="P11" i="26"/>
  <c r="Q11" i="26"/>
  <c r="R11" i="26"/>
  <c r="S11" i="26"/>
  <c r="AZ11" i="26"/>
  <c r="BA11" i="26"/>
  <c r="BB11" i="26"/>
  <c r="BC11" i="26"/>
  <c r="BD11" i="26"/>
  <c r="BE11" i="26"/>
  <c r="BF11" i="26"/>
  <c r="M12" i="26"/>
  <c r="N12" i="26"/>
  <c r="O12" i="26"/>
  <c r="P12" i="26"/>
  <c r="Q12" i="26"/>
  <c r="R12" i="26"/>
  <c r="S12" i="26"/>
  <c r="AZ12" i="26"/>
  <c r="BA12" i="26"/>
  <c r="BB12" i="26"/>
  <c r="BC12" i="26"/>
  <c r="BD12" i="26"/>
  <c r="BE12" i="26"/>
  <c r="BF12" i="26"/>
  <c r="M13" i="26"/>
  <c r="M30" i="26" s="1"/>
  <c r="N13" i="26"/>
  <c r="O13" i="26"/>
  <c r="P13" i="26"/>
  <c r="Q13" i="26"/>
  <c r="R13" i="26"/>
  <c r="S13" i="26"/>
  <c r="AZ13" i="26"/>
  <c r="BA13" i="26"/>
  <c r="BB13" i="26"/>
  <c r="BC13" i="26"/>
  <c r="BD13" i="26"/>
  <c r="BE13" i="26"/>
  <c r="BF13" i="26"/>
  <c r="M14" i="26"/>
  <c r="N14" i="26"/>
  <c r="O14" i="26"/>
  <c r="P14" i="26"/>
  <c r="Q14" i="26"/>
  <c r="R14" i="26"/>
  <c r="S14" i="26"/>
  <c r="AZ14" i="26"/>
  <c r="BA14" i="26"/>
  <c r="BB14" i="26"/>
  <c r="BC14" i="26"/>
  <c r="BD14" i="26"/>
  <c r="BE14" i="26"/>
  <c r="BF14" i="26"/>
  <c r="M15" i="26"/>
  <c r="N15" i="26"/>
  <c r="O15" i="26"/>
  <c r="P15" i="26"/>
  <c r="Q15" i="26"/>
  <c r="R15" i="26"/>
  <c r="S15" i="26"/>
  <c r="AZ15" i="26"/>
  <c r="BA15" i="26"/>
  <c r="BB15" i="26"/>
  <c r="BC15" i="26"/>
  <c r="BD15" i="26"/>
  <c r="BE15" i="26"/>
  <c r="BF15" i="26"/>
  <c r="M16" i="26"/>
  <c r="N16" i="26"/>
  <c r="O16" i="26"/>
  <c r="P16" i="26"/>
  <c r="Q16" i="26"/>
  <c r="R16" i="26"/>
  <c r="S16" i="26"/>
  <c r="AZ16" i="26"/>
  <c r="BA16" i="26"/>
  <c r="BB16" i="26"/>
  <c r="BC16" i="26"/>
  <c r="BD16" i="26"/>
  <c r="BE16" i="26"/>
  <c r="BF16" i="26"/>
  <c r="M17" i="26"/>
  <c r="N17" i="26"/>
  <c r="O17" i="26"/>
  <c r="P17" i="26"/>
  <c r="Q17" i="26"/>
  <c r="R17" i="26"/>
  <c r="S17" i="26"/>
  <c r="AZ17" i="26"/>
  <c r="BA17" i="26"/>
  <c r="BB17" i="26"/>
  <c r="BC17" i="26"/>
  <c r="BD17" i="26"/>
  <c r="BE17" i="26"/>
  <c r="BF17" i="26"/>
  <c r="M18" i="26"/>
  <c r="N18" i="26"/>
  <c r="O18" i="26"/>
  <c r="P18" i="26"/>
  <c r="Q18" i="26"/>
  <c r="R18" i="26"/>
  <c r="S18" i="26"/>
  <c r="AZ18" i="26"/>
  <c r="BA18" i="26"/>
  <c r="BB18" i="26"/>
  <c r="BC18" i="26"/>
  <c r="BD18" i="26"/>
  <c r="BE18" i="26"/>
  <c r="BF18" i="26"/>
  <c r="M19" i="26"/>
  <c r="N19" i="26"/>
  <c r="O19" i="26"/>
  <c r="P19" i="26"/>
  <c r="Q19" i="26"/>
  <c r="R19" i="26"/>
  <c r="S19" i="26"/>
  <c r="AZ19" i="26"/>
  <c r="BA19" i="26"/>
  <c r="BB19" i="26"/>
  <c r="BC19" i="26"/>
  <c r="BD19" i="26"/>
  <c r="BE19" i="26"/>
  <c r="BF19" i="26"/>
  <c r="M20" i="26"/>
  <c r="N20" i="26"/>
  <c r="O20" i="26"/>
  <c r="P20" i="26"/>
  <c r="Q20" i="26"/>
  <c r="R20" i="26"/>
  <c r="S20" i="26"/>
  <c r="AZ20" i="26"/>
  <c r="BA20" i="26"/>
  <c r="BB20" i="26"/>
  <c r="BC20" i="26"/>
  <c r="BD20" i="26"/>
  <c r="BE20" i="26"/>
  <c r="BF20" i="26"/>
  <c r="M21" i="26"/>
  <c r="N21" i="26"/>
  <c r="O21" i="26"/>
  <c r="P21" i="26"/>
  <c r="Q21" i="26"/>
  <c r="R21" i="26"/>
  <c r="S21" i="26"/>
  <c r="AZ21" i="26"/>
  <c r="BA21" i="26"/>
  <c r="BB21" i="26"/>
  <c r="BC21" i="26"/>
  <c r="BD21" i="26"/>
  <c r="BE21" i="26"/>
  <c r="BF21" i="26"/>
  <c r="M22" i="26"/>
  <c r="N22" i="26"/>
  <c r="O22" i="26"/>
  <c r="P22" i="26"/>
  <c r="Q22" i="26"/>
  <c r="R22" i="26"/>
  <c r="S22" i="26"/>
  <c r="AZ22" i="26"/>
  <c r="BA22" i="26"/>
  <c r="BB22" i="26"/>
  <c r="BC22" i="26"/>
  <c r="BD22" i="26"/>
  <c r="BE22" i="26"/>
  <c r="BF22" i="26"/>
  <c r="M23" i="26"/>
  <c r="N23" i="26"/>
  <c r="O23" i="26"/>
  <c r="P23" i="26"/>
  <c r="Q23" i="26"/>
  <c r="R23" i="26"/>
  <c r="S23" i="26"/>
  <c r="AZ23" i="26"/>
  <c r="BA23" i="26"/>
  <c r="BB23" i="26"/>
  <c r="BC23" i="26"/>
  <c r="BD23" i="26"/>
  <c r="BE23" i="26"/>
  <c r="BF23" i="26"/>
  <c r="M24" i="26"/>
  <c r="N24" i="26"/>
  <c r="O24" i="26"/>
  <c r="P24" i="26"/>
  <c r="Q24" i="26"/>
  <c r="R24" i="26"/>
  <c r="S24" i="26"/>
  <c r="AZ24" i="26"/>
  <c r="BA24" i="26"/>
  <c r="BB24" i="26"/>
  <c r="BC24" i="26"/>
  <c r="BD24" i="26"/>
  <c r="BE24" i="26"/>
  <c r="BF24" i="26"/>
  <c r="M25" i="26"/>
  <c r="N25" i="26"/>
  <c r="O25" i="26"/>
  <c r="P25" i="26"/>
  <c r="Q25" i="26"/>
  <c r="R25" i="26"/>
  <c r="S25" i="26"/>
  <c r="AZ25" i="26"/>
  <c r="BA25" i="26"/>
  <c r="BB25" i="26"/>
  <c r="BC25" i="26"/>
  <c r="BD25" i="26"/>
  <c r="BE25" i="26"/>
  <c r="BF25" i="26"/>
  <c r="M26" i="26"/>
  <c r="N26" i="26"/>
  <c r="O26" i="26"/>
  <c r="P26" i="26"/>
  <c r="Q26" i="26"/>
  <c r="R26" i="26"/>
  <c r="S26" i="26"/>
  <c r="AZ26" i="26"/>
  <c r="BA26" i="26"/>
  <c r="BB26" i="26"/>
  <c r="BC26" i="26"/>
  <c r="BD26" i="26"/>
  <c r="BE26" i="26"/>
  <c r="BF26" i="26"/>
  <c r="M27" i="26"/>
  <c r="N27" i="26"/>
  <c r="O27" i="26"/>
  <c r="P27" i="26"/>
  <c r="Q27" i="26"/>
  <c r="R27" i="26"/>
  <c r="S27" i="26"/>
  <c r="AZ27" i="26"/>
  <c r="BA27" i="26"/>
  <c r="BB27" i="26"/>
  <c r="BC27" i="26"/>
  <c r="BD27" i="26"/>
  <c r="BE27" i="26"/>
  <c r="BF27" i="26"/>
  <c r="M28" i="26"/>
  <c r="N28" i="26"/>
  <c r="O28" i="26"/>
  <c r="P28" i="26"/>
  <c r="Q28" i="26"/>
  <c r="R28" i="26"/>
  <c r="S28" i="26"/>
  <c r="AZ28" i="26"/>
  <c r="BA28" i="26"/>
  <c r="BB28" i="26"/>
  <c r="BC28" i="26"/>
  <c r="BD28" i="26"/>
  <c r="BE28" i="26"/>
  <c r="BF28" i="26"/>
  <c r="M29" i="26"/>
  <c r="N29" i="26"/>
  <c r="O29" i="26"/>
  <c r="P29" i="26"/>
  <c r="Q29" i="26"/>
  <c r="R29" i="26"/>
  <c r="S29" i="26"/>
  <c r="AZ29" i="26"/>
  <c r="BA29" i="26"/>
  <c r="BB29" i="26"/>
  <c r="BC29" i="26"/>
  <c r="BD29" i="26"/>
  <c r="BE29" i="26"/>
  <c r="BF29" i="26"/>
  <c r="P30" i="28" l="1"/>
  <c r="S30" i="28"/>
  <c r="Q30" i="28"/>
  <c r="Q30" i="26"/>
  <c r="P30" i="26"/>
  <c r="R30" i="26"/>
  <c r="N30" i="26"/>
  <c r="Q30" i="29"/>
  <c r="M30" i="29"/>
  <c r="R30" i="29"/>
  <c r="N30" i="29"/>
  <c r="BK29" i="35"/>
  <c r="Q29" i="35" s="1"/>
  <c r="BG29" i="35"/>
  <c r="M29" i="35" s="1"/>
  <c r="BJ25" i="35"/>
  <c r="P25" i="35" s="1"/>
  <c r="BM24" i="35"/>
  <c r="S24" i="35" s="1"/>
  <c r="BI24" i="35"/>
  <c r="O24" i="35" s="1"/>
  <c r="BK22" i="35"/>
  <c r="Q22" i="35" s="1"/>
  <c r="BG22" i="35"/>
  <c r="M22" i="35" s="1"/>
  <c r="BJ21" i="35"/>
  <c r="P21" i="35" s="1"/>
  <c r="BM20" i="35"/>
  <c r="S20" i="35" s="1"/>
  <c r="BK18" i="35"/>
  <c r="Q18" i="35" s="1"/>
  <c r="BG18" i="35"/>
  <c r="M18" i="35" s="1"/>
  <c r="BL15" i="35"/>
  <c r="R15" i="35" s="1"/>
  <c r="BK14" i="35"/>
  <c r="Q14" i="35" s="1"/>
  <c r="BG14" i="35"/>
  <c r="M14" i="35" s="1"/>
  <c r="BJ13" i="35"/>
  <c r="P13" i="35" s="1"/>
  <c r="BM6" i="35"/>
  <c r="BI6" i="35"/>
  <c r="O6" i="35" s="1"/>
  <c r="BJ24" i="35"/>
  <c r="P24" i="35" s="1"/>
  <c r="BH22" i="35"/>
  <c r="N22" i="35" s="1"/>
  <c r="BG21" i="35"/>
  <c r="M21" i="35" s="1"/>
  <c r="BM19" i="35"/>
  <c r="S19" i="35" s="1"/>
  <c r="BJ29" i="35"/>
  <c r="P29" i="35" s="1"/>
  <c r="BM25" i="35"/>
  <c r="S25" i="35" s="1"/>
  <c r="BI25" i="35"/>
  <c r="O25" i="35" s="1"/>
  <c r="BL24" i="35"/>
  <c r="R24" i="35" s="1"/>
  <c r="BH24" i="35"/>
  <c r="N24" i="35" s="1"/>
  <c r="BJ22" i="35"/>
  <c r="P22" i="35" s="1"/>
  <c r="BM21" i="35"/>
  <c r="S21" i="35" s="1"/>
  <c r="BI21" i="35"/>
  <c r="O21" i="35" s="1"/>
  <c r="BG19" i="35"/>
  <c r="M19" i="35" s="1"/>
  <c r="BK15" i="35"/>
  <c r="Q15" i="35" s="1"/>
  <c r="BG15" i="35"/>
  <c r="M15" i="35" s="1"/>
  <c r="BJ14" i="35"/>
  <c r="P14" i="35" s="1"/>
  <c r="BM13" i="35"/>
  <c r="S13" i="35" s="1"/>
  <c r="BI13" i="35"/>
  <c r="O13" i="35" s="1"/>
  <c r="BL6" i="35"/>
  <c r="BL29" i="35"/>
  <c r="R29" i="35" s="1"/>
  <c r="BG25" i="35"/>
  <c r="M25" i="35" s="1"/>
  <c r="BL22" i="35"/>
  <c r="R22" i="35" s="1"/>
  <c r="BK21" i="35"/>
  <c r="Q21" i="35" s="1"/>
  <c r="BJ20" i="35"/>
  <c r="P20" i="35" s="1"/>
  <c r="BI19" i="35"/>
  <c r="O19" i="35" s="1"/>
  <c r="BG13" i="35"/>
  <c r="M13" i="35" s="1"/>
  <c r="BM29" i="35"/>
  <c r="S29" i="35" s="1"/>
  <c r="BI29" i="35"/>
  <c r="O29" i="35" s="1"/>
  <c r="BL25" i="35"/>
  <c r="R25" i="35" s="1"/>
  <c r="BH25" i="35"/>
  <c r="N25" i="35" s="1"/>
  <c r="BK24" i="35"/>
  <c r="Q24" i="35" s="1"/>
  <c r="BG24" i="35"/>
  <c r="M24" i="35" s="1"/>
  <c r="BM22" i="35"/>
  <c r="S22" i="35" s="1"/>
  <c r="BI22" i="35"/>
  <c r="O22" i="35" s="1"/>
  <c r="BL21" i="35"/>
  <c r="R21" i="35" s="1"/>
  <c r="BG20" i="35"/>
  <c r="M20" i="35" s="1"/>
  <c r="BJ19" i="35"/>
  <c r="P19" i="35" s="1"/>
  <c r="BI18" i="35"/>
  <c r="O18" i="35" s="1"/>
  <c r="BJ15" i="35"/>
  <c r="P15" i="35" s="1"/>
  <c r="BI14" i="35"/>
  <c r="O14" i="35" s="1"/>
  <c r="BL13" i="35"/>
  <c r="R13" i="35" s="1"/>
  <c r="BH13" i="35"/>
  <c r="N13" i="35" s="1"/>
  <c r="BK6" i="35"/>
  <c r="Q6" i="35" s="1"/>
  <c r="BG6" i="35"/>
  <c r="M6" i="35" s="1"/>
  <c r="BK25" i="35"/>
  <c r="Q25" i="35" s="1"/>
  <c r="O30" i="26"/>
  <c r="R30" i="31"/>
  <c r="O30" i="28"/>
  <c r="S30" i="26"/>
  <c r="P30" i="29"/>
  <c r="N30" i="31"/>
  <c r="S30" i="29"/>
  <c r="R30" i="28"/>
  <c r="N30" i="28"/>
  <c r="O30" i="29"/>
  <c r="S30" i="32"/>
  <c r="O30" i="32"/>
  <c r="M30" i="28"/>
  <c r="N30" i="32"/>
  <c r="P30" i="32"/>
  <c r="R30" i="35"/>
  <c r="N30" i="35"/>
  <c r="Q30" i="35"/>
  <c r="M30" i="35"/>
  <c r="P30" i="35"/>
  <c r="S30" i="35"/>
  <c r="O30" i="35"/>
  <c r="AJ4" i="28"/>
  <c r="AW4" i="31"/>
  <c r="AM4" i="29"/>
  <c r="Y4" i="35"/>
  <c r="AH4" i="31"/>
  <c r="AD4" i="29"/>
  <c r="AN4" i="31"/>
  <c r="Y4" i="28"/>
  <c r="M4" i="35"/>
  <c r="AO4" i="29"/>
  <c r="AS4" i="26"/>
  <c r="W4" i="28"/>
  <c r="AS4" i="32"/>
  <c r="AV4" i="31"/>
  <c r="R4" i="29"/>
  <c r="AC4" i="29"/>
  <c r="X4" i="32"/>
  <c r="AB4" i="26"/>
  <c r="AP4" i="32"/>
  <c r="U4" i="29"/>
  <c r="P4" i="28"/>
  <c r="AU4" i="29"/>
  <c r="AO4" i="26"/>
  <c r="AW4" i="26"/>
  <c r="AT4" i="28"/>
  <c r="S4" i="35"/>
  <c r="Q4" i="26"/>
  <c r="AM4" i="35"/>
  <c r="S4" i="26"/>
  <c r="O4" i="32"/>
  <c r="AE4" i="35"/>
  <c r="AG4" i="29"/>
  <c r="Q4" i="32"/>
  <c r="X4" i="28"/>
  <c r="AX4" i="26"/>
  <c r="Y4" i="31"/>
  <c r="AR4" i="28"/>
  <c r="O4" i="29"/>
  <c r="AP4" i="26"/>
  <c r="AM4" i="26"/>
  <c r="AG4" i="32"/>
  <c r="W4" i="32"/>
  <c r="AM4" i="31"/>
  <c r="AE4" i="32"/>
  <c r="AH4" i="28"/>
  <c r="X4" i="26"/>
  <c r="AW4" i="35"/>
  <c r="AK4" i="26"/>
  <c r="AD4" i="26"/>
  <c r="Z4" i="35"/>
  <c r="M4" i="26"/>
  <c r="AW4" i="32"/>
  <c r="AE4" i="31"/>
  <c r="AA4" i="28"/>
  <c r="AE4" i="26"/>
  <c r="N4" i="29"/>
  <c r="O4" i="26"/>
  <c r="Q4" i="35"/>
  <c r="AA4" i="32"/>
  <c r="N4" i="35"/>
  <c r="AT4" i="31"/>
  <c r="P4" i="32"/>
  <c r="AD4" i="32"/>
  <c r="AC4" i="26"/>
  <c r="AS4" i="29"/>
  <c r="N4" i="26"/>
  <c r="Q4" i="29"/>
  <c r="X4" i="31"/>
  <c r="M4" i="31"/>
  <c r="AN4" i="26"/>
  <c r="X4" i="35"/>
  <c r="W4" i="29"/>
  <c r="AP4" i="35"/>
  <c r="AD4" i="28"/>
  <c r="AT4" i="26"/>
  <c r="AD4" i="35"/>
  <c r="Z4" i="32"/>
  <c r="AT4" i="29"/>
  <c r="S4" i="31"/>
  <c r="AL4" i="28"/>
  <c r="AX4" i="28"/>
  <c r="AV4" i="32"/>
  <c r="U4" i="35"/>
  <c r="P4" i="29"/>
  <c r="Z4" i="28"/>
  <c r="AL4" i="35"/>
  <c r="M4" i="28"/>
  <c r="AX4" i="32"/>
  <c r="W4" i="26"/>
  <c r="AG4" i="31"/>
  <c r="AB4" i="29"/>
  <c r="AN4" i="28"/>
  <c r="AB4" i="32"/>
  <c r="S4" i="28"/>
  <c r="AH4" i="32"/>
  <c r="AG4" i="35"/>
  <c r="AL4" i="31"/>
  <c r="AH4" i="26"/>
  <c r="V4" i="35"/>
  <c r="AG4" i="26"/>
  <c r="AT4" i="32"/>
  <c r="AU4" i="31"/>
  <c r="AV4" i="28"/>
  <c r="AR4" i="32"/>
  <c r="AU4" i="28"/>
  <c r="Y4" i="32"/>
  <c r="AF4" i="31"/>
  <c r="AN4" i="32"/>
  <c r="AW4" i="28"/>
  <c r="Z4" i="29"/>
  <c r="AG4" i="28"/>
  <c r="AM4" i="32"/>
  <c r="V4" i="32"/>
  <c r="AF4" i="26"/>
  <c r="AC4" i="31"/>
  <c r="AC4" i="32"/>
  <c r="AX4" i="35"/>
  <c r="AR4" i="35"/>
  <c r="AT4" i="35"/>
  <c r="AE4" i="29"/>
  <c r="AR4" i="31"/>
  <c r="AN4" i="29"/>
  <c r="AX4" i="29"/>
  <c r="R4" i="31"/>
  <c r="R4" i="35"/>
  <c r="AP4" i="31"/>
  <c r="AH4" i="29"/>
  <c r="Y4" i="26"/>
  <c r="AO4" i="28"/>
  <c r="AH4" i="35"/>
  <c r="V4" i="31"/>
  <c r="AV4" i="29"/>
  <c r="AA4" i="26"/>
  <c r="AM4" i="28"/>
  <c r="N4" i="31"/>
  <c r="AK4" i="32"/>
  <c r="AJ4" i="32"/>
  <c r="O4" i="28"/>
  <c r="M4" i="32"/>
  <c r="Z4" i="26"/>
  <c r="Q4" i="31"/>
  <c r="AA4" i="29"/>
  <c r="AR4" i="29"/>
  <c r="AL4" i="29"/>
  <c r="W4" i="35"/>
  <c r="AP4" i="28"/>
  <c r="V4" i="28"/>
  <c r="AF4" i="29"/>
  <c r="N4" i="28"/>
  <c r="AL4" i="26"/>
  <c r="AV4" i="35"/>
  <c r="U4" i="28"/>
  <c r="AF4" i="28"/>
  <c r="AJ4" i="26"/>
  <c r="AN4" i="35"/>
  <c r="AC4" i="35"/>
  <c r="AX4" i="31"/>
  <c r="Y4" i="29"/>
  <c r="AC4" i="28"/>
  <c r="AJ4" i="35"/>
  <c r="AB4" i="28"/>
  <c r="AO4" i="32"/>
  <c r="R4" i="26"/>
  <c r="AS4" i="31"/>
  <c r="O4" i="35"/>
  <c r="U4" i="26"/>
  <c r="U4" i="31"/>
  <c r="AK4" i="28"/>
  <c r="R4" i="32"/>
  <c r="P4" i="26"/>
  <c r="AS4" i="35"/>
  <c r="Q4" i="28"/>
  <c r="AK4" i="29"/>
  <c r="AJ4" i="31"/>
  <c r="P4" i="31"/>
  <c r="AJ4" i="29"/>
  <c r="AW4" i="29"/>
  <c r="AD4" i="31"/>
  <c r="S4" i="32"/>
  <c r="AR4" i="26"/>
  <c r="M4" i="29"/>
  <c r="N4" i="32"/>
  <c r="V4" i="26"/>
  <c r="AP4" i="29"/>
  <c r="O4" i="31"/>
  <c r="AB4" i="31"/>
  <c r="AS4" i="28"/>
  <c r="S4" i="29"/>
  <c r="AO4" i="31"/>
  <c r="AL4" i="32"/>
  <c r="U4" i="32"/>
  <c r="P4" i="35"/>
  <c r="AU4" i="32"/>
  <c r="AF4" i="35"/>
  <c r="AU4" i="35"/>
  <c r="AK4" i="35"/>
  <c r="AU4" i="26"/>
  <c r="Z4" i="31"/>
  <c r="V4" i="29"/>
  <c r="AF4" i="32"/>
  <c r="W4" i="31"/>
  <c r="R4" i="28"/>
  <c r="AO4" i="35"/>
  <c r="AE4" i="28"/>
  <c r="AA4" i="35"/>
  <c r="X4" i="29"/>
  <c r="AV4" i="26"/>
  <c r="AA4" i="31"/>
  <c r="AK4" i="31"/>
  <c r="AB4" i="35"/>
  <c r="AO9" i="28" l="1"/>
  <c r="AO17" i="28"/>
  <c r="AO25" i="28"/>
  <c r="AO8" i="28"/>
  <c r="AO16" i="28"/>
  <c r="AO18" i="28"/>
  <c r="AO11" i="28"/>
  <c r="AO19" i="28"/>
  <c r="AO27" i="28"/>
  <c r="AO10" i="28"/>
  <c r="AO24" i="28"/>
  <c r="AO20" i="28"/>
  <c r="AO13" i="28"/>
  <c r="AO29" i="28"/>
  <c r="AO26" i="28"/>
  <c r="AO7" i="28"/>
  <c r="AO6" i="28"/>
  <c r="AO22" i="28"/>
  <c r="AO23" i="28"/>
  <c r="AO12" i="28"/>
  <c r="AO14" i="28"/>
  <c r="AO15" i="28"/>
  <c r="AO28" i="28"/>
  <c r="AO21" i="28"/>
  <c r="AC7" i="29"/>
  <c r="AC11" i="29"/>
  <c r="AC15" i="29"/>
  <c r="AC19" i="29"/>
  <c r="AC23" i="29"/>
  <c r="AC27" i="29"/>
  <c r="AC8" i="29"/>
  <c r="AC12" i="29"/>
  <c r="AC16" i="29"/>
  <c r="AC20" i="29"/>
  <c r="AC24" i="29"/>
  <c r="AC28" i="29"/>
  <c r="AC13" i="29"/>
  <c r="AC21" i="29"/>
  <c r="AC29" i="29"/>
  <c r="AC9" i="29"/>
  <c r="AC18" i="29"/>
  <c r="AC10" i="29"/>
  <c r="AC25" i="29"/>
  <c r="AC14" i="29"/>
  <c r="AC26" i="29"/>
  <c r="AC17" i="29"/>
  <c r="AC6" i="29"/>
  <c r="AC22" i="29"/>
  <c r="AN6" i="28"/>
  <c r="AN10" i="28"/>
  <c r="AN14" i="28"/>
  <c r="AN18" i="28"/>
  <c r="AN22" i="28"/>
  <c r="AN26" i="28"/>
  <c r="AN7" i="28"/>
  <c r="AN11" i="28"/>
  <c r="AN15" i="28"/>
  <c r="AN19" i="28"/>
  <c r="AN23" i="28"/>
  <c r="AN27" i="28"/>
  <c r="AN12" i="28"/>
  <c r="AN20" i="28"/>
  <c r="AN28" i="28"/>
  <c r="AN13" i="28"/>
  <c r="AN21" i="28"/>
  <c r="AN29" i="28"/>
  <c r="AN8" i="28"/>
  <c r="AN24" i="28"/>
  <c r="AN9" i="28"/>
  <c r="AN25" i="28"/>
  <c r="AN16" i="28"/>
  <c r="AN17" i="28"/>
  <c r="AP8" i="26"/>
  <c r="AP17" i="26"/>
  <c r="AP25" i="26"/>
  <c r="AP9" i="26"/>
  <c r="AP16" i="26"/>
  <c r="AP24" i="26"/>
  <c r="AP10" i="26"/>
  <c r="AP18" i="26"/>
  <c r="AP26" i="26"/>
  <c r="AP12" i="26"/>
  <c r="AP19" i="26"/>
  <c r="AP27" i="26"/>
  <c r="AP20" i="26"/>
  <c r="AP14" i="26"/>
  <c r="AP28" i="26"/>
  <c r="AP7" i="26"/>
  <c r="AP22" i="26"/>
  <c r="AP15" i="26"/>
  <c r="AP29" i="26"/>
  <c r="AP6" i="26"/>
  <c r="AP11" i="26"/>
  <c r="AP13" i="26"/>
  <c r="AP21" i="26"/>
  <c r="AP23" i="26"/>
  <c r="AE13" i="26"/>
  <c r="AE11" i="26"/>
  <c r="AE28" i="26"/>
  <c r="AE20" i="26"/>
  <c r="AE14" i="26"/>
  <c r="AE29" i="26"/>
  <c r="AE12" i="26"/>
  <c r="AE9" i="26"/>
  <c r="AE25" i="26"/>
  <c r="AE22" i="26"/>
  <c r="AE10" i="26"/>
  <c r="AE24" i="26"/>
  <c r="AE19" i="26"/>
  <c r="AE15" i="26"/>
  <c r="AE7" i="26"/>
  <c r="AE21" i="26"/>
  <c r="AE18" i="26"/>
  <c r="AE8" i="26"/>
  <c r="AE26" i="26"/>
  <c r="AE27" i="26"/>
  <c r="AE23" i="26"/>
  <c r="AE16" i="26"/>
  <c r="AE6" i="26"/>
  <c r="AE17" i="26"/>
  <c r="AH9" i="26"/>
  <c r="AH16" i="26"/>
  <c r="AH24" i="26"/>
  <c r="AH17" i="26"/>
  <c r="AH25" i="26"/>
  <c r="AH10" i="26"/>
  <c r="AH19" i="26"/>
  <c r="AH28" i="26"/>
  <c r="AH18" i="26"/>
  <c r="AH26" i="26"/>
  <c r="AH21" i="26"/>
  <c r="AH20" i="26"/>
  <c r="AH23" i="26"/>
  <c r="AH29" i="26"/>
  <c r="AH14" i="26"/>
  <c r="AH22" i="26"/>
  <c r="AH15" i="26"/>
  <c r="AH12" i="26"/>
  <c r="AX12" i="26" s="1"/>
  <c r="AH11" i="26"/>
  <c r="AH7" i="26"/>
  <c r="AH8" i="26"/>
  <c r="AH6" i="26"/>
  <c r="AH27" i="26"/>
  <c r="AH13" i="26"/>
  <c r="AB7" i="28"/>
  <c r="AB11" i="28"/>
  <c r="AB15" i="28"/>
  <c r="AB19" i="28"/>
  <c r="AB23" i="28"/>
  <c r="AB27" i="28"/>
  <c r="AB8" i="28"/>
  <c r="AB12" i="28"/>
  <c r="AB16" i="28"/>
  <c r="AB20" i="28"/>
  <c r="AB24" i="28"/>
  <c r="AB28" i="28"/>
  <c r="AB9" i="28"/>
  <c r="AB17" i="28"/>
  <c r="AB25" i="28"/>
  <c r="AB13" i="28"/>
  <c r="AB22" i="28"/>
  <c r="AB6" i="28"/>
  <c r="AB21" i="28"/>
  <c r="AB10" i="28"/>
  <c r="AB26" i="28"/>
  <c r="AB29" i="28"/>
  <c r="AB14" i="28"/>
  <c r="AB18" i="28"/>
  <c r="AD23" i="28"/>
  <c r="AD17" i="28"/>
  <c r="AD15" i="28"/>
  <c r="AD7" i="28"/>
  <c r="AD13" i="28"/>
  <c r="AD19" i="28"/>
  <c r="AD21" i="28"/>
  <c r="AD11" i="28"/>
  <c r="AD25" i="28"/>
  <c r="AD29" i="28"/>
  <c r="AD12" i="28"/>
  <c r="AD18" i="28"/>
  <c r="AD8" i="28"/>
  <c r="AD24" i="28"/>
  <c r="AD22" i="28"/>
  <c r="AD6" i="28"/>
  <c r="AD27" i="28"/>
  <c r="AD20" i="28"/>
  <c r="AD9" i="28"/>
  <c r="AD26" i="28"/>
  <c r="AD16" i="28"/>
  <c r="AD10" i="28"/>
  <c r="AD28" i="28"/>
  <c r="AD14" i="28"/>
  <c r="AJ8" i="29"/>
  <c r="AJ12" i="29"/>
  <c r="AJ16" i="29"/>
  <c r="AJ20" i="29"/>
  <c r="AJ24" i="29"/>
  <c r="AJ28" i="29"/>
  <c r="AJ7" i="29"/>
  <c r="AJ13" i="29"/>
  <c r="AJ18" i="29"/>
  <c r="AJ23" i="29"/>
  <c r="AJ29" i="29"/>
  <c r="AJ11" i="29"/>
  <c r="AJ19" i="29"/>
  <c r="AJ26" i="29"/>
  <c r="AJ6" i="29"/>
  <c r="AJ14" i="29"/>
  <c r="AJ21" i="29"/>
  <c r="AJ27" i="29"/>
  <c r="AJ9" i="29"/>
  <c r="AJ22" i="29"/>
  <c r="AJ15" i="29"/>
  <c r="AJ10" i="29"/>
  <c r="AJ25" i="29"/>
  <c r="AJ17" i="29"/>
  <c r="AP13" i="28"/>
  <c r="AP21" i="28"/>
  <c r="AP29" i="28"/>
  <c r="AP10" i="28"/>
  <c r="AP11" i="28"/>
  <c r="AP23" i="28"/>
  <c r="AP18" i="28"/>
  <c r="AP9" i="28"/>
  <c r="AP25" i="28"/>
  <c r="AP14" i="28"/>
  <c r="AP15" i="28"/>
  <c r="AP27" i="28"/>
  <c r="AP26" i="28"/>
  <c r="AP6" i="28"/>
  <c r="AP24" i="28"/>
  <c r="AP8" i="28"/>
  <c r="AP28" i="28"/>
  <c r="AP12" i="28"/>
  <c r="AP17" i="28"/>
  <c r="AP7" i="28"/>
  <c r="AP22" i="28"/>
  <c r="AP16" i="28"/>
  <c r="AP20" i="28"/>
  <c r="AP19" i="28"/>
  <c r="AG8" i="31"/>
  <c r="AG12" i="31"/>
  <c r="AG16" i="31"/>
  <c r="AG20" i="31"/>
  <c r="AG24" i="31"/>
  <c r="AG28" i="31"/>
  <c r="AG10" i="31"/>
  <c r="AG15" i="31"/>
  <c r="AG21" i="31"/>
  <c r="AG26" i="31"/>
  <c r="AG11" i="31"/>
  <c r="AG18" i="31"/>
  <c r="AG25" i="31"/>
  <c r="AG6" i="31"/>
  <c r="AG13" i="31"/>
  <c r="AG19" i="31"/>
  <c r="AG27" i="31"/>
  <c r="AG7" i="31"/>
  <c r="AG22" i="31"/>
  <c r="AG14" i="31"/>
  <c r="AG9" i="31"/>
  <c r="AG23" i="31"/>
  <c r="AG29" i="31"/>
  <c r="AG17" i="31"/>
  <c r="AF8" i="31"/>
  <c r="AF12" i="31"/>
  <c r="AF16" i="31"/>
  <c r="AF20" i="31"/>
  <c r="AF24" i="31"/>
  <c r="AF28" i="31"/>
  <c r="AF10" i="31"/>
  <c r="AF15" i="31"/>
  <c r="AF21" i="31"/>
  <c r="AF26" i="31"/>
  <c r="AF6" i="31"/>
  <c r="AF11" i="31"/>
  <c r="AF17" i="31"/>
  <c r="AF22" i="31"/>
  <c r="AF27" i="31"/>
  <c r="AF13" i="31"/>
  <c r="AF23" i="31"/>
  <c r="AF7" i="31"/>
  <c r="AF18" i="31"/>
  <c r="AF29" i="31"/>
  <c r="AF14" i="31"/>
  <c r="AF25" i="31"/>
  <c r="AF9" i="31"/>
  <c r="AF19" i="31"/>
  <c r="AN8" i="31"/>
  <c r="AN12" i="31"/>
  <c r="AN16" i="31"/>
  <c r="AN20" i="31"/>
  <c r="AN24" i="31"/>
  <c r="AN28" i="31"/>
  <c r="AN10" i="31"/>
  <c r="AN15" i="31"/>
  <c r="AN21" i="31"/>
  <c r="AN26" i="31"/>
  <c r="AN6" i="31"/>
  <c r="AN11" i="31"/>
  <c r="AN17" i="31"/>
  <c r="AN22" i="31"/>
  <c r="AN27" i="31"/>
  <c r="AN7" i="31"/>
  <c r="AN18" i="31"/>
  <c r="AN29" i="31"/>
  <c r="AN13" i="31"/>
  <c r="AN23" i="31"/>
  <c r="AN9" i="31"/>
  <c r="AN19" i="31"/>
  <c r="AN14" i="31"/>
  <c r="AN25" i="31"/>
  <c r="AK8" i="32"/>
  <c r="AK13" i="32"/>
  <c r="AK17" i="32"/>
  <c r="AK21" i="32"/>
  <c r="AK25" i="32"/>
  <c r="AK29" i="32"/>
  <c r="AK7" i="32"/>
  <c r="AK14" i="32"/>
  <c r="AK19" i="32"/>
  <c r="AK24" i="32"/>
  <c r="AK12" i="32"/>
  <c r="AK9" i="32"/>
  <c r="AK15" i="32"/>
  <c r="AK20" i="32"/>
  <c r="AK26" i="32"/>
  <c r="AK10" i="32"/>
  <c r="AK22" i="32"/>
  <c r="AK16" i="32"/>
  <c r="AK27" i="32"/>
  <c r="AK11" i="32"/>
  <c r="AK23" i="32"/>
  <c r="AK18" i="32"/>
  <c r="AK6" i="32"/>
  <c r="AK28" i="32"/>
  <c r="T13" i="35"/>
  <c r="L13" i="35" s="1"/>
  <c r="T16" i="35"/>
  <c r="L16" i="35" s="1"/>
  <c r="T23" i="35"/>
  <c r="L23" i="35" s="1"/>
  <c r="T17" i="35"/>
  <c r="L17" i="35" s="1"/>
  <c r="T19" i="35"/>
  <c r="L19" i="35" s="1"/>
  <c r="T22" i="35"/>
  <c r="L22" i="35" s="1"/>
  <c r="T10" i="35"/>
  <c r="L10" i="35" s="1"/>
  <c r="T6" i="35"/>
  <c r="T12" i="35"/>
  <c r="L12" i="35" s="1"/>
  <c r="T15" i="35"/>
  <c r="L15" i="35" s="1"/>
  <c r="T8" i="35"/>
  <c r="L8" i="35" s="1"/>
  <c r="T9" i="35"/>
  <c r="L9" i="35" s="1"/>
  <c r="T21" i="35"/>
  <c r="L21" i="35" s="1"/>
  <c r="T18" i="35"/>
  <c r="L18" i="35" s="1"/>
  <c r="T29" i="35"/>
  <c r="L29" i="35" s="1"/>
  <c r="T26" i="35"/>
  <c r="L26" i="35" s="1"/>
  <c r="T24" i="35"/>
  <c r="L24" i="35" s="1"/>
  <c r="T7" i="35"/>
  <c r="L7" i="35" s="1"/>
  <c r="T25" i="35"/>
  <c r="L25" i="35" s="1"/>
  <c r="T14" i="35"/>
  <c r="L14" i="35" s="1"/>
  <c r="T27" i="35"/>
  <c r="L27" i="35" s="1"/>
  <c r="T11" i="35"/>
  <c r="L11" i="35" s="1"/>
  <c r="T20" i="35"/>
  <c r="L20" i="35" s="1"/>
  <c r="T28" i="35"/>
  <c r="L28" i="35" s="1"/>
  <c r="AG25" i="26"/>
  <c r="AG6" i="26"/>
  <c r="AG10" i="26"/>
  <c r="AG14" i="26"/>
  <c r="AG18" i="26"/>
  <c r="AG22" i="26"/>
  <c r="AG27" i="26"/>
  <c r="AG7" i="26"/>
  <c r="AG11" i="26"/>
  <c r="AG15" i="26"/>
  <c r="AG19" i="26"/>
  <c r="AG28" i="26"/>
  <c r="AG12" i="26"/>
  <c r="AG20" i="26"/>
  <c r="AG29" i="26"/>
  <c r="AG13" i="26"/>
  <c r="AG21" i="26"/>
  <c r="AG8" i="26"/>
  <c r="AG9" i="26"/>
  <c r="AG16" i="26"/>
  <c r="AG17" i="26"/>
  <c r="AG23" i="26"/>
  <c r="AG26" i="26"/>
  <c r="AG24" i="26"/>
  <c r="AL28" i="26"/>
  <c r="AL24" i="26"/>
  <c r="AL20" i="26"/>
  <c r="AL16" i="26"/>
  <c r="AL12" i="26"/>
  <c r="AL8" i="26"/>
  <c r="AL27" i="26"/>
  <c r="AL19" i="26"/>
  <c r="AL15" i="26"/>
  <c r="AL11" i="26"/>
  <c r="AL7" i="26"/>
  <c r="AL23" i="26"/>
  <c r="AL22" i="26"/>
  <c r="AL14" i="26"/>
  <c r="AL6" i="26"/>
  <c r="AL29" i="26"/>
  <c r="AL21" i="26"/>
  <c r="AL13" i="26"/>
  <c r="AL18" i="26"/>
  <c r="AL10" i="26"/>
  <c r="AL25" i="26"/>
  <c r="AL26" i="26"/>
  <c r="AL9" i="26"/>
  <c r="AL17" i="26"/>
  <c r="AE8" i="28"/>
  <c r="AE12" i="28"/>
  <c r="AE16" i="28"/>
  <c r="AE20" i="28"/>
  <c r="AE24" i="28"/>
  <c r="AE28" i="28"/>
  <c r="AE9" i="28"/>
  <c r="AE13" i="28"/>
  <c r="AE17" i="28"/>
  <c r="AE21" i="28"/>
  <c r="AE25" i="28"/>
  <c r="AE29" i="28"/>
  <c r="AE6" i="28"/>
  <c r="AE14" i="28"/>
  <c r="AE22" i="28"/>
  <c r="AE7" i="28"/>
  <c r="AE15" i="28"/>
  <c r="AE23" i="28"/>
  <c r="AE10" i="28"/>
  <c r="AE26" i="28"/>
  <c r="AE18" i="28"/>
  <c r="AE19" i="28"/>
  <c r="AE27" i="28"/>
  <c r="AE11" i="28"/>
  <c r="AO7" i="29"/>
  <c r="AO11" i="29"/>
  <c r="AO15" i="29"/>
  <c r="AO19" i="29"/>
  <c r="AO23" i="29"/>
  <c r="AO27" i="29"/>
  <c r="AO8" i="29"/>
  <c r="AO12" i="29"/>
  <c r="AO16" i="29"/>
  <c r="AO20" i="29"/>
  <c r="AO24" i="29"/>
  <c r="AO28" i="29"/>
  <c r="AO9" i="29"/>
  <c r="AO17" i="29"/>
  <c r="AO25" i="29"/>
  <c r="AO10" i="29"/>
  <c r="AO21" i="29"/>
  <c r="AO13" i="29"/>
  <c r="AO26" i="29"/>
  <c r="AO14" i="29"/>
  <c r="AO29" i="29"/>
  <c r="AO18" i="29"/>
  <c r="AO6" i="29"/>
  <c r="AO22" i="29"/>
  <c r="AD14" i="26"/>
  <c r="AD25" i="26"/>
  <c r="AD15" i="26"/>
  <c r="AD9" i="26"/>
  <c r="AD26" i="26"/>
  <c r="AD12" i="26"/>
  <c r="AD21" i="26"/>
  <c r="AD20" i="26"/>
  <c r="AD29" i="26"/>
  <c r="AD28" i="26"/>
  <c r="AD10" i="26"/>
  <c r="AD19" i="26"/>
  <c r="AD11" i="26"/>
  <c r="AD16" i="26"/>
  <c r="AD27" i="26"/>
  <c r="AD22" i="26"/>
  <c r="AD8" i="26"/>
  <c r="AD17" i="26"/>
  <c r="AD7" i="26"/>
  <c r="AT7" i="26" s="1"/>
  <c r="AD23" i="26"/>
  <c r="AT23" i="26" s="1"/>
  <c r="AD6" i="26"/>
  <c r="AD24" i="26"/>
  <c r="AD13" i="26"/>
  <c r="AD18" i="26"/>
  <c r="AK7" i="29"/>
  <c r="AS7" i="29" s="1"/>
  <c r="AK11" i="29"/>
  <c r="AS11" i="29" s="1"/>
  <c r="AK15" i="29"/>
  <c r="AS15" i="29" s="1"/>
  <c r="AK19" i="29"/>
  <c r="AK23" i="29"/>
  <c r="AS23" i="29" s="1"/>
  <c r="AK27" i="29"/>
  <c r="AK8" i="29"/>
  <c r="AK12" i="29"/>
  <c r="AK16" i="29"/>
  <c r="AS16" i="29" s="1"/>
  <c r="AK20" i="29"/>
  <c r="AS20" i="29" s="1"/>
  <c r="AK24" i="29"/>
  <c r="AS24" i="29" s="1"/>
  <c r="AK28" i="29"/>
  <c r="AK9" i="29"/>
  <c r="AK17" i="29"/>
  <c r="AK25" i="29"/>
  <c r="AK13" i="29"/>
  <c r="AK22" i="29"/>
  <c r="AK10" i="29"/>
  <c r="AS10" i="29" s="1"/>
  <c r="AK26" i="29"/>
  <c r="AK14" i="29"/>
  <c r="AK29" i="29"/>
  <c r="AK18" i="29"/>
  <c r="AK6" i="29"/>
  <c r="AK21" i="29"/>
  <c r="AO8" i="32"/>
  <c r="AO13" i="32"/>
  <c r="AO17" i="32"/>
  <c r="AO21" i="32"/>
  <c r="AO25" i="32"/>
  <c r="AO29" i="32"/>
  <c r="AO9" i="32"/>
  <c r="AO15" i="32"/>
  <c r="AO20" i="32"/>
  <c r="AO26" i="32"/>
  <c r="AO6" i="32"/>
  <c r="AO14" i="32"/>
  <c r="AO22" i="32"/>
  <c r="AO28" i="32"/>
  <c r="AO7" i="32"/>
  <c r="AO16" i="32"/>
  <c r="AO23" i="32"/>
  <c r="AO10" i="32"/>
  <c r="AO24" i="32"/>
  <c r="AO18" i="32"/>
  <c r="AO11" i="32"/>
  <c r="AO27" i="32"/>
  <c r="AO19" i="32"/>
  <c r="AO12" i="32"/>
  <c r="AB9" i="31"/>
  <c r="AB13" i="31"/>
  <c r="AB17" i="31"/>
  <c r="AB21" i="31"/>
  <c r="AB25" i="31"/>
  <c r="AB29" i="31"/>
  <c r="AB6" i="31"/>
  <c r="AB11" i="31"/>
  <c r="AB16" i="31"/>
  <c r="AB22" i="31"/>
  <c r="AB27" i="31"/>
  <c r="AB8" i="31"/>
  <c r="AB15" i="31"/>
  <c r="AB23" i="31"/>
  <c r="AB10" i="31"/>
  <c r="AB18" i="31"/>
  <c r="AB24" i="31"/>
  <c r="AB12" i="31"/>
  <c r="AB26" i="31"/>
  <c r="AB19" i="31"/>
  <c r="AB14" i="31"/>
  <c r="AB28" i="31"/>
  <c r="AB20" i="31"/>
  <c r="AB7" i="31"/>
  <c r="AM6" i="31"/>
  <c r="AM10" i="31"/>
  <c r="AM14" i="31"/>
  <c r="AM18" i="31"/>
  <c r="AM22" i="31"/>
  <c r="AM26" i="31"/>
  <c r="AM29" i="31"/>
  <c r="AM11" i="31"/>
  <c r="AM16" i="31"/>
  <c r="AM21" i="31"/>
  <c r="AM27" i="31"/>
  <c r="AM7" i="31"/>
  <c r="AM12" i="31"/>
  <c r="AM17" i="31"/>
  <c r="AM23" i="31"/>
  <c r="AM13" i="31"/>
  <c r="AM24" i="31"/>
  <c r="AM8" i="31"/>
  <c r="AM19" i="31"/>
  <c r="AM28" i="31"/>
  <c r="AM15" i="31"/>
  <c r="AM25" i="31"/>
  <c r="AM9" i="31"/>
  <c r="AM20" i="31"/>
  <c r="AG9" i="32"/>
  <c r="AG14" i="32"/>
  <c r="AG18" i="32"/>
  <c r="AG22" i="32"/>
  <c r="AG26" i="32"/>
  <c r="AG6" i="32"/>
  <c r="AG11" i="32"/>
  <c r="AG17" i="32"/>
  <c r="AG23" i="32"/>
  <c r="AW23" i="32" s="1"/>
  <c r="AG28" i="32"/>
  <c r="AG7" i="32"/>
  <c r="AG13" i="32"/>
  <c r="AG19" i="32"/>
  <c r="AG24" i="32"/>
  <c r="AG29" i="32"/>
  <c r="AG15" i="32"/>
  <c r="AG25" i="32"/>
  <c r="AG16" i="32"/>
  <c r="AG27" i="32"/>
  <c r="AG8" i="32"/>
  <c r="AG20" i="32"/>
  <c r="AG21" i="32"/>
  <c r="AG12" i="32"/>
  <c r="AG10" i="32"/>
  <c r="AD15" i="32"/>
  <c r="AD19" i="32"/>
  <c r="AD23" i="32"/>
  <c r="AD27" i="32"/>
  <c r="AD16" i="32"/>
  <c r="AD20" i="32"/>
  <c r="AD24" i="32"/>
  <c r="AD28" i="32"/>
  <c r="AD13" i="32"/>
  <c r="AD21" i="32"/>
  <c r="AD29" i="32"/>
  <c r="AD12" i="32"/>
  <c r="AD9" i="32"/>
  <c r="AD14" i="32"/>
  <c r="AD22" i="32"/>
  <c r="AD10" i="32"/>
  <c r="AD17" i="32"/>
  <c r="AD25" i="32"/>
  <c r="AD7" i="32"/>
  <c r="AD6" i="32"/>
  <c r="AD18" i="32"/>
  <c r="AD11" i="32"/>
  <c r="AD26" i="32"/>
  <c r="AD8" i="32"/>
  <c r="AO15" i="35"/>
  <c r="AO9" i="35"/>
  <c r="AO22" i="35"/>
  <c r="AO19" i="35"/>
  <c r="AO24" i="35"/>
  <c r="AO8" i="35"/>
  <c r="AO13" i="35"/>
  <c r="AO26" i="35"/>
  <c r="AO23" i="35"/>
  <c r="AO25" i="35"/>
  <c r="AO7" i="35"/>
  <c r="AO17" i="35"/>
  <c r="AO20" i="35"/>
  <c r="AO11" i="35"/>
  <c r="AO18" i="35"/>
  <c r="AO21" i="35"/>
  <c r="AO27" i="35"/>
  <c r="AO10" i="35"/>
  <c r="AO12" i="35"/>
  <c r="AO6" i="35"/>
  <c r="AO28" i="35"/>
  <c r="AO29" i="35"/>
  <c r="AO16" i="35"/>
  <c r="AO14" i="35"/>
  <c r="AN12" i="35"/>
  <c r="AN17" i="35"/>
  <c r="AN19" i="35"/>
  <c r="AN24" i="35"/>
  <c r="AN15" i="35"/>
  <c r="AN16" i="35"/>
  <c r="AN6" i="35"/>
  <c r="AN23" i="35"/>
  <c r="AN7" i="35"/>
  <c r="AN9" i="35"/>
  <c r="AN27" i="35"/>
  <c r="AN18" i="35"/>
  <c r="AN13" i="35"/>
  <c r="AN20" i="35"/>
  <c r="AN25" i="35"/>
  <c r="AN10" i="35"/>
  <c r="AN28" i="35"/>
  <c r="AN26" i="35"/>
  <c r="AN11" i="35"/>
  <c r="AN22" i="35"/>
  <c r="AN29" i="35"/>
  <c r="AN8" i="35"/>
  <c r="AN14" i="35"/>
  <c r="AN21" i="35"/>
  <c r="AC29" i="26"/>
  <c r="AC9" i="26"/>
  <c r="AC13" i="26"/>
  <c r="AC17" i="26"/>
  <c r="AC21" i="26"/>
  <c r="AC25" i="26"/>
  <c r="AC6" i="26"/>
  <c r="AC10" i="26"/>
  <c r="AC14" i="26"/>
  <c r="AC18" i="26"/>
  <c r="AC22" i="26"/>
  <c r="AC7" i="26"/>
  <c r="AC15" i="26"/>
  <c r="AC23" i="26"/>
  <c r="AC8" i="26"/>
  <c r="AC16" i="26"/>
  <c r="AC24" i="26"/>
  <c r="AC11" i="26"/>
  <c r="AC12" i="26"/>
  <c r="AC26" i="26"/>
  <c r="AC28" i="26"/>
  <c r="AC19" i="26"/>
  <c r="AC20" i="26"/>
  <c r="AC27" i="26"/>
  <c r="AB8" i="26"/>
  <c r="AB12" i="26"/>
  <c r="AB16" i="26"/>
  <c r="AB20" i="26"/>
  <c r="AB24" i="26"/>
  <c r="AB28" i="26"/>
  <c r="AB9" i="26"/>
  <c r="AB13" i="26"/>
  <c r="AB17" i="26"/>
  <c r="AB21" i="26"/>
  <c r="AB25" i="26"/>
  <c r="AB29" i="26"/>
  <c r="AB6" i="26"/>
  <c r="AB14" i="26"/>
  <c r="AB22" i="26"/>
  <c r="AB7" i="26"/>
  <c r="AB15" i="26"/>
  <c r="AB23" i="26"/>
  <c r="AB18" i="26"/>
  <c r="AB11" i="26"/>
  <c r="AB19" i="26"/>
  <c r="AB26" i="26"/>
  <c r="AB27" i="26"/>
  <c r="AB10" i="26"/>
  <c r="AG8" i="29"/>
  <c r="AG12" i="29"/>
  <c r="AG16" i="29"/>
  <c r="AG20" i="29"/>
  <c r="AG24" i="29"/>
  <c r="AG28" i="29"/>
  <c r="AG9" i="29"/>
  <c r="AG13" i="29"/>
  <c r="AG17" i="29"/>
  <c r="AG21" i="29"/>
  <c r="AG25" i="29"/>
  <c r="AG29" i="29"/>
  <c r="AG6" i="29"/>
  <c r="AG14" i="29"/>
  <c r="AG22" i="29"/>
  <c r="AG7" i="29"/>
  <c r="AG15" i="29"/>
  <c r="AG23" i="29"/>
  <c r="AG18" i="29"/>
  <c r="AG11" i="29"/>
  <c r="AG19" i="29"/>
  <c r="AG10" i="29"/>
  <c r="AG26" i="29"/>
  <c r="AG27" i="29"/>
  <c r="AN8" i="26"/>
  <c r="AN12" i="26"/>
  <c r="AN16" i="26"/>
  <c r="AN20" i="26"/>
  <c r="AN24" i="26"/>
  <c r="AN28" i="26"/>
  <c r="AN9" i="26"/>
  <c r="AN13" i="26"/>
  <c r="AN17" i="26"/>
  <c r="AN21" i="26"/>
  <c r="AN6" i="26"/>
  <c r="AN14" i="26"/>
  <c r="AN22" i="26"/>
  <c r="AN27" i="26"/>
  <c r="AN7" i="26"/>
  <c r="AN15" i="26"/>
  <c r="AN23" i="26"/>
  <c r="AN29" i="26"/>
  <c r="AN10" i="26"/>
  <c r="AN25" i="26"/>
  <c r="AN18" i="26"/>
  <c r="AN11" i="26"/>
  <c r="AN19" i="26"/>
  <c r="AN26" i="26"/>
  <c r="AF7" i="29"/>
  <c r="AF11" i="29"/>
  <c r="AF15" i="29"/>
  <c r="AF19" i="29"/>
  <c r="AF23" i="29"/>
  <c r="AF27" i="29"/>
  <c r="AF8" i="29"/>
  <c r="AF12" i="29"/>
  <c r="AF16" i="29"/>
  <c r="AF20" i="29"/>
  <c r="AF24" i="29"/>
  <c r="AF28" i="29"/>
  <c r="AF9" i="29"/>
  <c r="AF17" i="29"/>
  <c r="AF25" i="29"/>
  <c r="AF6" i="29"/>
  <c r="AF18" i="29"/>
  <c r="AF29" i="29"/>
  <c r="AF14" i="29"/>
  <c r="AF21" i="29"/>
  <c r="AF10" i="29"/>
  <c r="AF22" i="29"/>
  <c r="AF13" i="29"/>
  <c r="AF26" i="29"/>
  <c r="AB7" i="29"/>
  <c r="AB11" i="29"/>
  <c r="AB15" i="29"/>
  <c r="AB19" i="29"/>
  <c r="AB23" i="29"/>
  <c r="AB27" i="29"/>
  <c r="AB8" i="29"/>
  <c r="AB12" i="29"/>
  <c r="AB16" i="29"/>
  <c r="AB20" i="29"/>
  <c r="AB24" i="29"/>
  <c r="AB28" i="29"/>
  <c r="AB9" i="29"/>
  <c r="AB17" i="29"/>
  <c r="AB25" i="29"/>
  <c r="AR25" i="29" s="1"/>
  <c r="AB10" i="29"/>
  <c r="AB21" i="29"/>
  <c r="AR21" i="29" s="1"/>
  <c r="AB14" i="29"/>
  <c r="AB29" i="29"/>
  <c r="AR29" i="29" s="1"/>
  <c r="AB18" i="29"/>
  <c r="AB6" i="29"/>
  <c r="AB22" i="29"/>
  <c r="AB13" i="29"/>
  <c r="AB26" i="29"/>
  <c r="AL17" i="31"/>
  <c r="AL15" i="31"/>
  <c r="AL14" i="31"/>
  <c r="AL11" i="31"/>
  <c r="AL29" i="31"/>
  <c r="AL20" i="31"/>
  <c r="AL28" i="31"/>
  <c r="AL21" i="31"/>
  <c r="AL27" i="31"/>
  <c r="AL18" i="31"/>
  <c r="AL19" i="31"/>
  <c r="AL8" i="31"/>
  <c r="AL25" i="31"/>
  <c r="AL22" i="31"/>
  <c r="AL24" i="31"/>
  <c r="AL7" i="31"/>
  <c r="AL23" i="31"/>
  <c r="AL6" i="31"/>
  <c r="AL12" i="31"/>
  <c r="AL10" i="31"/>
  <c r="AL9" i="31"/>
  <c r="AL26" i="31"/>
  <c r="AL13" i="31"/>
  <c r="AL16" i="31"/>
  <c r="AM6" i="28"/>
  <c r="AM10" i="28"/>
  <c r="AM14" i="28"/>
  <c r="AM18" i="28"/>
  <c r="AM22" i="28"/>
  <c r="AM26" i="28"/>
  <c r="AM11" i="28"/>
  <c r="AM16" i="28"/>
  <c r="AM21" i="28"/>
  <c r="AM27" i="28"/>
  <c r="AM12" i="28"/>
  <c r="AM19" i="28"/>
  <c r="AM25" i="28"/>
  <c r="AM7" i="28"/>
  <c r="AM13" i="28"/>
  <c r="AM20" i="28"/>
  <c r="AM28" i="28"/>
  <c r="AM15" i="28"/>
  <c r="AM29" i="28"/>
  <c r="AM8" i="28"/>
  <c r="AM23" i="28"/>
  <c r="AM17" i="28"/>
  <c r="AM9" i="28"/>
  <c r="AM24" i="28"/>
  <c r="AG9" i="28"/>
  <c r="AW9" i="28" s="1"/>
  <c r="AG17" i="28"/>
  <c r="AW17" i="28" s="1"/>
  <c r="AG25" i="28"/>
  <c r="AW25" i="28" s="1"/>
  <c r="AG18" i="28"/>
  <c r="AG12" i="28"/>
  <c r="AG26" i="28"/>
  <c r="AG15" i="28"/>
  <c r="AG27" i="28"/>
  <c r="AG6" i="28"/>
  <c r="AW6" i="28" s="1"/>
  <c r="AG24" i="28"/>
  <c r="AG7" i="28"/>
  <c r="AG21" i="28"/>
  <c r="AG20" i="28"/>
  <c r="AG28" i="28"/>
  <c r="AG11" i="28"/>
  <c r="AW11" i="28" s="1"/>
  <c r="AG23" i="28"/>
  <c r="AG8" i="28"/>
  <c r="AG29" i="28"/>
  <c r="AG22" i="28"/>
  <c r="AG13" i="28"/>
  <c r="AG14" i="28"/>
  <c r="AW14" i="28" s="1"/>
  <c r="AG10" i="28"/>
  <c r="AG19" i="28"/>
  <c r="AG16" i="28"/>
  <c r="AH9" i="29"/>
  <c r="AH14" i="29"/>
  <c r="AH27" i="29"/>
  <c r="AH13" i="29"/>
  <c r="AH25" i="29"/>
  <c r="AH8" i="29"/>
  <c r="AH15" i="29"/>
  <c r="AH29" i="29"/>
  <c r="AH20" i="29"/>
  <c r="AH6" i="29"/>
  <c r="AH18" i="29"/>
  <c r="AH16" i="29"/>
  <c r="AH10" i="29"/>
  <c r="AH23" i="29"/>
  <c r="AH19" i="29"/>
  <c r="AH11" i="29"/>
  <c r="AH26" i="29"/>
  <c r="AH22" i="29"/>
  <c r="AH28" i="29"/>
  <c r="AH24" i="29"/>
  <c r="AH12" i="29"/>
  <c r="AH7" i="29"/>
  <c r="AH21" i="29"/>
  <c r="AH17" i="29"/>
  <c r="AC9" i="32"/>
  <c r="AC14" i="32"/>
  <c r="AC18" i="32"/>
  <c r="AC22" i="32"/>
  <c r="AC26" i="32"/>
  <c r="AC8" i="32"/>
  <c r="AC15" i="32"/>
  <c r="AC20" i="32"/>
  <c r="AC25" i="32"/>
  <c r="AC6" i="32"/>
  <c r="AC13" i="32"/>
  <c r="AC21" i="32"/>
  <c r="AC28" i="32"/>
  <c r="AC7" i="32"/>
  <c r="AC16" i="32"/>
  <c r="AC23" i="32"/>
  <c r="AC29" i="32"/>
  <c r="AC17" i="32"/>
  <c r="AC12" i="32"/>
  <c r="AS12" i="32" s="1"/>
  <c r="AC10" i="32"/>
  <c r="AC24" i="32"/>
  <c r="AC19" i="32"/>
  <c r="AC11" i="32"/>
  <c r="AC27" i="32"/>
  <c r="AE10" i="31"/>
  <c r="AE26" i="31"/>
  <c r="AE28" i="31"/>
  <c r="AE19" i="31"/>
  <c r="AE20" i="31"/>
  <c r="AE21" i="31"/>
  <c r="AE18" i="31"/>
  <c r="AE24" i="31"/>
  <c r="AE23" i="31"/>
  <c r="AE9" i="31"/>
  <c r="AE29" i="31"/>
  <c r="AE22" i="31"/>
  <c r="AE7" i="31"/>
  <c r="AE27" i="31"/>
  <c r="AE25" i="31"/>
  <c r="AE8" i="31"/>
  <c r="AE12" i="31"/>
  <c r="AE6" i="31"/>
  <c r="AE11" i="31"/>
  <c r="AE17" i="31"/>
  <c r="AE16" i="31"/>
  <c r="AE13" i="31"/>
  <c r="AE14" i="31"/>
  <c r="AE15" i="31"/>
  <c r="AH8" i="31"/>
  <c r="AH12" i="31"/>
  <c r="AH16" i="31"/>
  <c r="AH20" i="31"/>
  <c r="AH24" i="31"/>
  <c r="AH28" i="31"/>
  <c r="AH10" i="31"/>
  <c r="AH15" i="31"/>
  <c r="AH21" i="31"/>
  <c r="AH26" i="31"/>
  <c r="AH6" i="31"/>
  <c r="AH11" i="31"/>
  <c r="AH17" i="31"/>
  <c r="AH22" i="31"/>
  <c r="AH27" i="31"/>
  <c r="AH13" i="31"/>
  <c r="AH23" i="31"/>
  <c r="AH7" i="31"/>
  <c r="AH18" i="31"/>
  <c r="AH29" i="31"/>
  <c r="AH14" i="31"/>
  <c r="AH25" i="31"/>
  <c r="AH9" i="31"/>
  <c r="AH19" i="31"/>
  <c r="AN6" i="32"/>
  <c r="AN10" i="32"/>
  <c r="AN14" i="32"/>
  <c r="AN18" i="32"/>
  <c r="AN22" i="32"/>
  <c r="AN26" i="32"/>
  <c r="AN9" i="32"/>
  <c r="AN15" i="32"/>
  <c r="AN20" i="32"/>
  <c r="AN25" i="32"/>
  <c r="AN11" i="32"/>
  <c r="AN16" i="32"/>
  <c r="AN21" i="32"/>
  <c r="AN27" i="32"/>
  <c r="AN12" i="32"/>
  <c r="AN23" i="32"/>
  <c r="AN13" i="32"/>
  <c r="AN24" i="32"/>
  <c r="AN7" i="32"/>
  <c r="AN17" i="32"/>
  <c r="AN28" i="32"/>
  <c r="AN8" i="32"/>
  <c r="AN19" i="32"/>
  <c r="AN29" i="32"/>
  <c r="AK11" i="35"/>
  <c r="AK16" i="35"/>
  <c r="AK6" i="35"/>
  <c r="AK26" i="35"/>
  <c r="AK20" i="35"/>
  <c r="AK21" i="35"/>
  <c r="AK15" i="35"/>
  <c r="AK9" i="35"/>
  <c r="AK14" i="35"/>
  <c r="AK19" i="35"/>
  <c r="AK25" i="35"/>
  <c r="AK24" i="35"/>
  <c r="AK13" i="35"/>
  <c r="AK23" i="35"/>
  <c r="AK7" i="35"/>
  <c r="AK17" i="35"/>
  <c r="AK28" i="35"/>
  <c r="AK8" i="35"/>
  <c r="AK18" i="35"/>
  <c r="AK29" i="35"/>
  <c r="AK22" i="35"/>
  <c r="AK27" i="35"/>
  <c r="AK12" i="35"/>
  <c r="AK10" i="35"/>
  <c r="AB16" i="35"/>
  <c r="AB6" i="35"/>
  <c r="AB23" i="35"/>
  <c r="AB7" i="35"/>
  <c r="AB18" i="35"/>
  <c r="AB9" i="35"/>
  <c r="AB10" i="35"/>
  <c r="AB27" i="35"/>
  <c r="AB28" i="35"/>
  <c r="AB26" i="35"/>
  <c r="AB8" i="35"/>
  <c r="AB14" i="35"/>
  <c r="AB15" i="35"/>
  <c r="AB21" i="35"/>
  <c r="AB11" i="35"/>
  <c r="AB12" i="35"/>
  <c r="AB19" i="35"/>
  <c r="AB29" i="35"/>
  <c r="AB13" i="35"/>
  <c r="AB20" i="35"/>
  <c r="AB22" i="35"/>
  <c r="AB24" i="35"/>
  <c r="AB17" i="35"/>
  <c r="AB25" i="35"/>
  <c r="AJ9" i="35"/>
  <c r="AJ10" i="35"/>
  <c r="AJ27" i="35"/>
  <c r="AJ24" i="35"/>
  <c r="AJ22" i="35"/>
  <c r="AJ8" i="35"/>
  <c r="AJ13" i="35"/>
  <c r="AJ14" i="35"/>
  <c r="AJ7" i="35"/>
  <c r="AJ11" i="35"/>
  <c r="AJ18" i="35"/>
  <c r="AJ12" i="35"/>
  <c r="AJ19" i="35"/>
  <c r="AJ28" i="35"/>
  <c r="AJ25" i="35"/>
  <c r="AJ16" i="35"/>
  <c r="AJ23" i="35"/>
  <c r="AJ29" i="35"/>
  <c r="AJ26" i="35"/>
  <c r="AJ21" i="35"/>
  <c r="AJ17" i="35"/>
  <c r="AJ15" i="35"/>
  <c r="AJ6" i="35"/>
  <c r="AJ20" i="35"/>
  <c r="AM13" i="35"/>
  <c r="AM14" i="35"/>
  <c r="AM20" i="35"/>
  <c r="AM28" i="35"/>
  <c r="AM17" i="35"/>
  <c r="AM7" i="35"/>
  <c r="AM24" i="35"/>
  <c r="AM29" i="35"/>
  <c r="AM6" i="35"/>
  <c r="AM21" i="35"/>
  <c r="AM23" i="35"/>
  <c r="AM22" i="35"/>
  <c r="AM18" i="35"/>
  <c r="AM10" i="35"/>
  <c r="AM25" i="35"/>
  <c r="AM12" i="35"/>
  <c r="AM8" i="35"/>
  <c r="AM11" i="35"/>
  <c r="AM27" i="35"/>
  <c r="AM9" i="35"/>
  <c r="AM16" i="35"/>
  <c r="AM15" i="35"/>
  <c r="AM26" i="35"/>
  <c r="AM19" i="35"/>
  <c r="AP7" i="35"/>
  <c r="AP12" i="35"/>
  <c r="AP25" i="35"/>
  <c r="AP29" i="35"/>
  <c r="AP20" i="35"/>
  <c r="AP14" i="35"/>
  <c r="AP16" i="35"/>
  <c r="AP22" i="35"/>
  <c r="AP19" i="35"/>
  <c r="AP11" i="35"/>
  <c r="AP13" i="35"/>
  <c r="AP27" i="35"/>
  <c r="AP23" i="35"/>
  <c r="AP17" i="35"/>
  <c r="AP6" i="35"/>
  <c r="AP15" i="35"/>
  <c r="AP21" i="35"/>
  <c r="AP26" i="35"/>
  <c r="AP24" i="35"/>
  <c r="AP18" i="35"/>
  <c r="AP10" i="35"/>
  <c r="AP9" i="35"/>
  <c r="AP28" i="35"/>
  <c r="AP8" i="35"/>
  <c r="T13" i="28"/>
  <c r="L13" i="28" s="1"/>
  <c r="T29" i="28"/>
  <c r="L29" i="28" s="1"/>
  <c r="T17" i="28"/>
  <c r="L17" i="28" s="1"/>
  <c r="T23" i="28"/>
  <c r="L23" i="28" s="1"/>
  <c r="T24" i="28"/>
  <c r="L24" i="28" s="1"/>
  <c r="T16" i="28"/>
  <c r="L16" i="28" s="1"/>
  <c r="T8" i="28"/>
  <c r="L8" i="28" s="1"/>
  <c r="T25" i="28"/>
  <c r="L25" i="28" s="1"/>
  <c r="T15" i="28"/>
  <c r="L15" i="28" s="1"/>
  <c r="T7" i="28"/>
  <c r="L7" i="28" s="1"/>
  <c r="T22" i="28"/>
  <c r="L22" i="28" s="1"/>
  <c r="T14" i="28"/>
  <c r="L14" i="28" s="1"/>
  <c r="T6" i="28"/>
  <c r="L6" i="28" s="1"/>
  <c r="T9" i="28"/>
  <c r="L9" i="28" s="1"/>
  <c r="T18" i="28"/>
  <c r="L18" i="28" s="1"/>
  <c r="T21" i="28"/>
  <c r="L21" i="28" s="1"/>
  <c r="T19" i="28"/>
  <c r="L19" i="28" s="1"/>
  <c r="T28" i="28"/>
  <c r="L28" i="28" s="1"/>
  <c r="T12" i="28"/>
  <c r="L12" i="28" s="1"/>
  <c r="T10" i="28"/>
  <c r="T27" i="28"/>
  <c r="L27" i="28" s="1"/>
  <c r="T26" i="28"/>
  <c r="L26" i="28" s="1"/>
  <c r="T20" i="28"/>
  <c r="L20" i="28" s="1"/>
  <c r="T11" i="28"/>
  <c r="L11" i="28" s="1"/>
  <c r="AC7" i="31"/>
  <c r="AC11" i="31"/>
  <c r="AC15" i="31"/>
  <c r="AC19" i="31"/>
  <c r="AC23" i="31"/>
  <c r="AC27" i="31"/>
  <c r="AC10" i="31"/>
  <c r="AC16" i="31"/>
  <c r="AC21" i="31"/>
  <c r="AC26" i="31"/>
  <c r="AC8" i="31"/>
  <c r="AC14" i="31"/>
  <c r="AC22" i="31"/>
  <c r="AC9" i="31"/>
  <c r="AC17" i="31"/>
  <c r="AC24" i="31"/>
  <c r="AC18" i="31"/>
  <c r="AC29" i="31"/>
  <c r="AC12" i="31"/>
  <c r="AC25" i="31"/>
  <c r="AC6" i="31"/>
  <c r="AC20" i="31"/>
  <c r="AC28" i="31"/>
  <c r="AC13" i="31"/>
  <c r="AF8" i="32"/>
  <c r="AF12" i="32"/>
  <c r="AF16" i="32"/>
  <c r="AF20" i="32"/>
  <c r="AF24" i="32"/>
  <c r="AF28" i="32"/>
  <c r="AF7" i="32"/>
  <c r="AF13" i="32"/>
  <c r="AF18" i="32"/>
  <c r="AF23" i="32"/>
  <c r="AF29" i="32"/>
  <c r="AF9" i="32"/>
  <c r="AF14" i="32"/>
  <c r="AF19" i="32"/>
  <c r="AF25" i="32"/>
  <c r="AF10" i="32"/>
  <c r="AF21" i="32"/>
  <c r="AF15" i="32"/>
  <c r="AF26" i="32"/>
  <c r="AF11" i="32"/>
  <c r="AF22" i="32"/>
  <c r="AV22" i="32" s="1"/>
  <c r="AF27" i="32"/>
  <c r="AF6" i="32"/>
  <c r="AF17" i="32"/>
  <c r="AP15" i="32"/>
  <c r="AP19" i="32"/>
  <c r="AP23" i="32"/>
  <c r="AP27" i="32"/>
  <c r="AP7" i="32"/>
  <c r="AP11" i="32"/>
  <c r="AP14" i="32"/>
  <c r="AP20" i="32"/>
  <c r="AP25" i="32"/>
  <c r="AP6" i="32"/>
  <c r="AP16" i="32"/>
  <c r="AP21" i="32"/>
  <c r="AP26" i="32"/>
  <c r="AP8" i="32"/>
  <c r="AP22" i="32"/>
  <c r="AP9" i="32"/>
  <c r="AP17" i="32"/>
  <c r="AP28" i="32"/>
  <c r="AP13" i="32"/>
  <c r="AP24" i="32"/>
  <c r="AP10" i="32"/>
  <c r="AP12" i="32"/>
  <c r="AP18" i="32"/>
  <c r="AP29" i="32"/>
  <c r="AE6" i="32"/>
  <c r="AE9" i="32"/>
  <c r="AE13" i="32"/>
  <c r="AE17" i="32"/>
  <c r="AE21" i="32"/>
  <c r="AE25" i="32"/>
  <c r="AE29" i="32"/>
  <c r="AE10" i="32"/>
  <c r="AE14" i="32"/>
  <c r="AE18" i="32"/>
  <c r="AE22" i="32"/>
  <c r="AE26" i="32"/>
  <c r="AE7" i="32"/>
  <c r="AE15" i="32"/>
  <c r="AE23" i="32"/>
  <c r="AE8" i="32"/>
  <c r="AE16" i="32"/>
  <c r="AE24" i="32"/>
  <c r="AE11" i="32"/>
  <c r="AE19" i="32"/>
  <c r="AE27" i="32"/>
  <c r="AE28" i="32"/>
  <c r="AE20" i="32"/>
  <c r="AE12" i="32"/>
  <c r="AH16" i="32"/>
  <c r="AH20" i="32"/>
  <c r="AH24" i="32"/>
  <c r="AH28" i="32"/>
  <c r="AH13" i="32"/>
  <c r="AH17" i="32"/>
  <c r="AH21" i="32"/>
  <c r="AH25" i="32"/>
  <c r="AH29" i="32"/>
  <c r="AH14" i="32"/>
  <c r="AH22" i="32"/>
  <c r="AH10" i="32"/>
  <c r="AH15" i="32"/>
  <c r="AH23" i="32"/>
  <c r="AH12" i="32"/>
  <c r="AH11" i="32"/>
  <c r="AH7" i="32"/>
  <c r="AH6" i="32"/>
  <c r="AH18" i="32"/>
  <c r="AH26" i="32"/>
  <c r="AH19" i="32"/>
  <c r="AH9" i="32"/>
  <c r="AH8" i="32"/>
  <c r="AH27" i="32"/>
  <c r="AD7" i="35"/>
  <c r="AD6" i="35"/>
  <c r="AD11" i="35"/>
  <c r="AD16" i="35"/>
  <c r="AD18" i="35"/>
  <c r="AD17" i="35"/>
  <c r="AD15" i="35"/>
  <c r="AD25" i="35"/>
  <c r="AD9" i="35"/>
  <c r="AD8" i="35"/>
  <c r="AD13" i="35"/>
  <c r="AD27" i="35"/>
  <c r="AD24" i="35"/>
  <c r="AD10" i="35"/>
  <c r="AD12" i="35"/>
  <c r="AD22" i="35"/>
  <c r="AD28" i="35"/>
  <c r="AD19" i="35"/>
  <c r="AD20" i="35"/>
  <c r="AD26" i="35"/>
  <c r="AD14" i="35"/>
  <c r="AD21" i="35"/>
  <c r="AD23" i="35"/>
  <c r="AD29" i="35"/>
  <c r="AG15" i="35"/>
  <c r="AW15" i="35" s="1"/>
  <c r="AG9" i="35"/>
  <c r="AW9" i="35" s="1"/>
  <c r="AG22" i="35"/>
  <c r="AW22" i="35" s="1"/>
  <c r="AG14" i="35"/>
  <c r="AG25" i="35"/>
  <c r="AG12" i="35"/>
  <c r="AG18" i="35"/>
  <c r="AW18" i="35" s="1"/>
  <c r="AG20" i="35"/>
  <c r="AG28" i="35"/>
  <c r="AG7" i="35"/>
  <c r="AG16" i="35"/>
  <c r="AG26" i="35"/>
  <c r="AG21" i="35"/>
  <c r="AG29" i="35"/>
  <c r="AW29" i="35" s="1"/>
  <c r="AG10" i="35"/>
  <c r="AG11" i="35"/>
  <c r="AG13" i="35"/>
  <c r="AG19" i="35"/>
  <c r="AG24" i="35"/>
  <c r="AG23" i="35"/>
  <c r="AG27" i="35"/>
  <c r="AG17" i="35"/>
  <c r="AG6" i="35"/>
  <c r="AG8" i="35"/>
  <c r="AO26" i="26"/>
  <c r="AO6" i="26"/>
  <c r="AW6" i="26" s="1"/>
  <c r="AO10" i="26"/>
  <c r="AO14" i="26"/>
  <c r="AO18" i="26"/>
  <c r="AW18" i="26" s="1"/>
  <c r="AO22" i="26"/>
  <c r="AW22" i="26" s="1"/>
  <c r="AO23" i="26"/>
  <c r="AO27" i="26"/>
  <c r="AO7" i="26"/>
  <c r="AO11" i="26"/>
  <c r="AO15" i="26"/>
  <c r="AO19" i="26"/>
  <c r="AO28" i="26"/>
  <c r="AO12" i="26"/>
  <c r="AO20" i="26"/>
  <c r="AO29" i="26"/>
  <c r="AO13" i="26"/>
  <c r="AO21" i="26"/>
  <c r="AO24" i="26"/>
  <c r="AO16" i="26"/>
  <c r="AO25" i="26"/>
  <c r="AO17" i="26"/>
  <c r="AO8" i="26"/>
  <c r="AO9" i="26"/>
  <c r="AP6" i="29"/>
  <c r="AP19" i="29"/>
  <c r="AP26" i="29"/>
  <c r="AP11" i="29"/>
  <c r="AP17" i="29"/>
  <c r="AP24" i="29"/>
  <c r="AP7" i="29"/>
  <c r="AP20" i="29"/>
  <c r="AP8" i="29"/>
  <c r="AP12" i="29"/>
  <c r="AP18" i="29"/>
  <c r="AX18" i="29" s="1"/>
  <c r="AP27" i="29"/>
  <c r="AP21" i="29"/>
  <c r="AP14" i="29"/>
  <c r="AP28" i="29"/>
  <c r="AP25" i="29"/>
  <c r="AP15" i="29"/>
  <c r="AP29" i="29"/>
  <c r="AP9" i="29"/>
  <c r="AP10" i="29"/>
  <c r="AP22" i="29"/>
  <c r="AP23" i="29"/>
  <c r="AP13" i="29"/>
  <c r="AP16" i="29"/>
  <c r="AF7" i="26"/>
  <c r="AF11" i="26"/>
  <c r="AF15" i="26"/>
  <c r="AF19" i="26"/>
  <c r="AF23" i="26"/>
  <c r="AF27" i="26"/>
  <c r="AV27" i="26" s="1"/>
  <c r="AF8" i="26"/>
  <c r="AF12" i="26"/>
  <c r="AF16" i="26"/>
  <c r="AF20" i="26"/>
  <c r="AF24" i="26"/>
  <c r="AF28" i="26"/>
  <c r="AF13" i="26"/>
  <c r="AF21" i="26"/>
  <c r="AF29" i="26"/>
  <c r="AF6" i="26"/>
  <c r="AF14" i="26"/>
  <c r="AF22" i="26"/>
  <c r="AF9" i="26"/>
  <c r="AF25" i="26"/>
  <c r="AF10" i="26"/>
  <c r="AF26" i="26"/>
  <c r="AF17" i="26"/>
  <c r="AF18" i="26"/>
  <c r="AK25" i="26"/>
  <c r="AK6" i="26"/>
  <c r="AK10" i="26"/>
  <c r="AK14" i="26"/>
  <c r="AK18" i="26"/>
  <c r="AK22" i="26"/>
  <c r="AK26" i="26"/>
  <c r="AK7" i="26"/>
  <c r="AK11" i="26"/>
  <c r="AK15" i="26"/>
  <c r="AK19" i="26"/>
  <c r="AK23" i="26"/>
  <c r="AK8" i="26"/>
  <c r="AK16" i="26"/>
  <c r="AK24" i="26"/>
  <c r="AK9" i="26"/>
  <c r="AK17" i="26"/>
  <c r="AK28" i="26"/>
  <c r="AK20" i="26"/>
  <c r="AK12" i="26"/>
  <c r="AK13" i="26"/>
  <c r="AK29" i="26"/>
  <c r="AK27" i="26"/>
  <c r="AK21" i="26"/>
  <c r="T9" i="26"/>
  <c r="L9" i="26" s="1"/>
  <c r="T16" i="26"/>
  <c r="L16" i="26" s="1"/>
  <c r="T24" i="26"/>
  <c r="L24" i="26" s="1"/>
  <c r="T10" i="26"/>
  <c r="L10" i="26" s="1"/>
  <c r="T18" i="26"/>
  <c r="L18" i="26" s="1"/>
  <c r="T27" i="26"/>
  <c r="L27" i="26" s="1"/>
  <c r="T12" i="26"/>
  <c r="L12" i="26" s="1"/>
  <c r="T19" i="26"/>
  <c r="L19" i="26" s="1"/>
  <c r="T25" i="26"/>
  <c r="L25" i="26" s="1"/>
  <c r="T11" i="26"/>
  <c r="L11" i="26" s="1"/>
  <c r="T20" i="26"/>
  <c r="L20" i="26" s="1"/>
  <c r="T28" i="26"/>
  <c r="L28" i="26" s="1"/>
  <c r="T13" i="26"/>
  <c r="L13" i="26" s="1"/>
  <c r="T7" i="26"/>
  <c r="L7" i="26" s="1"/>
  <c r="T21" i="26"/>
  <c r="L21" i="26" s="1"/>
  <c r="T23" i="26"/>
  <c r="L23" i="26" s="1"/>
  <c r="T26" i="26"/>
  <c r="L26" i="26" s="1"/>
  <c r="T8" i="26"/>
  <c r="L8" i="26" s="1"/>
  <c r="T6" i="26"/>
  <c r="L6" i="26" s="1"/>
  <c r="T14" i="26"/>
  <c r="L14" i="26" s="1"/>
  <c r="T15" i="26"/>
  <c r="L15" i="26" s="1"/>
  <c r="T17" i="26"/>
  <c r="L17" i="26" s="1"/>
  <c r="T22" i="26"/>
  <c r="L22" i="26" s="1"/>
  <c r="T29" i="26"/>
  <c r="L29" i="26" s="1"/>
  <c r="AF7" i="28"/>
  <c r="AF11" i="28"/>
  <c r="AF15" i="28"/>
  <c r="AF19" i="28"/>
  <c r="AF23" i="28"/>
  <c r="AF27" i="28"/>
  <c r="AF8" i="28"/>
  <c r="AF12" i="28"/>
  <c r="AF16" i="28"/>
  <c r="AF20" i="28"/>
  <c r="AF24" i="28"/>
  <c r="AF28" i="28"/>
  <c r="AF9" i="28"/>
  <c r="AV9" i="28" s="1"/>
  <c r="AF17" i="28"/>
  <c r="AF25" i="28"/>
  <c r="AF14" i="28"/>
  <c r="AF26" i="28"/>
  <c r="AF6" i="28"/>
  <c r="AV6" i="28" s="1"/>
  <c r="AF21" i="28"/>
  <c r="AF10" i="28"/>
  <c r="AF22" i="28"/>
  <c r="AF29" i="28"/>
  <c r="AV29" i="28" s="1"/>
  <c r="AF13" i="28"/>
  <c r="AF18" i="28"/>
  <c r="AE13" i="29"/>
  <c r="AE27" i="29"/>
  <c r="AE7" i="29"/>
  <c r="AE25" i="29"/>
  <c r="AE9" i="29"/>
  <c r="AE10" i="29"/>
  <c r="AE6" i="29"/>
  <c r="AE20" i="29"/>
  <c r="AE26" i="29"/>
  <c r="AE18" i="29"/>
  <c r="AE11" i="29"/>
  <c r="AE17" i="29"/>
  <c r="AE24" i="29"/>
  <c r="AE8" i="29"/>
  <c r="AE22" i="29"/>
  <c r="AE28" i="29"/>
  <c r="AE19" i="29"/>
  <c r="AE21" i="29"/>
  <c r="AE14" i="29"/>
  <c r="AE15" i="29"/>
  <c r="AE12" i="29"/>
  <c r="AE23" i="29"/>
  <c r="AE16" i="29"/>
  <c r="AE29" i="29"/>
  <c r="AL11" i="28"/>
  <c r="AL27" i="28"/>
  <c r="AL21" i="28"/>
  <c r="AL7" i="28"/>
  <c r="AL13" i="28"/>
  <c r="AT13" i="28" s="1"/>
  <c r="AL29" i="28"/>
  <c r="AT29" i="28" s="1"/>
  <c r="AL23" i="28"/>
  <c r="AL9" i="28"/>
  <c r="AL24" i="28"/>
  <c r="AL12" i="28"/>
  <c r="AL17" i="28"/>
  <c r="AL28" i="28"/>
  <c r="AL14" i="28"/>
  <c r="AL18" i="28"/>
  <c r="AL8" i="28"/>
  <c r="AL15" i="28"/>
  <c r="AL25" i="28"/>
  <c r="AT25" i="28" s="1"/>
  <c r="AL19" i="28"/>
  <c r="AL20" i="28"/>
  <c r="AL6" i="28"/>
  <c r="AL26" i="28"/>
  <c r="AL16" i="28"/>
  <c r="AL22" i="28"/>
  <c r="AT22" i="28" s="1"/>
  <c r="AL10" i="28"/>
  <c r="AM22" i="29"/>
  <c r="AM14" i="29"/>
  <c r="AM23" i="29"/>
  <c r="AM19" i="29"/>
  <c r="AM21" i="29"/>
  <c r="AM16" i="29"/>
  <c r="AM13" i="29"/>
  <c r="AM27" i="29"/>
  <c r="AM7" i="29"/>
  <c r="AM25" i="29"/>
  <c r="AM9" i="29"/>
  <c r="AM10" i="29"/>
  <c r="AM6" i="29"/>
  <c r="AM20" i="29"/>
  <c r="AM11" i="29"/>
  <c r="AM8" i="29"/>
  <c r="AM28" i="29"/>
  <c r="AM18" i="29"/>
  <c r="AM17" i="29"/>
  <c r="AM24" i="29"/>
  <c r="AM26" i="29"/>
  <c r="AM15" i="29"/>
  <c r="AM29" i="29"/>
  <c r="AM12" i="29"/>
  <c r="AJ8" i="31"/>
  <c r="AJ12" i="31"/>
  <c r="AJ16" i="31"/>
  <c r="AJ20" i="31"/>
  <c r="AJ24" i="31"/>
  <c r="AJ29" i="31"/>
  <c r="AR29" i="31" s="1"/>
  <c r="AJ7" i="31"/>
  <c r="AJ13" i="31"/>
  <c r="AJ18" i="31"/>
  <c r="AJ23" i="31"/>
  <c r="AJ28" i="31"/>
  <c r="AJ9" i="31"/>
  <c r="AJ14" i="31"/>
  <c r="AR14" i="31" s="1"/>
  <c r="AJ19" i="31"/>
  <c r="AJ25" i="31"/>
  <c r="AJ15" i="31"/>
  <c r="AJ26" i="31"/>
  <c r="AJ10" i="31"/>
  <c r="AJ21" i="31"/>
  <c r="AJ6" i="31"/>
  <c r="AJ17" i="31"/>
  <c r="AJ27" i="31"/>
  <c r="AJ22" i="31"/>
  <c r="AJ11" i="31"/>
  <c r="AB8" i="32"/>
  <c r="AB12" i="32"/>
  <c r="AB16" i="32"/>
  <c r="AB20" i="32"/>
  <c r="AB24" i="32"/>
  <c r="AB28" i="32"/>
  <c r="AB10" i="32"/>
  <c r="AB15" i="32"/>
  <c r="AB21" i="32"/>
  <c r="AB26" i="32"/>
  <c r="AB6" i="32"/>
  <c r="AB11" i="32"/>
  <c r="AB17" i="32"/>
  <c r="AB22" i="32"/>
  <c r="AB27" i="32"/>
  <c r="AB7" i="32"/>
  <c r="AB18" i="32"/>
  <c r="AB29" i="32"/>
  <c r="AB13" i="32"/>
  <c r="AB23" i="32"/>
  <c r="AB9" i="32"/>
  <c r="AB19" i="32"/>
  <c r="AB14" i="32"/>
  <c r="AB25" i="32"/>
  <c r="T7" i="32"/>
  <c r="L7" i="32" s="1"/>
  <c r="T11" i="32"/>
  <c r="L11" i="32" s="1"/>
  <c r="T15" i="32"/>
  <c r="L15" i="32" s="1"/>
  <c r="T19" i="32"/>
  <c r="L19" i="32" s="1"/>
  <c r="T23" i="32"/>
  <c r="L23" i="32" s="1"/>
  <c r="T27" i="32"/>
  <c r="L27" i="32" s="1"/>
  <c r="T8" i="32"/>
  <c r="L8" i="32" s="1"/>
  <c r="T12" i="32"/>
  <c r="L12" i="32" s="1"/>
  <c r="T16" i="32"/>
  <c r="L16" i="32" s="1"/>
  <c r="T20" i="32"/>
  <c r="L20" i="32" s="1"/>
  <c r="T24" i="32"/>
  <c r="L24" i="32" s="1"/>
  <c r="T28" i="32"/>
  <c r="L28" i="32" s="1"/>
  <c r="T13" i="32"/>
  <c r="L13" i="32" s="1"/>
  <c r="T21" i="32"/>
  <c r="L21" i="32" s="1"/>
  <c r="T29" i="32"/>
  <c r="L29" i="32" s="1"/>
  <c r="T6" i="32"/>
  <c r="L6" i="32" s="1"/>
  <c r="T14" i="32"/>
  <c r="L14" i="32" s="1"/>
  <c r="T22" i="32"/>
  <c r="L22" i="32" s="1"/>
  <c r="T9" i="32"/>
  <c r="L9" i="32" s="1"/>
  <c r="T17" i="32"/>
  <c r="L17" i="32" s="1"/>
  <c r="T25" i="32"/>
  <c r="L25" i="32" s="1"/>
  <c r="T10" i="32"/>
  <c r="L10" i="32" s="1"/>
  <c r="T18" i="32"/>
  <c r="L18" i="32" s="1"/>
  <c r="T26" i="32"/>
  <c r="L26" i="32" s="1"/>
  <c r="AC7" i="35"/>
  <c r="AC12" i="35"/>
  <c r="AC17" i="35"/>
  <c r="AC19" i="35"/>
  <c r="AC14" i="35"/>
  <c r="AC25" i="35"/>
  <c r="AC8" i="35"/>
  <c r="AC18" i="35"/>
  <c r="AC6" i="35"/>
  <c r="AC20" i="35"/>
  <c r="AC16" i="35"/>
  <c r="AC22" i="35"/>
  <c r="AC28" i="35"/>
  <c r="AC29" i="35"/>
  <c r="AC11" i="35"/>
  <c r="AC9" i="35"/>
  <c r="AC26" i="35"/>
  <c r="AC21" i="35"/>
  <c r="AC23" i="35"/>
  <c r="AC15" i="35"/>
  <c r="AC10" i="35"/>
  <c r="AC24" i="35"/>
  <c r="AC13" i="35"/>
  <c r="AC27" i="35"/>
  <c r="AK6" i="31"/>
  <c r="AK10" i="31"/>
  <c r="AK14" i="31"/>
  <c r="AK18" i="31"/>
  <c r="AK22" i="31"/>
  <c r="AK26" i="31"/>
  <c r="AK7" i="31"/>
  <c r="AK11" i="31"/>
  <c r="AK15" i="31"/>
  <c r="AK19" i="31"/>
  <c r="AK23" i="31"/>
  <c r="AK27" i="31"/>
  <c r="AK12" i="31"/>
  <c r="AK20" i="31"/>
  <c r="AK28" i="31"/>
  <c r="AS28" i="31" s="1"/>
  <c r="AK13" i="31"/>
  <c r="AK21" i="31"/>
  <c r="AS21" i="31" s="1"/>
  <c r="AK8" i="31"/>
  <c r="AK24" i="31"/>
  <c r="AK9" i="31"/>
  <c r="AK25" i="31"/>
  <c r="AK16" i="31"/>
  <c r="AK29" i="31"/>
  <c r="AK17" i="31"/>
  <c r="AJ8" i="26"/>
  <c r="AR8" i="26" s="1"/>
  <c r="AJ12" i="26"/>
  <c r="AJ16" i="26"/>
  <c r="AJ20" i="26"/>
  <c r="AJ24" i="26"/>
  <c r="AR24" i="26" s="1"/>
  <c r="AJ28" i="26"/>
  <c r="AJ9" i="26"/>
  <c r="AJ13" i="26"/>
  <c r="AJ17" i="26"/>
  <c r="AR17" i="26" s="1"/>
  <c r="AJ21" i="26"/>
  <c r="AR21" i="26" s="1"/>
  <c r="AJ25" i="26"/>
  <c r="AJ29" i="26"/>
  <c r="AJ10" i="26"/>
  <c r="AJ18" i="26"/>
  <c r="AJ26" i="26"/>
  <c r="AJ7" i="26"/>
  <c r="AJ19" i="26"/>
  <c r="AJ11" i="26"/>
  <c r="AJ23" i="26"/>
  <c r="AJ14" i="26"/>
  <c r="AJ27" i="26"/>
  <c r="AJ15" i="26"/>
  <c r="AJ6" i="26"/>
  <c r="AJ22" i="26"/>
  <c r="AJ7" i="28"/>
  <c r="AR7" i="28" s="1"/>
  <c r="AJ11" i="28"/>
  <c r="AR11" i="28" s="1"/>
  <c r="AJ15" i="28"/>
  <c r="AR15" i="28" s="1"/>
  <c r="AJ19" i="28"/>
  <c r="AJ23" i="28"/>
  <c r="AR23" i="28" s="1"/>
  <c r="AJ27" i="28"/>
  <c r="AR27" i="28" s="1"/>
  <c r="AJ8" i="28"/>
  <c r="AR8" i="28" s="1"/>
  <c r="AJ12" i="28"/>
  <c r="AJ16" i="28"/>
  <c r="AR16" i="28" s="1"/>
  <c r="AJ20" i="28"/>
  <c r="AR20" i="28" s="1"/>
  <c r="AJ24" i="28"/>
  <c r="AJ28" i="28"/>
  <c r="AJ13" i="28"/>
  <c r="AJ21" i="28"/>
  <c r="AJ29" i="28"/>
  <c r="AJ10" i="28"/>
  <c r="AJ22" i="28"/>
  <c r="AR22" i="28" s="1"/>
  <c r="AJ6" i="28"/>
  <c r="AR6" i="28" s="1"/>
  <c r="AJ18" i="28"/>
  <c r="AJ9" i="28"/>
  <c r="AJ25" i="28"/>
  <c r="AJ26" i="28"/>
  <c r="AJ14" i="28"/>
  <c r="AR14" i="28" s="1"/>
  <c r="AJ17" i="28"/>
  <c r="AL27" i="29"/>
  <c r="AL23" i="29"/>
  <c r="AL19" i="29"/>
  <c r="AL15" i="29"/>
  <c r="AL11" i="29"/>
  <c r="AL7" i="29"/>
  <c r="AL26" i="29"/>
  <c r="AL22" i="29"/>
  <c r="AL18" i="29"/>
  <c r="AL14" i="29"/>
  <c r="AL10" i="29"/>
  <c r="AL6" i="29"/>
  <c r="AL29" i="29"/>
  <c r="AL21" i="29"/>
  <c r="AL13" i="29"/>
  <c r="AL28" i="29"/>
  <c r="AL20" i="29"/>
  <c r="AL12" i="29"/>
  <c r="AL17" i="29"/>
  <c r="AL25" i="29"/>
  <c r="AL9" i="29"/>
  <c r="AL8" i="29"/>
  <c r="AL24" i="29"/>
  <c r="AL16" i="29"/>
  <c r="AK17" i="28"/>
  <c r="AK29" i="28"/>
  <c r="AK15" i="28"/>
  <c r="AK19" i="28"/>
  <c r="AK7" i="28"/>
  <c r="AK23" i="28"/>
  <c r="AK11" i="28"/>
  <c r="AK13" i="28"/>
  <c r="AK9" i="28"/>
  <c r="AK21" i="28"/>
  <c r="AK27" i="28"/>
  <c r="AK22" i="28"/>
  <c r="AK14" i="28"/>
  <c r="AK6" i="28"/>
  <c r="AK28" i="28"/>
  <c r="AK20" i="28"/>
  <c r="AK12" i="28"/>
  <c r="AK25" i="28"/>
  <c r="AK18" i="28"/>
  <c r="AK26" i="28"/>
  <c r="AK16" i="28"/>
  <c r="AK10" i="28"/>
  <c r="AK24" i="28"/>
  <c r="AK8" i="28"/>
  <c r="AM29" i="26"/>
  <c r="AM27" i="26"/>
  <c r="AM12" i="26"/>
  <c r="AM15" i="26"/>
  <c r="AM24" i="26"/>
  <c r="AM25" i="26"/>
  <c r="AM20" i="26"/>
  <c r="AM16" i="26"/>
  <c r="AM8" i="26"/>
  <c r="AM26" i="26"/>
  <c r="AM28" i="26"/>
  <c r="AU28" i="26" s="1"/>
  <c r="AM11" i="26"/>
  <c r="AM21" i="26"/>
  <c r="AM23" i="26"/>
  <c r="AM7" i="26"/>
  <c r="AU7" i="26" s="1"/>
  <c r="AM19" i="26"/>
  <c r="AM18" i="26"/>
  <c r="AU18" i="26" s="1"/>
  <c r="AM10" i="26"/>
  <c r="AM6" i="26"/>
  <c r="AM22" i="26"/>
  <c r="AM17" i="26"/>
  <c r="AM9" i="26"/>
  <c r="AM14" i="26"/>
  <c r="AM13" i="26"/>
  <c r="AH7" i="28"/>
  <c r="AH15" i="28"/>
  <c r="AH23" i="28"/>
  <c r="AH6" i="28"/>
  <c r="AH18" i="28"/>
  <c r="AH11" i="28"/>
  <c r="AH21" i="28"/>
  <c r="AH22" i="28"/>
  <c r="AH13" i="28"/>
  <c r="AX13" i="28" s="1"/>
  <c r="AH27" i="28"/>
  <c r="AH26" i="28"/>
  <c r="AH17" i="28"/>
  <c r="AH29" i="28"/>
  <c r="AH20" i="28"/>
  <c r="AH10" i="28"/>
  <c r="AH16" i="28"/>
  <c r="AH12" i="28"/>
  <c r="AH19" i="28"/>
  <c r="AH28" i="28"/>
  <c r="AH8" i="28"/>
  <c r="AH9" i="28"/>
  <c r="AH14" i="28"/>
  <c r="AX14" i="28" s="1"/>
  <c r="AH24" i="28"/>
  <c r="AX24" i="28" s="1"/>
  <c r="AH25" i="28"/>
  <c r="AN8" i="29"/>
  <c r="AN12" i="29"/>
  <c r="AN16" i="29"/>
  <c r="AN20" i="29"/>
  <c r="AN24" i="29"/>
  <c r="AN28" i="29"/>
  <c r="AN10" i="29"/>
  <c r="AN15" i="29"/>
  <c r="AN21" i="29"/>
  <c r="AN26" i="29"/>
  <c r="AN7" i="29"/>
  <c r="AN14" i="29"/>
  <c r="AN22" i="29"/>
  <c r="AN29" i="29"/>
  <c r="AN9" i="29"/>
  <c r="AN17" i="29"/>
  <c r="AN23" i="29"/>
  <c r="AN18" i="29"/>
  <c r="AN11" i="29"/>
  <c r="AN25" i="29"/>
  <c r="AN6" i="29"/>
  <c r="AN19" i="29"/>
  <c r="AN13" i="29"/>
  <c r="AN27" i="29"/>
  <c r="AC13" i="28"/>
  <c r="AC29" i="28"/>
  <c r="AC21" i="28"/>
  <c r="AC15" i="28"/>
  <c r="AC17" i="28"/>
  <c r="AC25" i="28"/>
  <c r="AC7" i="28"/>
  <c r="AC11" i="28"/>
  <c r="AC8" i="28"/>
  <c r="AC9" i="28"/>
  <c r="AC18" i="28"/>
  <c r="AC10" i="28"/>
  <c r="AC16" i="28"/>
  <c r="AC6" i="28"/>
  <c r="AC19" i="28"/>
  <c r="AC23" i="28"/>
  <c r="AC22" i="28"/>
  <c r="AC20" i="28"/>
  <c r="AC14" i="28"/>
  <c r="AC27" i="28"/>
  <c r="AC12" i="28"/>
  <c r="AC28" i="28"/>
  <c r="AC24" i="28"/>
  <c r="AC26" i="28"/>
  <c r="AD16" i="29"/>
  <c r="AD17" i="29"/>
  <c r="AD21" i="29"/>
  <c r="AD14" i="29"/>
  <c r="AD29" i="29"/>
  <c r="AD27" i="29"/>
  <c r="AD11" i="29"/>
  <c r="AD28" i="29"/>
  <c r="AD13" i="29"/>
  <c r="AD18" i="29"/>
  <c r="AD25" i="29"/>
  <c r="AD15" i="29"/>
  <c r="AD8" i="29"/>
  <c r="AD22" i="29"/>
  <c r="AD24" i="29"/>
  <c r="AT24" i="29" s="1"/>
  <c r="AD19" i="29"/>
  <c r="AD6" i="29"/>
  <c r="AD7" i="29"/>
  <c r="AD12" i="29"/>
  <c r="AD9" i="29"/>
  <c r="AD20" i="29"/>
  <c r="AD10" i="29"/>
  <c r="AD26" i="29"/>
  <c r="AD23" i="29"/>
  <c r="T16" i="29"/>
  <c r="L16" i="29" s="1"/>
  <c r="T6" i="29"/>
  <c r="L6" i="29" s="1"/>
  <c r="T22" i="29"/>
  <c r="L22" i="29" s="1"/>
  <c r="T7" i="29"/>
  <c r="L7" i="29" s="1"/>
  <c r="T23" i="29"/>
  <c r="L23" i="29" s="1"/>
  <c r="T25" i="29"/>
  <c r="L25" i="29" s="1"/>
  <c r="T20" i="29"/>
  <c r="L20" i="29" s="1"/>
  <c r="T14" i="29"/>
  <c r="L14" i="29" s="1"/>
  <c r="T21" i="29"/>
  <c r="L21" i="29" s="1"/>
  <c r="T27" i="29"/>
  <c r="L27" i="29" s="1"/>
  <c r="T12" i="29"/>
  <c r="L12" i="29" s="1"/>
  <c r="T18" i="29"/>
  <c r="L18" i="29" s="1"/>
  <c r="T15" i="29"/>
  <c r="L15" i="29" s="1"/>
  <c r="T29" i="29"/>
  <c r="L29" i="29" s="1"/>
  <c r="T24" i="29"/>
  <c r="L24" i="29" s="1"/>
  <c r="T26" i="29"/>
  <c r="L26" i="29" s="1"/>
  <c r="T19" i="29"/>
  <c r="L19" i="29" s="1"/>
  <c r="T13" i="29"/>
  <c r="L13" i="29" s="1"/>
  <c r="T28" i="29"/>
  <c r="L28" i="29" s="1"/>
  <c r="T9" i="29"/>
  <c r="L9" i="29" s="1"/>
  <c r="T8" i="29"/>
  <c r="L8" i="29" s="1"/>
  <c r="T11" i="29"/>
  <c r="L11" i="29" s="1"/>
  <c r="T10" i="29"/>
  <c r="L10" i="29" s="1"/>
  <c r="T17" i="29"/>
  <c r="L17" i="29" s="1"/>
  <c r="AP8" i="31"/>
  <c r="AP12" i="31"/>
  <c r="AP16" i="31"/>
  <c r="AP20" i="31"/>
  <c r="AP24" i="31"/>
  <c r="AP29" i="31"/>
  <c r="AP7" i="31"/>
  <c r="AP13" i="31"/>
  <c r="AP18" i="31"/>
  <c r="AP23" i="31"/>
  <c r="AP28" i="31"/>
  <c r="AP6" i="31"/>
  <c r="AP14" i="31"/>
  <c r="AP21" i="31"/>
  <c r="AP27" i="31"/>
  <c r="AP9" i="31"/>
  <c r="AP15" i="31"/>
  <c r="AP22" i="31"/>
  <c r="AP17" i="31"/>
  <c r="AP10" i="31"/>
  <c r="AP25" i="31"/>
  <c r="AP19" i="31"/>
  <c r="AP11" i="31"/>
  <c r="AP26" i="31"/>
  <c r="AL16" i="32"/>
  <c r="AL20" i="32"/>
  <c r="AL24" i="32"/>
  <c r="AL28" i="32"/>
  <c r="AL15" i="32"/>
  <c r="AL17" i="32"/>
  <c r="AL22" i="32"/>
  <c r="AL27" i="32"/>
  <c r="AL18" i="32"/>
  <c r="AL23" i="32"/>
  <c r="AL29" i="32"/>
  <c r="AL19" i="32"/>
  <c r="AL8" i="32"/>
  <c r="AL6" i="32"/>
  <c r="AL9" i="32"/>
  <c r="AL13" i="32"/>
  <c r="AL25" i="32"/>
  <c r="AL21" i="32"/>
  <c r="AL14" i="32"/>
  <c r="AL10" i="32"/>
  <c r="AL12" i="32"/>
  <c r="AL7" i="32"/>
  <c r="AL26" i="32"/>
  <c r="AT26" i="32" s="1"/>
  <c r="AL11" i="32"/>
  <c r="AO7" i="31"/>
  <c r="AO11" i="31"/>
  <c r="AO15" i="31"/>
  <c r="AO19" i="31"/>
  <c r="AO23" i="31"/>
  <c r="AO27" i="31"/>
  <c r="AO6" i="31"/>
  <c r="AO12" i="31"/>
  <c r="AO17" i="31"/>
  <c r="AO22" i="31"/>
  <c r="AO28" i="31"/>
  <c r="AO8" i="31"/>
  <c r="AO13" i="31"/>
  <c r="AO18" i="31"/>
  <c r="AO24" i="31"/>
  <c r="AO14" i="31"/>
  <c r="AO25" i="31"/>
  <c r="AO9" i="31"/>
  <c r="AO20" i="31"/>
  <c r="AO16" i="31"/>
  <c r="AO26" i="31"/>
  <c r="AO29" i="31"/>
  <c r="AO21" i="31"/>
  <c r="AO10" i="31"/>
  <c r="AD8" i="31"/>
  <c r="AD12" i="31"/>
  <c r="AD16" i="31"/>
  <c r="AD20" i="31"/>
  <c r="AD24" i="31"/>
  <c r="AD28" i="31"/>
  <c r="AD7" i="31"/>
  <c r="AD13" i="31"/>
  <c r="AD18" i="31"/>
  <c r="AD23" i="31"/>
  <c r="AD29" i="31"/>
  <c r="AD9" i="31"/>
  <c r="AD14" i="31"/>
  <c r="AD19" i="31"/>
  <c r="AD25" i="31"/>
  <c r="AD10" i="31"/>
  <c r="AD21" i="31"/>
  <c r="AD15" i="31"/>
  <c r="AT15" i="31" s="1"/>
  <c r="AD26" i="31"/>
  <c r="AD11" i="31"/>
  <c r="AT11" i="31" s="1"/>
  <c r="AD22" i="31"/>
  <c r="AD6" i="31"/>
  <c r="AD17" i="31"/>
  <c r="AD27" i="31"/>
  <c r="T7" i="31"/>
  <c r="L7" i="31" s="1"/>
  <c r="T11" i="31"/>
  <c r="L11" i="31" s="1"/>
  <c r="T15" i="31"/>
  <c r="L15" i="31" s="1"/>
  <c r="T19" i="31"/>
  <c r="L19" i="31" s="1"/>
  <c r="T23" i="31"/>
  <c r="L23" i="31" s="1"/>
  <c r="T27" i="31"/>
  <c r="L27" i="31" s="1"/>
  <c r="T9" i="31"/>
  <c r="L9" i="31" s="1"/>
  <c r="T14" i="31"/>
  <c r="L14" i="31" s="1"/>
  <c r="T20" i="31"/>
  <c r="L20" i="31" s="1"/>
  <c r="T25" i="31"/>
  <c r="L25" i="31" s="1"/>
  <c r="T29" i="31"/>
  <c r="L29" i="31" s="1"/>
  <c r="T10" i="31"/>
  <c r="L10" i="31" s="1"/>
  <c r="T16" i="31"/>
  <c r="L16" i="31" s="1"/>
  <c r="T21" i="31"/>
  <c r="L21" i="31" s="1"/>
  <c r="T26" i="31"/>
  <c r="L26" i="31" s="1"/>
  <c r="T6" i="31"/>
  <c r="T17" i="31"/>
  <c r="L17" i="31" s="1"/>
  <c r="T28" i="31"/>
  <c r="L28" i="31" s="1"/>
  <c r="T12" i="31"/>
  <c r="L12" i="31" s="1"/>
  <c r="T22" i="31"/>
  <c r="L22" i="31" s="1"/>
  <c r="T8" i="31"/>
  <c r="L8" i="31" s="1"/>
  <c r="T18" i="31"/>
  <c r="L18" i="31" s="1"/>
  <c r="T24" i="31"/>
  <c r="L24" i="31" s="1"/>
  <c r="T13" i="31"/>
  <c r="L13" i="31" s="1"/>
  <c r="AJ6" i="32"/>
  <c r="AJ10" i="32"/>
  <c r="AJ14" i="32"/>
  <c r="AJ18" i="32"/>
  <c r="AJ22" i="32"/>
  <c r="AJ26" i="32"/>
  <c r="AJ7" i="32"/>
  <c r="AJ12" i="32"/>
  <c r="AJ17" i="32"/>
  <c r="AJ23" i="32"/>
  <c r="AJ28" i="32"/>
  <c r="AJ8" i="32"/>
  <c r="AJ13" i="32"/>
  <c r="AJ19" i="32"/>
  <c r="AR19" i="32" s="1"/>
  <c r="AJ24" i="32"/>
  <c r="AJ29" i="32"/>
  <c r="AJ9" i="32"/>
  <c r="AJ20" i="32"/>
  <c r="AJ11" i="32"/>
  <c r="AJ21" i="32"/>
  <c r="AJ15" i="32"/>
  <c r="AJ25" i="32"/>
  <c r="AJ16" i="32"/>
  <c r="AJ27" i="32"/>
  <c r="AM8" i="32"/>
  <c r="AM13" i="32"/>
  <c r="AM17" i="32"/>
  <c r="AM21" i="32"/>
  <c r="AM25" i="32"/>
  <c r="AM29" i="32"/>
  <c r="AM12" i="32"/>
  <c r="AM9" i="32"/>
  <c r="AM14" i="32"/>
  <c r="AM18" i="32"/>
  <c r="AU18" i="32" s="1"/>
  <c r="AM22" i="32"/>
  <c r="AU22" i="32" s="1"/>
  <c r="AM26" i="32"/>
  <c r="AM6" i="32"/>
  <c r="AM15" i="32"/>
  <c r="AU15" i="32" s="1"/>
  <c r="AM23" i="32"/>
  <c r="AU23" i="32" s="1"/>
  <c r="AM7" i="32"/>
  <c r="AM16" i="32"/>
  <c r="AU16" i="32" s="1"/>
  <c r="AM24" i="32"/>
  <c r="AU24" i="32" s="1"/>
  <c r="AM10" i="32"/>
  <c r="AM19" i="32"/>
  <c r="AM27" i="32"/>
  <c r="AM11" i="32"/>
  <c r="AM28" i="32"/>
  <c r="AM20" i="32"/>
  <c r="AF8" i="35"/>
  <c r="AF13" i="35"/>
  <c r="AF14" i="35"/>
  <c r="AF23" i="35"/>
  <c r="AF28" i="35"/>
  <c r="AF12" i="35"/>
  <c r="AF17" i="35"/>
  <c r="AF7" i="35"/>
  <c r="AF27" i="35"/>
  <c r="AF29" i="35"/>
  <c r="AF16" i="35"/>
  <c r="AF15" i="35"/>
  <c r="AF26" i="35"/>
  <c r="AF25" i="35"/>
  <c r="AF11" i="35"/>
  <c r="AF9" i="35"/>
  <c r="AF19" i="35"/>
  <c r="AF21" i="35"/>
  <c r="AF6" i="35"/>
  <c r="AF20" i="35"/>
  <c r="AF22" i="35"/>
  <c r="AF24" i="35"/>
  <c r="AF18" i="35"/>
  <c r="AF10" i="35"/>
  <c r="AE17" i="35"/>
  <c r="AE7" i="35"/>
  <c r="AE24" i="35"/>
  <c r="AE28" i="35"/>
  <c r="AE6" i="35"/>
  <c r="AE11" i="35"/>
  <c r="AE21" i="35"/>
  <c r="AE29" i="35"/>
  <c r="AU29" i="35" s="1"/>
  <c r="AE10" i="35"/>
  <c r="AE25" i="35"/>
  <c r="AE27" i="35"/>
  <c r="AU27" i="35" s="1"/>
  <c r="AE12" i="35"/>
  <c r="AE14" i="35"/>
  <c r="AE16" i="35"/>
  <c r="AE26" i="35"/>
  <c r="AE9" i="35"/>
  <c r="AE15" i="35"/>
  <c r="AE8" i="35"/>
  <c r="AE19" i="35"/>
  <c r="AE13" i="35"/>
  <c r="AE23" i="35"/>
  <c r="AE22" i="35"/>
  <c r="AE20" i="35"/>
  <c r="AE18" i="35"/>
  <c r="AH6" i="35"/>
  <c r="AH11" i="35"/>
  <c r="AX11" i="35" s="1"/>
  <c r="AH16" i="35"/>
  <c r="AH22" i="35"/>
  <c r="AH20" i="35"/>
  <c r="AX20" i="35" s="1"/>
  <c r="AH26" i="35"/>
  <c r="AH10" i="35"/>
  <c r="AH15" i="35"/>
  <c r="AX15" i="35" s="1"/>
  <c r="AH21" i="35"/>
  <c r="AX21" i="35" s="1"/>
  <c r="AH29" i="35"/>
  <c r="AH23" i="35"/>
  <c r="AH14" i="35"/>
  <c r="AH25" i="35"/>
  <c r="AH24" i="35"/>
  <c r="AH28" i="35"/>
  <c r="AX28" i="35" s="1"/>
  <c r="AH7" i="35"/>
  <c r="AH18" i="35"/>
  <c r="AH27" i="35"/>
  <c r="AH8" i="35"/>
  <c r="AH13" i="35"/>
  <c r="AH19" i="35"/>
  <c r="AH12" i="35"/>
  <c r="AH17" i="35"/>
  <c r="AH9" i="35"/>
  <c r="AL6" i="35"/>
  <c r="AL11" i="35"/>
  <c r="AL16" i="35"/>
  <c r="AL22" i="35"/>
  <c r="AL26" i="35"/>
  <c r="AL10" i="35"/>
  <c r="AT10" i="35" s="1"/>
  <c r="AL8" i="35"/>
  <c r="AL18" i="35"/>
  <c r="AL28" i="35"/>
  <c r="AT28" i="35" s="1"/>
  <c r="AL17" i="35"/>
  <c r="AL14" i="35"/>
  <c r="AL12" i="35"/>
  <c r="AL29" i="35"/>
  <c r="AL24" i="35"/>
  <c r="AL7" i="35"/>
  <c r="AL21" i="35"/>
  <c r="AL27" i="35"/>
  <c r="AL20" i="35"/>
  <c r="AL25" i="35"/>
  <c r="AL19" i="35"/>
  <c r="AL9" i="35"/>
  <c r="AL13" i="35"/>
  <c r="AL23" i="35"/>
  <c r="AT23" i="35" s="1"/>
  <c r="AL15" i="35"/>
  <c r="AV12" i="31"/>
  <c r="BC35" i="24"/>
  <c r="F34" i="24"/>
  <c r="BF31" i="24"/>
  <c r="BE31" i="24"/>
  <c r="BD31" i="24"/>
  <c r="BC31" i="24"/>
  <c r="BB31" i="24"/>
  <c r="BA31" i="24"/>
  <c r="AZ31" i="24"/>
  <c r="S31" i="24"/>
  <c r="R31" i="24"/>
  <c r="Q31" i="24"/>
  <c r="P31" i="24"/>
  <c r="O31" i="24"/>
  <c r="N31" i="24"/>
  <c r="M31" i="24"/>
  <c r="BF30" i="24"/>
  <c r="BE30" i="24"/>
  <c r="BD30" i="24"/>
  <c r="BC30" i="24"/>
  <c r="BB30" i="24"/>
  <c r="BA30" i="24"/>
  <c r="AZ30" i="24"/>
  <c r="S30" i="24"/>
  <c r="R30" i="24"/>
  <c r="Q30" i="24"/>
  <c r="P30" i="24"/>
  <c r="O30" i="24"/>
  <c r="N30" i="24"/>
  <c r="M30" i="24"/>
  <c r="BF29" i="24"/>
  <c r="BE29" i="24"/>
  <c r="BD29" i="24"/>
  <c r="BC29" i="24"/>
  <c r="BB29" i="24"/>
  <c r="BA29" i="24"/>
  <c r="AZ29" i="24"/>
  <c r="S29" i="24"/>
  <c r="R29" i="24"/>
  <c r="Q29" i="24"/>
  <c r="P29" i="24"/>
  <c r="O29" i="24"/>
  <c r="N29" i="24"/>
  <c r="M29" i="24"/>
  <c r="BF28" i="24"/>
  <c r="BE28" i="24"/>
  <c r="BD28" i="24"/>
  <c r="BC28" i="24"/>
  <c r="BB28" i="24"/>
  <c r="BA28" i="24"/>
  <c r="AZ28" i="24"/>
  <c r="S28" i="24"/>
  <c r="R28" i="24"/>
  <c r="Q28" i="24"/>
  <c r="P28" i="24"/>
  <c r="O28" i="24"/>
  <c r="N28" i="24"/>
  <c r="M28" i="24"/>
  <c r="BF27" i="24"/>
  <c r="BE27" i="24"/>
  <c r="BD27" i="24"/>
  <c r="BC27" i="24"/>
  <c r="BB27" i="24"/>
  <c r="BA27" i="24"/>
  <c r="AZ27" i="24"/>
  <c r="S27" i="24"/>
  <c r="R27" i="24"/>
  <c r="Q27" i="24"/>
  <c r="P27" i="24"/>
  <c r="O27" i="24"/>
  <c r="N27" i="24"/>
  <c r="M27" i="24"/>
  <c r="BF26" i="24"/>
  <c r="BE26" i="24"/>
  <c r="BD26" i="24"/>
  <c r="BC26" i="24"/>
  <c r="BB26" i="24"/>
  <c r="BA26" i="24"/>
  <c r="AZ26" i="24"/>
  <c r="S26" i="24"/>
  <c r="R26" i="24"/>
  <c r="Q26" i="24"/>
  <c r="P26" i="24"/>
  <c r="O26" i="24"/>
  <c r="N26" i="24"/>
  <c r="M26" i="24"/>
  <c r="BF25" i="24"/>
  <c r="BE25" i="24"/>
  <c r="BD25" i="24"/>
  <c r="BC25" i="24"/>
  <c r="BB25" i="24"/>
  <c r="BA25" i="24"/>
  <c r="AZ25" i="24"/>
  <c r="S25" i="24"/>
  <c r="R25" i="24"/>
  <c r="Q25" i="24"/>
  <c r="P25" i="24"/>
  <c r="O25" i="24"/>
  <c r="N25" i="24"/>
  <c r="M25" i="24"/>
  <c r="BF24" i="24"/>
  <c r="BE24" i="24"/>
  <c r="BD24" i="24"/>
  <c r="BC24" i="24"/>
  <c r="BB24" i="24"/>
  <c r="BA24" i="24"/>
  <c r="AZ24" i="24"/>
  <c r="S24" i="24"/>
  <c r="R24" i="24"/>
  <c r="Q24" i="24"/>
  <c r="P24" i="24"/>
  <c r="O24" i="24"/>
  <c r="N24" i="24"/>
  <c r="M24" i="24"/>
  <c r="BK23" i="24"/>
  <c r="Q23" i="24" s="1"/>
  <c r="BJ23" i="24"/>
  <c r="P23" i="24" s="1"/>
  <c r="BF23" i="24"/>
  <c r="BM23" i="24" s="1"/>
  <c r="BE23" i="24"/>
  <c r="BL23" i="24" s="1"/>
  <c r="R23" i="24" s="1"/>
  <c r="BD23" i="24"/>
  <c r="BC23" i="24"/>
  <c r="BB23" i="24"/>
  <c r="BI23" i="24" s="1"/>
  <c r="BA23" i="24"/>
  <c r="BH23" i="24" s="1"/>
  <c r="AZ23" i="24"/>
  <c r="S23" i="24"/>
  <c r="O23" i="24"/>
  <c r="N23" i="24"/>
  <c r="M23" i="24"/>
  <c r="BL22" i="24"/>
  <c r="R22" i="24" s="1"/>
  <c r="BJ22" i="24"/>
  <c r="P22" i="24" s="1"/>
  <c r="BH22" i="24"/>
  <c r="N22" i="24" s="1"/>
  <c r="BF22" i="24"/>
  <c r="BM22" i="24" s="1"/>
  <c r="S22" i="24" s="1"/>
  <c r="BE22" i="24"/>
  <c r="BD22" i="24"/>
  <c r="BK22" i="24" s="1"/>
  <c r="BC22" i="24"/>
  <c r="BB22" i="24"/>
  <c r="BI22" i="24" s="1"/>
  <c r="O22" i="24" s="1"/>
  <c r="BA22" i="24"/>
  <c r="AZ22" i="24"/>
  <c r="BG22" i="24" s="1"/>
  <c r="Q22" i="24"/>
  <c r="M22" i="24"/>
  <c r="BL21" i="24"/>
  <c r="R21" i="24" s="1"/>
  <c r="BH21" i="24"/>
  <c r="N21" i="24" s="1"/>
  <c r="BF21" i="24"/>
  <c r="BM21" i="24" s="1"/>
  <c r="S21" i="24" s="1"/>
  <c r="BE21" i="24"/>
  <c r="BD21" i="24"/>
  <c r="BK21" i="24" s="1"/>
  <c r="Q21" i="24" s="1"/>
  <c r="BC21" i="24"/>
  <c r="BB21" i="24"/>
  <c r="BI21" i="24" s="1"/>
  <c r="O21" i="24" s="1"/>
  <c r="BA21" i="24"/>
  <c r="AZ21" i="24"/>
  <c r="BG21" i="24" s="1"/>
  <c r="M21" i="24" s="1"/>
  <c r="P21" i="24"/>
  <c r="BM20" i="24"/>
  <c r="S20" i="24" s="1"/>
  <c r="BK20" i="24"/>
  <c r="Q20" i="24" s="1"/>
  <c r="BI20" i="24"/>
  <c r="BG20" i="24"/>
  <c r="M20" i="24" s="1"/>
  <c r="BF20" i="24"/>
  <c r="BE20" i="24"/>
  <c r="BL20" i="24" s="1"/>
  <c r="BD20" i="24"/>
  <c r="BC20" i="24"/>
  <c r="BJ20" i="24" s="1"/>
  <c r="P20" i="24" s="1"/>
  <c r="BB20" i="24"/>
  <c r="BA20" i="24"/>
  <c r="BH20" i="24" s="1"/>
  <c r="N20" i="24" s="1"/>
  <c r="AZ20" i="24"/>
  <c r="R20" i="24"/>
  <c r="O20" i="24"/>
  <c r="BL19" i="24"/>
  <c r="BJ19" i="24"/>
  <c r="P19" i="24" s="1"/>
  <c r="BI19" i="24"/>
  <c r="O19" i="24" s="1"/>
  <c r="BF19" i="24"/>
  <c r="BM19" i="24" s="1"/>
  <c r="S19" i="24" s="1"/>
  <c r="BE19" i="24"/>
  <c r="BD19" i="24"/>
  <c r="BK19" i="24" s="1"/>
  <c r="Q19" i="24" s="1"/>
  <c r="BC19" i="24"/>
  <c r="BB19" i="24"/>
  <c r="BA19" i="24"/>
  <c r="BH19" i="24" s="1"/>
  <c r="N19" i="24" s="1"/>
  <c r="AZ19" i="24"/>
  <c r="BG19" i="24" s="1"/>
  <c r="R19" i="24"/>
  <c r="M19" i="24"/>
  <c r="BM18" i="24"/>
  <c r="BK18" i="24"/>
  <c r="BI18" i="24"/>
  <c r="O18" i="24" s="1"/>
  <c r="BG18" i="24"/>
  <c r="M18" i="24" s="1"/>
  <c r="BF18" i="24"/>
  <c r="BE18" i="24"/>
  <c r="BL18" i="24" s="1"/>
  <c r="R18" i="24" s="1"/>
  <c r="BD18" i="24"/>
  <c r="BC18" i="24"/>
  <c r="BJ18" i="24" s="1"/>
  <c r="BB18" i="24"/>
  <c r="BA18" i="24"/>
  <c r="BH18" i="24" s="1"/>
  <c r="N18" i="24" s="1"/>
  <c r="AZ18" i="24"/>
  <c r="S18" i="24"/>
  <c r="Q18" i="24"/>
  <c r="P18" i="24"/>
  <c r="BL17" i="24"/>
  <c r="R17" i="24" s="1"/>
  <c r="BJ17" i="24"/>
  <c r="P17" i="24" s="1"/>
  <c r="BH17" i="24"/>
  <c r="N17" i="24" s="1"/>
  <c r="BF17" i="24"/>
  <c r="BM17" i="24" s="1"/>
  <c r="S17" i="24" s="1"/>
  <c r="BE17" i="24"/>
  <c r="BD17" i="24"/>
  <c r="BK17" i="24" s="1"/>
  <c r="Q17" i="24" s="1"/>
  <c r="BC17" i="24"/>
  <c r="BB17" i="24"/>
  <c r="BI17" i="24" s="1"/>
  <c r="O17" i="24" s="1"/>
  <c r="BA17" i="24"/>
  <c r="AZ17" i="24"/>
  <c r="BG17" i="24" s="1"/>
  <c r="M17" i="24" s="1"/>
  <c r="BM16" i="24"/>
  <c r="S16" i="24" s="1"/>
  <c r="BK16" i="24"/>
  <c r="Q16" i="24" s="1"/>
  <c r="BI16" i="24"/>
  <c r="O16" i="24" s="1"/>
  <c r="BG16" i="24"/>
  <c r="M16" i="24" s="1"/>
  <c r="BF16" i="24"/>
  <c r="BE16" i="24"/>
  <c r="BL16" i="24" s="1"/>
  <c r="R16" i="24" s="1"/>
  <c r="BD16" i="24"/>
  <c r="BC16" i="24"/>
  <c r="BJ16" i="24" s="1"/>
  <c r="P16" i="24" s="1"/>
  <c r="BB16" i="24"/>
  <c r="BA16" i="24"/>
  <c r="BH16" i="24" s="1"/>
  <c r="N16" i="24" s="1"/>
  <c r="AZ16" i="24"/>
  <c r="BL15" i="24"/>
  <c r="R15" i="24" s="1"/>
  <c r="BJ15" i="24"/>
  <c r="P15" i="24" s="1"/>
  <c r="BH15" i="24"/>
  <c r="N15" i="24" s="1"/>
  <c r="BF15" i="24"/>
  <c r="BM15" i="24" s="1"/>
  <c r="S15" i="24" s="1"/>
  <c r="BE15" i="24"/>
  <c r="BD15" i="24"/>
  <c r="BK15" i="24" s="1"/>
  <c r="BC15" i="24"/>
  <c r="BB15" i="24"/>
  <c r="BI15" i="24" s="1"/>
  <c r="O15" i="24" s="1"/>
  <c r="BA15" i="24"/>
  <c r="AZ15" i="24"/>
  <c r="BG15" i="24" s="1"/>
  <c r="Q15" i="24"/>
  <c r="M15" i="24"/>
  <c r="BM14" i="24"/>
  <c r="S14" i="24" s="1"/>
  <c r="BK14" i="24"/>
  <c r="Q14" i="24" s="1"/>
  <c r="BI14" i="24"/>
  <c r="O14" i="24" s="1"/>
  <c r="BG14" i="24"/>
  <c r="M14" i="24" s="1"/>
  <c r="BF14" i="24"/>
  <c r="BE14" i="24"/>
  <c r="BL14" i="24" s="1"/>
  <c r="R14" i="24" s="1"/>
  <c r="BD14" i="24"/>
  <c r="BC14" i="24"/>
  <c r="BJ14" i="24" s="1"/>
  <c r="BB14" i="24"/>
  <c r="BA14" i="24"/>
  <c r="BH14" i="24" s="1"/>
  <c r="N14" i="24" s="1"/>
  <c r="AZ14" i="24"/>
  <c r="P14" i="24"/>
  <c r="BL13" i="24"/>
  <c r="R13" i="24" s="1"/>
  <c r="BJ13" i="24"/>
  <c r="P13" i="24" s="1"/>
  <c r="BH13" i="24"/>
  <c r="N13" i="24" s="1"/>
  <c r="BF13" i="24"/>
  <c r="BM13" i="24" s="1"/>
  <c r="BE13" i="24"/>
  <c r="BD13" i="24"/>
  <c r="BK13" i="24" s="1"/>
  <c r="Q13" i="24" s="1"/>
  <c r="BC13" i="24"/>
  <c r="BB13" i="24"/>
  <c r="BI13" i="24" s="1"/>
  <c r="BA13" i="24"/>
  <c r="AZ13" i="24"/>
  <c r="BG13" i="24" s="1"/>
  <c r="S13" i="24"/>
  <c r="O13" i="24"/>
  <c r="M13" i="24"/>
  <c r="BM12" i="24"/>
  <c r="S12" i="24" s="1"/>
  <c r="BK12" i="24"/>
  <c r="Q12" i="24" s="1"/>
  <c r="BI12" i="24"/>
  <c r="O12" i="24" s="1"/>
  <c r="BG12" i="24"/>
  <c r="M12" i="24" s="1"/>
  <c r="BF12" i="24"/>
  <c r="BE12" i="24"/>
  <c r="BL12" i="24" s="1"/>
  <c r="BD12" i="24"/>
  <c r="BC12" i="24"/>
  <c r="BJ12" i="24" s="1"/>
  <c r="P12" i="24" s="1"/>
  <c r="BB12" i="24"/>
  <c r="BA12" i="24"/>
  <c r="BH12" i="24" s="1"/>
  <c r="AZ12" i="24"/>
  <c r="R12" i="24"/>
  <c r="N12" i="24"/>
  <c r="BL11" i="24"/>
  <c r="R11" i="24" s="1"/>
  <c r="BJ11" i="24"/>
  <c r="P11" i="24" s="1"/>
  <c r="BH11" i="24"/>
  <c r="N11" i="24" s="1"/>
  <c r="BF11" i="24"/>
  <c r="BM11" i="24" s="1"/>
  <c r="BE11" i="24"/>
  <c r="BD11" i="24"/>
  <c r="BK11" i="24" s="1"/>
  <c r="BC11" i="24"/>
  <c r="BB11" i="24"/>
  <c r="BI11" i="24" s="1"/>
  <c r="BA11" i="24"/>
  <c r="AZ11" i="24"/>
  <c r="BG11" i="24" s="1"/>
  <c r="S11" i="24"/>
  <c r="Q11" i="24"/>
  <c r="O11" i="24"/>
  <c r="M11" i="24"/>
  <c r="BM10" i="24"/>
  <c r="S10" i="24" s="1"/>
  <c r="BK10" i="24"/>
  <c r="BI10" i="24"/>
  <c r="BG10" i="24"/>
  <c r="BF10" i="24"/>
  <c r="BE10" i="24"/>
  <c r="BL10" i="24" s="1"/>
  <c r="R10" i="24" s="1"/>
  <c r="BD10" i="24"/>
  <c r="BC10" i="24"/>
  <c r="BJ10" i="24" s="1"/>
  <c r="BB10" i="24"/>
  <c r="BA10" i="24"/>
  <c r="BH10" i="24" s="1"/>
  <c r="N10" i="24" s="1"/>
  <c r="AZ10" i="24"/>
  <c r="AY10" i="24"/>
  <c r="Q10" i="24"/>
  <c r="P10" i="24"/>
  <c r="O10" i="24"/>
  <c r="M10" i="24"/>
  <c r="BL9" i="24"/>
  <c r="BJ9" i="24"/>
  <c r="P9" i="24" s="1"/>
  <c r="BH9" i="24"/>
  <c r="N9" i="24" s="1"/>
  <c r="BF9" i="24"/>
  <c r="BM9" i="24" s="1"/>
  <c r="BE9" i="24"/>
  <c r="BD9" i="24"/>
  <c r="BK9" i="24" s="1"/>
  <c r="BC9" i="24"/>
  <c r="BB9" i="24"/>
  <c r="BI9" i="24" s="1"/>
  <c r="BA9" i="24"/>
  <c r="AZ9" i="24"/>
  <c r="BG9" i="24" s="1"/>
  <c r="M9" i="24" s="1"/>
  <c r="AY9" i="24"/>
  <c r="S9" i="24"/>
  <c r="R9" i="24"/>
  <c r="Q9" i="24"/>
  <c r="O9" i="24"/>
  <c r="BL8" i="24"/>
  <c r="R8" i="24" s="1"/>
  <c r="BJ8" i="24"/>
  <c r="BH8" i="24"/>
  <c r="N8" i="24" s="1"/>
  <c r="BF8" i="24"/>
  <c r="BM8" i="24" s="1"/>
  <c r="S8" i="24" s="1"/>
  <c r="BE8" i="24"/>
  <c r="BD8" i="24"/>
  <c r="BK8" i="24" s="1"/>
  <c r="Q8" i="24" s="1"/>
  <c r="BC8" i="24"/>
  <c r="BB8" i="24"/>
  <c r="BI8" i="24" s="1"/>
  <c r="O8" i="24" s="1"/>
  <c r="BA8" i="24"/>
  <c r="AZ8" i="24"/>
  <c r="BG8" i="24" s="1"/>
  <c r="M8" i="24" s="1"/>
  <c r="AY8" i="24"/>
  <c r="P8" i="24"/>
  <c r="BM7" i="24"/>
  <c r="S7" i="24" s="1"/>
  <c r="BK7" i="24"/>
  <c r="Q7" i="24" s="1"/>
  <c r="BI7" i="24"/>
  <c r="O7" i="24" s="1"/>
  <c r="BG7" i="24"/>
  <c r="M7" i="24" s="1"/>
  <c r="BF7" i="24"/>
  <c r="BE7" i="24"/>
  <c r="BL7" i="24" s="1"/>
  <c r="R7" i="24" s="1"/>
  <c r="BD7" i="24"/>
  <c r="BC7" i="24"/>
  <c r="BJ7" i="24" s="1"/>
  <c r="P7" i="24" s="1"/>
  <c r="BB7" i="24"/>
  <c r="BA7" i="24"/>
  <c r="BH7" i="24" s="1"/>
  <c r="N7" i="24" s="1"/>
  <c r="AZ7" i="24"/>
  <c r="BM6" i="24"/>
  <c r="S6" i="24" s="1"/>
  <c r="BK6" i="24"/>
  <c r="Q6" i="24" s="1"/>
  <c r="BI6" i="24"/>
  <c r="O6" i="24" s="1"/>
  <c r="BG6" i="24"/>
  <c r="M6" i="24" s="1"/>
  <c r="BF6" i="24"/>
  <c r="BE6" i="24"/>
  <c r="BL6" i="24" s="1"/>
  <c r="R6" i="24" s="1"/>
  <c r="BD6" i="24"/>
  <c r="BC6" i="24"/>
  <c r="BJ6" i="24" s="1"/>
  <c r="P6" i="24" s="1"/>
  <c r="BB6" i="24"/>
  <c r="BA6" i="24"/>
  <c r="BH6" i="24" s="1"/>
  <c r="N6" i="24" s="1"/>
  <c r="AZ6" i="24"/>
  <c r="BO5" i="24"/>
  <c r="BO6" i="24" s="1"/>
  <c r="BO7" i="24" s="1"/>
  <c r="BO8" i="24" s="1"/>
  <c r="BO9" i="24" s="1"/>
  <c r="A3" i="24"/>
  <c r="AA30" i="23"/>
  <c r="Z30" i="23"/>
  <c r="Y30" i="23"/>
  <c r="X30" i="23"/>
  <c r="W30" i="23"/>
  <c r="V30" i="23"/>
  <c r="U30" i="23"/>
  <c r="BF29" i="23"/>
  <c r="BE29" i="23"/>
  <c r="BD29" i="23"/>
  <c r="BC29" i="23"/>
  <c r="BB29" i="23"/>
  <c r="BA29" i="23"/>
  <c r="AZ29" i="23"/>
  <c r="BF28" i="23"/>
  <c r="BE28" i="23"/>
  <c r="BD28" i="23"/>
  <c r="BC28" i="23"/>
  <c r="BB28" i="23"/>
  <c r="BA28" i="23"/>
  <c r="AZ28" i="23"/>
  <c r="BF27" i="23"/>
  <c r="BE27" i="23"/>
  <c r="BD27" i="23"/>
  <c r="BC27" i="23"/>
  <c r="BB27" i="23"/>
  <c r="BA27" i="23"/>
  <c r="AZ27" i="23"/>
  <c r="R27" i="23"/>
  <c r="Q27" i="23"/>
  <c r="P27" i="23"/>
  <c r="O27" i="23"/>
  <c r="N27" i="23"/>
  <c r="M27" i="23"/>
  <c r="BF26" i="23"/>
  <c r="BE26" i="23"/>
  <c r="BD26" i="23"/>
  <c r="BC26" i="23"/>
  <c r="BB26" i="23"/>
  <c r="BA26" i="23"/>
  <c r="AZ26" i="23"/>
  <c r="N26" i="23"/>
  <c r="BF25" i="23"/>
  <c r="BE25" i="23"/>
  <c r="BD25" i="23"/>
  <c r="BC25" i="23"/>
  <c r="BB25" i="23"/>
  <c r="BA25" i="23"/>
  <c r="AZ25" i="23"/>
  <c r="BF24" i="23"/>
  <c r="BE24" i="23"/>
  <c r="BD24" i="23"/>
  <c r="BC24" i="23"/>
  <c r="BB24" i="23"/>
  <c r="BA24" i="23"/>
  <c r="AZ24" i="23"/>
  <c r="BF23" i="23"/>
  <c r="BE23" i="23"/>
  <c r="BD23" i="23"/>
  <c r="BC23" i="23"/>
  <c r="BB23" i="23"/>
  <c r="BA23" i="23"/>
  <c r="AZ23" i="23"/>
  <c r="BF22" i="23"/>
  <c r="BE22" i="23"/>
  <c r="BD22" i="23"/>
  <c r="BC22" i="23"/>
  <c r="BB22" i="23"/>
  <c r="BA22" i="23"/>
  <c r="AZ22" i="23"/>
  <c r="P22" i="23"/>
  <c r="BF21" i="23"/>
  <c r="BE21" i="23"/>
  <c r="BD21" i="23"/>
  <c r="BC21" i="23"/>
  <c r="BB21" i="23"/>
  <c r="BA21" i="23"/>
  <c r="AZ21" i="23"/>
  <c r="BF20" i="23"/>
  <c r="BE20" i="23"/>
  <c r="BD20" i="23"/>
  <c r="BC20" i="23"/>
  <c r="BB20" i="23"/>
  <c r="BA20" i="23"/>
  <c r="AZ20" i="23"/>
  <c r="BF19" i="23"/>
  <c r="BE19" i="23"/>
  <c r="BD19" i="23"/>
  <c r="BC19" i="23"/>
  <c r="BB19" i="23"/>
  <c r="BA19" i="23"/>
  <c r="AZ19" i="23"/>
  <c r="BF18" i="23"/>
  <c r="BE18" i="23"/>
  <c r="BD18" i="23"/>
  <c r="BC18" i="23"/>
  <c r="BB18" i="23"/>
  <c r="BA18" i="23"/>
  <c r="AZ18" i="23"/>
  <c r="S17" i="23"/>
  <c r="BF17" i="23"/>
  <c r="BE17" i="23"/>
  <c r="BD17" i="23"/>
  <c r="BC17" i="23"/>
  <c r="BB17" i="23"/>
  <c r="BA17" i="23"/>
  <c r="AZ17" i="23"/>
  <c r="S16" i="23"/>
  <c r="BF16" i="23"/>
  <c r="BE16" i="23"/>
  <c r="R16" i="23" s="1"/>
  <c r="BD16" i="23"/>
  <c r="BC16" i="23"/>
  <c r="BB16" i="23"/>
  <c r="BA16" i="23"/>
  <c r="AZ16" i="23"/>
  <c r="Q16" i="23"/>
  <c r="BF15" i="23"/>
  <c r="BE15" i="23"/>
  <c r="BD15" i="23"/>
  <c r="BC15" i="23"/>
  <c r="BB15" i="23"/>
  <c r="BA15" i="23"/>
  <c r="AZ15" i="23"/>
  <c r="N15" i="23"/>
  <c r="R14" i="23"/>
  <c r="BF14" i="23"/>
  <c r="S14" i="23" s="1"/>
  <c r="BE14" i="23"/>
  <c r="BD14" i="23"/>
  <c r="BC14" i="23"/>
  <c r="BB14" i="23"/>
  <c r="O14" i="23" s="1"/>
  <c r="BA14" i="23"/>
  <c r="AZ14" i="23"/>
  <c r="BF13" i="23"/>
  <c r="BE13" i="23"/>
  <c r="BD13" i="23"/>
  <c r="BC13" i="23"/>
  <c r="BB13" i="23"/>
  <c r="BA13" i="23"/>
  <c r="AZ13" i="23"/>
  <c r="S13" i="23"/>
  <c r="R13" i="23"/>
  <c r="Q13" i="23"/>
  <c r="P13" i="23"/>
  <c r="O13" i="23"/>
  <c r="N13" i="23"/>
  <c r="M13" i="23"/>
  <c r="BF12" i="23"/>
  <c r="BE12" i="23"/>
  <c r="BD12" i="23"/>
  <c r="BC12" i="23"/>
  <c r="BB12" i="23"/>
  <c r="BA12" i="23"/>
  <c r="AZ12" i="23"/>
  <c r="S12" i="23"/>
  <c r="R12" i="23"/>
  <c r="Q12" i="23"/>
  <c r="P12" i="23"/>
  <c r="O12" i="23"/>
  <c r="N12" i="23"/>
  <c r="M12" i="23"/>
  <c r="BF11" i="23"/>
  <c r="BE11" i="23"/>
  <c r="BD11" i="23"/>
  <c r="BC11" i="23"/>
  <c r="BB11" i="23"/>
  <c r="BA11" i="23"/>
  <c r="AZ11" i="23"/>
  <c r="S11" i="23"/>
  <c r="R11" i="23"/>
  <c r="Q11" i="23"/>
  <c r="P11" i="23"/>
  <c r="O11" i="23"/>
  <c r="N11" i="23"/>
  <c r="M11" i="23"/>
  <c r="BF10" i="23"/>
  <c r="BE10" i="23"/>
  <c r="BD10" i="23"/>
  <c r="BC10" i="23"/>
  <c r="BB10" i="23"/>
  <c r="BA10" i="23"/>
  <c r="AZ10" i="23"/>
  <c r="S10" i="23"/>
  <c r="R10" i="23"/>
  <c r="Q10" i="23"/>
  <c r="P10" i="23"/>
  <c r="O10" i="23"/>
  <c r="N10" i="23"/>
  <c r="M10" i="23"/>
  <c r="BF9" i="23"/>
  <c r="BE9" i="23"/>
  <c r="BD9" i="23"/>
  <c r="BC9" i="23"/>
  <c r="BB9" i="23"/>
  <c r="BA9" i="23"/>
  <c r="AZ9" i="23"/>
  <c r="S9" i="23"/>
  <c r="R9" i="23"/>
  <c r="Q9" i="23"/>
  <c r="P9" i="23"/>
  <c r="O9" i="23"/>
  <c r="N9" i="23"/>
  <c r="M9" i="23"/>
  <c r="BF8" i="23"/>
  <c r="BE8" i="23"/>
  <c r="BD8" i="23"/>
  <c r="BC8" i="23"/>
  <c r="BB8" i="23"/>
  <c r="BA8" i="23"/>
  <c r="AZ8" i="23"/>
  <c r="S8" i="23"/>
  <c r="R8" i="23"/>
  <c r="Q8" i="23"/>
  <c r="P8" i="23"/>
  <c r="O8" i="23"/>
  <c r="N8" i="23"/>
  <c r="M8" i="23"/>
  <c r="BF7" i="23"/>
  <c r="S7" i="23" s="1"/>
  <c r="BE7" i="23"/>
  <c r="BD7" i="23"/>
  <c r="BC7" i="23"/>
  <c r="BB7" i="23"/>
  <c r="BA7" i="23"/>
  <c r="AZ7" i="23"/>
  <c r="P7" i="23"/>
  <c r="S6" i="23"/>
  <c r="BF6" i="23"/>
  <c r="BE6" i="23"/>
  <c r="BD6" i="23"/>
  <c r="BC6" i="23"/>
  <c r="BB6" i="23"/>
  <c r="BA6" i="23"/>
  <c r="AZ6" i="23"/>
  <c r="S21" i="23"/>
  <c r="A3" i="23"/>
  <c r="E32" i="21"/>
  <c r="BG29" i="21"/>
  <c r="M29" i="21" s="1"/>
  <c r="BF29" i="21"/>
  <c r="BE29" i="21"/>
  <c r="BD29" i="21"/>
  <c r="BC29" i="21"/>
  <c r="BB29" i="21"/>
  <c r="BA29" i="21"/>
  <c r="AZ29" i="21"/>
  <c r="R29" i="21"/>
  <c r="Q29" i="21"/>
  <c r="P29" i="21"/>
  <c r="O29" i="21"/>
  <c r="N29" i="21"/>
  <c r="BF28" i="21"/>
  <c r="BE28" i="21"/>
  <c r="BD28" i="21"/>
  <c r="BC28" i="21"/>
  <c r="BB28" i="21"/>
  <c r="BA28" i="21"/>
  <c r="AZ28" i="21"/>
  <c r="S28" i="21"/>
  <c r="R28" i="21"/>
  <c r="Q28" i="21"/>
  <c r="P28" i="21"/>
  <c r="O28" i="21"/>
  <c r="N28" i="21"/>
  <c r="M28" i="21"/>
  <c r="BF27" i="21"/>
  <c r="BE27" i="21"/>
  <c r="BD27" i="21"/>
  <c r="BC27" i="21"/>
  <c r="BB27" i="21"/>
  <c r="BA27" i="21"/>
  <c r="AZ27" i="21"/>
  <c r="S27" i="21"/>
  <c r="R27" i="21"/>
  <c r="Q27" i="21"/>
  <c r="P27" i="21"/>
  <c r="O27" i="21"/>
  <c r="N27" i="21"/>
  <c r="M27" i="21"/>
  <c r="BF26" i="21"/>
  <c r="BE26" i="21"/>
  <c r="BD26" i="21"/>
  <c r="BC26" i="21"/>
  <c r="BB26" i="21"/>
  <c r="BA26" i="21"/>
  <c r="AZ26" i="21"/>
  <c r="S26" i="21"/>
  <c r="R26" i="21"/>
  <c r="Q26" i="21"/>
  <c r="P26" i="21"/>
  <c r="O26" i="21"/>
  <c r="N26" i="21"/>
  <c r="M26" i="21"/>
  <c r="BM25" i="21"/>
  <c r="S25" i="21" s="1"/>
  <c r="BF25" i="21"/>
  <c r="BE25" i="21"/>
  <c r="BD25" i="21"/>
  <c r="BC25" i="21"/>
  <c r="BB25" i="21"/>
  <c r="BA25" i="21"/>
  <c r="BH25" i="21" s="1"/>
  <c r="N25" i="21" s="1"/>
  <c r="AZ25" i="21"/>
  <c r="R25" i="21"/>
  <c r="BH24" i="21"/>
  <c r="N24" i="21" s="1"/>
  <c r="BF24" i="21"/>
  <c r="BE24" i="21"/>
  <c r="BD24" i="21"/>
  <c r="BK24" i="21" s="1"/>
  <c r="Q24" i="21" s="1"/>
  <c r="BC24" i="21"/>
  <c r="BB24" i="21"/>
  <c r="BA24" i="21"/>
  <c r="AZ24" i="21"/>
  <c r="BG24" i="21" s="1"/>
  <c r="M24" i="21"/>
  <c r="BG23" i="21"/>
  <c r="M23" i="21" s="1"/>
  <c r="BF23" i="21"/>
  <c r="BE23" i="21"/>
  <c r="BD23" i="21"/>
  <c r="BC23" i="21"/>
  <c r="BJ23" i="21" s="1"/>
  <c r="P23" i="21" s="1"/>
  <c r="BB23" i="21"/>
  <c r="BA23" i="21"/>
  <c r="AZ23" i="21"/>
  <c r="BF22" i="21"/>
  <c r="BM22" i="21" s="1"/>
  <c r="S22" i="21" s="1"/>
  <c r="BE22" i="21"/>
  <c r="BD22" i="21"/>
  <c r="BC22" i="21"/>
  <c r="BB22" i="21"/>
  <c r="BI22" i="21" s="1"/>
  <c r="O22" i="21" s="1"/>
  <c r="BA22" i="21"/>
  <c r="AZ22" i="21"/>
  <c r="BL21" i="21"/>
  <c r="R21" i="21" s="1"/>
  <c r="BF21" i="21"/>
  <c r="BE21" i="21"/>
  <c r="BD21" i="21"/>
  <c r="BC21" i="21"/>
  <c r="BB21" i="21"/>
  <c r="BA21" i="21"/>
  <c r="BH21" i="21" s="1"/>
  <c r="AZ21" i="21"/>
  <c r="N21" i="21"/>
  <c r="BH20" i="21"/>
  <c r="N20" i="21" s="1"/>
  <c r="BF20" i="21"/>
  <c r="BE20" i="21"/>
  <c r="BD20" i="21"/>
  <c r="BK20" i="21" s="1"/>
  <c r="Q20" i="21" s="1"/>
  <c r="BC20" i="21"/>
  <c r="BB20" i="21"/>
  <c r="BA20" i="21"/>
  <c r="AZ20" i="21"/>
  <c r="BG20" i="21" s="1"/>
  <c r="M20" i="21"/>
  <c r="BG19" i="21"/>
  <c r="M19" i="21" s="1"/>
  <c r="BF19" i="21"/>
  <c r="BE19" i="21"/>
  <c r="BD19" i="21"/>
  <c r="BC19" i="21"/>
  <c r="BJ19" i="21" s="1"/>
  <c r="P19" i="21" s="1"/>
  <c r="BB19" i="21"/>
  <c r="BA19" i="21"/>
  <c r="AZ19" i="21"/>
  <c r="BF18" i="21"/>
  <c r="BM18" i="21" s="1"/>
  <c r="S18" i="21" s="1"/>
  <c r="BE18" i="21"/>
  <c r="BD18" i="21"/>
  <c r="BC18" i="21"/>
  <c r="BB18" i="21"/>
  <c r="BI18" i="21" s="1"/>
  <c r="O18" i="21" s="1"/>
  <c r="BA18" i="21"/>
  <c r="AZ18" i="21"/>
  <c r="BL17" i="21"/>
  <c r="R17" i="21" s="1"/>
  <c r="BF17" i="21"/>
  <c r="BE17" i="21"/>
  <c r="BD17" i="21"/>
  <c r="BC17" i="21"/>
  <c r="BB17" i="21"/>
  <c r="BA17" i="21"/>
  <c r="BH17" i="21" s="1"/>
  <c r="AZ17" i="21"/>
  <c r="N17" i="21"/>
  <c r="BH16" i="21"/>
  <c r="N16" i="21" s="1"/>
  <c r="BF16" i="21"/>
  <c r="BE16" i="21"/>
  <c r="BD16" i="21"/>
  <c r="BK16" i="21" s="1"/>
  <c r="Q16" i="21" s="1"/>
  <c r="BC16" i="21"/>
  <c r="BB16" i="21"/>
  <c r="BA16" i="21"/>
  <c r="AZ16" i="21"/>
  <c r="BG16" i="21" s="1"/>
  <c r="M16" i="21"/>
  <c r="BG15" i="21"/>
  <c r="M15" i="21" s="1"/>
  <c r="BF15" i="21"/>
  <c r="BE15" i="21"/>
  <c r="BD15" i="21"/>
  <c r="BC15" i="21"/>
  <c r="BJ15" i="21" s="1"/>
  <c r="P15" i="21" s="1"/>
  <c r="BB15" i="21"/>
  <c r="BA15" i="21"/>
  <c r="AZ15" i="21"/>
  <c r="BF14" i="21"/>
  <c r="BM14" i="21" s="1"/>
  <c r="S14" i="21" s="1"/>
  <c r="BE14" i="21"/>
  <c r="BD14" i="21"/>
  <c r="BC14" i="21"/>
  <c r="BB14" i="21"/>
  <c r="BI14" i="21" s="1"/>
  <c r="O14" i="21" s="1"/>
  <c r="BA14" i="21"/>
  <c r="AZ14" i="21"/>
  <c r="BL13" i="21"/>
  <c r="R13" i="21" s="1"/>
  <c r="BF13" i="21"/>
  <c r="BE13" i="21"/>
  <c r="BD13" i="21"/>
  <c r="BC13" i="21"/>
  <c r="BB13" i="21"/>
  <c r="BA13" i="21"/>
  <c r="BH13" i="21" s="1"/>
  <c r="AZ13" i="21"/>
  <c r="N13" i="21"/>
  <c r="BH12" i="21"/>
  <c r="N12" i="21" s="1"/>
  <c r="BF12" i="21"/>
  <c r="BE12" i="21"/>
  <c r="BD12" i="21"/>
  <c r="BK12" i="21" s="1"/>
  <c r="Q12" i="21" s="1"/>
  <c r="BC12" i="21"/>
  <c r="BB12" i="21"/>
  <c r="BA12" i="21"/>
  <c r="AZ12" i="21"/>
  <c r="BG12" i="21" s="1"/>
  <c r="M12" i="21"/>
  <c r="BG11" i="21"/>
  <c r="BF11" i="21"/>
  <c r="BE11" i="21"/>
  <c r="BD11" i="21"/>
  <c r="BC11" i="21"/>
  <c r="BJ11" i="21" s="1"/>
  <c r="P11" i="21" s="1"/>
  <c r="BB11" i="21"/>
  <c r="BA11" i="21"/>
  <c r="AZ11" i="21"/>
  <c r="M11" i="21"/>
  <c r="BJ10" i="21"/>
  <c r="P10" i="21" s="1"/>
  <c r="BF10" i="21"/>
  <c r="BE10" i="21"/>
  <c r="BL10" i="21" s="1"/>
  <c r="R10" i="21" s="1"/>
  <c r="BD10" i="21"/>
  <c r="BC10" i="21"/>
  <c r="BB10" i="21"/>
  <c r="BA10" i="21"/>
  <c r="BH10" i="21" s="1"/>
  <c r="N10" i="21" s="1"/>
  <c r="AZ10" i="21"/>
  <c r="BL9" i="21"/>
  <c r="R9" i="21" s="1"/>
  <c r="BF9" i="21"/>
  <c r="BM9" i="21" s="1"/>
  <c r="S9" i="21" s="1"/>
  <c r="BE9" i="21"/>
  <c r="BD9" i="21"/>
  <c r="BC9" i="21"/>
  <c r="BB9" i="21"/>
  <c r="BI9" i="21" s="1"/>
  <c r="O9" i="21" s="1"/>
  <c r="BA9" i="21"/>
  <c r="BH9" i="21" s="1"/>
  <c r="N9" i="21" s="1"/>
  <c r="AZ9" i="21"/>
  <c r="BL8" i="21"/>
  <c r="R8" i="21" s="1"/>
  <c r="BG8" i="21"/>
  <c r="M8" i="21" s="1"/>
  <c r="BF8" i="21"/>
  <c r="BE8" i="21"/>
  <c r="BD8" i="21"/>
  <c r="BC8" i="21"/>
  <c r="BJ8" i="21" s="1"/>
  <c r="P8" i="21" s="1"/>
  <c r="BB8" i="21"/>
  <c r="BA8" i="21"/>
  <c r="BH8" i="21" s="1"/>
  <c r="N8" i="21" s="1"/>
  <c r="AZ8" i="21"/>
  <c r="BF7" i="21"/>
  <c r="BE7" i="21"/>
  <c r="BD7" i="21"/>
  <c r="BC7" i="21"/>
  <c r="BB7" i="21"/>
  <c r="BA7" i="21"/>
  <c r="AZ7" i="21"/>
  <c r="S7" i="21"/>
  <c r="R7" i="21"/>
  <c r="Q7" i="21"/>
  <c r="P7" i="21"/>
  <c r="O7" i="21"/>
  <c r="N7" i="21"/>
  <c r="M7" i="21"/>
  <c r="BP6" i="21"/>
  <c r="BP7" i="21" s="1"/>
  <c r="BJ6" i="21"/>
  <c r="P6" i="21" s="1"/>
  <c r="BI6" i="21"/>
  <c r="O6" i="21" s="1"/>
  <c r="BF6" i="21"/>
  <c r="BE6" i="21"/>
  <c r="BL6" i="21" s="1"/>
  <c r="R6" i="21" s="1"/>
  <c r="BD6" i="21"/>
  <c r="BK6" i="21" s="1"/>
  <c r="Q6" i="21" s="1"/>
  <c r="BC6" i="21"/>
  <c r="BB6" i="21"/>
  <c r="BA6" i="21"/>
  <c r="BH6" i="21" s="1"/>
  <c r="N6" i="21" s="1"/>
  <c r="AZ6" i="21"/>
  <c r="BG6" i="21" s="1"/>
  <c r="M6" i="21"/>
  <c r="BP5" i="21"/>
  <c r="BM21" i="21" s="1"/>
  <c r="S21" i="21" s="1"/>
  <c r="A3" i="21"/>
  <c r="K33" i="20"/>
  <c r="BF29" i="20"/>
  <c r="BE29" i="20"/>
  <c r="BD29" i="20"/>
  <c r="BC29" i="20"/>
  <c r="BB29" i="20"/>
  <c r="BA29" i="20"/>
  <c r="AZ29" i="20"/>
  <c r="BF28" i="20"/>
  <c r="BE28" i="20"/>
  <c r="BD28" i="20"/>
  <c r="BC28" i="20"/>
  <c r="BB28" i="20"/>
  <c r="BA28" i="20"/>
  <c r="AZ28" i="20"/>
  <c r="S28" i="20"/>
  <c r="R28" i="20"/>
  <c r="Q28" i="20"/>
  <c r="P28" i="20"/>
  <c r="O28" i="20"/>
  <c r="N28" i="20"/>
  <c r="M28" i="20"/>
  <c r="BF27" i="20"/>
  <c r="BE27" i="20"/>
  <c r="BD27" i="20"/>
  <c r="BC27" i="20"/>
  <c r="BB27" i="20"/>
  <c r="BA27" i="20"/>
  <c r="AZ27" i="20"/>
  <c r="S27" i="20"/>
  <c r="R27" i="20"/>
  <c r="Q27" i="20"/>
  <c r="P27" i="20"/>
  <c r="O27" i="20"/>
  <c r="N27" i="20"/>
  <c r="M27" i="20"/>
  <c r="BF26" i="20"/>
  <c r="BE26" i="20"/>
  <c r="BD26" i="20"/>
  <c r="BC26" i="20"/>
  <c r="BB26" i="20"/>
  <c r="BA26" i="20"/>
  <c r="AZ26" i="20"/>
  <c r="S26" i="20"/>
  <c r="R26" i="20"/>
  <c r="Q26" i="20"/>
  <c r="P26" i="20"/>
  <c r="O26" i="20"/>
  <c r="N26" i="20"/>
  <c r="M26" i="20"/>
  <c r="BF25" i="20"/>
  <c r="BE25" i="20"/>
  <c r="BD25" i="20"/>
  <c r="BC25" i="20"/>
  <c r="BB25" i="20"/>
  <c r="BA25" i="20"/>
  <c r="AZ25" i="20"/>
  <c r="R25" i="20"/>
  <c r="BF24" i="20"/>
  <c r="BE24" i="20"/>
  <c r="BD24" i="20"/>
  <c r="BC24" i="20"/>
  <c r="BB24" i="20"/>
  <c r="BA24" i="20"/>
  <c r="AZ24" i="20"/>
  <c r="BF23" i="20"/>
  <c r="BE23" i="20"/>
  <c r="BD23" i="20"/>
  <c r="BC23" i="20"/>
  <c r="BB23" i="20"/>
  <c r="BA23" i="20"/>
  <c r="AZ23" i="20"/>
  <c r="BF22" i="20"/>
  <c r="BE22" i="20"/>
  <c r="BD22" i="20"/>
  <c r="BC22" i="20"/>
  <c r="BB22" i="20"/>
  <c r="BA22" i="20"/>
  <c r="AZ22" i="20"/>
  <c r="BF21" i="20"/>
  <c r="BE21" i="20"/>
  <c r="BD21" i="20"/>
  <c r="BC21" i="20"/>
  <c r="BB21" i="20"/>
  <c r="BA21" i="20"/>
  <c r="AZ21" i="20"/>
  <c r="BF20" i="20"/>
  <c r="BE20" i="20"/>
  <c r="BD20" i="20"/>
  <c r="BC20" i="20"/>
  <c r="BB20" i="20"/>
  <c r="BA20" i="20"/>
  <c r="AZ20" i="20"/>
  <c r="BF19" i="20"/>
  <c r="BE19" i="20"/>
  <c r="BD19" i="20"/>
  <c r="BC19" i="20"/>
  <c r="BB19" i="20"/>
  <c r="BA19" i="20"/>
  <c r="AZ19" i="20"/>
  <c r="BF18" i="20"/>
  <c r="BE18" i="20"/>
  <c r="BD18" i="20"/>
  <c r="BC18" i="20"/>
  <c r="BB18" i="20"/>
  <c r="BA18" i="20"/>
  <c r="AZ18" i="20"/>
  <c r="BF17" i="20"/>
  <c r="BE17" i="20"/>
  <c r="BD17" i="20"/>
  <c r="BC17" i="20"/>
  <c r="BB17" i="20"/>
  <c r="BA17" i="20"/>
  <c r="AZ17" i="20"/>
  <c r="BF16" i="20"/>
  <c r="BE16" i="20"/>
  <c r="BD16" i="20"/>
  <c r="BC16" i="20"/>
  <c r="BB16" i="20"/>
  <c r="BA16" i="20"/>
  <c r="AZ16" i="20"/>
  <c r="BF15" i="20"/>
  <c r="BE15" i="20"/>
  <c r="BD15" i="20"/>
  <c r="BC15" i="20"/>
  <c r="BB15" i="20"/>
  <c r="BA15" i="20"/>
  <c r="AZ15" i="20"/>
  <c r="BF14" i="20"/>
  <c r="BE14" i="20"/>
  <c r="BD14" i="20"/>
  <c r="BC14" i="20"/>
  <c r="BB14" i="20"/>
  <c r="BA14" i="20"/>
  <c r="AZ14" i="20"/>
  <c r="BF13" i="20"/>
  <c r="BE13" i="20"/>
  <c r="BD13" i="20"/>
  <c r="BC13" i="20"/>
  <c r="BB13" i="20"/>
  <c r="BA13" i="20"/>
  <c r="AZ13" i="20"/>
  <c r="BF12" i="20"/>
  <c r="BE12" i="20"/>
  <c r="BD12" i="20"/>
  <c r="BC12" i="20"/>
  <c r="BB12" i="20"/>
  <c r="BA12" i="20"/>
  <c r="AZ12" i="20"/>
  <c r="BF11" i="20"/>
  <c r="BE11" i="20"/>
  <c r="BD11" i="20"/>
  <c r="BC11" i="20"/>
  <c r="BB11" i="20"/>
  <c r="BA11" i="20"/>
  <c r="AZ11" i="20"/>
  <c r="BF10" i="20"/>
  <c r="BE10" i="20"/>
  <c r="BD10" i="20"/>
  <c r="BC10" i="20"/>
  <c r="BB10" i="20"/>
  <c r="BA10" i="20"/>
  <c r="AZ10" i="20"/>
  <c r="BF9" i="20"/>
  <c r="BE9" i="20"/>
  <c r="BD9" i="20"/>
  <c r="BC9" i="20"/>
  <c r="BB9" i="20"/>
  <c r="BA9" i="20"/>
  <c r="AZ9" i="20"/>
  <c r="BF8" i="20"/>
  <c r="BE8" i="20"/>
  <c r="BD8" i="20"/>
  <c r="BC8" i="20"/>
  <c r="BB8" i="20"/>
  <c r="BA8" i="20"/>
  <c r="AZ8" i="20"/>
  <c r="BF7" i="20"/>
  <c r="BE7" i="20"/>
  <c r="BD7" i="20"/>
  <c r="BC7" i="20"/>
  <c r="BB7" i="20"/>
  <c r="BA7" i="20"/>
  <c r="AZ7" i="20"/>
  <c r="BF6" i="20"/>
  <c r="BE6" i="20"/>
  <c r="BD6" i="20"/>
  <c r="BC6" i="20"/>
  <c r="BB6" i="20"/>
  <c r="BA6" i="20"/>
  <c r="AZ6" i="20"/>
  <c r="BP5" i="20"/>
  <c r="A3" i="20"/>
  <c r="P4" i="23"/>
  <c r="AP4" i="21"/>
  <c r="AU4" i="23"/>
  <c r="V4" i="21"/>
  <c r="N4" i="23"/>
  <c r="AG4" i="20"/>
  <c r="AU4" i="21"/>
  <c r="M4" i="24"/>
  <c r="U4" i="20"/>
  <c r="R4" i="24"/>
  <c r="AM4" i="20"/>
  <c r="AV4" i="21"/>
  <c r="X4" i="21"/>
  <c r="AG4" i="24"/>
  <c r="U4" i="21"/>
  <c r="AK4" i="24"/>
  <c r="AS4" i="24"/>
  <c r="W4" i="24"/>
  <c r="AP4" i="23"/>
  <c r="W4" i="23"/>
  <c r="AL4" i="24"/>
  <c r="AE4" i="20"/>
  <c r="AF4" i="24"/>
  <c r="W4" i="20"/>
  <c r="U4" i="23"/>
  <c r="V4" i="24"/>
  <c r="AW4" i="23"/>
  <c r="P4" i="21"/>
  <c r="AT4" i="20"/>
  <c r="AE4" i="21"/>
  <c r="S4" i="23"/>
  <c r="AH4" i="20"/>
  <c r="O4" i="24"/>
  <c r="AF4" i="20"/>
  <c r="AV4" i="24"/>
  <c r="AP4" i="20"/>
  <c r="W4" i="21"/>
  <c r="AN4" i="23"/>
  <c r="V4" i="20"/>
  <c r="S4" i="21"/>
  <c r="AC4" i="20"/>
  <c r="Q4" i="24"/>
  <c r="Z4" i="24"/>
  <c r="AB4" i="20"/>
  <c r="AM4" i="24"/>
  <c r="Y4" i="20"/>
  <c r="AT4" i="23"/>
  <c r="AW4" i="21"/>
  <c r="AN4" i="20"/>
  <c r="R4" i="21"/>
  <c r="AC4" i="21"/>
  <c r="AE4" i="23"/>
  <c r="AJ4" i="23"/>
  <c r="V4" i="23"/>
  <c r="O4" i="23"/>
  <c r="AU4" i="24"/>
  <c r="Z4" i="21"/>
  <c r="AS4" i="23"/>
  <c r="Y4" i="21"/>
  <c r="AK4" i="21"/>
  <c r="AD4" i="21"/>
  <c r="O4" i="20"/>
  <c r="M4" i="20"/>
  <c r="AN4" i="21"/>
  <c r="AK4" i="20"/>
  <c r="AO4" i="24"/>
  <c r="AG4" i="21"/>
  <c r="AH4" i="24"/>
  <c r="M4" i="21"/>
  <c r="AF4" i="21"/>
  <c r="AB4" i="23"/>
  <c r="AR4" i="23"/>
  <c r="S4" i="24"/>
  <c r="AR4" i="24"/>
  <c r="Q4" i="21"/>
  <c r="AK4" i="23"/>
  <c r="AO4" i="23"/>
  <c r="AB4" i="21"/>
  <c r="N4" i="21"/>
  <c r="R4" i="23"/>
  <c r="Z4" i="23"/>
  <c r="AL4" i="20"/>
  <c r="X4" i="24"/>
  <c r="AW4" i="20"/>
  <c r="AV4" i="23"/>
  <c r="Y4" i="24"/>
  <c r="AT4" i="24"/>
  <c r="Y4" i="23"/>
  <c r="AA4" i="23"/>
  <c r="AJ4" i="21"/>
  <c r="AX4" i="20"/>
  <c r="Q4" i="20"/>
  <c r="S4" i="20"/>
  <c r="P4" i="24"/>
  <c r="O4" i="21"/>
  <c r="AO4" i="21"/>
  <c r="M4" i="23"/>
  <c r="AD4" i="23"/>
  <c r="Z4" i="20"/>
  <c r="AM4" i="21"/>
  <c r="AX4" i="23"/>
  <c r="AX4" i="24"/>
  <c r="AA4" i="20"/>
  <c r="AE4" i="24"/>
  <c r="N4" i="20"/>
  <c r="AU4" i="20"/>
  <c r="AC4" i="23"/>
  <c r="AV4" i="20"/>
  <c r="U4" i="24"/>
  <c r="AS4" i="21"/>
  <c r="AM4" i="23"/>
  <c r="AL4" i="21"/>
  <c r="AJ4" i="20"/>
  <c r="AS4" i="20"/>
  <c r="AR4" i="21"/>
  <c r="AA4" i="24"/>
  <c r="P4" i="20"/>
  <c r="AR4" i="20"/>
  <c r="AL4" i="23"/>
  <c r="AO4" i="20"/>
  <c r="AW4" i="24"/>
  <c r="AH4" i="23"/>
  <c r="AA4" i="21"/>
  <c r="Q4" i="23"/>
  <c r="X4" i="23"/>
  <c r="AC4" i="24"/>
  <c r="R4" i="20"/>
  <c r="AT4" i="21"/>
  <c r="AD4" i="24"/>
  <c r="AH4" i="21"/>
  <c r="AJ4" i="24"/>
  <c r="AD4" i="20"/>
  <c r="AG4" i="23"/>
  <c r="AB4" i="24"/>
  <c r="AX4" i="21"/>
  <c r="AN4" i="24"/>
  <c r="AP4" i="24"/>
  <c r="AF4" i="23"/>
  <c r="X4" i="20"/>
  <c r="N4" i="24"/>
  <c r="AV27" i="32" l="1"/>
  <c r="AS24" i="28"/>
  <c r="AX8" i="26"/>
  <c r="AU17" i="35"/>
  <c r="AW25" i="31"/>
  <c r="AV23" i="29"/>
  <c r="AR19" i="26"/>
  <c r="AU12" i="31"/>
  <c r="AS25" i="32"/>
  <c r="AU6" i="28"/>
  <c r="AV8" i="28"/>
  <c r="AX21" i="28"/>
  <c r="AT29" i="29"/>
  <c r="AS16" i="28"/>
  <c r="AS27" i="29"/>
  <c r="AS17" i="29"/>
  <c r="AW25" i="32"/>
  <c r="AT26" i="29"/>
  <c r="AU20" i="35"/>
  <c r="AV11" i="35"/>
  <c r="AS6" i="29"/>
  <c r="AR9" i="32"/>
  <c r="AX7" i="32"/>
  <c r="AV21" i="32"/>
  <c r="AU22" i="26"/>
  <c r="AV19" i="28"/>
  <c r="AR29" i="28"/>
  <c r="AV25" i="28"/>
  <c r="AW6" i="31"/>
  <c r="AT6" i="31"/>
  <c r="AX6" i="32"/>
  <c r="AV22" i="31"/>
  <c r="AV28" i="31"/>
  <c r="AX16" i="28"/>
  <c r="AU16" i="26"/>
  <c r="AR17" i="28"/>
  <c r="AT10" i="28"/>
  <c r="AU15" i="26"/>
  <c r="AW28" i="31"/>
  <c r="AX23" i="28"/>
  <c r="AT19" i="28"/>
  <c r="AV20" i="28"/>
  <c r="AW29" i="28"/>
  <c r="AU9" i="35"/>
  <c r="AV18" i="28"/>
  <c r="AX12" i="35"/>
  <c r="AX26" i="35"/>
  <c r="AW10" i="28"/>
  <c r="AW22" i="28"/>
  <c r="AV28" i="35"/>
  <c r="AR24" i="31"/>
  <c r="AW25" i="26"/>
  <c r="AW27" i="28"/>
  <c r="AR16" i="32"/>
  <c r="AT17" i="35"/>
  <c r="AU7" i="35"/>
  <c r="AT7" i="29"/>
  <c r="AS21" i="35"/>
  <c r="AV11" i="26"/>
  <c r="AU26" i="31"/>
  <c r="AW28" i="32"/>
  <c r="AS6" i="28"/>
  <c r="AT9" i="35"/>
  <c r="AX19" i="35"/>
  <c r="AU6" i="35"/>
  <c r="AU6" i="32"/>
  <c r="AV23" i="26"/>
  <c r="AW27" i="35"/>
  <c r="AX28" i="29"/>
  <c r="AU14" i="31"/>
  <c r="AW26" i="29"/>
  <c r="AS25" i="29"/>
  <c r="AR26" i="32"/>
  <c r="AV21" i="26"/>
  <c r="AR27" i="29"/>
  <c r="AU16" i="31"/>
  <c r="AU21" i="31"/>
  <c r="AT24" i="26"/>
  <c r="AV7" i="32"/>
  <c r="AX19" i="26"/>
  <c r="AW20" i="32"/>
  <c r="AX22" i="35"/>
  <c r="AU12" i="35"/>
  <c r="AV23" i="35"/>
  <c r="AW26" i="35"/>
  <c r="AW14" i="35"/>
  <c r="AW21" i="28"/>
  <c r="AT27" i="26"/>
  <c r="AS26" i="28"/>
  <c r="AX27" i="32"/>
  <c r="AV17" i="32"/>
  <c r="AT20" i="29"/>
  <c r="AS12" i="28"/>
  <c r="AS17" i="28"/>
  <c r="AS28" i="35"/>
  <c r="AS14" i="35"/>
  <c r="AX15" i="32"/>
  <c r="AX16" i="35"/>
  <c r="AV6" i="35"/>
  <c r="AV14" i="35"/>
  <c r="AR14" i="32"/>
  <c r="AU6" i="26"/>
  <c r="AU12" i="26"/>
  <c r="AV9" i="26"/>
  <c r="AW16" i="35"/>
  <c r="AX18" i="32"/>
  <c r="AX22" i="32"/>
  <c r="AU29" i="31"/>
  <c r="AW25" i="29"/>
  <c r="AW7" i="32"/>
  <c r="AX21" i="26"/>
  <c r="AS21" i="29"/>
  <c r="AW18" i="28"/>
  <c r="AV26" i="31"/>
  <c r="AW26" i="31"/>
  <c r="AW23" i="31"/>
  <c r="AW7" i="31"/>
  <c r="AX12" i="28"/>
  <c r="AU8" i="26"/>
  <c r="AU29" i="26"/>
  <c r="AV26" i="28"/>
  <c r="AS18" i="28"/>
  <c r="AS20" i="26"/>
  <c r="AS26" i="29"/>
  <c r="AS18" i="29"/>
  <c r="AS8" i="29"/>
  <c r="AU11" i="35"/>
  <c r="AV17" i="31"/>
  <c r="AV8" i="31"/>
  <c r="AU13" i="26"/>
  <c r="AU19" i="26"/>
  <c r="AV12" i="28"/>
  <c r="AV22" i="28"/>
  <c r="AW28" i="35"/>
  <c r="AV21" i="28"/>
  <c r="AV15" i="28"/>
  <c r="AU14" i="26"/>
  <c r="AU25" i="26"/>
  <c r="AT20" i="28"/>
  <c r="AT17" i="28"/>
  <c r="AS13" i="32"/>
  <c r="AW15" i="28"/>
  <c r="AT24" i="28"/>
  <c r="AS24" i="32"/>
  <c r="AS29" i="32"/>
  <c r="O6" i="23"/>
  <c r="O7" i="23"/>
  <c r="N14" i="23"/>
  <c r="AT28" i="29"/>
  <c r="AX15" i="26"/>
  <c r="AV21" i="31"/>
  <c r="AV24" i="31"/>
  <c r="AX22" i="28"/>
  <c r="AW21" i="31"/>
  <c r="AX28" i="28"/>
  <c r="AX26" i="28"/>
  <c r="AT8" i="28"/>
  <c r="AT23" i="28"/>
  <c r="AR24" i="29"/>
  <c r="AR8" i="29"/>
  <c r="AR15" i="29"/>
  <c r="AW8" i="31"/>
  <c r="AX25" i="28"/>
  <c r="AW9" i="31"/>
  <c r="AW27" i="31"/>
  <c r="AX11" i="28"/>
  <c r="AR26" i="28"/>
  <c r="AT16" i="28"/>
  <c r="AT27" i="28"/>
  <c r="AU28" i="28"/>
  <c r="AR23" i="29"/>
  <c r="AW15" i="32"/>
  <c r="AU26" i="29"/>
  <c r="AV15" i="35"/>
  <c r="AT9" i="32"/>
  <c r="AV9" i="29"/>
  <c r="AV7" i="29"/>
  <c r="AV16" i="29"/>
  <c r="AR16" i="31"/>
  <c r="AS24" i="26"/>
  <c r="AT17" i="31"/>
  <c r="AT29" i="31"/>
  <c r="AV10" i="29"/>
  <c r="AV29" i="35"/>
  <c r="AV12" i="35"/>
  <c r="AV13" i="35"/>
  <c r="AR19" i="35"/>
  <c r="AV17" i="26"/>
  <c r="AS15" i="32"/>
  <c r="AT17" i="32"/>
  <c r="AV18" i="29"/>
  <c r="AR15" i="26"/>
  <c r="AX7" i="35"/>
  <c r="AU18" i="35"/>
  <c r="AU21" i="32"/>
  <c r="AT25" i="31"/>
  <c r="AT23" i="31"/>
  <c r="AV10" i="31"/>
  <c r="AS29" i="29"/>
  <c r="AV14" i="28"/>
  <c r="AW23" i="28"/>
  <c r="AU10" i="26"/>
  <c r="AW28" i="28"/>
  <c r="AW24" i="28"/>
  <c r="AW26" i="28"/>
  <c r="AX18" i="28"/>
  <c r="AV16" i="28"/>
  <c r="AV7" i="28"/>
  <c r="AS14" i="26"/>
  <c r="AS29" i="26"/>
  <c r="AS28" i="26"/>
  <c r="AS15" i="26"/>
  <c r="AW17" i="26"/>
  <c r="AW21" i="26"/>
  <c r="AW12" i="26"/>
  <c r="AW11" i="26"/>
  <c r="AS13" i="29"/>
  <c r="AV8" i="32"/>
  <c r="AU23" i="28"/>
  <c r="AT13" i="26"/>
  <c r="AW21" i="29"/>
  <c r="AS17" i="32"/>
  <c r="AU21" i="28"/>
  <c r="AT26" i="26"/>
  <c r="AT14" i="26"/>
  <c r="AT11" i="26"/>
  <c r="AT8" i="26"/>
  <c r="AS20" i="32"/>
  <c r="AU19" i="28"/>
  <c r="AW20" i="26"/>
  <c r="AW15" i="26"/>
  <c r="AW23" i="26"/>
  <c r="AS16" i="32"/>
  <c r="AS18" i="32"/>
  <c r="AS29" i="28"/>
  <c r="AV6" i="32"/>
  <c r="AW9" i="29"/>
  <c r="AW16" i="29"/>
  <c r="AS25" i="28"/>
  <c r="AU12" i="28"/>
  <c r="AU14" i="28"/>
  <c r="AR21" i="32"/>
  <c r="AV18" i="26"/>
  <c r="AW23" i="35"/>
  <c r="AW20" i="35"/>
  <c r="AU24" i="31"/>
  <c r="AS23" i="32"/>
  <c r="AU18" i="28"/>
  <c r="AI8" i="26"/>
  <c r="AT21" i="26"/>
  <c r="AT15" i="26"/>
  <c r="AT18" i="29"/>
  <c r="AT27" i="29"/>
  <c r="AS20" i="35"/>
  <c r="AV22" i="26"/>
  <c r="AU6" i="31"/>
  <c r="AS19" i="32"/>
  <c r="AS8" i="32"/>
  <c r="AU17" i="28"/>
  <c r="AU15" i="28"/>
  <c r="AW23" i="29"/>
  <c r="AV14" i="31"/>
  <c r="AQ24" i="26"/>
  <c r="AU13" i="32"/>
  <c r="AT17" i="29"/>
  <c r="AI9" i="28"/>
  <c r="AU18" i="29"/>
  <c r="AX17" i="32"/>
  <c r="AR28" i="35"/>
  <c r="AX8" i="29"/>
  <c r="AV29" i="29"/>
  <c r="AR28" i="26"/>
  <c r="AS11" i="26"/>
  <c r="AW26" i="32"/>
  <c r="AT28" i="26"/>
  <c r="AT12" i="26"/>
  <c r="AT25" i="26"/>
  <c r="AW17" i="29"/>
  <c r="AS20" i="31"/>
  <c r="AS26" i="31"/>
  <c r="AR29" i="35"/>
  <c r="AX14" i="29"/>
  <c r="AR12" i="26"/>
  <c r="AR12" i="31"/>
  <c r="AR23" i="31"/>
  <c r="AX9" i="35"/>
  <c r="AX14" i="35"/>
  <c r="AV9" i="35"/>
  <c r="AU9" i="32"/>
  <c r="AT11" i="32"/>
  <c r="AT14" i="29"/>
  <c r="AS23" i="28"/>
  <c r="AV27" i="29"/>
  <c r="AV17" i="29"/>
  <c r="AV20" i="29"/>
  <c r="AQ11" i="26"/>
  <c r="AR14" i="26"/>
  <c r="AS9" i="31"/>
  <c r="AS11" i="31"/>
  <c r="AS27" i="35"/>
  <c r="AS19" i="35"/>
  <c r="AU10" i="29"/>
  <c r="AU27" i="29"/>
  <c r="AS9" i="26"/>
  <c r="AV12" i="26"/>
  <c r="AW11" i="35"/>
  <c r="AV10" i="32"/>
  <c r="AU17" i="31"/>
  <c r="AU8" i="31"/>
  <c r="AW27" i="29"/>
  <c r="AW11" i="29"/>
  <c r="AW13" i="29"/>
  <c r="AW20" i="29"/>
  <c r="AT21" i="35"/>
  <c r="AV20" i="35"/>
  <c r="AQ25" i="35"/>
  <c r="AT8" i="35"/>
  <c r="AX17" i="35"/>
  <c r="AU21" i="35"/>
  <c r="AV16" i="35"/>
  <c r="AV17" i="35"/>
  <c r="AU28" i="32"/>
  <c r="AR28" i="32"/>
  <c r="AT26" i="31"/>
  <c r="AX28" i="31"/>
  <c r="AV11" i="29"/>
  <c r="AR23" i="26"/>
  <c r="AR26" i="26"/>
  <c r="AS23" i="35"/>
  <c r="AS16" i="35"/>
  <c r="AS8" i="35"/>
  <c r="AR22" i="31"/>
  <c r="AR28" i="31"/>
  <c r="AS19" i="26"/>
  <c r="AV29" i="26"/>
  <c r="AX7" i="29"/>
  <c r="AW10" i="35"/>
  <c r="AV26" i="32"/>
  <c r="AV25" i="32"/>
  <c r="AU25" i="31"/>
  <c r="AW18" i="29"/>
  <c r="AT6" i="35"/>
  <c r="AU15" i="35"/>
  <c r="AU14" i="35"/>
  <c r="AU10" i="35"/>
  <c r="AV26" i="35"/>
  <c r="AV8" i="35"/>
  <c r="AU25" i="32"/>
  <c r="AR22" i="32"/>
  <c r="AT22" i="31"/>
  <c r="AT18" i="31"/>
  <c r="AV22" i="29"/>
  <c r="AS18" i="26"/>
  <c r="AS25" i="26"/>
  <c r="AX22" i="29"/>
  <c r="AX6" i="29"/>
  <c r="AW25" i="35"/>
  <c r="AV24" i="32"/>
  <c r="AU10" i="31"/>
  <c r="AR10" i="35"/>
  <c r="AW24" i="32"/>
  <c r="AW6" i="32"/>
  <c r="AW19" i="32"/>
  <c r="AW6" i="29"/>
  <c r="AS25" i="35"/>
  <c r="AS22" i="26"/>
  <c r="AW9" i="32"/>
  <c r="AV9" i="31"/>
  <c r="AR13" i="35"/>
  <c r="AR18" i="26"/>
  <c r="AR25" i="26"/>
  <c r="AR16" i="26"/>
  <c r="AS13" i="26"/>
  <c r="AI24" i="32"/>
  <c r="AW24" i="29"/>
  <c r="AW8" i="29"/>
  <c r="AW15" i="29"/>
  <c r="AU27" i="28"/>
  <c r="AU10" i="28"/>
  <c r="AU22" i="28"/>
  <c r="AU25" i="28"/>
  <c r="AW10" i="26"/>
  <c r="AS6" i="32"/>
  <c r="AS7" i="32"/>
  <c r="AV6" i="31"/>
  <c r="AR6" i="29"/>
  <c r="AT12" i="28"/>
  <c r="AR21" i="28"/>
  <c r="AU26" i="26"/>
  <c r="AV23" i="28"/>
  <c r="AV28" i="28"/>
  <c r="AI28" i="26"/>
  <c r="AW11" i="31"/>
  <c r="AX25" i="35"/>
  <c r="AW13" i="31"/>
  <c r="AV8" i="29"/>
  <c r="AR25" i="28"/>
  <c r="AR17" i="31"/>
  <c r="AV7" i="31"/>
  <c r="AX13" i="26"/>
  <c r="AX17" i="26"/>
  <c r="AX11" i="26"/>
  <c r="AX14" i="26"/>
  <c r="AV6" i="26"/>
  <c r="AX11" i="32"/>
  <c r="AX28" i="32"/>
  <c r="AW10" i="32"/>
  <c r="AW13" i="32"/>
  <c r="AI18" i="32"/>
  <c r="AQ20" i="32"/>
  <c r="AS10" i="28"/>
  <c r="AQ10" i="28"/>
  <c r="AI23" i="31"/>
  <c r="AQ18" i="29"/>
  <c r="AU27" i="32"/>
  <c r="AR6" i="26"/>
  <c r="AR25" i="31"/>
  <c r="AV24" i="26"/>
  <c r="AV8" i="26"/>
  <c r="AI15" i="26"/>
  <c r="AW24" i="35"/>
  <c r="AQ23" i="28"/>
  <c r="AT19" i="26"/>
  <c r="AT8" i="29"/>
  <c r="AN30" i="28"/>
  <c r="AU23" i="29"/>
  <c r="AX8" i="32"/>
  <c r="AX12" i="32"/>
  <c r="AR6" i="35"/>
  <c r="AR26" i="35"/>
  <c r="AW27" i="32"/>
  <c r="AW29" i="32"/>
  <c r="AU21" i="29"/>
  <c r="AX19" i="32"/>
  <c r="AR9" i="35"/>
  <c r="AR15" i="35"/>
  <c r="AW10" i="29"/>
  <c r="AQ22" i="31"/>
  <c r="AR17" i="32"/>
  <c r="AT24" i="35"/>
  <c r="AU14" i="32"/>
  <c r="AS6" i="31"/>
  <c r="AS22" i="31"/>
  <c r="AU16" i="35"/>
  <c r="AR22" i="35"/>
  <c r="AR18" i="35"/>
  <c r="AV28" i="32"/>
  <c r="AX12" i="29"/>
  <c r="AQ25" i="28"/>
  <c r="AT7" i="35"/>
  <c r="AX10" i="35"/>
  <c r="AR24" i="32"/>
  <c r="AQ24" i="31"/>
  <c r="AT11" i="29"/>
  <c r="AS14" i="28"/>
  <c r="AS7" i="28"/>
  <c r="AT13" i="29"/>
  <c r="AS23" i="31"/>
  <c r="AS7" i="31"/>
  <c r="AS13" i="35"/>
  <c r="AI14" i="32"/>
  <c r="AI16" i="32"/>
  <c r="AU9" i="29"/>
  <c r="AU13" i="29"/>
  <c r="AU16" i="29"/>
  <c r="AU14" i="29"/>
  <c r="AU22" i="29"/>
  <c r="AU6" i="29"/>
  <c r="AX9" i="29"/>
  <c r="AX26" i="29"/>
  <c r="AX13" i="32"/>
  <c r="AX16" i="32"/>
  <c r="AX14" i="32"/>
  <c r="AX23" i="32"/>
  <c r="AR17" i="35"/>
  <c r="AR11" i="35"/>
  <c r="AR8" i="35"/>
  <c r="AR23" i="35"/>
  <c r="AW11" i="32"/>
  <c r="AU8" i="35"/>
  <c r="AX23" i="31"/>
  <c r="AQ29" i="31"/>
  <c r="AR6" i="32"/>
  <c r="AQ8" i="26"/>
  <c r="AU11" i="32"/>
  <c r="AU29" i="32"/>
  <c r="AI28" i="31"/>
  <c r="AI12" i="31"/>
  <c r="AS8" i="31"/>
  <c r="AS10" i="31"/>
  <c r="AS15" i="31"/>
  <c r="AU25" i="35"/>
  <c r="AU23" i="35"/>
  <c r="AS12" i="35"/>
  <c r="AS7" i="35"/>
  <c r="AS6" i="35"/>
  <c r="AV19" i="32"/>
  <c r="AV12" i="32"/>
  <c r="AV14" i="32"/>
  <c r="AX21" i="29"/>
  <c r="AX19" i="29"/>
  <c r="AX15" i="29"/>
  <c r="AT14" i="31"/>
  <c r="AI8" i="29"/>
  <c r="AV13" i="29"/>
  <c r="AV24" i="29"/>
  <c r="AV10" i="26"/>
  <c r="AV7" i="26"/>
  <c r="AV16" i="26"/>
  <c r="AR27" i="26"/>
  <c r="AR9" i="26"/>
  <c r="AS8" i="26"/>
  <c r="AS6" i="26"/>
  <c r="AW12" i="35"/>
  <c r="AW7" i="35"/>
  <c r="AW13" i="35"/>
  <c r="AT7" i="32"/>
  <c r="AU9" i="31"/>
  <c r="AU23" i="31"/>
  <c r="AU27" i="31"/>
  <c r="AR26" i="31"/>
  <c r="AR10" i="31"/>
  <c r="AR27" i="31"/>
  <c r="AI6" i="31"/>
  <c r="AQ6" i="32"/>
  <c r="AT6" i="26"/>
  <c r="AW26" i="26"/>
  <c r="AS26" i="32"/>
  <c r="AV18" i="31"/>
  <c r="AX20" i="28"/>
  <c r="AX15" i="28"/>
  <c r="AX29" i="28"/>
  <c r="AR9" i="29"/>
  <c r="AR16" i="29"/>
  <c r="AQ13" i="35"/>
  <c r="AI29" i="32"/>
  <c r="AU9" i="28"/>
  <c r="AV27" i="31"/>
  <c r="AV16" i="31"/>
  <c r="AQ29" i="29"/>
  <c r="AR7" i="29"/>
  <c r="AQ7" i="29"/>
  <c r="AT21" i="28"/>
  <c r="AR24" i="28"/>
  <c r="AW8" i="26"/>
  <c r="AQ14" i="28"/>
  <c r="AQ23" i="29"/>
  <c r="AS12" i="31"/>
  <c r="T30" i="29"/>
  <c r="AX6" i="35"/>
  <c r="AV19" i="35"/>
  <c r="AV27" i="35"/>
  <c r="AI18" i="31"/>
  <c r="AT24" i="31"/>
  <c r="AQ25" i="32"/>
  <c r="AQ15" i="35"/>
  <c r="AT12" i="35"/>
  <c r="AQ22" i="35"/>
  <c r="AX13" i="35"/>
  <c r="AQ27" i="32"/>
  <c r="AI27" i="31"/>
  <c r="AT13" i="31"/>
  <c r="AW10" i="31"/>
  <c r="AW16" i="31"/>
  <c r="AQ19" i="31"/>
  <c r="AQ13" i="32"/>
  <c r="AQ26" i="31"/>
  <c r="AT9" i="29"/>
  <c r="AI27" i="28"/>
  <c r="AI11" i="28"/>
  <c r="AV25" i="29"/>
  <c r="AV15" i="29"/>
  <c r="AX17" i="28"/>
  <c r="AQ26" i="28"/>
  <c r="AQ13" i="28"/>
  <c r="AQ9" i="28"/>
  <c r="AR22" i="26"/>
  <c r="AR20" i="31"/>
  <c r="AT28" i="28"/>
  <c r="AT9" i="28"/>
  <c r="AX10" i="29"/>
  <c r="AX25" i="29"/>
  <c r="AX20" i="29"/>
  <c r="AW9" i="26"/>
  <c r="AW29" i="26"/>
  <c r="AW19" i="26"/>
  <c r="AW29" i="29"/>
  <c r="AT13" i="35"/>
  <c r="AT20" i="35"/>
  <c r="AT11" i="35"/>
  <c r="AX24" i="35"/>
  <c r="AV25" i="35"/>
  <c r="AT19" i="31"/>
  <c r="AT28" i="31"/>
  <c r="AT12" i="31"/>
  <c r="AW29" i="31"/>
  <c r="AW22" i="31"/>
  <c r="AF30" i="29"/>
  <c r="AQ26" i="26"/>
  <c r="AQ16" i="26"/>
  <c r="AI14" i="28"/>
  <c r="AT15" i="35"/>
  <c r="AI24" i="35"/>
  <c r="AI21" i="29"/>
  <c r="AI21" i="28"/>
  <c r="AS28" i="28"/>
  <c r="AQ26" i="29"/>
  <c r="AQ29" i="28"/>
  <c r="AI17" i="35"/>
  <c r="AR13" i="32"/>
  <c r="AR10" i="32"/>
  <c r="AU7" i="29"/>
  <c r="AQ9" i="26"/>
  <c r="AI28" i="35"/>
  <c r="AQ26" i="32"/>
  <c r="AQ14" i="31"/>
  <c r="AT19" i="29"/>
  <c r="AI15" i="28"/>
  <c r="AT22" i="29"/>
  <c r="AQ19" i="28"/>
  <c r="AS15" i="35"/>
  <c r="AI25" i="26"/>
  <c r="AV19" i="26"/>
  <c r="AX27" i="29"/>
  <c r="AU19" i="31"/>
  <c r="AU16" i="28"/>
  <c r="AV21" i="29"/>
  <c r="AR11" i="26"/>
  <c r="AR20" i="26"/>
  <c r="AS26" i="26"/>
  <c r="AS10" i="26"/>
  <c r="AI8" i="31"/>
  <c r="AO30" i="32"/>
  <c r="AI29" i="28"/>
  <c r="AU20" i="28"/>
  <c r="AQ10" i="26"/>
  <c r="AQ19" i="26"/>
  <c r="AS9" i="32"/>
  <c r="AI6" i="28"/>
  <c r="AI13" i="28"/>
  <c r="AI28" i="28"/>
  <c r="AQ22" i="32"/>
  <c r="AQ9" i="29"/>
  <c r="AU11" i="29"/>
  <c r="AI24" i="28"/>
  <c r="AT21" i="29"/>
  <c r="AX25" i="26"/>
  <c r="AI23" i="28"/>
  <c r="AR27" i="32"/>
  <c r="AX24" i="26"/>
  <c r="AI22" i="28"/>
  <c r="AI12" i="26"/>
  <c r="AQ28" i="26"/>
  <c r="AQ24" i="32"/>
  <c r="AQ27" i="29"/>
  <c r="AI26" i="31"/>
  <c r="AU24" i="35"/>
  <c r="AV28" i="26"/>
  <c r="AN30" i="31"/>
  <c r="AX9" i="32"/>
  <c r="AX20" i="32"/>
  <c r="AW17" i="32"/>
  <c r="AW22" i="32"/>
  <c r="AT18" i="26"/>
  <c r="AT22" i="26"/>
  <c r="AT20" i="26"/>
  <c r="AN30" i="29"/>
  <c r="AS22" i="28"/>
  <c r="AS13" i="28"/>
  <c r="AQ28" i="28"/>
  <c r="AQ12" i="28"/>
  <c r="AQ22" i="26"/>
  <c r="AQ14" i="26"/>
  <c r="AJ30" i="26"/>
  <c r="AQ29" i="26"/>
  <c r="AQ13" i="26"/>
  <c r="AQ20" i="26"/>
  <c r="AR11" i="32"/>
  <c r="AU12" i="29"/>
  <c r="AQ24" i="29"/>
  <c r="AU19" i="29"/>
  <c r="AQ7" i="28"/>
  <c r="AU28" i="29"/>
  <c r="AQ21" i="26"/>
  <c r="AQ12" i="26"/>
  <c r="AQ23" i="26"/>
  <c r="AK30" i="26"/>
  <c r="AF30" i="26"/>
  <c r="AO30" i="26"/>
  <c r="AQ27" i="26"/>
  <c r="AT27" i="35"/>
  <c r="AX26" i="32"/>
  <c r="AX25" i="32"/>
  <c r="AU12" i="32"/>
  <c r="AX29" i="32"/>
  <c r="AX24" i="32"/>
  <c r="AX21" i="32"/>
  <c r="AV11" i="32"/>
  <c r="AV20" i="32"/>
  <c r="AS25" i="31"/>
  <c r="AI24" i="31"/>
  <c r="AI14" i="31"/>
  <c r="AS16" i="31"/>
  <c r="AS19" i="31"/>
  <c r="AP30" i="35"/>
  <c r="AX18" i="35"/>
  <c r="AQ27" i="35"/>
  <c r="AX29" i="35"/>
  <c r="AU22" i="35"/>
  <c r="AQ28" i="35"/>
  <c r="AQ20" i="35"/>
  <c r="AR16" i="35"/>
  <c r="AR27" i="35"/>
  <c r="AQ17" i="35"/>
  <c r="AS24" i="35"/>
  <c r="AV29" i="32"/>
  <c r="AQ17" i="32"/>
  <c r="AV18" i="32"/>
  <c r="AX29" i="31"/>
  <c r="AH30" i="31"/>
  <c r="AH31" i="31" s="1"/>
  <c r="AX17" i="29"/>
  <c r="AX29" i="29"/>
  <c r="AX13" i="29"/>
  <c r="AQ21" i="31"/>
  <c r="AV26" i="29"/>
  <c r="AI6" i="29"/>
  <c r="AV28" i="29"/>
  <c r="AV12" i="29"/>
  <c r="AV19" i="29"/>
  <c r="AV26" i="26"/>
  <c r="AQ25" i="26"/>
  <c r="AV15" i="26"/>
  <c r="AV14" i="26"/>
  <c r="AV13" i="26"/>
  <c r="AV20" i="26"/>
  <c r="AI27" i="29"/>
  <c r="AI11" i="29"/>
  <c r="AI7" i="29"/>
  <c r="AR10" i="26"/>
  <c r="AI11" i="26"/>
  <c r="AR7" i="26"/>
  <c r="AI20" i="26"/>
  <c r="AS27" i="26"/>
  <c r="AI26" i="26"/>
  <c r="AI16" i="26"/>
  <c r="AS7" i="26"/>
  <c r="AI17" i="26"/>
  <c r="AV22" i="35"/>
  <c r="AN30" i="35"/>
  <c r="AV18" i="35"/>
  <c r="AW17" i="35"/>
  <c r="AW19" i="35"/>
  <c r="AU20" i="31"/>
  <c r="AU13" i="31"/>
  <c r="AU11" i="31"/>
  <c r="AS21" i="28"/>
  <c r="AU18" i="31"/>
  <c r="AR18" i="31"/>
  <c r="AR8" i="31"/>
  <c r="AW12" i="32"/>
  <c r="AW18" i="32"/>
  <c r="AW16" i="32"/>
  <c r="AW14" i="32"/>
  <c r="AW21" i="32"/>
  <c r="AQ21" i="29"/>
  <c r="AI9" i="26"/>
  <c r="AW22" i="29"/>
  <c r="AW14" i="29"/>
  <c r="AO30" i="29"/>
  <c r="AW28" i="29"/>
  <c r="AW12" i="29"/>
  <c r="AW19" i="29"/>
  <c r="AU11" i="28"/>
  <c r="AU26" i="28"/>
  <c r="AE30" i="28"/>
  <c r="AU29" i="28"/>
  <c r="AU13" i="28"/>
  <c r="AI20" i="28"/>
  <c r="AT29" i="26"/>
  <c r="AT16" i="26"/>
  <c r="AW24" i="26"/>
  <c r="AW16" i="26"/>
  <c r="AW13" i="26"/>
  <c r="AW28" i="26"/>
  <c r="AW7" i="26"/>
  <c r="AW14" i="26"/>
  <c r="AV19" i="31"/>
  <c r="AV13" i="31"/>
  <c r="AW17" i="31"/>
  <c r="AW19" i="31"/>
  <c r="AW18" i="31"/>
  <c r="AW15" i="31"/>
  <c r="AX19" i="28"/>
  <c r="AX27" i="28"/>
  <c r="AX9" i="28"/>
  <c r="AX10" i="28"/>
  <c r="AT14" i="28"/>
  <c r="AT26" i="28"/>
  <c r="AT18" i="28"/>
  <c r="AT11" i="28"/>
  <c r="AI18" i="28"/>
  <c r="AB30" i="28"/>
  <c r="AB31" i="28" s="1"/>
  <c r="AR13" i="28"/>
  <c r="AX28" i="26"/>
  <c r="AU17" i="26"/>
  <c r="AU27" i="26"/>
  <c r="AU9" i="26"/>
  <c r="AX6" i="26"/>
  <c r="AX27" i="26"/>
  <c r="AQ18" i="26"/>
  <c r="AV17" i="28"/>
  <c r="AI22" i="29"/>
  <c r="AS14" i="29"/>
  <c r="AC30" i="29"/>
  <c r="AQ21" i="28"/>
  <c r="AW12" i="28"/>
  <c r="AW8" i="28"/>
  <c r="AT19" i="35"/>
  <c r="AQ19" i="35"/>
  <c r="AF30" i="35"/>
  <c r="AV7" i="35"/>
  <c r="AR12" i="32"/>
  <c r="AQ12" i="32"/>
  <c r="AT9" i="31"/>
  <c r="AD30" i="31"/>
  <c r="AT20" i="31"/>
  <c r="AI20" i="31"/>
  <c r="AX6" i="31"/>
  <c r="AP30" i="31"/>
  <c r="AT15" i="29"/>
  <c r="AI15" i="29"/>
  <c r="AX8" i="28"/>
  <c r="AI8" i="28"/>
  <c r="AT16" i="29"/>
  <c r="AQ16" i="29"/>
  <c r="AL30" i="29"/>
  <c r="AT6" i="29"/>
  <c r="AQ6" i="29"/>
  <c r="AS22" i="35"/>
  <c r="AI22" i="35"/>
  <c r="AU8" i="29"/>
  <c r="AM30" i="29"/>
  <c r="AL30" i="28"/>
  <c r="AT15" i="28"/>
  <c r="AQ15" i="28"/>
  <c r="AU29" i="29"/>
  <c r="AI29" i="29"/>
  <c r="AU15" i="29"/>
  <c r="AE30" i="29"/>
  <c r="AU17" i="29"/>
  <c r="AI17" i="29"/>
  <c r="AI20" i="29"/>
  <c r="AU20" i="29"/>
  <c r="AU25" i="29"/>
  <c r="AI25" i="29"/>
  <c r="AV10" i="28"/>
  <c r="AF30" i="28"/>
  <c r="AI8" i="35"/>
  <c r="AW8" i="35"/>
  <c r="AI29" i="35"/>
  <c r="AH30" i="32"/>
  <c r="AH31" i="32" s="1"/>
  <c r="AX10" i="32"/>
  <c r="AE30" i="32"/>
  <c r="AS13" i="31"/>
  <c r="AI13" i="31"/>
  <c r="AM30" i="35"/>
  <c r="AI25" i="35"/>
  <c r="AR25" i="35"/>
  <c r="AR12" i="35"/>
  <c r="AI12" i="35"/>
  <c r="AI7" i="35"/>
  <c r="AB30" i="35"/>
  <c r="AR7" i="35"/>
  <c r="AS10" i="35"/>
  <c r="AQ10" i="35"/>
  <c r="AS29" i="35"/>
  <c r="AQ29" i="35"/>
  <c r="AQ9" i="35"/>
  <c r="AK30" i="35"/>
  <c r="AS26" i="35"/>
  <c r="AQ26" i="35"/>
  <c r="AQ23" i="32"/>
  <c r="AV23" i="32"/>
  <c r="AV16" i="32"/>
  <c r="AQ16" i="32"/>
  <c r="AQ15" i="32"/>
  <c r="AN30" i="32"/>
  <c r="AV15" i="32"/>
  <c r="AU15" i="31"/>
  <c r="AI15" i="31"/>
  <c r="AI22" i="31"/>
  <c r="AU22" i="31"/>
  <c r="AI27" i="32"/>
  <c r="AC30" i="32"/>
  <c r="AI10" i="32"/>
  <c r="AS10" i="32"/>
  <c r="AI21" i="32"/>
  <c r="AS21" i="32"/>
  <c r="AX24" i="29"/>
  <c r="AI24" i="29"/>
  <c r="AX11" i="29"/>
  <c r="AH30" i="29"/>
  <c r="AW13" i="28"/>
  <c r="AG30" i="28"/>
  <c r="AQ24" i="28"/>
  <c r="AU24" i="28"/>
  <c r="AQ10" i="31"/>
  <c r="AQ8" i="31"/>
  <c r="AR18" i="29"/>
  <c r="AI18" i="29"/>
  <c r="AI12" i="29"/>
  <c r="AR12" i="29"/>
  <c r="AD30" i="32"/>
  <c r="AT6" i="32"/>
  <c r="AT12" i="32"/>
  <c r="AI12" i="32"/>
  <c r="AW8" i="32"/>
  <c r="AG30" i="32"/>
  <c r="AU7" i="31"/>
  <c r="AM30" i="31"/>
  <c r="AI19" i="31"/>
  <c r="AQ28" i="29"/>
  <c r="AK30" i="29"/>
  <c r="AQ12" i="29"/>
  <c r="AQ11" i="32"/>
  <c r="AS11" i="32"/>
  <c r="AK30" i="32"/>
  <c r="AQ9" i="32"/>
  <c r="AQ14" i="32"/>
  <c r="AS14" i="32"/>
  <c r="AQ25" i="31"/>
  <c r="AV25" i="31"/>
  <c r="AV15" i="31"/>
  <c r="AS23" i="26"/>
  <c r="AI10" i="26"/>
  <c r="AI18" i="26"/>
  <c r="AN30" i="26"/>
  <c r="AQ17" i="28"/>
  <c r="AS9" i="29"/>
  <c r="AR9" i="28"/>
  <c r="AI7" i="26"/>
  <c r="AI23" i="26"/>
  <c r="AU7" i="28"/>
  <c r="AQ7" i="26"/>
  <c r="AJ30" i="28"/>
  <c r="AQ18" i="28"/>
  <c r="AS22" i="29"/>
  <c r="AR10" i="28"/>
  <c r="AR18" i="28"/>
  <c r="AV6" i="29"/>
  <c r="T30" i="26"/>
  <c r="AG30" i="26"/>
  <c r="AP30" i="29"/>
  <c r="AW27" i="26"/>
  <c r="AQ10" i="29"/>
  <c r="AI6" i="32"/>
  <c r="AI14" i="29"/>
  <c r="AP30" i="32"/>
  <c r="AI15" i="35"/>
  <c r="AI25" i="31"/>
  <c r="AT29" i="35"/>
  <c r="AT27" i="31"/>
  <c r="AT18" i="35"/>
  <c r="AQ18" i="35"/>
  <c r="AU13" i="35"/>
  <c r="AI13" i="35"/>
  <c r="AJ30" i="32"/>
  <c r="AR8" i="32"/>
  <c r="AT10" i="31"/>
  <c r="AI10" i="31"/>
  <c r="AQ12" i="31"/>
  <c r="AW12" i="31"/>
  <c r="AQ19" i="32"/>
  <c r="AS20" i="28"/>
  <c r="AQ20" i="28"/>
  <c r="AQ25" i="29"/>
  <c r="AS17" i="31"/>
  <c r="AQ17" i="31"/>
  <c r="AS18" i="31"/>
  <c r="AQ18" i="31"/>
  <c r="AS9" i="35"/>
  <c r="AI9" i="35"/>
  <c r="AC30" i="35"/>
  <c r="AI18" i="35"/>
  <c r="AS18" i="35"/>
  <c r="T30" i="32"/>
  <c r="AI25" i="32"/>
  <c r="AR25" i="32"/>
  <c r="AI23" i="32"/>
  <c r="AR23" i="32"/>
  <c r="AR7" i="32"/>
  <c r="AB30" i="32"/>
  <c r="AB31" i="32" s="1"/>
  <c r="AI7" i="32"/>
  <c r="AI15" i="32"/>
  <c r="AR15" i="32"/>
  <c r="AR20" i="32"/>
  <c r="AI20" i="32"/>
  <c r="AQ11" i="31"/>
  <c r="AR6" i="31"/>
  <c r="AJ30" i="31"/>
  <c r="AQ6" i="31"/>
  <c r="AQ15" i="31"/>
  <c r="AR15" i="31"/>
  <c r="AQ9" i="31"/>
  <c r="AR9" i="31"/>
  <c r="AQ13" i="31"/>
  <c r="AR13" i="31"/>
  <c r="AT22" i="35"/>
  <c r="AD30" i="35"/>
  <c r="AU19" i="32"/>
  <c r="AI19" i="32"/>
  <c r="AU26" i="32"/>
  <c r="AI26" i="32"/>
  <c r="AI17" i="32"/>
  <c r="AU17" i="32"/>
  <c r="AV9" i="32"/>
  <c r="AI9" i="32"/>
  <c r="AF30" i="32"/>
  <c r="AV13" i="32"/>
  <c r="AI13" i="32"/>
  <c r="L10" i="28"/>
  <c r="T30" i="28"/>
  <c r="AQ8" i="35"/>
  <c r="AX8" i="35"/>
  <c r="AR21" i="35"/>
  <c r="AQ21" i="35"/>
  <c r="AJ30" i="35"/>
  <c r="AQ12" i="35"/>
  <c r="AQ24" i="35"/>
  <c r="AR24" i="35"/>
  <c r="AI20" i="35"/>
  <c r="AR20" i="35"/>
  <c r="AR14" i="35"/>
  <c r="AS22" i="32"/>
  <c r="AI22" i="32"/>
  <c r="AX16" i="29"/>
  <c r="AI16" i="29"/>
  <c r="AW16" i="28"/>
  <c r="AI16" i="28"/>
  <c r="AM30" i="28"/>
  <c r="AU8" i="28"/>
  <c r="AQ7" i="31"/>
  <c r="AL30" i="31"/>
  <c r="AR26" i="29"/>
  <c r="AI26" i="29"/>
  <c r="AR10" i="29"/>
  <c r="AI10" i="29"/>
  <c r="AI28" i="29"/>
  <c r="AR28" i="29"/>
  <c r="AR19" i="29"/>
  <c r="AI19" i="29"/>
  <c r="AR29" i="26"/>
  <c r="AI29" i="26"/>
  <c r="AR13" i="26"/>
  <c r="AI13" i="26"/>
  <c r="AC30" i="26"/>
  <c r="AQ6" i="35"/>
  <c r="AW6" i="35"/>
  <c r="AO30" i="35"/>
  <c r="AT8" i="32"/>
  <c r="AI8" i="32"/>
  <c r="AT10" i="32"/>
  <c r="AI28" i="32"/>
  <c r="AU28" i="31"/>
  <c r="AQ28" i="31"/>
  <c r="AB30" i="31"/>
  <c r="AB31" i="31" s="1"/>
  <c r="AR7" i="31"/>
  <c r="AI7" i="31"/>
  <c r="AI11" i="31"/>
  <c r="AR21" i="31"/>
  <c r="AI21" i="31"/>
  <c r="AQ19" i="29"/>
  <c r="AT9" i="26"/>
  <c r="AD30" i="26"/>
  <c r="AT17" i="26"/>
  <c r="AQ17" i="26"/>
  <c r="AT10" i="26"/>
  <c r="AL30" i="26"/>
  <c r="L6" i="35"/>
  <c r="T30" i="35"/>
  <c r="AS28" i="32"/>
  <c r="AQ28" i="32"/>
  <c r="AQ10" i="32"/>
  <c r="AQ23" i="31"/>
  <c r="AV23" i="31"/>
  <c r="AV29" i="31"/>
  <c r="AI29" i="31"/>
  <c r="AV11" i="31"/>
  <c r="AF30" i="31"/>
  <c r="AV20" i="31"/>
  <c r="AW14" i="31"/>
  <c r="AG30" i="31"/>
  <c r="AP30" i="28"/>
  <c r="AX7" i="28"/>
  <c r="AQ17" i="29"/>
  <c r="AR17" i="29"/>
  <c r="AQ22" i="29"/>
  <c r="AR22" i="29"/>
  <c r="AR14" i="29"/>
  <c r="AQ14" i="29"/>
  <c r="AR11" i="29"/>
  <c r="AJ30" i="29"/>
  <c r="AQ13" i="29"/>
  <c r="AQ20" i="29"/>
  <c r="AR20" i="29"/>
  <c r="AT6" i="28"/>
  <c r="AD30" i="28"/>
  <c r="AT7" i="28"/>
  <c r="AR28" i="28"/>
  <c r="AR12" i="28"/>
  <c r="AI19" i="28"/>
  <c r="AX7" i="26"/>
  <c r="AH30" i="26"/>
  <c r="AU21" i="26"/>
  <c r="AI21" i="26"/>
  <c r="AU24" i="26"/>
  <c r="AI24" i="26"/>
  <c r="AV27" i="28"/>
  <c r="AQ27" i="28"/>
  <c r="AV11" i="28"/>
  <c r="AQ11" i="28"/>
  <c r="AI9" i="29"/>
  <c r="AS28" i="29"/>
  <c r="AS12" i="29"/>
  <c r="AS19" i="29"/>
  <c r="AO30" i="28"/>
  <c r="AW7" i="28"/>
  <c r="AV25" i="26"/>
  <c r="AB30" i="26"/>
  <c r="AB31" i="26" s="1"/>
  <c r="AI17" i="28"/>
  <c r="AI25" i="28"/>
  <c r="AS12" i="26"/>
  <c r="AP30" i="26"/>
  <c r="AQ6" i="28"/>
  <c r="AQ22" i="28"/>
  <c r="AI10" i="28"/>
  <c r="AI26" i="28"/>
  <c r="AS17" i="26"/>
  <c r="AK30" i="31"/>
  <c r="AI7" i="28"/>
  <c r="AR19" i="28"/>
  <c r="AQ16" i="28"/>
  <c r="AI12" i="28"/>
  <c r="AI13" i="29"/>
  <c r="AR11" i="31"/>
  <c r="AU20" i="32"/>
  <c r="AQ11" i="29"/>
  <c r="AO30" i="31"/>
  <c r="AI11" i="32"/>
  <c r="AQ21" i="32"/>
  <c r="AQ8" i="29"/>
  <c r="AI9" i="31"/>
  <c r="AD30" i="29"/>
  <c r="AU24" i="29"/>
  <c r="AV10" i="35"/>
  <c r="AI10" i="35"/>
  <c r="AM30" i="32"/>
  <c r="AU7" i="32"/>
  <c r="AQ7" i="32"/>
  <c r="AR29" i="32"/>
  <c r="AQ29" i="32"/>
  <c r="AQ18" i="32"/>
  <c r="AR18" i="32"/>
  <c r="L6" i="31"/>
  <c r="T30" i="31"/>
  <c r="AT23" i="29"/>
  <c r="AI23" i="29"/>
  <c r="AX6" i="28"/>
  <c r="AH30" i="28"/>
  <c r="AH31" i="28" s="1"/>
  <c r="AU11" i="26"/>
  <c r="AM30" i="26"/>
  <c r="AS8" i="28"/>
  <c r="AK30" i="28"/>
  <c r="AQ8" i="28"/>
  <c r="AQ15" i="29"/>
  <c r="AS27" i="31"/>
  <c r="AQ27" i="31"/>
  <c r="AI6" i="26"/>
  <c r="AI14" i="26"/>
  <c r="AI22" i="26"/>
  <c r="AG30" i="29"/>
  <c r="AQ6" i="26"/>
  <c r="AS16" i="26"/>
  <c r="AI19" i="26"/>
  <c r="AI27" i="26"/>
  <c r="AW7" i="29"/>
  <c r="AQ15" i="26"/>
  <c r="AV14" i="29"/>
  <c r="AS21" i="26"/>
  <c r="AR13" i="29"/>
  <c r="AR19" i="31"/>
  <c r="AQ8" i="32"/>
  <c r="AB30" i="29"/>
  <c r="AB31" i="29" s="1"/>
  <c r="AC30" i="31"/>
  <c r="AI16" i="31"/>
  <c r="AE30" i="31"/>
  <c r="AI14" i="35"/>
  <c r="AG30" i="35"/>
  <c r="AI17" i="31"/>
  <c r="AS27" i="32"/>
  <c r="AU28" i="35"/>
  <c r="AE30" i="26"/>
  <c r="AQ11" i="35"/>
  <c r="AX27" i="35"/>
  <c r="AV24" i="35"/>
  <c r="AV21" i="35"/>
  <c r="AQ23" i="35"/>
  <c r="AT25" i="35"/>
  <c r="AQ14" i="35"/>
  <c r="AT16" i="35"/>
  <c r="AI23" i="35"/>
  <c r="AU19" i="35"/>
  <c r="AU10" i="32"/>
  <c r="AT7" i="31"/>
  <c r="AT16" i="31"/>
  <c r="AQ20" i="31"/>
  <c r="AT12" i="29"/>
  <c r="AT25" i="29"/>
  <c r="AS19" i="28"/>
  <c r="AU20" i="26"/>
  <c r="AS29" i="31"/>
  <c r="AS24" i="31"/>
  <c r="AS14" i="31"/>
  <c r="AS17" i="35"/>
  <c r="AV13" i="28"/>
  <c r="AV24" i="28"/>
  <c r="AW19" i="28"/>
  <c r="AT26" i="35"/>
  <c r="AU8" i="32"/>
  <c r="AT21" i="31"/>
  <c r="AT8" i="31"/>
  <c r="AX15" i="31"/>
  <c r="AW21" i="35"/>
  <c r="AW20" i="28"/>
  <c r="AI26" i="35"/>
  <c r="AI6" i="35"/>
  <c r="AQ16" i="31"/>
  <c r="AX23" i="26"/>
  <c r="AX18" i="26"/>
  <c r="AX9" i="26"/>
  <c r="AS27" i="28"/>
  <c r="AS11" i="28"/>
  <c r="AS15" i="28"/>
  <c r="AL30" i="35"/>
  <c r="AH30" i="35"/>
  <c r="AI16" i="35"/>
  <c r="AT10" i="29"/>
  <c r="AI11" i="35"/>
  <c r="AU26" i="35"/>
  <c r="AQ16" i="35"/>
  <c r="AQ7" i="35"/>
  <c r="AC30" i="28"/>
  <c r="AI21" i="35"/>
  <c r="AW24" i="31"/>
  <c r="AX23" i="35"/>
  <c r="AS11" i="35"/>
  <c r="AI19" i="35"/>
  <c r="AT14" i="35"/>
  <c r="AL30" i="32"/>
  <c r="AI27" i="35"/>
  <c r="AE30" i="35"/>
  <c r="AW20" i="31"/>
  <c r="AX19" i="31"/>
  <c r="AX13" i="31"/>
  <c r="AX11" i="31"/>
  <c r="AX20" i="31"/>
  <c r="AT28" i="32"/>
  <c r="AT27" i="32"/>
  <c r="AX22" i="26"/>
  <c r="AX20" i="26"/>
  <c r="AX9" i="31"/>
  <c r="AX18" i="31"/>
  <c r="AX27" i="31"/>
  <c r="AX10" i="31"/>
  <c r="AX16" i="31"/>
  <c r="AT22" i="32"/>
  <c r="AT29" i="32"/>
  <c r="AT24" i="32"/>
  <c r="AT23" i="32"/>
  <c r="AS9" i="28"/>
  <c r="AX25" i="31"/>
  <c r="AX7" i="31"/>
  <c r="AX22" i="31"/>
  <c r="AX26" i="31"/>
  <c r="AX12" i="31"/>
  <c r="AX23" i="29"/>
  <c r="AT25" i="32"/>
  <c r="AT14" i="32"/>
  <c r="AT21" i="32"/>
  <c r="AT20" i="32"/>
  <c r="AT19" i="32"/>
  <c r="AX29" i="26"/>
  <c r="AX26" i="26"/>
  <c r="AX10" i="26"/>
  <c r="AX16" i="26"/>
  <c r="AX14" i="31"/>
  <c r="AX17" i="31"/>
  <c r="AX21" i="31"/>
  <c r="AX24" i="31"/>
  <c r="AX8" i="31"/>
  <c r="AT18" i="32"/>
  <c r="AT13" i="32"/>
  <c r="AT16" i="32"/>
  <c r="AT15" i="32"/>
  <c r="AU23" i="26"/>
  <c r="BH13" i="20"/>
  <c r="N13" i="20" s="1"/>
  <c r="BL13" i="20"/>
  <c r="R13" i="20" s="1"/>
  <c r="BH17" i="20"/>
  <c r="N17" i="20" s="1"/>
  <c r="AC17" i="20" s="1"/>
  <c r="BJ13" i="20"/>
  <c r="P13" i="20" s="1"/>
  <c r="AM13" i="20" s="1"/>
  <c r="BI13" i="20"/>
  <c r="O13" i="20" s="1"/>
  <c r="BM13" i="20"/>
  <c r="S13" i="20" s="1"/>
  <c r="BH15" i="20"/>
  <c r="N15" i="20" s="1"/>
  <c r="AK15" i="20" s="1"/>
  <c r="AJ26" i="20"/>
  <c r="AJ28" i="20"/>
  <c r="AE26" i="20"/>
  <c r="AE28" i="20"/>
  <c r="AP26" i="21"/>
  <c r="AP27" i="21"/>
  <c r="AN28" i="20"/>
  <c r="AN26" i="20"/>
  <c r="AK7" i="21"/>
  <c r="AK13" i="21"/>
  <c r="AK21" i="21"/>
  <c r="AK17" i="21"/>
  <c r="AG25" i="20"/>
  <c r="AL27" i="20"/>
  <c r="AP28" i="20"/>
  <c r="AH27" i="20"/>
  <c r="AM28" i="20"/>
  <c r="AM26" i="20"/>
  <c r="AM27" i="20"/>
  <c r="AE28" i="21"/>
  <c r="AE27" i="21"/>
  <c r="AE26" i="21"/>
  <c r="AE11" i="21"/>
  <c r="AF6" i="21"/>
  <c r="AL7" i="21"/>
  <c r="AG7" i="21"/>
  <c r="AG10" i="21"/>
  <c r="AG9" i="21"/>
  <c r="AN7" i="21"/>
  <c r="AC7" i="21"/>
  <c r="AJ20" i="21"/>
  <c r="AJ16" i="21"/>
  <c r="AJ24" i="21"/>
  <c r="AJ12" i="21"/>
  <c r="AM24" i="24"/>
  <c r="AM21" i="24"/>
  <c r="T28" i="21"/>
  <c r="L28" i="21" s="1"/>
  <c r="T27" i="21"/>
  <c r="L27" i="21" s="1"/>
  <c r="T26" i="21"/>
  <c r="L26" i="21" s="1"/>
  <c r="AH26" i="21"/>
  <c r="AH7" i="21"/>
  <c r="AH28" i="21"/>
  <c r="AM28" i="21"/>
  <c r="AM27" i="21"/>
  <c r="AM26" i="21"/>
  <c r="AB13" i="23"/>
  <c r="AB12" i="23"/>
  <c r="AB11" i="23"/>
  <c r="AB10" i="23"/>
  <c r="AC26" i="23"/>
  <c r="AC15" i="23"/>
  <c r="AC9" i="23"/>
  <c r="AG9" i="23"/>
  <c r="AL8" i="23"/>
  <c r="T9" i="23"/>
  <c r="L9" i="23" s="1"/>
  <c r="AD8" i="23"/>
  <c r="AH8" i="23"/>
  <c r="AM27" i="23"/>
  <c r="AM16" i="23"/>
  <c r="T23" i="24"/>
  <c r="L23" i="24" s="1"/>
  <c r="T25" i="24"/>
  <c r="L25" i="24" s="1"/>
  <c r="T14" i="24"/>
  <c r="L14" i="24" s="1"/>
  <c r="T12" i="24"/>
  <c r="L12" i="24" s="1"/>
  <c r="T27" i="24"/>
  <c r="L27" i="24" s="1"/>
  <c r="T29" i="24"/>
  <c r="L29" i="24" s="1"/>
  <c r="T18" i="24"/>
  <c r="L18" i="24" s="1"/>
  <c r="T8" i="24"/>
  <c r="L8" i="24" s="1"/>
  <c r="T31" i="24"/>
  <c r="L31" i="24" s="1"/>
  <c r="AD20" i="24"/>
  <c r="AD10" i="24"/>
  <c r="AT10" i="24" s="1"/>
  <c r="AD26" i="24"/>
  <c r="AD19" i="24"/>
  <c r="AD28" i="24"/>
  <c r="AD30" i="24"/>
  <c r="AD17" i="24"/>
  <c r="AD13" i="24"/>
  <c r="AE16" i="23"/>
  <c r="AH30" i="24"/>
  <c r="AH28" i="24"/>
  <c r="AH26" i="24"/>
  <c r="AH21" i="24"/>
  <c r="AH11" i="24"/>
  <c r="AE8" i="24"/>
  <c r="AU8" i="24" s="1"/>
  <c r="AE14" i="24"/>
  <c r="AE23" i="24"/>
  <c r="AJ31" i="24"/>
  <c r="AJ29" i="24"/>
  <c r="AJ27" i="24"/>
  <c r="AJ25" i="24"/>
  <c r="AN31" i="24"/>
  <c r="AN29" i="24"/>
  <c r="AN27" i="24"/>
  <c r="AN25" i="24"/>
  <c r="AN18" i="24"/>
  <c r="AN28" i="24"/>
  <c r="AN30" i="24"/>
  <c r="AN26" i="24"/>
  <c r="AB15" i="24"/>
  <c r="AB10" i="24"/>
  <c r="AR10" i="24" s="1"/>
  <c r="AB22" i="24"/>
  <c r="AB24" i="24"/>
  <c r="AB21" i="24"/>
  <c r="AF27" i="24"/>
  <c r="AF29" i="24"/>
  <c r="AF31" i="24"/>
  <c r="AF18" i="24"/>
  <c r="AF10" i="24"/>
  <c r="AV10" i="24" s="1"/>
  <c r="AF15" i="24"/>
  <c r="AF25" i="24"/>
  <c r="AK18" i="24"/>
  <c r="AK12" i="24"/>
  <c r="AO19" i="24"/>
  <c r="AG22" i="24"/>
  <c r="AG24" i="24"/>
  <c r="AL28" i="24"/>
  <c r="AL26" i="24"/>
  <c r="AL29" i="24"/>
  <c r="AL31" i="24"/>
  <c r="AL25" i="24"/>
  <c r="AL27" i="24"/>
  <c r="AP23" i="24"/>
  <c r="AP11" i="24"/>
  <c r="AC13" i="20"/>
  <c r="AK13" i="20"/>
  <c r="AO13" i="20"/>
  <c r="AG13" i="20"/>
  <c r="AP26" i="20"/>
  <c r="AB27" i="20"/>
  <c r="AC17" i="21"/>
  <c r="AK25" i="21"/>
  <c r="AC25" i="21"/>
  <c r="AC6" i="21"/>
  <c r="AK6" i="21"/>
  <c r="AC8" i="21"/>
  <c r="AC21" i="21"/>
  <c r="AP28" i="21"/>
  <c r="AL13" i="20"/>
  <c r="AD13" i="20"/>
  <c r="AP13" i="20"/>
  <c r="AH13" i="20"/>
  <c r="AD9" i="21"/>
  <c r="AL9" i="21"/>
  <c r="AC13" i="21"/>
  <c r="AH27" i="21"/>
  <c r="AB26" i="20"/>
  <c r="AO6" i="21"/>
  <c r="AG6" i="21"/>
  <c r="AL14" i="21"/>
  <c r="AD14" i="21"/>
  <c r="AP22" i="21"/>
  <c r="AH22" i="21"/>
  <c r="AP8" i="23"/>
  <c r="AN16" i="23"/>
  <c r="AH17" i="23"/>
  <c r="AG9" i="24"/>
  <c r="AW9" i="24" s="1"/>
  <c r="AO13" i="24"/>
  <c r="AG13" i="24"/>
  <c r="AH19" i="24"/>
  <c r="AP19" i="24"/>
  <c r="AF26" i="20"/>
  <c r="AD27" i="20"/>
  <c r="AP9" i="21"/>
  <c r="AH9" i="21"/>
  <c r="AB11" i="21"/>
  <c r="AP18" i="21"/>
  <c r="AH18" i="21"/>
  <c r="AL22" i="21"/>
  <c r="AD22" i="21"/>
  <c r="AM29" i="21"/>
  <c r="AE29" i="21"/>
  <c r="BG16" i="20"/>
  <c r="M16" i="20" s="1"/>
  <c r="BG23" i="20"/>
  <c r="M23" i="20" s="1"/>
  <c r="BH24" i="20"/>
  <c r="N24" i="20" s="1"/>
  <c r="BH25" i="20"/>
  <c r="N25" i="20" s="1"/>
  <c r="AE27" i="20"/>
  <c r="AB28" i="20"/>
  <c r="AF28" i="20"/>
  <c r="T7" i="21"/>
  <c r="L7" i="21" s="1"/>
  <c r="AB7" i="21"/>
  <c r="AJ7" i="21"/>
  <c r="AF7" i="21"/>
  <c r="AO9" i="21"/>
  <c r="AK10" i="21"/>
  <c r="AC10" i="21"/>
  <c r="AO10" i="21"/>
  <c r="AM11" i="21"/>
  <c r="AK12" i="21"/>
  <c r="AC12" i="21"/>
  <c r="AO13" i="21"/>
  <c r="AG13" i="21"/>
  <c r="AM15" i="21"/>
  <c r="AE15" i="21"/>
  <c r="AJ15" i="21"/>
  <c r="AB15" i="21"/>
  <c r="AK16" i="21"/>
  <c r="AC16" i="21"/>
  <c r="AO17" i="21"/>
  <c r="AG17" i="21"/>
  <c r="AM19" i="21"/>
  <c r="AE19" i="21"/>
  <c r="AJ19" i="21"/>
  <c r="AB19" i="21"/>
  <c r="AK20" i="21"/>
  <c r="AC20" i="21"/>
  <c r="AO21" i="21"/>
  <c r="AG21" i="21"/>
  <c r="AM23" i="21"/>
  <c r="AE23" i="21"/>
  <c r="AJ23" i="21"/>
  <c r="AB23" i="21"/>
  <c r="AK24" i="21"/>
  <c r="AC24" i="21"/>
  <c r="AL26" i="21"/>
  <c r="AD26" i="21"/>
  <c r="AP27" i="20"/>
  <c r="AB6" i="21"/>
  <c r="AP14" i="21"/>
  <c r="AH14" i="21"/>
  <c r="BJ25" i="20"/>
  <c r="P25" i="20" s="1"/>
  <c r="BI24" i="20"/>
  <c r="O24" i="20" s="1"/>
  <c r="BK14" i="20"/>
  <c r="Q14" i="20" s="1"/>
  <c r="BP6" i="20"/>
  <c r="BH22" i="20" s="1"/>
  <c r="N22" i="20" s="1"/>
  <c r="BG13" i="20"/>
  <c r="M13" i="20" s="1"/>
  <c r="BK13" i="20"/>
  <c r="Q13" i="20" s="1"/>
  <c r="BI14" i="20"/>
  <c r="O14" i="20" s="1"/>
  <c r="BI15" i="20"/>
  <c r="O15" i="20" s="1"/>
  <c r="BH21" i="20"/>
  <c r="N21" i="20" s="1"/>
  <c r="AO25" i="20"/>
  <c r="BI25" i="20"/>
  <c r="O25" i="20" s="1"/>
  <c r="AD26" i="20"/>
  <c r="AL26" i="20"/>
  <c r="AH26" i="20"/>
  <c r="T27" i="20"/>
  <c r="L27" i="20" s="1"/>
  <c r="AJ27" i="20"/>
  <c r="AF27" i="20"/>
  <c r="AN27" i="20"/>
  <c r="AD6" i="21"/>
  <c r="AL6" i="21"/>
  <c r="AO7" i="21"/>
  <c r="AM8" i="21"/>
  <c r="AE8" i="21"/>
  <c r="AB8" i="21"/>
  <c r="AJ8" i="21"/>
  <c r="AN12" i="21"/>
  <c r="AF12" i="21"/>
  <c r="AN16" i="21"/>
  <c r="AF16" i="21"/>
  <c r="AN20" i="21"/>
  <c r="AF20" i="21"/>
  <c r="AN24" i="21"/>
  <c r="AF24" i="21"/>
  <c r="AP25" i="21"/>
  <c r="AH25" i="21"/>
  <c r="AL27" i="21"/>
  <c r="AD27" i="21"/>
  <c r="AJ29" i="21"/>
  <c r="AB29" i="21"/>
  <c r="AN14" i="23"/>
  <c r="AF14" i="23"/>
  <c r="AK8" i="21"/>
  <c r="AL18" i="21"/>
  <c r="AD18" i="21"/>
  <c r="BH14" i="20"/>
  <c r="N14" i="20" s="1"/>
  <c r="BJ15" i="20"/>
  <c r="P15" i="20" s="1"/>
  <c r="BK16" i="20"/>
  <c r="Q16" i="20" s="1"/>
  <c r="BJ17" i="20"/>
  <c r="P17" i="20" s="1"/>
  <c r="BJ24" i="20"/>
  <c r="P24" i="20" s="1"/>
  <c r="BG24" i="20"/>
  <c r="M24" i="20" s="1"/>
  <c r="AD28" i="20"/>
  <c r="AL28" i="20"/>
  <c r="AH28" i="20"/>
  <c r="AP21" i="21"/>
  <c r="AH21" i="21"/>
  <c r="AN6" i="21"/>
  <c r="AM6" i="21"/>
  <c r="AE6" i="21"/>
  <c r="AD7" i="21"/>
  <c r="AP7" i="21"/>
  <c r="AG8" i="21"/>
  <c r="AO8" i="21"/>
  <c r="AK9" i="21"/>
  <c r="AC9" i="21"/>
  <c r="AE10" i="21"/>
  <c r="AM10" i="21"/>
  <c r="AJ11" i="21"/>
  <c r="AB12" i="21"/>
  <c r="AB16" i="21"/>
  <c r="AB20" i="21"/>
  <c r="AB24" i="21"/>
  <c r="AO25" i="21"/>
  <c r="AL28" i="21"/>
  <c r="AD28" i="21"/>
  <c r="AL29" i="21"/>
  <c r="T26" i="20"/>
  <c r="L26" i="20" s="1"/>
  <c r="AK27" i="20"/>
  <c r="AO27" i="20"/>
  <c r="T28" i="20"/>
  <c r="L28" i="20" s="1"/>
  <c r="BM8" i="21"/>
  <c r="S8" i="21" s="1"/>
  <c r="BK10" i="21"/>
  <c r="Q10" i="21" s="1"/>
  <c r="BM13" i="21"/>
  <c r="S13" i="21" s="1"/>
  <c r="BM17" i="21"/>
  <c r="S17" i="21" s="1"/>
  <c r="AN29" i="21"/>
  <c r="AD29" i="21"/>
  <c r="AM8" i="23"/>
  <c r="AM9" i="23"/>
  <c r="AM10" i="23"/>
  <c r="AM11" i="23"/>
  <c r="AM12" i="23"/>
  <c r="AM13" i="23"/>
  <c r="AK15" i="23"/>
  <c r="AP16" i="23"/>
  <c r="AH16" i="23"/>
  <c r="AE7" i="24"/>
  <c r="AM7" i="24"/>
  <c r="AJ7" i="24"/>
  <c r="AB7" i="24"/>
  <c r="T7" i="24"/>
  <c r="L7" i="24" s="1"/>
  <c r="AL13" i="24"/>
  <c r="AE31" i="24"/>
  <c r="AM31" i="24"/>
  <c r="BI23" i="20"/>
  <c r="O23" i="20" s="1"/>
  <c r="BG25" i="20"/>
  <c r="M25" i="20" s="1"/>
  <c r="BJ25" i="21"/>
  <c r="P25" i="21" s="1"/>
  <c r="BM24" i="21"/>
  <c r="S24" i="21" s="1"/>
  <c r="BI24" i="21"/>
  <c r="O24" i="21" s="1"/>
  <c r="BL23" i="21"/>
  <c r="R23" i="21" s="1"/>
  <c r="BH23" i="21"/>
  <c r="N23" i="21" s="1"/>
  <c r="BK22" i="21"/>
  <c r="Q22" i="21" s="1"/>
  <c r="BG22" i="21"/>
  <c r="M22" i="21" s="1"/>
  <c r="BJ21" i="21"/>
  <c r="P21" i="21" s="1"/>
  <c r="BM20" i="21"/>
  <c r="S20" i="21" s="1"/>
  <c r="BI20" i="21"/>
  <c r="O20" i="21" s="1"/>
  <c r="T20" i="21" s="1"/>
  <c r="L20" i="21" s="1"/>
  <c r="BL19" i="21"/>
  <c r="R19" i="21" s="1"/>
  <c r="BH19" i="21"/>
  <c r="N19" i="21" s="1"/>
  <c r="BK18" i="21"/>
  <c r="Q18" i="21" s="1"/>
  <c r="BG18" i="21"/>
  <c r="M18" i="21" s="1"/>
  <c r="BJ17" i="21"/>
  <c r="P17" i="21" s="1"/>
  <c r="BM16" i="21"/>
  <c r="S16" i="21" s="1"/>
  <c r="BI16" i="21"/>
  <c r="O16" i="21" s="1"/>
  <c r="BL15" i="21"/>
  <c r="R15" i="21" s="1"/>
  <c r="BH15" i="21"/>
  <c r="N15" i="21" s="1"/>
  <c r="BK14" i="21"/>
  <c r="Q14" i="21" s="1"/>
  <c r="BG14" i="21"/>
  <c r="M14" i="21" s="1"/>
  <c r="BJ13" i="21"/>
  <c r="P13" i="21" s="1"/>
  <c r="BM12" i="21"/>
  <c r="S12" i="21" s="1"/>
  <c r="BI12" i="21"/>
  <c r="O12" i="21" s="1"/>
  <c r="BL11" i="21"/>
  <c r="R11" i="21" s="1"/>
  <c r="R30" i="21" s="1"/>
  <c r="BH11" i="21"/>
  <c r="N11" i="21" s="1"/>
  <c r="N30" i="21" s="1"/>
  <c r="BM6" i="21"/>
  <c r="S6" i="21" s="1"/>
  <c r="BI8" i="21"/>
  <c r="O8" i="21" s="1"/>
  <c r="BG9" i="21"/>
  <c r="M9" i="21" s="1"/>
  <c r="BK9" i="21"/>
  <c r="Q9" i="21" s="1"/>
  <c r="BG10" i="21"/>
  <c r="M10" i="21" s="1"/>
  <c r="BM10" i="21"/>
  <c r="S10" i="21" s="1"/>
  <c r="BK11" i="21"/>
  <c r="Q11" i="21" s="1"/>
  <c r="BL12" i="21"/>
  <c r="R12" i="21" s="1"/>
  <c r="BJ14" i="21"/>
  <c r="P14" i="21" s="1"/>
  <c r="BK15" i="21"/>
  <c r="Q15" i="21" s="1"/>
  <c r="BL16" i="21"/>
  <c r="R16" i="21" s="1"/>
  <c r="BJ18" i="21"/>
  <c r="P18" i="21" s="1"/>
  <c r="BK19" i="21"/>
  <c r="Q19" i="21" s="1"/>
  <c r="BL20" i="21"/>
  <c r="R20" i="21" s="1"/>
  <c r="BJ22" i="21"/>
  <c r="P22" i="21" s="1"/>
  <c r="BK23" i="21"/>
  <c r="Q23" i="21" s="1"/>
  <c r="BL24" i="21"/>
  <c r="R24" i="21" s="1"/>
  <c r="AG25" i="21"/>
  <c r="AJ26" i="21"/>
  <c r="AN26" i="21"/>
  <c r="AJ27" i="21"/>
  <c r="AN27" i="21"/>
  <c r="AJ28" i="21"/>
  <c r="AN28" i="21"/>
  <c r="AK29" i="21"/>
  <c r="AO29" i="21"/>
  <c r="AN10" i="23"/>
  <c r="AN11" i="23"/>
  <c r="AN12" i="23"/>
  <c r="AN13" i="23"/>
  <c r="AK27" i="23"/>
  <c r="AO27" i="23"/>
  <c r="AK26" i="20"/>
  <c r="AO26" i="20"/>
  <c r="AK28" i="20"/>
  <c r="AO28" i="20"/>
  <c r="M30" i="21"/>
  <c r="T6" i="21"/>
  <c r="AJ6" i="21"/>
  <c r="AM7" i="21"/>
  <c r="BK8" i="21"/>
  <c r="Q8" i="21" s="1"/>
  <c r="BJ9" i="21"/>
  <c r="P9" i="21" s="1"/>
  <c r="BI10" i="21"/>
  <c r="O10" i="21" s="1"/>
  <c r="BI11" i="21"/>
  <c r="O11" i="21" s="1"/>
  <c r="BM11" i="21"/>
  <c r="S11" i="21" s="1"/>
  <c r="BJ12" i="21"/>
  <c r="P12" i="21" s="1"/>
  <c r="BG13" i="21"/>
  <c r="M13" i="21" s="1"/>
  <c r="BK13" i="21"/>
  <c r="Q13" i="21" s="1"/>
  <c r="BI13" i="21"/>
  <c r="O13" i="21" s="1"/>
  <c r="BH14" i="21"/>
  <c r="N14" i="21" s="1"/>
  <c r="BL14" i="21"/>
  <c r="R14" i="21" s="1"/>
  <c r="BI15" i="21"/>
  <c r="O15" i="21" s="1"/>
  <c r="BM15" i="21"/>
  <c r="S15" i="21" s="1"/>
  <c r="BJ16" i="21"/>
  <c r="P16" i="21" s="1"/>
  <c r="BG17" i="21"/>
  <c r="M17" i="21" s="1"/>
  <c r="BK17" i="21"/>
  <c r="Q17" i="21" s="1"/>
  <c r="BI17" i="21"/>
  <c r="O17" i="21" s="1"/>
  <c r="BH18" i="21"/>
  <c r="N18" i="21" s="1"/>
  <c r="BL18" i="21"/>
  <c r="R18" i="21" s="1"/>
  <c r="BI19" i="21"/>
  <c r="O19" i="21" s="1"/>
  <c r="BM19" i="21"/>
  <c r="S19" i="21" s="1"/>
  <c r="BJ20" i="21"/>
  <c r="P20" i="21" s="1"/>
  <c r="BG21" i="21"/>
  <c r="M21" i="21" s="1"/>
  <c r="BK21" i="21"/>
  <c r="Q21" i="21" s="1"/>
  <c r="BI21" i="21"/>
  <c r="O21" i="21" s="1"/>
  <c r="BH22" i="21"/>
  <c r="N22" i="21" s="1"/>
  <c r="BL22" i="21"/>
  <c r="R22" i="21" s="1"/>
  <c r="BI23" i="21"/>
  <c r="O23" i="21" s="1"/>
  <c r="BM23" i="21"/>
  <c r="S23" i="21" s="1"/>
  <c r="BJ24" i="21"/>
  <c r="P24" i="21" s="1"/>
  <c r="BG25" i="21"/>
  <c r="M25" i="21" s="1"/>
  <c r="BK25" i="21"/>
  <c r="Q25" i="21" s="1"/>
  <c r="BI25" i="21"/>
  <c r="O25" i="21" s="1"/>
  <c r="AK26" i="21"/>
  <c r="AO26" i="21"/>
  <c r="AK27" i="21"/>
  <c r="AO27" i="21"/>
  <c r="AK28" i="21"/>
  <c r="AO28" i="21"/>
  <c r="BM29" i="21"/>
  <c r="S29" i="21" s="1"/>
  <c r="AM7" i="23"/>
  <c r="AK9" i="23"/>
  <c r="AO9" i="23"/>
  <c r="AK14" i="23"/>
  <c r="AC14" i="23"/>
  <c r="AP17" i="23"/>
  <c r="AP21" i="23"/>
  <c r="AH21" i="23"/>
  <c r="T9" i="24"/>
  <c r="L9" i="24" s="1"/>
  <c r="AB9" i="24"/>
  <c r="AR9" i="24" s="1"/>
  <c r="AL6" i="23"/>
  <c r="AD6" i="23"/>
  <c r="AJ8" i="23"/>
  <c r="AN8" i="23"/>
  <c r="AJ9" i="23"/>
  <c r="AN9" i="23"/>
  <c r="T10" i="23"/>
  <c r="L10" i="23" s="1"/>
  <c r="AF10" i="23"/>
  <c r="T11" i="23"/>
  <c r="L11" i="23" s="1"/>
  <c r="AF11" i="23"/>
  <c r="T12" i="23"/>
  <c r="L12" i="23" s="1"/>
  <c r="AF12" i="23"/>
  <c r="T13" i="23"/>
  <c r="L13" i="23" s="1"/>
  <c r="AF13" i="23"/>
  <c r="AO14" i="23"/>
  <c r="AG14" i="23"/>
  <c r="AO16" i="23"/>
  <c r="AG16" i="23"/>
  <c r="AK26" i="23"/>
  <c r="AG8" i="24"/>
  <c r="AW8" i="24" s="1"/>
  <c r="AC12" i="24"/>
  <c r="AD22" i="24"/>
  <c r="AL22" i="24"/>
  <c r="AP22" i="24"/>
  <c r="AH22" i="24"/>
  <c r="AB26" i="21"/>
  <c r="AF26" i="21"/>
  <c r="AB27" i="21"/>
  <c r="AF27" i="21"/>
  <c r="AB28" i="21"/>
  <c r="AF28" i="21"/>
  <c r="AF29" i="21"/>
  <c r="AP6" i="23"/>
  <c r="AH6" i="23"/>
  <c r="AP7" i="23"/>
  <c r="AH7" i="23"/>
  <c r="AK8" i="23"/>
  <c r="AO8" i="23"/>
  <c r="AK10" i="23"/>
  <c r="AO10" i="23"/>
  <c r="AJ10" i="23"/>
  <c r="AK11" i="23"/>
  <c r="AO11" i="23"/>
  <c r="AJ11" i="23"/>
  <c r="AK12" i="23"/>
  <c r="AO12" i="23"/>
  <c r="AJ12" i="23"/>
  <c r="AK13" i="23"/>
  <c r="AO13" i="23"/>
  <c r="AJ13" i="23"/>
  <c r="AE27" i="23"/>
  <c r="AE6" i="24"/>
  <c r="P32" i="24"/>
  <c r="AM6" i="24"/>
  <c r="M32" i="24"/>
  <c r="AJ6" i="24"/>
  <c r="AB6" i="24"/>
  <c r="T6" i="24"/>
  <c r="AN15" i="24"/>
  <c r="AK16" i="24"/>
  <c r="AC16" i="24"/>
  <c r="AG16" i="24"/>
  <c r="AO16" i="24"/>
  <c r="AN16" i="24"/>
  <c r="AF16" i="24"/>
  <c r="AF22" i="24"/>
  <c r="AP28" i="24"/>
  <c r="AC26" i="20"/>
  <c r="AG26" i="20"/>
  <c r="AC27" i="20"/>
  <c r="AG27" i="20"/>
  <c r="AC28" i="20"/>
  <c r="AG28" i="20"/>
  <c r="AE7" i="21"/>
  <c r="AC26" i="21"/>
  <c r="AG26" i="21"/>
  <c r="AC27" i="21"/>
  <c r="AG27" i="21"/>
  <c r="AC28" i="21"/>
  <c r="AG28" i="21"/>
  <c r="AC29" i="21"/>
  <c r="AG29" i="21"/>
  <c r="N6" i="23"/>
  <c r="AL7" i="23"/>
  <c r="AD7" i="23"/>
  <c r="AL9" i="23"/>
  <c r="AP9" i="23"/>
  <c r="AL10" i="23"/>
  <c r="AP10" i="23"/>
  <c r="AL11" i="23"/>
  <c r="AP11" i="23"/>
  <c r="AL12" i="23"/>
  <c r="AP12" i="23"/>
  <c r="AL13" i="23"/>
  <c r="AP13" i="23"/>
  <c r="AL14" i="23"/>
  <c r="AD14" i="23"/>
  <c r="AP14" i="23"/>
  <c r="AH14" i="23"/>
  <c r="AF9" i="24"/>
  <c r="AV9" i="24" s="1"/>
  <c r="R23" i="23"/>
  <c r="O24" i="23"/>
  <c r="T8" i="23"/>
  <c r="L8" i="23" s="1"/>
  <c r="AE8" i="23"/>
  <c r="AD9" i="23"/>
  <c r="AH9" i="23"/>
  <c r="AC10" i="23"/>
  <c r="AG10" i="23"/>
  <c r="AC11" i="23"/>
  <c r="AG11" i="23"/>
  <c r="AC12" i="23"/>
  <c r="AG12" i="23"/>
  <c r="AC13" i="23"/>
  <c r="AG13" i="23"/>
  <c r="AF16" i="23"/>
  <c r="Q18" i="23"/>
  <c r="Q19" i="23"/>
  <c r="S23" i="23"/>
  <c r="N24" i="23"/>
  <c r="AL27" i="23"/>
  <c r="O32" i="24"/>
  <c r="AL6" i="24"/>
  <c r="AD6" i="24"/>
  <c r="AL7" i="24"/>
  <c r="AD7" i="24"/>
  <c r="AD8" i="24"/>
  <c r="AT8" i="24" s="1"/>
  <c r="AH8" i="24"/>
  <c r="AX8" i="24" s="1"/>
  <c r="AH9" i="24"/>
  <c r="AX9" i="24" s="1"/>
  <c r="AL11" i="24"/>
  <c r="AM12" i="24"/>
  <c r="AE12" i="24"/>
  <c r="AM14" i="24"/>
  <c r="AE24" i="24"/>
  <c r="AB25" i="24"/>
  <c r="AK26" i="24"/>
  <c r="AO26" i="24"/>
  <c r="AE7" i="23"/>
  <c r="AB8" i="23"/>
  <c r="AF8" i="23"/>
  <c r="AE9" i="23"/>
  <c r="AD10" i="23"/>
  <c r="AH10" i="23"/>
  <c r="AD11" i="23"/>
  <c r="AH11" i="23"/>
  <c r="AD12" i="23"/>
  <c r="AH12" i="23"/>
  <c r="AD13" i="23"/>
  <c r="AH13" i="23"/>
  <c r="R18" i="23"/>
  <c r="M22" i="23"/>
  <c r="P23" i="23"/>
  <c r="N32" i="24"/>
  <c r="AK6" i="24"/>
  <c r="AC6" i="24"/>
  <c r="R32" i="24"/>
  <c r="AO6" i="24"/>
  <c r="AG6" i="24"/>
  <c r="Q32" i="24"/>
  <c r="AN6" i="24"/>
  <c r="AF6" i="24"/>
  <c r="AK7" i="24"/>
  <c r="AC7" i="24"/>
  <c r="AO7" i="24"/>
  <c r="AG7" i="24"/>
  <c r="AN7" i="24"/>
  <c r="AF7" i="24"/>
  <c r="AC8" i="24"/>
  <c r="AS8" i="24" s="1"/>
  <c r="AD9" i="24"/>
  <c r="AT9" i="24" s="1"/>
  <c r="AC9" i="24"/>
  <c r="AS9" i="24" s="1"/>
  <c r="AN11" i="24"/>
  <c r="AK11" i="24"/>
  <c r="AC11" i="24"/>
  <c r="AO12" i="24"/>
  <c r="AL12" i="24"/>
  <c r="AD12" i="24"/>
  <c r="AP14" i="24"/>
  <c r="AH14" i="24"/>
  <c r="AK15" i="24"/>
  <c r="AC15" i="24"/>
  <c r="AL17" i="24"/>
  <c r="AP17" i="24"/>
  <c r="AH17" i="24"/>
  <c r="AO20" i="24"/>
  <c r="AC8" i="23"/>
  <c r="AG8" i="23"/>
  <c r="AB9" i="23"/>
  <c r="AF9" i="23"/>
  <c r="AE10" i="23"/>
  <c r="AE11" i="23"/>
  <c r="AE12" i="23"/>
  <c r="AE13" i="23"/>
  <c r="N17" i="23"/>
  <c r="R17" i="23"/>
  <c r="O18" i="23"/>
  <c r="S18" i="23"/>
  <c r="Q20" i="23"/>
  <c r="Q21" i="23"/>
  <c r="AM22" i="23"/>
  <c r="R22" i="23"/>
  <c r="M23" i="23"/>
  <c r="P24" i="23"/>
  <c r="AJ27" i="23"/>
  <c r="AN27" i="23"/>
  <c r="S32" i="24"/>
  <c r="AP6" i="24"/>
  <c r="AH6" i="24"/>
  <c r="AP7" i="24"/>
  <c r="AH7" i="24"/>
  <c r="AB8" i="24"/>
  <c r="AR8" i="24" s="1"/>
  <c r="AF8" i="24"/>
  <c r="AV8" i="24" s="1"/>
  <c r="AE9" i="24"/>
  <c r="AU9" i="24" s="1"/>
  <c r="AH10" i="24"/>
  <c r="AX10" i="24" s="1"/>
  <c r="AP13" i="24"/>
  <c r="AN13" i="24"/>
  <c r="AF13" i="24"/>
  <c r="AJ18" i="24"/>
  <c r="AB18" i="24"/>
  <c r="T19" i="24"/>
  <c r="L19" i="24" s="1"/>
  <c r="AB19" i="24"/>
  <c r="AJ19" i="24"/>
  <c r="AD29" i="24"/>
  <c r="AP29" i="24"/>
  <c r="AM30" i="24"/>
  <c r="AB27" i="23"/>
  <c r="AF27" i="23"/>
  <c r="T10" i="24"/>
  <c r="L10" i="24" s="1"/>
  <c r="T11" i="24"/>
  <c r="L11" i="24" s="1"/>
  <c r="AB11" i="24"/>
  <c r="AJ11" i="24"/>
  <c r="AM11" i="24"/>
  <c r="AE11" i="24"/>
  <c r="AN12" i="24"/>
  <c r="AF12" i="24"/>
  <c r="AJ14" i="24"/>
  <c r="AB14" i="24"/>
  <c r="T15" i="24"/>
  <c r="L15" i="24" s="1"/>
  <c r="AJ15" i="24"/>
  <c r="AM15" i="24"/>
  <c r="AE15" i="24"/>
  <c r="AP16" i="24"/>
  <c r="AH16" i="24"/>
  <c r="AK17" i="24"/>
  <c r="AC17" i="24"/>
  <c r="AE18" i="24"/>
  <c r="AM18" i="24"/>
  <c r="AL18" i="24"/>
  <c r="AD18" i="24"/>
  <c r="AG19" i="24"/>
  <c r="AL19" i="24"/>
  <c r="AL20" i="24"/>
  <c r="AC20" i="24"/>
  <c r="AK20" i="24"/>
  <c r="T21" i="24"/>
  <c r="L21" i="24" s="1"/>
  <c r="AJ21" i="24"/>
  <c r="AF21" i="24"/>
  <c r="AN21" i="24"/>
  <c r="AO21" i="24"/>
  <c r="AG21" i="24"/>
  <c r="AK22" i="24"/>
  <c r="AC22" i="24"/>
  <c r="AC23" i="24"/>
  <c r="AK23" i="24"/>
  <c r="AO23" i="24"/>
  <c r="AG23" i="24"/>
  <c r="T24" i="24"/>
  <c r="L24" i="24" s="1"/>
  <c r="AJ24" i="24"/>
  <c r="AF24" i="24"/>
  <c r="AN24" i="24"/>
  <c r="AP26" i="24"/>
  <c r="AD27" i="24"/>
  <c r="AP27" i="24"/>
  <c r="AM28" i="24"/>
  <c r="AE29" i="24"/>
  <c r="AM29" i="24"/>
  <c r="AB30" i="24"/>
  <c r="AF30" i="24"/>
  <c r="AB31" i="24"/>
  <c r="AC27" i="23"/>
  <c r="AG27" i="23"/>
  <c r="AD11" i="24"/>
  <c r="AO11" i="24"/>
  <c r="AG11" i="24"/>
  <c r="AG12" i="24"/>
  <c r="AP12" i="24"/>
  <c r="AH12" i="24"/>
  <c r="AH13" i="24"/>
  <c r="AK13" i="24"/>
  <c r="AC13" i="24"/>
  <c r="AL14" i="24"/>
  <c r="AD14" i="24"/>
  <c r="AO15" i="24"/>
  <c r="AG15" i="24"/>
  <c r="AM16" i="24"/>
  <c r="AE16" i="24"/>
  <c r="AJ16" i="24"/>
  <c r="AB16" i="24"/>
  <c r="T16" i="24"/>
  <c r="L16" i="24" s="1"/>
  <c r="AJ17" i="24"/>
  <c r="AB17" i="24"/>
  <c r="T17" i="24"/>
  <c r="L17" i="24" s="1"/>
  <c r="AN17" i="24"/>
  <c r="AF17" i="24"/>
  <c r="AM17" i="24"/>
  <c r="AE17" i="24"/>
  <c r="AC18" i="24"/>
  <c r="AO18" i="24"/>
  <c r="AG18" i="24"/>
  <c r="AN19" i="24"/>
  <c r="AF19" i="24"/>
  <c r="AG20" i="24"/>
  <c r="AH20" i="24"/>
  <c r="AP20" i="24"/>
  <c r="AD23" i="24"/>
  <c r="AK24" i="24"/>
  <c r="AO24" i="24"/>
  <c r="AD25" i="24"/>
  <c r="AP25" i="24"/>
  <c r="AM26" i="24"/>
  <c r="AE27" i="24"/>
  <c r="AM27" i="24"/>
  <c r="AB28" i="24"/>
  <c r="AF28" i="24"/>
  <c r="AB29" i="24"/>
  <c r="AK30" i="24"/>
  <c r="AO30" i="24"/>
  <c r="AE22" i="23"/>
  <c r="AD27" i="23"/>
  <c r="AE10" i="24"/>
  <c r="AU10" i="24" s="1"/>
  <c r="AC10" i="24"/>
  <c r="AS10" i="24" s="1"/>
  <c r="AG10" i="24"/>
  <c r="AW10" i="24" s="1"/>
  <c r="AF11" i="24"/>
  <c r="AJ12" i="24"/>
  <c r="AB12" i="24"/>
  <c r="T13" i="24"/>
  <c r="L13" i="24" s="1"/>
  <c r="AB13" i="24"/>
  <c r="AJ13" i="24"/>
  <c r="AM13" i="24"/>
  <c r="AE13" i="24"/>
  <c r="AK14" i="24"/>
  <c r="AC14" i="24"/>
  <c r="AO14" i="24"/>
  <c r="AG14" i="24"/>
  <c r="AN14" i="24"/>
  <c r="AF14" i="24"/>
  <c r="AL15" i="24"/>
  <c r="AD15" i="24"/>
  <c r="AP15" i="24"/>
  <c r="AH15" i="24"/>
  <c r="AL16" i="24"/>
  <c r="AD16" i="24"/>
  <c r="AO17" i="24"/>
  <c r="AG17" i="24"/>
  <c r="AC19" i="24"/>
  <c r="AK19" i="24"/>
  <c r="AM20" i="24"/>
  <c r="AE20" i="24"/>
  <c r="AJ20" i="24"/>
  <c r="AB20" i="24"/>
  <c r="T20" i="24"/>
  <c r="L20" i="24" s="1"/>
  <c r="AE21" i="24"/>
  <c r="AL21" i="24"/>
  <c r="AD21" i="24"/>
  <c r="AP21" i="24"/>
  <c r="AO22" i="24"/>
  <c r="AH23" i="24"/>
  <c r="AM23" i="24"/>
  <c r="AE25" i="24"/>
  <c r="AM25" i="24"/>
  <c r="AB26" i="24"/>
  <c r="AF26" i="24"/>
  <c r="AB27" i="24"/>
  <c r="AK28" i="24"/>
  <c r="AO28" i="24"/>
  <c r="AL30" i="24"/>
  <c r="AP30" i="24"/>
  <c r="AD31" i="24"/>
  <c r="AP31" i="24"/>
  <c r="AM19" i="24"/>
  <c r="AE19" i="24"/>
  <c r="AN22" i="24"/>
  <c r="AL23" i="24"/>
  <c r="AN23" i="24"/>
  <c r="AF23" i="24"/>
  <c r="AC24" i="24"/>
  <c r="AH25" i="24"/>
  <c r="AE26" i="24"/>
  <c r="AJ26" i="24"/>
  <c r="AH27" i="24"/>
  <c r="AE28" i="24"/>
  <c r="AJ28" i="24"/>
  <c r="AH29" i="24"/>
  <c r="AE30" i="24"/>
  <c r="AJ30" i="24"/>
  <c r="AH31" i="24"/>
  <c r="AK21" i="24"/>
  <c r="AC21" i="24"/>
  <c r="T22" i="24"/>
  <c r="L22" i="24" s="1"/>
  <c r="AJ22" i="24"/>
  <c r="AL24" i="24"/>
  <c r="AP24" i="24"/>
  <c r="AK25" i="24"/>
  <c r="AO25" i="24"/>
  <c r="T26" i="24"/>
  <c r="L26" i="24" s="1"/>
  <c r="AK27" i="24"/>
  <c r="AO27" i="24"/>
  <c r="T28" i="24"/>
  <c r="L28" i="24" s="1"/>
  <c r="AK29" i="24"/>
  <c r="AO29" i="24"/>
  <c r="T30" i="24"/>
  <c r="L30" i="24" s="1"/>
  <c r="AK31" i="24"/>
  <c r="AO31" i="24"/>
  <c r="AP18" i="24"/>
  <c r="AH18" i="24"/>
  <c r="AN20" i="24"/>
  <c r="AF20" i="24"/>
  <c r="AM22" i="24"/>
  <c r="AE22" i="24"/>
  <c r="AJ23" i="24"/>
  <c r="AB23" i="24"/>
  <c r="AD24" i="24"/>
  <c r="AH24" i="24"/>
  <c r="AC25" i="24"/>
  <c r="AG25" i="24"/>
  <c r="AC26" i="24"/>
  <c r="AG26" i="24"/>
  <c r="AC27" i="24"/>
  <c r="AG27" i="24"/>
  <c r="AC28" i="24"/>
  <c r="AG28" i="24"/>
  <c r="AC29" i="24"/>
  <c r="AG29" i="24"/>
  <c r="AC30" i="24"/>
  <c r="AG30" i="24"/>
  <c r="AC31" i="24"/>
  <c r="AG31" i="24"/>
  <c r="AY15" i="26" l="1"/>
  <c r="AY22" i="29"/>
  <c r="AW30" i="32"/>
  <c r="AY7" i="32"/>
  <c r="AW30" i="35"/>
  <c r="AY24" i="28"/>
  <c r="AY21" i="26"/>
  <c r="AW30" i="28"/>
  <c r="AY14" i="32"/>
  <c r="AY22" i="28"/>
  <c r="AY18" i="32"/>
  <c r="AY18" i="31"/>
  <c r="AY29" i="26"/>
  <c r="AY27" i="31"/>
  <c r="AY8" i="28"/>
  <c r="AY6" i="32"/>
  <c r="AY13" i="28"/>
  <c r="AY12" i="28"/>
  <c r="AY11" i="32"/>
  <c r="AS25" i="24"/>
  <c r="AX13" i="24"/>
  <c r="AV30" i="32"/>
  <c r="AY19" i="35"/>
  <c r="AY14" i="26"/>
  <c r="AY11" i="31"/>
  <c r="AY18" i="26"/>
  <c r="AY27" i="35"/>
  <c r="AS30" i="26"/>
  <c r="AY23" i="35"/>
  <c r="AW25" i="24"/>
  <c r="AY24" i="26"/>
  <c r="AY11" i="26"/>
  <c r="AY25" i="35"/>
  <c r="AY28" i="26"/>
  <c r="AY21" i="32"/>
  <c r="AY8" i="26"/>
  <c r="AX30" i="35"/>
  <c r="AY22" i="26"/>
  <c r="AY28" i="29"/>
  <c r="AY17" i="32"/>
  <c r="AY9" i="26"/>
  <c r="AY23" i="26"/>
  <c r="AY28" i="28"/>
  <c r="AY26" i="35"/>
  <c r="AY21" i="31"/>
  <c r="AY24" i="35"/>
  <c r="AY24" i="32"/>
  <c r="AY9" i="28"/>
  <c r="AT30" i="28"/>
  <c r="AW30" i="26"/>
  <c r="AY10" i="26"/>
  <c r="AU30" i="29"/>
  <c r="AY17" i="26"/>
  <c r="AY26" i="26"/>
  <c r="AY18" i="29"/>
  <c r="AX30" i="32"/>
  <c r="AY7" i="31"/>
  <c r="AY20" i="32"/>
  <c r="AY29" i="29"/>
  <c r="AY11" i="35"/>
  <c r="AY15" i="32"/>
  <c r="AV30" i="35"/>
  <c r="AY28" i="35"/>
  <c r="AY21" i="29"/>
  <c r="AY24" i="31"/>
  <c r="AV30" i="28"/>
  <c r="AY27" i="26"/>
  <c r="AW30" i="29"/>
  <c r="AY11" i="29"/>
  <c r="AY25" i="28"/>
  <c r="AY19" i="26"/>
  <c r="AY9" i="31"/>
  <c r="AY10" i="28"/>
  <c r="AY19" i="28"/>
  <c r="AY26" i="29"/>
  <c r="AY8" i="35"/>
  <c r="AY9" i="35"/>
  <c r="AY19" i="31"/>
  <c r="AY25" i="26"/>
  <c r="AY23" i="28"/>
  <c r="AY6" i="31"/>
  <c r="AY22" i="31"/>
  <c r="AY15" i="28"/>
  <c r="AY13" i="31"/>
  <c r="AR30" i="28"/>
  <c r="AY24" i="29"/>
  <c r="AY7" i="29"/>
  <c r="AY26" i="31"/>
  <c r="AS30" i="35"/>
  <c r="AY6" i="29"/>
  <c r="AY14" i="28"/>
  <c r="AY23" i="31"/>
  <c r="AY10" i="29"/>
  <c r="AR30" i="26"/>
  <c r="AY8" i="29"/>
  <c r="AY26" i="32"/>
  <c r="AY14" i="35"/>
  <c r="AY29" i="32"/>
  <c r="AU30" i="32"/>
  <c r="AY16" i="26"/>
  <c r="AY27" i="32"/>
  <c r="AY12" i="31"/>
  <c r="AY16" i="32"/>
  <c r="AY29" i="31"/>
  <c r="AY14" i="29"/>
  <c r="AY12" i="29"/>
  <c r="AR30" i="35"/>
  <c r="AY29" i="35"/>
  <c r="AY20" i="29"/>
  <c r="AY22" i="35"/>
  <c r="AT30" i="29"/>
  <c r="AY20" i="31"/>
  <c r="AS30" i="29"/>
  <c r="AY18" i="28"/>
  <c r="AY12" i="26"/>
  <c r="AY8" i="31"/>
  <c r="AY14" i="31"/>
  <c r="AY17" i="35"/>
  <c r="AY6" i="35"/>
  <c r="AY17" i="31"/>
  <c r="AY8" i="32"/>
  <c r="AW30" i="31"/>
  <c r="AU30" i="28"/>
  <c r="AY10" i="31"/>
  <c r="AY13" i="35"/>
  <c r="AY15" i="35"/>
  <c r="AV30" i="26"/>
  <c r="AY12" i="32"/>
  <c r="AY20" i="26"/>
  <c r="AQ32" i="32"/>
  <c r="AC31" i="29"/>
  <c r="AT30" i="32"/>
  <c r="AQ32" i="31"/>
  <c r="AY13" i="29"/>
  <c r="AY11" i="28"/>
  <c r="AV30" i="31"/>
  <c r="AY22" i="32"/>
  <c r="AX30" i="31"/>
  <c r="AY29" i="28"/>
  <c r="AY7" i="26"/>
  <c r="AR30" i="32"/>
  <c r="AT30" i="26"/>
  <c r="AY10" i="35"/>
  <c r="AY25" i="29"/>
  <c r="AY16" i="29"/>
  <c r="AY20" i="28"/>
  <c r="AY20" i="35"/>
  <c r="AQ32" i="35"/>
  <c r="AZ34" i="35" s="1"/>
  <c r="AY7" i="28"/>
  <c r="AQ32" i="29"/>
  <c r="AZ34" i="29" s="1"/>
  <c r="AY21" i="28"/>
  <c r="AQ32" i="26"/>
  <c r="AZ34" i="26" s="1"/>
  <c r="AY26" i="28"/>
  <c r="AY13" i="32"/>
  <c r="AY25" i="32"/>
  <c r="AY23" i="29"/>
  <c r="AY28" i="31"/>
  <c r="AY27" i="29"/>
  <c r="AY21" i="35"/>
  <c r="AU30" i="31"/>
  <c r="AY27" i="28"/>
  <c r="AY17" i="29"/>
  <c r="AC31" i="26"/>
  <c r="AY7" i="35"/>
  <c r="AY9" i="29"/>
  <c r="AY16" i="31"/>
  <c r="AV30" i="29"/>
  <c r="AY17" i="28"/>
  <c r="AQ30" i="35"/>
  <c r="C49" i="35" s="1"/>
  <c r="AR30" i="29"/>
  <c r="AU30" i="26"/>
  <c r="AS30" i="31"/>
  <c r="AY6" i="26"/>
  <c r="AI30" i="28"/>
  <c r="AY32" i="28" s="1"/>
  <c r="AQ30" i="28"/>
  <c r="AZ33" i="28" s="1"/>
  <c r="BB33" i="28" s="1"/>
  <c r="AX30" i="26"/>
  <c r="AY28" i="32"/>
  <c r="AY19" i="29"/>
  <c r="AR30" i="31"/>
  <c r="AY18" i="35"/>
  <c r="AY25" i="31"/>
  <c r="AX30" i="29"/>
  <c r="AY23" i="32"/>
  <c r="AY12" i="35"/>
  <c r="AQ30" i="29"/>
  <c r="AZ33" i="29" s="1"/>
  <c r="BB33" i="29" s="1"/>
  <c r="AI30" i="26"/>
  <c r="AY32" i="26" s="1"/>
  <c r="AY16" i="28"/>
  <c r="AI30" i="32"/>
  <c r="AY32" i="32" s="1"/>
  <c r="AQ30" i="31"/>
  <c r="AZ33" i="31" s="1"/>
  <c r="BB33" i="31" s="1"/>
  <c r="AY19" i="32"/>
  <c r="AS30" i="32"/>
  <c r="AY15" i="31"/>
  <c r="AQ30" i="32"/>
  <c r="AZ33" i="32" s="1"/>
  <c r="BB33" i="32" s="1"/>
  <c r="AY15" i="29"/>
  <c r="AT30" i="31"/>
  <c r="AY9" i="32"/>
  <c r="AX30" i="28"/>
  <c r="AI30" i="29"/>
  <c r="AY32" i="29" s="1"/>
  <c r="AQ30" i="26"/>
  <c r="AZ33" i="26" s="1"/>
  <c r="BB33" i="26" s="1"/>
  <c r="AQ32" i="28"/>
  <c r="AU30" i="35"/>
  <c r="AC31" i="32"/>
  <c r="AI30" i="31"/>
  <c r="AY32" i="31" s="1"/>
  <c r="AC31" i="31"/>
  <c r="AH31" i="26"/>
  <c r="AH31" i="29"/>
  <c r="AY13" i="26"/>
  <c r="AY6" i="28"/>
  <c r="AS30" i="28"/>
  <c r="AT30" i="35"/>
  <c r="AY10" i="32"/>
  <c r="AY16" i="35"/>
  <c r="AI30" i="35"/>
  <c r="B49" i="35" s="1"/>
  <c r="B46" i="35" s="1"/>
  <c r="AC31" i="28"/>
  <c r="AV25" i="24"/>
  <c r="AU22" i="23"/>
  <c r="AS26" i="24"/>
  <c r="AU7" i="21"/>
  <c r="AS10" i="23"/>
  <c r="AW26" i="24"/>
  <c r="AX13" i="23"/>
  <c r="AV13" i="23"/>
  <c r="AT10" i="23"/>
  <c r="AW10" i="23"/>
  <c r="AC15" i="20"/>
  <c r="AS15" i="20" s="1"/>
  <c r="AK17" i="20"/>
  <c r="AS17" i="20" s="1"/>
  <c r="AV16" i="23"/>
  <c r="AU8" i="23"/>
  <c r="AK22" i="20"/>
  <c r="AC22" i="20"/>
  <c r="BK25" i="20"/>
  <c r="Q25" i="20" s="1"/>
  <c r="BM21" i="20"/>
  <c r="S21" i="20" s="1"/>
  <c r="BL14" i="20"/>
  <c r="R14" i="20" s="1"/>
  <c r="AO14" i="20" s="1"/>
  <c r="BM15" i="20"/>
  <c r="S15" i="20" s="1"/>
  <c r="BM24" i="20"/>
  <c r="S24" i="20" s="1"/>
  <c r="BJ21" i="20"/>
  <c r="P21" i="20" s="1"/>
  <c r="BM14" i="20"/>
  <c r="S14" i="20" s="1"/>
  <c r="AH14" i="20" s="1"/>
  <c r="BJ23" i="20"/>
  <c r="P23" i="20" s="1"/>
  <c r="AM23" i="20" s="1"/>
  <c r="BK15" i="20"/>
  <c r="Q15" i="20" s="1"/>
  <c r="BG22" i="20"/>
  <c r="M22" i="20" s="1"/>
  <c r="BK24" i="20"/>
  <c r="Q24" i="20" s="1"/>
  <c r="AF24" i="20" s="1"/>
  <c r="BJ14" i="20"/>
  <c r="P14" i="20" s="1"/>
  <c r="BH16" i="20"/>
  <c r="N16" i="20" s="1"/>
  <c r="BM16" i="20"/>
  <c r="S16" i="20" s="1"/>
  <c r="BH23" i="20"/>
  <c r="N23" i="20" s="1"/>
  <c r="AE13" i="20"/>
  <c r="AU13" i="20" s="1"/>
  <c r="AS12" i="24"/>
  <c r="AV18" i="24"/>
  <c r="AX11" i="23"/>
  <c r="AV28" i="24"/>
  <c r="AT12" i="23"/>
  <c r="AT25" i="24"/>
  <c r="AU27" i="20"/>
  <c r="AV30" i="24"/>
  <c r="AW19" i="24"/>
  <c r="AT27" i="20"/>
  <c r="AU12" i="23"/>
  <c r="AU10" i="23"/>
  <c r="AV7" i="21"/>
  <c r="AS21" i="21"/>
  <c r="AX28" i="20"/>
  <c r="AV26" i="24"/>
  <c r="AV28" i="20"/>
  <c r="AS13" i="21"/>
  <c r="AT27" i="24"/>
  <c r="AW27" i="23"/>
  <c r="AU9" i="23"/>
  <c r="AU28" i="24"/>
  <c r="AX25" i="24"/>
  <c r="AS8" i="23"/>
  <c r="AS12" i="23"/>
  <c r="AW30" i="24"/>
  <c r="AS27" i="23"/>
  <c r="AU13" i="23"/>
  <c r="AV8" i="23"/>
  <c r="AW27" i="20"/>
  <c r="AS27" i="20"/>
  <c r="AW28" i="21"/>
  <c r="AW26" i="21"/>
  <c r="AS28" i="20"/>
  <c r="AW12" i="24"/>
  <c r="AW8" i="23"/>
  <c r="AW25" i="21"/>
  <c r="AS29" i="24"/>
  <c r="AU26" i="24"/>
  <c r="AW12" i="23"/>
  <c r="AV11" i="23"/>
  <c r="AS27" i="21"/>
  <c r="AW28" i="20"/>
  <c r="AW26" i="20"/>
  <c r="AX23" i="24"/>
  <c r="AT29" i="24"/>
  <c r="AT7" i="21"/>
  <c r="AX27" i="21"/>
  <c r="AV26" i="20"/>
  <c r="AS17" i="21"/>
  <c r="AX26" i="21"/>
  <c r="AU28" i="20"/>
  <c r="AS28" i="24"/>
  <c r="AW20" i="24"/>
  <c r="AV17" i="24"/>
  <c r="AU16" i="24"/>
  <c r="AT14" i="24"/>
  <c r="AW11" i="24"/>
  <c r="AX16" i="24"/>
  <c r="AV12" i="24"/>
  <c r="AV27" i="23"/>
  <c r="AV9" i="23"/>
  <c r="AX14" i="24"/>
  <c r="AW13" i="23"/>
  <c r="AT14" i="23"/>
  <c r="AT7" i="23"/>
  <c r="AW29" i="21"/>
  <c r="AW14" i="23"/>
  <c r="AV12" i="23"/>
  <c r="AX21" i="23"/>
  <c r="AT18" i="21"/>
  <c r="AT26" i="20"/>
  <c r="AS24" i="21"/>
  <c r="AU23" i="21"/>
  <c r="AS20" i="21"/>
  <c r="AU19" i="21"/>
  <c r="AS16" i="21"/>
  <c r="AU15" i="21"/>
  <c r="AS12" i="21"/>
  <c r="AS10" i="21"/>
  <c r="AW13" i="24"/>
  <c r="AT14" i="21"/>
  <c r="AT9" i="21"/>
  <c r="AS25" i="21"/>
  <c r="AS29" i="21"/>
  <c r="AS31" i="24"/>
  <c r="AU25" i="24"/>
  <c r="AT27" i="23"/>
  <c r="AV21" i="24"/>
  <c r="AS20" i="24"/>
  <c r="AU11" i="23"/>
  <c r="AT7" i="24"/>
  <c r="AS26" i="20"/>
  <c r="AW16" i="23"/>
  <c r="AT28" i="21"/>
  <c r="AT22" i="21"/>
  <c r="AW28" i="24"/>
  <c r="AV20" i="24"/>
  <c r="AS21" i="24"/>
  <c r="AQ30" i="24"/>
  <c r="AT21" i="24"/>
  <c r="AT16" i="24"/>
  <c r="AT15" i="24"/>
  <c r="AW14" i="24"/>
  <c r="AU13" i="24"/>
  <c r="AU27" i="24"/>
  <c r="AX20" i="24"/>
  <c r="AW18" i="24"/>
  <c r="AQ16" i="24"/>
  <c r="AW21" i="24"/>
  <c r="AQ21" i="24"/>
  <c r="AQ14" i="24"/>
  <c r="AX17" i="24"/>
  <c r="AV7" i="24"/>
  <c r="AS7" i="24"/>
  <c r="AQ12" i="23"/>
  <c r="AV27" i="21"/>
  <c r="AS14" i="23"/>
  <c r="AV14" i="23"/>
  <c r="AT27" i="21"/>
  <c r="AV24" i="21"/>
  <c r="AQ8" i="21"/>
  <c r="AX19" i="24"/>
  <c r="AX17" i="23"/>
  <c r="AS8" i="21"/>
  <c r="AV28" i="21"/>
  <c r="AV26" i="21"/>
  <c r="AQ28" i="21"/>
  <c r="AQ26" i="21"/>
  <c r="AU7" i="24"/>
  <c r="AX21" i="21"/>
  <c r="AV12" i="21"/>
  <c r="AX14" i="21"/>
  <c r="AX13" i="20"/>
  <c r="AV27" i="24"/>
  <c r="AT26" i="24"/>
  <c r="AX7" i="21"/>
  <c r="AX31" i="24"/>
  <c r="AQ28" i="24"/>
  <c r="AX30" i="24"/>
  <c r="AW7" i="21"/>
  <c r="AW25" i="20"/>
  <c r="AK6" i="23"/>
  <c r="AC6" i="23"/>
  <c r="AR26" i="21"/>
  <c r="AI26" i="21"/>
  <c r="AP23" i="21"/>
  <c r="AH23" i="21"/>
  <c r="AL17" i="21"/>
  <c r="AD17" i="21"/>
  <c r="AL13" i="21"/>
  <c r="AD13" i="21"/>
  <c r="AF8" i="21"/>
  <c r="AN8" i="21"/>
  <c r="AN11" i="21"/>
  <c r="AF11" i="21"/>
  <c r="AJ14" i="21"/>
  <c r="AB14" i="21"/>
  <c r="T14" i="21"/>
  <c r="L14" i="21" s="1"/>
  <c r="AP20" i="21"/>
  <c r="AH20" i="21"/>
  <c r="AJ25" i="20"/>
  <c r="AB25" i="20"/>
  <c r="Q30" i="21"/>
  <c r="AB23" i="20"/>
  <c r="AJ23" i="20"/>
  <c r="AI21" i="24"/>
  <c r="AR21" i="24"/>
  <c r="AX11" i="24"/>
  <c r="AT30" i="24"/>
  <c r="AL18" i="23"/>
  <c r="AD18" i="23"/>
  <c r="AG32" i="24"/>
  <c r="AW6" i="24"/>
  <c r="AK32" i="24"/>
  <c r="AT13" i="23"/>
  <c r="AT11" i="23"/>
  <c r="AH23" i="23"/>
  <c r="AP23" i="23"/>
  <c r="AM21" i="23"/>
  <c r="AE21" i="23"/>
  <c r="AW11" i="23"/>
  <c r="AX9" i="23"/>
  <c r="M7" i="23"/>
  <c r="Q6" i="23"/>
  <c r="M6" i="23"/>
  <c r="M16" i="23"/>
  <c r="Q24" i="23"/>
  <c r="R20" i="23"/>
  <c r="O19" i="23"/>
  <c r="N18" i="23"/>
  <c r="S24" i="23"/>
  <c r="AS28" i="21"/>
  <c r="AS26" i="21"/>
  <c r="AU27" i="23"/>
  <c r="AQ13" i="23"/>
  <c r="AX6" i="23"/>
  <c r="AT22" i="24"/>
  <c r="AV10" i="23"/>
  <c r="AT6" i="23"/>
  <c r="AP29" i="21"/>
  <c r="AQ29" i="21" s="1"/>
  <c r="AH29" i="21"/>
  <c r="AI29" i="21" s="1"/>
  <c r="AN25" i="21"/>
  <c r="AF25" i="21"/>
  <c r="AL23" i="21"/>
  <c r="AD23" i="21"/>
  <c r="AN21" i="21"/>
  <c r="AF21" i="21"/>
  <c r="AL19" i="21"/>
  <c r="AD19" i="21"/>
  <c r="AN17" i="21"/>
  <c r="AF17" i="21"/>
  <c r="AL15" i="21"/>
  <c r="AD15" i="21"/>
  <c r="AN13" i="21"/>
  <c r="AF13" i="21"/>
  <c r="AD11" i="21"/>
  <c r="AL11" i="21"/>
  <c r="AO20" i="21"/>
  <c r="AG20" i="21"/>
  <c r="AN15" i="21"/>
  <c r="AF15" i="21"/>
  <c r="AP10" i="21"/>
  <c r="AH10" i="21"/>
  <c r="AL8" i="21"/>
  <c r="AD8" i="21"/>
  <c r="AL12" i="21"/>
  <c r="AD12" i="21"/>
  <c r="AN14" i="21"/>
  <c r="AF14" i="21"/>
  <c r="AP16" i="21"/>
  <c r="AH16" i="21"/>
  <c r="AK19" i="21"/>
  <c r="AC19" i="21"/>
  <c r="AM21" i="21"/>
  <c r="AE21" i="21"/>
  <c r="AO23" i="21"/>
  <c r="AG23" i="21"/>
  <c r="AR7" i="24"/>
  <c r="AI7" i="24"/>
  <c r="AP13" i="21"/>
  <c r="AH13" i="21"/>
  <c r="AR16" i="21"/>
  <c r="AU10" i="21"/>
  <c r="AW8" i="21"/>
  <c r="AU6" i="21"/>
  <c r="AT28" i="20"/>
  <c r="AP21" i="20"/>
  <c r="AH21" i="20"/>
  <c r="AM17" i="20"/>
  <c r="AE17" i="20"/>
  <c r="AK16" i="20"/>
  <c r="AC16" i="20"/>
  <c r="AK14" i="20"/>
  <c r="AC14" i="20"/>
  <c r="T8" i="21"/>
  <c r="L8" i="21" s="1"/>
  <c r="AX26" i="20"/>
  <c r="AN13" i="20"/>
  <c r="AF13" i="20"/>
  <c r="AJ22" i="20"/>
  <c r="AB22" i="20"/>
  <c r="AQ7" i="21"/>
  <c r="AK25" i="20"/>
  <c r="AC25" i="20"/>
  <c r="T11" i="21"/>
  <c r="L11" i="21" s="1"/>
  <c r="AK30" i="21"/>
  <c r="AS13" i="20"/>
  <c r="AW22" i="24"/>
  <c r="AV31" i="24"/>
  <c r="AI24" i="24"/>
  <c r="AQ25" i="24"/>
  <c r="AU23" i="24"/>
  <c r="AX21" i="24"/>
  <c r="AU16" i="23"/>
  <c r="AT28" i="24"/>
  <c r="AT20" i="24"/>
  <c r="AX8" i="23"/>
  <c r="AS26" i="23"/>
  <c r="AI13" i="23"/>
  <c r="AR13" i="23"/>
  <c r="AU27" i="21"/>
  <c r="AU26" i="20"/>
  <c r="AR17" i="24"/>
  <c r="AI17" i="24"/>
  <c r="AN21" i="23"/>
  <c r="AF21" i="23"/>
  <c r="AP18" i="23"/>
  <c r="AH18" i="23"/>
  <c r="AN18" i="23"/>
  <c r="AF18" i="23"/>
  <c r="AL24" i="23"/>
  <c r="AD24" i="23"/>
  <c r="AJ32" i="24"/>
  <c r="AQ6" i="24"/>
  <c r="AE32" i="24"/>
  <c r="AU6" i="24"/>
  <c r="AR28" i="21"/>
  <c r="AI28" i="21"/>
  <c r="AL21" i="21"/>
  <c r="AD21" i="21"/>
  <c r="AP15" i="21"/>
  <c r="AH15" i="21"/>
  <c r="T9" i="21"/>
  <c r="L9" i="21" s="1"/>
  <c r="AJ9" i="21"/>
  <c r="AQ9" i="21" s="1"/>
  <c r="AB9" i="21"/>
  <c r="AB30" i="21" s="1"/>
  <c r="AL16" i="21"/>
  <c r="AD16" i="21"/>
  <c r="AK23" i="21"/>
  <c r="AC23" i="21"/>
  <c r="AP17" i="21"/>
  <c r="AH17" i="21"/>
  <c r="AR20" i="21"/>
  <c r="AN16" i="20"/>
  <c r="AF16" i="20"/>
  <c r="AD25" i="20"/>
  <c r="AL25" i="20"/>
  <c r="AD14" i="20"/>
  <c r="AL14" i="20"/>
  <c r="BP7" i="20"/>
  <c r="BK21" i="20" s="1"/>
  <c r="Q21" i="20" s="1"/>
  <c r="BL21" i="20"/>
  <c r="R21" i="20" s="1"/>
  <c r="BL11" i="20"/>
  <c r="R11" i="20" s="1"/>
  <c r="AI15" i="24"/>
  <c r="AR15" i="24"/>
  <c r="AQ31" i="24"/>
  <c r="AS15" i="23"/>
  <c r="AI12" i="23"/>
  <c r="AR12" i="23"/>
  <c r="T23" i="21"/>
  <c r="L23" i="21" s="1"/>
  <c r="AU26" i="21"/>
  <c r="AS30" i="24"/>
  <c r="AQ23" i="24"/>
  <c r="AU30" i="24"/>
  <c r="AX27" i="24"/>
  <c r="AR26" i="24"/>
  <c r="AI26" i="24"/>
  <c r="AQ20" i="24"/>
  <c r="AS19" i="24"/>
  <c r="AR12" i="24"/>
  <c r="AI12" i="24"/>
  <c r="AQ17" i="24"/>
  <c r="AI31" i="24"/>
  <c r="AR31" i="24"/>
  <c r="AU29" i="24"/>
  <c r="AS23" i="24"/>
  <c r="AQ15" i="24"/>
  <c r="AQ11" i="24"/>
  <c r="AI18" i="24"/>
  <c r="AR18" i="24"/>
  <c r="AP32" i="24"/>
  <c r="AJ23" i="23"/>
  <c r="AB23" i="23"/>
  <c r="AW31" i="24"/>
  <c r="AW29" i="24"/>
  <c r="AW27" i="24"/>
  <c r="AR23" i="24"/>
  <c r="AI23" i="24"/>
  <c r="AU22" i="24"/>
  <c r="AX18" i="24"/>
  <c r="AQ22" i="24"/>
  <c r="AX29" i="24"/>
  <c r="AQ26" i="24"/>
  <c r="AV23" i="24"/>
  <c r="AU19" i="24"/>
  <c r="AT31" i="24"/>
  <c r="AU21" i="24"/>
  <c r="AU20" i="24"/>
  <c r="AW17" i="24"/>
  <c r="AX15" i="24"/>
  <c r="AV14" i="24"/>
  <c r="AS14" i="24"/>
  <c r="AQ13" i="24"/>
  <c r="AQ12" i="24"/>
  <c r="AR28" i="24"/>
  <c r="AI28" i="24"/>
  <c r="AT23" i="24"/>
  <c r="AV19" i="24"/>
  <c r="AS18" i="24"/>
  <c r="AX12" i="24"/>
  <c r="AW23" i="24"/>
  <c r="AS22" i="24"/>
  <c r="AU18" i="24"/>
  <c r="AI11" i="24"/>
  <c r="AR11" i="24"/>
  <c r="AR27" i="23"/>
  <c r="AQ19" i="24"/>
  <c r="AQ18" i="24"/>
  <c r="AX7" i="24"/>
  <c r="M24" i="23"/>
  <c r="AO22" i="23"/>
  <c r="AG22" i="23"/>
  <c r="N21" i="23"/>
  <c r="M19" i="23"/>
  <c r="Q17" i="23"/>
  <c r="AR9" i="23"/>
  <c r="AI9" i="23"/>
  <c r="AS11" i="24"/>
  <c r="AW7" i="24"/>
  <c r="AF32" i="24"/>
  <c r="AV6" i="24"/>
  <c r="AO32" i="24"/>
  <c r="Q22" i="23"/>
  <c r="S19" i="23"/>
  <c r="M15" i="23"/>
  <c r="AX12" i="23"/>
  <c r="AX10" i="23"/>
  <c r="AR8" i="23"/>
  <c r="AI8" i="23"/>
  <c r="AU12" i="24"/>
  <c r="AD32" i="24"/>
  <c r="AT6" i="24"/>
  <c r="O23" i="23"/>
  <c r="S20" i="23"/>
  <c r="M17" i="23"/>
  <c r="AS13" i="23"/>
  <c r="AS11" i="23"/>
  <c r="AT9" i="23"/>
  <c r="AW27" i="21"/>
  <c r="AV22" i="24"/>
  <c r="AW16" i="24"/>
  <c r="T32" i="24"/>
  <c r="L6" i="24"/>
  <c r="AM32" i="24"/>
  <c r="AQ10" i="23"/>
  <c r="AV29" i="21"/>
  <c r="AR27" i="21"/>
  <c r="AI27" i="21"/>
  <c r="AX22" i="24"/>
  <c r="M14" i="23"/>
  <c r="AQ8" i="23"/>
  <c r="T25" i="21"/>
  <c r="L25" i="21" s="1"/>
  <c r="AJ25" i="21"/>
  <c r="AB25" i="21"/>
  <c r="AG22" i="21"/>
  <c r="AO22" i="21"/>
  <c r="T21" i="21"/>
  <c r="L21" i="21" s="1"/>
  <c r="AJ21" i="21"/>
  <c r="AB21" i="21"/>
  <c r="AG18" i="21"/>
  <c r="AO18" i="21"/>
  <c r="T17" i="21"/>
  <c r="L17" i="21" s="1"/>
  <c r="AJ17" i="21"/>
  <c r="AB17" i="21"/>
  <c r="AG14" i="21"/>
  <c r="AO14" i="21"/>
  <c r="T13" i="21"/>
  <c r="L13" i="21" s="1"/>
  <c r="AJ13" i="21"/>
  <c r="AB13" i="21"/>
  <c r="AD10" i="21"/>
  <c r="AL10" i="21"/>
  <c r="AQ27" i="21"/>
  <c r="AO24" i="21"/>
  <c r="AG24" i="21"/>
  <c r="AN19" i="21"/>
  <c r="AF19" i="21"/>
  <c r="AM14" i="21"/>
  <c r="AE14" i="21"/>
  <c r="AJ10" i="21"/>
  <c r="AQ10" i="21" s="1"/>
  <c r="AB10" i="21"/>
  <c r="T10" i="21"/>
  <c r="L10" i="21" s="1"/>
  <c r="AH6" i="21"/>
  <c r="AI6" i="21" s="1"/>
  <c r="S30" i="21"/>
  <c r="AP6" i="21"/>
  <c r="AQ6" i="21" s="1"/>
  <c r="AP12" i="21"/>
  <c r="AH12" i="21"/>
  <c r="AK15" i="21"/>
  <c r="AC15" i="21"/>
  <c r="AM17" i="21"/>
  <c r="AE17" i="21"/>
  <c r="AO19" i="21"/>
  <c r="AG19" i="21"/>
  <c r="AJ22" i="21"/>
  <c r="AB22" i="21"/>
  <c r="T22" i="21"/>
  <c r="L22" i="21" s="1"/>
  <c r="AL24" i="21"/>
  <c r="AD24" i="21"/>
  <c r="AD23" i="20"/>
  <c r="AL23" i="20"/>
  <c r="AU31" i="24"/>
  <c r="AQ7" i="24"/>
  <c r="AX16" i="23"/>
  <c r="AT29" i="21"/>
  <c r="AN10" i="21"/>
  <c r="AF10" i="21"/>
  <c r="T29" i="21"/>
  <c r="L29" i="21" s="1"/>
  <c r="AR12" i="21"/>
  <c r="AS9" i="21"/>
  <c r="AB24" i="20"/>
  <c r="AJ24" i="20"/>
  <c r="AR29" i="21"/>
  <c r="AX25" i="21"/>
  <c r="T24" i="21"/>
  <c r="L24" i="21" s="1"/>
  <c r="AV16" i="21"/>
  <c r="AR8" i="21"/>
  <c r="AI8" i="21"/>
  <c r="AV27" i="20"/>
  <c r="AP15" i="20"/>
  <c r="AH15" i="20"/>
  <c r="AJ13" i="20"/>
  <c r="AB13" i="20"/>
  <c r="T13" i="20"/>
  <c r="L13" i="20" s="1"/>
  <c r="BJ8" i="20"/>
  <c r="P8" i="20" s="1"/>
  <c r="AN14" i="20"/>
  <c r="AF14" i="20"/>
  <c r="AM21" i="20"/>
  <c r="AE21" i="20"/>
  <c r="AM25" i="20"/>
  <c r="AE25" i="20"/>
  <c r="BI19" i="20"/>
  <c r="O19" i="20" s="1"/>
  <c r="AI7" i="21"/>
  <c r="AR7" i="21"/>
  <c r="AK24" i="20"/>
  <c r="AC24" i="20"/>
  <c r="AR11" i="21"/>
  <c r="BM7" i="20"/>
  <c r="S7" i="20" s="1"/>
  <c r="AT13" i="20"/>
  <c r="BM12" i="20"/>
  <c r="S12" i="20" s="1"/>
  <c r="BK10" i="20"/>
  <c r="Q10" i="20" s="1"/>
  <c r="BI8" i="20"/>
  <c r="O8" i="20" s="1"/>
  <c r="AW13" i="20"/>
  <c r="BK12" i="20"/>
  <c r="Q12" i="20" s="1"/>
  <c r="BI10" i="20"/>
  <c r="O10" i="20" s="1"/>
  <c r="BG8" i="20"/>
  <c r="M8" i="20" s="1"/>
  <c r="BG20" i="20"/>
  <c r="M20" i="20" s="1"/>
  <c r="AV15" i="24"/>
  <c r="AV29" i="24"/>
  <c r="AI22" i="24"/>
  <c r="AR22" i="24"/>
  <c r="AQ27" i="24"/>
  <c r="AU14" i="24"/>
  <c r="AX26" i="24"/>
  <c r="AT13" i="24"/>
  <c r="AT19" i="24"/>
  <c r="AT8" i="23"/>
  <c r="AW9" i="23"/>
  <c r="AI10" i="23"/>
  <c r="AR10" i="23"/>
  <c r="T15" i="21"/>
  <c r="L15" i="21" s="1"/>
  <c r="AW9" i="21"/>
  <c r="AV6" i="21"/>
  <c r="AU28" i="21"/>
  <c r="AX27" i="20"/>
  <c r="AQ28" i="20"/>
  <c r="AR20" i="24"/>
  <c r="AI20" i="24"/>
  <c r="AI29" i="24"/>
  <c r="AR29" i="24"/>
  <c r="AQ24" i="24"/>
  <c r="AH32" i="24"/>
  <c r="AX6" i="24"/>
  <c r="AN20" i="23"/>
  <c r="AF20" i="23"/>
  <c r="AK17" i="23"/>
  <c r="AC17" i="23"/>
  <c r="AC32" i="24"/>
  <c r="AS6" i="24"/>
  <c r="AM23" i="23"/>
  <c r="AE23" i="23"/>
  <c r="AK24" i="23"/>
  <c r="AC24" i="23"/>
  <c r="AN19" i="23"/>
  <c r="AF19" i="23"/>
  <c r="AQ9" i="23"/>
  <c r="AL25" i="21"/>
  <c r="AD25" i="21"/>
  <c r="AP19" i="21"/>
  <c r="AH19" i="21"/>
  <c r="AP11" i="21"/>
  <c r="AH11" i="21"/>
  <c r="AM22" i="21"/>
  <c r="AE22" i="21"/>
  <c r="AO16" i="21"/>
  <c r="AG16" i="21"/>
  <c r="AO11" i="21"/>
  <c r="AG11" i="21"/>
  <c r="AN18" i="21"/>
  <c r="AF18" i="21"/>
  <c r="AM25" i="21"/>
  <c r="AE25" i="21"/>
  <c r="P30" i="21"/>
  <c r="T16" i="21"/>
  <c r="L16" i="21" s="1"/>
  <c r="AT6" i="21"/>
  <c r="BL19" i="20"/>
  <c r="R19" i="20" s="1"/>
  <c r="AJ16" i="20"/>
  <c r="AB16" i="20"/>
  <c r="AO30" i="21"/>
  <c r="AI26" i="20"/>
  <c r="AR26" i="20"/>
  <c r="BG7" i="20"/>
  <c r="M7" i="20" s="1"/>
  <c r="AS27" i="24"/>
  <c r="AI27" i="24"/>
  <c r="AR27" i="24"/>
  <c r="AI13" i="24"/>
  <c r="AR13" i="24"/>
  <c r="AV11" i="24"/>
  <c r="AU17" i="24"/>
  <c r="AR16" i="24"/>
  <c r="AI16" i="24"/>
  <c r="AW15" i="24"/>
  <c r="AS13" i="24"/>
  <c r="AT11" i="24"/>
  <c r="AR30" i="24"/>
  <c r="AI30" i="24"/>
  <c r="AT18" i="24"/>
  <c r="AS17" i="24"/>
  <c r="AU15" i="24"/>
  <c r="AR14" i="24"/>
  <c r="AI14" i="24"/>
  <c r="AU11" i="24"/>
  <c r="AI19" i="24"/>
  <c r="AR19" i="24"/>
  <c r="AV13" i="24"/>
  <c r="AE24" i="23"/>
  <c r="AM24" i="23"/>
  <c r="AM20" i="23"/>
  <c r="AE20" i="23"/>
  <c r="AM19" i="23"/>
  <c r="AE19" i="23"/>
  <c r="AO17" i="23"/>
  <c r="AG17" i="23"/>
  <c r="AS15" i="24"/>
  <c r="AT12" i="24"/>
  <c r="AN32" i="24"/>
  <c r="AJ22" i="23"/>
  <c r="AB22" i="23"/>
  <c r="AO18" i="23"/>
  <c r="AG18" i="23"/>
  <c r="AM14" i="23"/>
  <c r="AE14" i="23"/>
  <c r="AU7" i="23"/>
  <c r="AI25" i="24"/>
  <c r="AR25" i="24"/>
  <c r="AL32" i="24"/>
  <c r="AM18" i="23"/>
  <c r="AE18" i="23"/>
  <c r="AM17" i="23"/>
  <c r="AE17" i="23"/>
  <c r="AO23" i="23"/>
  <c r="AG23" i="23"/>
  <c r="AX14" i="23"/>
  <c r="AV16" i="24"/>
  <c r="AS16" i="24"/>
  <c r="AB32" i="24"/>
  <c r="AR6" i="24"/>
  <c r="AI6" i="24"/>
  <c r="AQ11" i="23"/>
  <c r="AX7" i="23"/>
  <c r="AM24" i="21"/>
  <c r="AE24" i="21"/>
  <c r="AK22" i="21"/>
  <c r="AC22" i="21"/>
  <c r="AM20" i="21"/>
  <c r="AE20" i="21"/>
  <c r="AK18" i="21"/>
  <c r="AC18" i="21"/>
  <c r="AM16" i="21"/>
  <c r="AE16" i="21"/>
  <c r="AK14" i="21"/>
  <c r="AC14" i="21"/>
  <c r="AM12" i="21"/>
  <c r="AE12" i="21"/>
  <c r="AM9" i="21"/>
  <c r="AM30" i="21" s="1"/>
  <c r="AE9" i="21"/>
  <c r="L6" i="21"/>
  <c r="S15" i="23"/>
  <c r="AN23" i="21"/>
  <c r="AF23" i="21"/>
  <c r="AM18" i="21"/>
  <c r="AE18" i="21"/>
  <c r="AO12" i="21"/>
  <c r="AG12" i="21"/>
  <c r="AF9" i="21"/>
  <c r="AN9" i="21"/>
  <c r="AK11" i="21"/>
  <c r="AC11" i="21"/>
  <c r="AM13" i="21"/>
  <c r="AE13" i="21"/>
  <c r="AO15" i="21"/>
  <c r="AG15" i="21"/>
  <c r="AJ18" i="21"/>
  <c r="AB18" i="21"/>
  <c r="T18" i="21"/>
  <c r="L18" i="21" s="1"/>
  <c r="AL20" i="21"/>
  <c r="AD20" i="21"/>
  <c r="AN22" i="21"/>
  <c r="AF22" i="21"/>
  <c r="AP24" i="21"/>
  <c r="AH24" i="21"/>
  <c r="AF25" i="20"/>
  <c r="AN25" i="20"/>
  <c r="AP8" i="21"/>
  <c r="AH8" i="21"/>
  <c r="AR24" i="21"/>
  <c r="AM24" i="20"/>
  <c r="AE24" i="20"/>
  <c r="BH20" i="20"/>
  <c r="N20" i="20" s="1"/>
  <c r="AE15" i="20"/>
  <c r="AM15" i="20"/>
  <c r="AV20" i="21"/>
  <c r="T12" i="21"/>
  <c r="L12" i="21" s="1"/>
  <c r="AU8" i="21"/>
  <c r="O30" i="21"/>
  <c r="AQ27" i="20"/>
  <c r="AK21" i="20"/>
  <c r="AC21" i="20"/>
  <c r="BI17" i="20"/>
  <c r="O17" i="20" s="1"/>
  <c r="AL15" i="20"/>
  <c r="AD15" i="20"/>
  <c r="BJ12" i="20"/>
  <c r="P12" i="20" s="1"/>
  <c r="BH10" i="20"/>
  <c r="N10" i="20" s="1"/>
  <c r="BJ7" i="20"/>
  <c r="P7" i="20" s="1"/>
  <c r="AP16" i="20"/>
  <c r="AH16" i="20"/>
  <c r="AP24" i="20"/>
  <c r="AH24" i="20"/>
  <c r="AL24" i="20"/>
  <c r="AD24" i="20"/>
  <c r="AR6" i="21"/>
  <c r="AT26" i="21"/>
  <c r="AR23" i="21"/>
  <c r="AW21" i="21"/>
  <c r="AR19" i="21"/>
  <c r="AW17" i="21"/>
  <c r="AR15" i="21"/>
  <c r="AW13" i="21"/>
  <c r="AI28" i="20"/>
  <c r="AR28" i="20"/>
  <c r="BJ19" i="20"/>
  <c r="P19" i="20" s="1"/>
  <c r="AU29" i="21"/>
  <c r="AX18" i="21"/>
  <c r="AX9" i="21"/>
  <c r="AX22" i="21"/>
  <c r="AG30" i="21"/>
  <c r="AW6" i="21"/>
  <c r="BM19" i="20"/>
  <c r="S19" i="20" s="1"/>
  <c r="BI7" i="20"/>
  <c r="O7" i="20" s="1"/>
  <c r="BI12" i="20"/>
  <c r="O12" i="20" s="1"/>
  <c r="BG10" i="20"/>
  <c r="M10" i="20" s="1"/>
  <c r="AS6" i="21"/>
  <c r="AC30" i="21"/>
  <c r="BK7" i="20"/>
  <c r="Q7" i="20" s="1"/>
  <c r="AI27" i="20"/>
  <c r="AR27" i="20"/>
  <c r="BG12" i="20"/>
  <c r="M12" i="20" s="1"/>
  <c r="BL9" i="20"/>
  <c r="R9" i="20" s="1"/>
  <c r="AQ29" i="24"/>
  <c r="AX28" i="24"/>
  <c r="AT17" i="24"/>
  <c r="AS9" i="23"/>
  <c r="AI11" i="23"/>
  <c r="AR11" i="23"/>
  <c r="AX28" i="21"/>
  <c r="T19" i="21"/>
  <c r="L19" i="21" s="1"/>
  <c r="AS7" i="21"/>
  <c r="AW10" i="21"/>
  <c r="AU11" i="21"/>
  <c r="AQ26" i="20"/>
  <c r="BM28" i="15"/>
  <c r="BK28" i="15"/>
  <c r="BL27" i="15"/>
  <c r="BJ27" i="15"/>
  <c r="BK26" i="15"/>
  <c r="BI26" i="15"/>
  <c r="BU4" i="15"/>
  <c r="BU5" i="15" s="1"/>
  <c r="BU6" i="15" s="1"/>
  <c r="BU7" i="15" s="1"/>
  <c r="BU8" i="15" s="1"/>
  <c r="BU9" i="15" s="1"/>
  <c r="BM29" i="15"/>
  <c r="BL29" i="15"/>
  <c r="BK29" i="15"/>
  <c r="BJ29" i="15"/>
  <c r="BI29" i="15"/>
  <c r="BH29" i="15"/>
  <c r="BG29" i="15"/>
  <c r="BM25" i="15"/>
  <c r="BL25" i="15"/>
  <c r="BK25" i="15"/>
  <c r="BJ25" i="15"/>
  <c r="BI25" i="15"/>
  <c r="BH25" i="15"/>
  <c r="BG25" i="15"/>
  <c r="BM24" i="15"/>
  <c r="BL24" i="15"/>
  <c r="BK24" i="15"/>
  <c r="BJ24" i="15"/>
  <c r="BI24" i="15"/>
  <c r="BH24" i="15"/>
  <c r="BG24" i="15"/>
  <c r="BM23" i="15"/>
  <c r="BL23" i="15"/>
  <c r="BK23" i="15"/>
  <c r="BJ23" i="15"/>
  <c r="BI23" i="15"/>
  <c r="BH23" i="15"/>
  <c r="BG23" i="15"/>
  <c r="BM22" i="15"/>
  <c r="BL22" i="15"/>
  <c r="BK22" i="15"/>
  <c r="BJ22" i="15"/>
  <c r="BI22" i="15"/>
  <c r="BH22" i="15"/>
  <c r="BG22" i="15"/>
  <c r="BM21" i="15"/>
  <c r="BL21" i="15"/>
  <c r="BK21" i="15"/>
  <c r="BJ21" i="15"/>
  <c r="BI21" i="15"/>
  <c r="BH21" i="15"/>
  <c r="BG21" i="15"/>
  <c r="BM20" i="15"/>
  <c r="BL20" i="15"/>
  <c r="BK20" i="15"/>
  <c r="BJ20" i="15"/>
  <c r="BI20" i="15"/>
  <c r="BH20" i="15"/>
  <c r="BG20" i="15"/>
  <c r="BM19" i="15"/>
  <c r="BL19" i="15"/>
  <c r="BK19" i="15"/>
  <c r="BJ19" i="15"/>
  <c r="BI19" i="15"/>
  <c r="BH19" i="15"/>
  <c r="BG19" i="15"/>
  <c r="BM18" i="15"/>
  <c r="BL18" i="15"/>
  <c r="BK18" i="15"/>
  <c r="BJ18" i="15"/>
  <c r="BI18" i="15"/>
  <c r="BH18" i="15"/>
  <c r="BG18" i="15"/>
  <c r="BM17" i="15"/>
  <c r="BL17" i="15"/>
  <c r="BK17" i="15"/>
  <c r="BJ17" i="15"/>
  <c r="BI17" i="15"/>
  <c r="BH17" i="15"/>
  <c r="BG17" i="15"/>
  <c r="BM16" i="15"/>
  <c r="BL16" i="15"/>
  <c r="BK16" i="15"/>
  <c r="BJ16" i="15"/>
  <c r="BI16" i="15"/>
  <c r="BH16" i="15"/>
  <c r="BG16" i="15"/>
  <c r="BM15" i="15"/>
  <c r="BL15" i="15"/>
  <c r="BK15" i="15"/>
  <c r="BJ15" i="15"/>
  <c r="BI15" i="15"/>
  <c r="BH15" i="15"/>
  <c r="BG15" i="15"/>
  <c r="BM14" i="15"/>
  <c r="BL14" i="15"/>
  <c r="BK14" i="15"/>
  <c r="BJ14" i="15"/>
  <c r="BI14" i="15"/>
  <c r="BH14" i="15"/>
  <c r="BG14" i="15"/>
  <c r="BM13" i="15"/>
  <c r="BL13" i="15"/>
  <c r="BK13" i="15"/>
  <c r="BJ13" i="15"/>
  <c r="BI13" i="15"/>
  <c r="BH13" i="15"/>
  <c r="BG13" i="15"/>
  <c r="BL18" i="5"/>
  <c r="BK16" i="5"/>
  <c r="BM23" i="5"/>
  <c r="BL23" i="5"/>
  <c r="BK23" i="5"/>
  <c r="BJ23" i="5"/>
  <c r="BI23" i="5"/>
  <c r="BH23" i="5"/>
  <c r="BG23" i="5"/>
  <c r="BM22" i="5"/>
  <c r="BL22" i="5"/>
  <c r="BK22" i="5"/>
  <c r="BJ22" i="5"/>
  <c r="BI22" i="5"/>
  <c r="BH22" i="5"/>
  <c r="BG22" i="5"/>
  <c r="BM21" i="5"/>
  <c r="BL21" i="5"/>
  <c r="BK21" i="5"/>
  <c r="BJ21" i="5"/>
  <c r="BI21" i="5"/>
  <c r="BH21" i="5"/>
  <c r="BG21" i="5"/>
  <c r="BM20" i="5"/>
  <c r="BL20" i="5"/>
  <c r="BK20" i="5"/>
  <c r="BJ20" i="5"/>
  <c r="BI20" i="5"/>
  <c r="BH20" i="5"/>
  <c r="BG20" i="5"/>
  <c r="BM19" i="5"/>
  <c r="BL19" i="5"/>
  <c r="BK19" i="5"/>
  <c r="BJ19" i="5"/>
  <c r="BI19" i="5"/>
  <c r="BH19" i="5"/>
  <c r="BG19" i="5"/>
  <c r="BM18" i="5"/>
  <c r="BK18" i="5"/>
  <c r="BJ18" i="5"/>
  <c r="BI18" i="5"/>
  <c r="BH18" i="5"/>
  <c r="BG18" i="5"/>
  <c r="BM17" i="5"/>
  <c r="BL17" i="5"/>
  <c r="BJ17" i="5"/>
  <c r="BI17" i="5"/>
  <c r="BH17" i="5"/>
  <c r="BG17" i="5"/>
  <c r="BM16" i="5"/>
  <c r="BL16" i="5"/>
  <c r="BJ16" i="5"/>
  <c r="BI16" i="5"/>
  <c r="BG16" i="5"/>
  <c r="BM15" i="5"/>
  <c r="BJ15" i="5"/>
  <c r="BI15" i="5"/>
  <c r="BH15" i="5"/>
  <c r="BG15" i="5"/>
  <c r="BM14" i="5"/>
  <c r="BL14" i="5"/>
  <c r="BK14" i="5"/>
  <c r="BJ14" i="5"/>
  <c r="BI14" i="5"/>
  <c r="BH14" i="5"/>
  <c r="BG14" i="5"/>
  <c r="BM13" i="5"/>
  <c r="BL13" i="5"/>
  <c r="BK13" i="5"/>
  <c r="BJ13" i="5"/>
  <c r="BI13" i="5"/>
  <c r="BH13" i="5"/>
  <c r="BY8" i="5"/>
  <c r="BY9" i="5" s="1"/>
  <c r="BY10" i="5" s="1"/>
  <c r="BO4" i="5"/>
  <c r="BO5" i="5" s="1"/>
  <c r="BO6" i="5" s="1"/>
  <c r="B41" i="35" l="1"/>
  <c r="AQ33" i="28"/>
  <c r="AQ33" i="31"/>
  <c r="AQ33" i="29"/>
  <c r="M33" i="29"/>
  <c r="M34" i="29" s="1"/>
  <c r="AQ33" i="35"/>
  <c r="AY30" i="28"/>
  <c r="AZ33" i="35"/>
  <c r="BB33" i="35" s="1"/>
  <c r="BD33" i="35" s="1"/>
  <c r="AQ33" i="32"/>
  <c r="AY30" i="32"/>
  <c r="M33" i="32"/>
  <c r="M34" i="32" s="1"/>
  <c r="C33" i="28"/>
  <c r="C34" i="28" s="1"/>
  <c r="B44" i="35"/>
  <c r="AY30" i="35"/>
  <c r="AY30" i="31"/>
  <c r="B42" i="35"/>
  <c r="AY30" i="29"/>
  <c r="M33" i="31"/>
  <c r="M34" i="31" s="1"/>
  <c r="B43" i="35"/>
  <c r="D33" i="26"/>
  <c r="D34" i="26" s="1"/>
  <c r="AQ33" i="26"/>
  <c r="AY30" i="26"/>
  <c r="C33" i="35"/>
  <c r="C34" i="35" s="1"/>
  <c r="B45" i="35"/>
  <c r="B47" i="35"/>
  <c r="AY32" i="35"/>
  <c r="AY33" i="35" s="1"/>
  <c r="AS30" i="21"/>
  <c r="AS22" i="20"/>
  <c r="AN24" i="20"/>
  <c r="AV24" i="20" s="1"/>
  <c r="AE23" i="20"/>
  <c r="AU23" i="20" s="1"/>
  <c r="AG14" i="20"/>
  <c r="AW14" i="20" s="1"/>
  <c r="AP14" i="20"/>
  <c r="AX14" i="20" s="1"/>
  <c r="AF21" i="20"/>
  <c r="AN21" i="20"/>
  <c r="BL22" i="20"/>
  <c r="R22" i="20" s="1"/>
  <c r="BK23" i="20"/>
  <c r="Q23" i="20" s="1"/>
  <c r="BJ22" i="20"/>
  <c r="P22" i="20" s="1"/>
  <c r="BG15" i="20"/>
  <c r="M15" i="20" s="1"/>
  <c r="BJ18" i="20"/>
  <c r="P18" i="20" s="1"/>
  <c r="BL23" i="20"/>
  <c r="R23" i="20" s="1"/>
  <c r="AO23" i="20" s="1"/>
  <c r="BM29" i="20"/>
  <c r="S29" i="20" s="1"/>
  <c r="BI21" i="20"/>
  <c r="O21" i="20" s="1"/>
  <c r="BG21" i="20"/>
  <c r="M21" i="20" s="1"/>
  <c r="BK18" i="20"/>
  <c r="Q18" i="20" s="1"/>
  <c r="BL17" i="20"/>
  <c r="R17" i="20" s="1"/>
  <c r="AC23" i="20"/>
  <c r="AK23" i="20"/>
  <c r="BL24" i="20"/>
  <c r="R24" i="20" s="1"/>
  <c r="BG18" i="20"/>
  <c r="M18" i="20" s="1"/>
  <c r="BM25" i="20"/>
  <c r="S25" i="20" s="1"/>
  <c r="BK17" i="20"/>
  <c r="Q17" i="20" s="1"/>
  <c r="BM9" i="20"/>
  <c r="S9" i="20" s="1"/>
  <c r="BL29" i="20"/>
  <c r="R29" i="20" s="1"/>
  <c r="BG14" i="20"/>
  <c r="M14" i="20" s="1"/>
  <c r="BM22" i="20"/>
  <c r="S22" i="20" s="1"/>
  <c r="BM23" i="20"/>
  <c r="S23" i="20" s="1"/>
  <c r="T23" i="20" s="1"/>
  <c r="L23" i="20" s="1"/>
  <c r="AM14" i="20"/>
  <c r="AE14" i="20"/>
  <c r="AF15" i="20"/>
  <c r="AN15" i="20"/>
  <c r="AG23" i="20"/>
  <c r="BL10" i="20"/>
  <c r="R10" i="20" s="1"/>
  <c r="BL8" i="20"/>
  <c r="R8" i="20" s="1"/>
  <c r="BH8" i="20"/>
  <c r="N8" i="20" s="1"/>
  <c r="BL7" i="20"/>
  <c r="R7" i="20" s="1"/>
  <c r="BM17" i="20"/>
  <c r="S17" i="20" s="1"/>
  <c r="BI20" i="20"/>
  <c r="O20" i="20" s="1"/>
  <c r="BK29" i="20"/>
  <c r="Q29" i="20" s="1"/>
  <c r="BL18" i="20"/>
  <c r="R18" i="20" s="1"/>
  <c r="BJ11" i="20"/>
  <c r="P11" i="20" s="1"/>
  <c r="BK11" i="20"/>
  <c r="Q11" i="20" s="1"/>
  <c r="BI9" i="20"/>
  <c r="O9" i="20" s="1"/>
  <c r="BJ10" i="20"/>
  <c r="P10" i="20" s="1"/>
  <c r="BH9" i="20"/>
  <c r="N9" i="20" s="1"/>
  <c r="BH19" i="20"/>
  <c r="N19" i="20" s="1"/>
  <c r="BL6" i="20"/>
  <c r="R6" i="20" s="1"/>
  <c r="AO22" i="20"/>
  <c r="AG22" i="20"/>
  <c r="BL15" i="20"/>
  <c r="R15" i="20" s="1"/>
  <c r="BI29" i="20"/>
  <c r="O29" i="20" s="1"/>
  <c r="BG17" i="20"/>
  <c r="M17" i="20" s="1"/>
  <c r="BM18" i="20"/>
  <c r="S18" i="20" s="1"/>
  <c r="BH12" i="20"/>
  <c r="N12" i="20" s="1"/>
  <c r="BM20" i="20"/>
  <c r="S20" i="20" s="1"/>
  <c r="BG29" i="20"/>
  <c r="M29" i="20" s="1"/>
  <c r="BL16" i="20"/>
  <c r="R16" i="20" s="1"/>
  <c r="BI16" i="20"/>
  <c r="O16" i="20" s="1"/>
  <c r="BI22" i="20"/>
  <c r="O22" i="20" s="1"/>
  <c r="BM6" i="20"/>
  <c r="S6" i="20" s="1"/>
  <c r="BL12" i="20"/>
  <c r="R12" i="20" s="1"/>
  <c r="BH7" i="20"/>
  <c r="N7" i="20" s="1"/>
  <c r="BH6" i="20"/>
  <c r="N6" i="20" s="1"/>
  <c r="BI18" i="20"/>
  <c r="O18" i="20" s="1"/>
  <c r="BK19" i="20"/>
  <c r="Q19" i="20" s="1"/>
  <c r="BI6" i="20"/>
  <c r="O6" i="20" s="1"/>
  <c r="BG9" i="20"/>
  <c r="M9" i="20" s="1"/>
  <c r="BG6" i="20"/>
  <c r="M6" i="20" s="1"/>
  <c r="BK20" i="20"/>
  <c r="Q20" i="20" s="1"/>
  <c r="BH18" i="20"/>
  <c r="N18" i="20" s="1"/>
  <c r="BJ16" i="20"/>
  <c r="P16" i="20" s="1"/>
  <c r="BK22" i="20"/>
  <c r="Q22" i="20" s="1"/>
  <c r="BH29" i="20"/>
  <c r="N29" i="20" s="1"/>
  <c r="AY23" i="24"/>
  <c r="C41" i="35"/>
  <c r="C47" i="35"/>
  <c r="C43" i="35"/>
  <c r="C46" i="35"/>
  <c r="C42" i="35"/>
  <c r="C45" i="35"/>
  <c r="C44" i="35"/>
  <c r="BC33" i="32"/>
  <c r="BD33" i="32" s="1"/>
  <c r="AY33" i="32"/>
  <c r="BC33" i="29"/>
  <c r="BD33" i="29" s="1"/>
  <c r="AY33" i="29"/>
  <c r="AY33" i="31"/>
  <c r="BC33" i="31"/>
  <c r="BD33" i="31" s="1"/>
  <c r="BC33" i="26"/>
  <c r="BD33" i="26" s="1"/>
  <c r="AY33" i="26"/>
  <c r="AY33" i="28"/>
  <c r="BC33" i="28"/>
  <c r="BD33" i="28" s="1"/>
  <c r="AL30" i="21"/>
  <c r="AY28" i="21"/>
  <c r="AR32" i="24"/>
  <c r="AJ30" i="21"/>
  <c r="AR30" i="21" s="1"/>
  <c r="AY14" i="24"/>
  <c r="AN30" i="21"/>
  <c r="AY25" i="24"/>
  <c r="AY8" i="21"/>
  <c r="AY28" i="20"/>
  <c r="AY20" i="24"/>
  <c r="AS32" i="24"/>
  <c r="AY30" i="24"/>
  <c r="AY27" i="24"/>
  <c r="AY19" i="24"/>
  <c r="AY7" i="21"/>
  <c r="AQ13" i="20"/>
  <c r="AY12" i="23"/>
  <c r="AQ11" i="21"/>
  <c r="AQ23" i="21"/>
  <c r="AD30" i="21"/>
  <c r="AY28" i="24"/>
  <c r="AY16" i="24"/>
  <c r="AQ34" i="24"/>
  <c r="AZ36" i="24" s="1"/>
  <c r="AY13" i="24"/>
  <c r="BB36" i="21"/>
  <c r="AT16" i="21"/>
  <c r="AQ20" i="21"/>
  <c r="AU21" i="23"/>
  <c r="AQ12" i="21"/>
  <c r="AI19" i="21"/>
  <c r="AW22" i="21"/>
  <c r="AV18" i="21"/>
  <c r="AW16" i="21"/>
  <c r="AX11" i="21"/>
  <c r="AT25" i="21"/>
  <c r="AS24" i="23"/>
  <c r="AV20" i="23"/>
  <c r="AU25" i="20"/>
  <c r="AV14" i="20"/>
  <c r="AX8" i="21"/>
  <c r="AU12" i="21"/>
  <c r="AU16" i="21"/>
  <c r="AU20" i="21"/>
  <c r="AU24" i="21"/>
  <c r="AW23" i="23"/>
  <c r="AU18" i="23"/>
  <c r="AU14" i="23"/>
  <c r="AS16" i="20"/>
  <c r="AX21" i="20"/>
  <c r="AY26" i="21"/>
  <c r="AQ18" i="21"/>
  <c r="AU9" i="21"/>
  <c r="AS14" i="21"/>
  <c r="AS18" i="21"/>
  <c r="AS22" i="21"/>
  <c r="AU17" i="23"/>
  <c r="AW18" i="23"/>
  <c r="AX32" i="24"/>
  <c r="AY10" i="23"/>
  <c r="AS14" i="20"/>
  <c r="AU17" i="20"/>
  <c r="AY21" i="24"/>
  <c r="AU25" i="21"/>
  <c r="AW11" i="21"/>
  <c r="AU22" i="21"/>
  <c r="AX19" i="21"/>
  <c r="AV19" i="23"/>
  <c r="AU23" i="23"/>
  <c r="AS17" i="23"/>
  <c r="AY22" i="24"/>
  <c r="AU21" i="20"/>
  <c r="AV10" i="21"/>
  <c r="AT24" i="21"/>
  <c r="AW14" i="21"/>
  <c r="AV16" i="20"/>
  <c r="AS23" i="21"/>
  <c r="AV8" i="21"/>
  <c r="AT24" i="20"/>
  <c r="AX16" i="20"/>
  <c r="AS21" i="20"/>
  <c r="AV25" i="20"/>
  <c r="AU13" i="21"/>
  <c r="AU18" i="21"/>
  <c r="AU24" i="23"/>
  <c r="AX17" i="21"/>
  <c r="AQ16" i="21"/>
  <c r="AQ32" i="21"/>
  <c r="AZ34" i="21" s="1"/>
  <c r="AQ19" i="21"/>
  <c r="AV13" i="21"/>
  <c r="AV17" i="21"/>
  <c r="AV21" i="21"/>
  <c r="AV25" i="21"/>
  <c r="AX24" i="20"/>
  <c r="AU24" i="20"/>
  <c r="AW15" i="21"/>
  <c r="AS11" i="21"/>
  <c r="AW12" i="21"/>
  <c r="AV23" i="21"/>
  <c r="AQ24" i="21"/>
  <c r="AV13" i="20"/>
  <c r="AT15" i="21"/>
  <c r="AT19" i="21"/>
  <c r="AT23" i="21"/>
  <c r="AX29" i="21"/>
  <c r="AQ15" i="21"/>
  <c r="AQ17" i="21"/>
  <c r="AY15" i="24"/>
  <c r="BB36" i="20"/>
  <c r="AQ32" i="20"/>
  <c r="AZ34" i="20" s="1"/>
  <c r="AL12" i="20"/>
  <c r="AD12" i="20"/>
  <c r="AH19" i="20"/>
  <c r="AP19" i="20"/>
  <c r="AM19" i="20"/>
  <c r="AE19" i="20"/>
  <c r="AI23" i="21"/>
  <c r="AY6" i="21"/>
  <c r="AK10" i="20"/>
  <c r="AC10" i="20"/>
  <c r="AD17" i="20"/>
  <c r="AL17" i="20"/>
  <c r="AI24" i="21"/>
  <c r="AX24" i="21"/>
  <c r="AT20" i="21"/>
  <c r="AV9" i="21"/>
  <c r="AU19" i="23"/>
  <c r="AY26" i="20"/>
  <c r="AN12" i="20"/>
  <c r="AF12" i="20"/>
  <c r="AL19" i="20"/>
  <c r="AD19" i="20"/>
  <c r="AR13" i="20"/>
  <c r="AI13" i="20"/>
  <c r="AT23" i="20"/>
  <c r="AW19" i="21"/>
  <c r="AS15" i="21"/>
  <c r="AP30" i="21"/>
  <c r="AR10" i="21"/>
  <c r="AI10" i="21"/>
  <c r="AY10" i="21" s="1"/>
  <c r="AV19" i="21"/>
  <c r="AQ13" i="21"/>
  <c r="AI17" i="21"/>
  <c r="AR17" i="21"/>
  <c r="AW18" i="21"/>
  <c r="T14" i="23"/>
  <c r="L14" i="23" s="1"/>
  <c r="AB14" i="23"/>
  <c r="AJ14" i="23"/>
  <c r="AQ14" i="23" s="1"/>
  <c r="AP20" i="23"/>
  <c r="AH20" i="23"/>
  <c r="AT32" i="24"/>
  <c r="AY8" i="23"/>
  <c r="AJ15" i="23"/>
  <c r="AB15" i="23"/>
  <c r="AW22" i="23"/>
  <c r="AR23" i="23"/>
  <c r="AY18" i="24"/>
  <c r="AY12" i="24"/>
  <c r="AY26" i="24"/>
  <c r="AM11" i="20"/>
  <c r="AE11" i="20"/>
  <c r="AO11" i="20"/>
  <c r="AG11" i="20"/>
  <c r="AP9" i="20"/>
  <c r="AH9" i="20"/>
  <c r="AO21" i="20"/>
  <c r="AG21" i="20"/>
  <c r="BK9" i="20"/>
  <c r="Q9" i="20" s="1"/>
  <c r="BM11" i="20"/>
  <c r="S11" i="20" s="1"/>
  <c r="BL20" i="20"/>
  <c r="R20" i="20" s="1"/>
  <c r="R30" i="20" s="1"/>
  <c r="BG11" i="20"/>
  <c r="M11" i="20" s="1"/>
  <c r="AT14" i="20"/>
  <c r="T21" i="20"/>
  <c r="L21" i="20" s="1"/>
  <c r="AT21" i="21"/>
  <c r="AQ32" i="24"/>
  <c r="AZ35" i="24" s="1"/>
  <c r="BB35" i="24" s="1"/>
  <c r="BD35" i="24" s="1"/>
  <c r="AV18" i="23"/>
  <c r="AV21" i="23"/>
  <c r="AY24" i="24"/>
  <c r="BK6" i="20"/>
  <c r="Q6" i="20" s="1"/>
  <c r="BH11" i="20"/>
  <c r="N11" i="20" s="1"/>
  <c r="N30" i="20" s="1"/>
  <c r="AS25" i="20"/>
  <c r="BJ6" i="20"/>
  <c r="P6" i="20" s="1"/>
  <c r="T6" i="20" s="1"/>
  <c r="AE30" i="21"/>
  <c r="AU30" i="21" s="1"/>
  <c r="AX13" i="21"/>
  <c r="AW23" i="21"/>
  <c r="AS19" i="21"/>
  <c r="AV14" i="21"/>
  <c r="AT8" i="21"/>
  <c r="AV15" i="21"/>
  <c r="AT11" i="21"/>
  <c r="AJ6" i="23"/>
  <c r="AB6" i="23"/>
  <c r="AX23" i="23"/>
  <c r="AT18" i="23"/>
  <c r="AR25" i="20"/>
  <c r="AV11" i="21"/>
  <c r="AT13" i="21"/>
  <c r="AX23" i="21"/>
  <c r="AS6" i="23"/>
  <c r="BK8" i="20"/>
  <c r="Q8" i="20" s="1"/>
  <c r="AL7" i="20"/>
  <c r="AD7" i="20"/>
  <c r="AM12" i="20"/>
  <c r="AE12" i="20"/>
  <c r="AB20" i="20"/>
  <c r="AJ20" i="20"/>
  <c r="AL8" i="20"/>
  <c r="AD8" i="20"/>
  <c r="AM8" i="20"/>
  <c r="AE8" i="20"/>
  <c r="AR24" i="20"/>
  <c r="AI12" i="21"/>
  <c r="AI21" i="21"/>
  <c r="AR21" i="21"/>
  <c r="AL23" i="23"/>
  <c r="AD23" i="23"/>
  <c r="AP19" i="23"/>
  <c r="AH19" i="23"/>
  <c r="AN17" i="23"/>
  <c r="AF17" i="23"/>
  <c r="AP6" i="20"/>
  <c r="AH6" i="20"/>
  <c r="AO12" i="20"/>
  <c r="AG12" i="20"/>
  <c r="AK7" i="20"/>
  <c r="AC7" i="20"/>
  <c r="AK6" i="20"/>
  <c r="AC6" i="20"/>
  <c r="AK12" i="20"/>
  <c r="AC12" i="20"/>
  <c r="AI9" i="21"/>
  <c r="AY9" i="21" s="1"/>
  <c r="AR9" i="21"/>
  <c r="AF19" i="20"/>
  <c r="AN19" i="20"/>
  <c r="AL6" i="20"/>
  <c r="AD6" i="20"/>
  <c r="AR22" i="20"/>
  <c r="AJ9" i="20"/>
  <c r="AB9" i="20"/>
  <c r="AI16" i="21"/>
  <c r="AL19" i="23"/>
  <c r="AD19" i="23"/>
  <c r="AN24" i="23"/>
  <c r="AF24" i="23"/>
  <c r="AN6" i="23"/>
  <c r="AF6" i="23"/>
  <c r="AW32" i="24"/>
  <c r="AK9" i="20"/>
  <c r="AC9" i="20"/>
  <c r="AY11" i="23"/>
  <c r="T12" i="20"/>
  <c r="L12" i="20" s="1"/>
  <c r="AB12" i="20"/>
  <c r="AJ12" i="20"/>
  <c r="AY27" i="20"/>
  <c r="AW30" i="21"/>
  <c r="AI15" i="21"/>
  <c r="AT15" i="20"/>
  <c r="AU15" i="20"/>
  <c r="AK20" i="20"/>
  <c r="AC20" i="20"/>
  <c r="AV22" i="21"/>
  <c r="AP15" i="23"/>
  <c r="AH15" i="23"/>
  <c r="AI32" i="24"/>
  <c r="AY6" i="24"/>
  <c r="AW17" i="23"/>
  <c r="AU20" i="23"/>
  <c r="T7" i="20"/>
  <c r="L7" i="20" s="1"/>
  <c r="AJ7" i="20"/>
  <c r="AB7" i="20"/>
  <c r="AR16" i="20"/>
  <c r="AO19" i="20"/>
  <c r="AG19" i="20"/>
  <c r="AF30" i="21"/>
  <c r="AJ8" i="20"/>
  <c r="AB8" i="20"/>
  <c r="AN10" i="20"/>
  <c r="AF10" i="20"/>
  <c r="AI11" i="21"/>
  <c r="AS24" i="20"/>
  <c r="AO10" i="20"/>
  <c r="AG10" i="20"/>
  <c r="AX15" i="20"/>
  <c r="AR22" i="21"/>
  <c r="AI22" i="21"/>
  <c r="AU17" i="21"/>
  <c r="AX12" i="21"/>
  <c r="AX6" i="21"/>
  <c r="AH30" i="21"/>
  <c r="AU14" i="21"/>
  <c r="AW24" i="21"/>
  <c r="AT10" i="21"/>
  <c r="AQ21" i="21"/>
  <c r="AI25" i="21"/>
  <c r="AR25" i="21"/>
  <c r="AY27" i="21"/>
  <c r="AJ17" i="23"/>
  <c r="AB17" i="23"/>
  <c r="AN22" i="23"/>
  <c r="AF22" i="23"/>
  <c r="AV32" i="24"/>
  <c r="AJ19" i="23"/>
  <c r="AB19" i="23"/>
  <c r="AJ24" i="23"/>
  <c r="AB24" i="23"/>
  <c r="AY11" i="24"/>
  <c r="AY31" i="24"/>
  <c r="AO8" i="20"/>
  <c r="AG8" i="20"/>
  <c r="AK8" i="20"/>
  <c r="AC8" i="20"/>
  <c r="AO7" i="20"/>
  <c r="AG7" i="20"/>
  <c r="AD18" i="20"/>
  <c r="AL18" i="20"/>
  <c r="AT25" i="20"/>
  <c r="AI20" i="21"/>
  <c r="AX15" i="21"/>
  <c r="AT24" i="23"/>
  <c r="AX18" i="23"/>
  <c r="AY17" i="24"/>
  <c r="BI11" i="20"/>
  <c r="O11" i="20" s="1"/>
  <c r="O30" i="20" s="1"/>
  <c r="AY7" i="24"/>
  <c r="AU21" i="21"/>
  <c r="AX16" i="21"/>
  <c r="AT12" i="21"/>
  <c r="AX10" i="21"/>
  <c r="AW20" i="21"/>
  <c r="O22" i="23"/>
  <c r="AP24" i="23"/>
  <c r="AH24" i="23"/>
  <c r="AJ16" i="23"/>
  <c r="AB16" i="23"/>
  <c r="AJ7" i="23"/>
  <c r="AB7" i="23"/>
  <c r="AR14" i="21"/>
  <c r="AI14" i="21"/>
  <c r="AT17" i="21"/>
  <c r="AO9" i="20"/>
  <c r="AG9" i="20"/>
  <c r="AF7" i="20"/>
  <c r="AN7" i="20"/>
  <c r="AJ10" i="20"/>
  <c r="AQ10" i="20" s="1"/>
  <c r="AB10" i="20"/>
  <c r="AM7" i="20"/>
  <c r="AE7" i="20"/>
  <c r="AR18" i="21"/>
  <c r="AI18" i="21"/>
  <c r="T30" i="21"/>
  <c r="AR22" i="23"/>
  <c r="AY29" i="24"/>
  <c r="BA38" i="24"/>
  <c r="AL10" i="20"/>
  <c r="AD10" i="20"/>
  <c r="AP12" i="20"/>
  <c r="AH12" i="20"/>
  <c r="AP7" i="20"/>
  <c r="AH7" i="20"/>
  <c r="AY29" i="21"/>
  <c r="AQ22" i="21"/>
  <c r="AI13" i="21"/>
  <c r="AR13" i="21"/>
  <c r="AQ25" i="21"/>
  <c r="AY9" i="23"/>
  <c r="AK21" i="23"/>
  <c r="AC21" i="23"/>
  <c r="AN11" i="20"/>
  <c r="AF11" i="20"/>
  <c r="AL9" i="20"/>
  <c r="AD9" i="20"/>
  <c r="AM10" i="20"/>
  <c r="AE10" i="20"/>
  <c r="AU32" i="24"/>
  <c r="AY13" i="23"/>
  <c r="BM10" i="20"/>
  <c r="S10" i="20" s="1"/>
  <c r="T10" i="20" s="1"/>
  <c r="L10" i="20" s="1"/>
  <c r="BM8" i="20"/>
  <c r="S8" i="20" s="1"/>
  <c r="BJ29" i="20"/>
  <c r="P29" i="20" s="1"/>
  <c r="BJ20" i="20"/>
  <c r="P20" i="20" s="1"/>
  <c r="T20" i="20" s="1"/>
  <c r="L20" i="20" s="1"/>
  <c r="AP20" i="20"/>
  <c r="AH20" i="20"/>
  <c r="BG19" i="20"/>
  <c r="M19" i="20" s="1"/>
  <c r="AK18" i="23"/>
  <c r="AC18" i="23"/>
  <c r="AO20" i="23"/>
  <c r="AG20" i="23"/>
  <c r="N22" i="23"/>
  <c r="Q23" i="23"/>
  <c r="S25" i="23"/>
  <c r="P6" i="23"/>
  <c r="M21" i="23"/>
  <c r="O21" i="23"/>
  <c r="R19" i="23"/>
  <c r="N20" i="23"/>
  <c r="S22" i="23"/>
  <c r="Q15" i="23"/>
  <c r="BJ9" i="20"/>
  <c r="P9" i="20" s="1"/>
  <c r="AR23" i="20"/>
  <c r="AX20" i="21"/>
  <c r="AQ14" i="21"/>
  <c r="BM26" i="15"/>
  <c r="BG28" i="15"/>
  <c r="BG26" i="15"/>
  <c r="BH27" i="15"/>
  <c r="BI28" i="15"/>
  <c r="BH26" i="15"/>
  <c r="BL26" i="15"/>
  <c r="BI27" i="15"/>
  <c r="BM27" i="15"/>
  <c r="BJ28" i="15"/>
  <c r="BJ26" i="15"/>
  <c r="BG27" i="15"/>
  <c r="BK27" i="15"/>
  <c r="BH28" i="15"/>
  <c r="BL28" i="15"/>
  <c r="BY11" i="5"/>
  <c r="BI24" i="5"/>
  <c r="BH6" i="5"/>
  <c r="BH24" i="5"/>
  <c r="BK6" i="5"/>
  <c r="BG6" i="5"/>
  <c r="BM24" i="5"/>
  <c r="BJ6" i="5"/>
  <c r="BO7" i="5"/>
  <c r="BO8" i="5" s="1"/>
  <c r="BO9" i="5" s="1"/>
  <c r="BO10" i="5" s="1"/>
  <c r="BM25" i="5"/>
  <c r="BM6" i="5"/>
  <c r="BI6" i="5"/>
  <c r="BL25" i="5"/>
  <c r="BJ24" i="5"/>
  <c r="BG25" i="5"/>
  <c r="BK25" i="5"/>
  <c r="BG24" i="5"/>
  <c r="BK24" i="5"/>
  <c r="BH25" i="5"/>
  <c r="AV21" i="20" l="1"/>
  <c r="AW23" i="20"/>
  <c r="T9" i="20"/>
  <c r="L9" i="20" s="1"/>
  <c r="M30" i="20"/>
  <c r="AH23" i="20"/>
  <c r="AP23" i="20"/>
  <c r="AG24" i="20"/>
  <c r="AO24" i="20"/>
  <c r="AQ24" i="20" s="1"/>
  <c r="T24" i="20"/>
  <c r="L24" i="20" s="1"/>
  <c r="AN18" i="20"/>
  <c r="AF18" i="20"/>
  <c r="AN23" i="20"/>
  <c r="AF23" i="20"/>
  <c r="AV15" i="20"/>
  <c r="AP22" i="20"/>
  <c r="AH22" i="20"/>
  <c r="AN17" i="20"/>
  <c r="AF17" i="20"/>
  <c r="AJ21" i="20"/>
  <c r="AB21" i="20"/>
  <c r="AE18" i="20"/>
  <c r="AM18" i="20"/>
  <c r="AU14" i="20"/>
  <c r="T14" i="20"/>
  <c r="L14" i="20" s="1"/>
  <c r="AJ14" i="20"/>
  <c r="AQ14" i="20" s="1"/>
  <c r="AB14" i="20"/>
  <c r="AP25" i="20"/>
  <c r="AQ25" i="20" s="1"/>
  <c r="AH25" i="20"/>
  <c r="T25" i="20"/>
  <c r="L25" i="20" s="1"/>
  <c r="AS23" i="20"/>
  <c r="AL21" i="20"/>
  <c r="AD21" i="20"/>
  <c r="AJ15" i="20"/>
  <c r="AB15" i="20"/>
  <c r="AG29" i="20"/>
  <c r="AO29" i="20"/>
  <c r="AJ18" i="20"/>
  <c r="AB18" i="20"/>
  <c r="AG17" i="20"/>
  <c r="AO17" i="20"/>
  <c r="AH29" i="20"/>
  <c r="AP29" i="20"/>
  <c r="AM22" i="20"/>
  <c r="AE22" i="20"/>
  <c r="AW22" i="20"/>
  <c r="AC29" i="20"/>
  <c r="AK29" i="20"/>
  <c r="AF20" i="20"/>
  <c r="AN20" i="20"/>
  <c r="AO16" i="20"/>
  <c r="AG16" i="20"/>
  <c r="AH18" i="20"/>
  <c r="AP18" i="20"/>
  <c r="AH17" i="20"/>
  <c r="AP17" i="20"/>
  <c r="AF22" i="20"/>
  <c r="AN22" i="20"/>
  <c r="AB6" i="20"/>
  <c r="AB30" i="20" s="1"/>
  <c r="AJ6" i="20"/>
  <c r="AJ30" i="20" s="1"/>
  <c r="AB29" i="20"/>
  <c r="AJ29" i="20"/>
  <c r="T17" i="20"/>
  <c r="L17" i="20" s="1"/>
  <c r="AJ17" i="20"/>
  <c r="AB17" i="20"/>
  <c r="AO18" i="20"/>
  <c r="AG18" i="20"/>
  <c r="AE16" i="20"/>
  <c r="AM16" i="20"/>
  <c r="T22" i="20"/>
  <c r="L22" i="20" s="1"/>
  <c r="AD22" i="20"/>
  <c r="AL22" i="20"/>
  <c r="AL29" i="20"/>
  <c r="AD29" i="20"/>
  <c r="AO6" i="20"/>
  <c r="AO30" i="20" s="1"/>
  <c r="AG6" i="20"/>
  <c r="AG30" i="20" s="1"/>
  <c r="AF29" i="20"/>
  <c r="AN29" i="20"/>
  <c r="AC18" i="20"/>
  <c r="AK18" i="20"/>
  <c r="T18" i="20"/>
  <c r="L18" i="20" s="1"/>
  <c r="T16" i="20"/>
  <c r="L16" i="20" s="1"/>
  <c r="AL16" i="20"/>
  <c r="AD16" i="20"/>
  <c r="AO15" i="20"/>
  <c r="AG15" i="20"/>
  <c r="T15" i="20"/>
  <c r="L15" i="20" s="1"/>
  <c r="AK19" i="20"/>
  <c r="AC19" i="20"/>
  <c r="AL20" i="20"/>
  <c r="AD20" i="20"/>
  <c r="AY18" i="21"/>
  <c r="AY20" i="21"/>
  <c r="AT30" i="21"/>
  <c r="AY23" i="21"/>
  <c r="AY15" i="21"/>
  <c r="AV30" i="21"/>
  <c r="AY11" i="21"/>
  <c r="AY19" i="21"/>
  <c r="AY13" i="20"/>
  <c r="AY13" i="21"/>
  <c r="AY12" i="21"/>
  <c r="AX30" i="21"/>
  <c r="AY16" i="21"/>
  <c r="BB38" i="24"/>
  <c r="AX20" i="20"/>
  <c r="AU10" i="20"/>
  <c r="AV11" i="20"/>
  <c r="AU19" i="20"/>
  <c r="AU7" i="20"/>
  <c r="AQ30" i="21"/>
  <c r="AQ33" i="21" s="1"/>
  <c r="AT9" i="20"/>
  <c r="AV19" i="20"/>
  <c r="AV17" i="23"/>
  <c r="AU8" i="20"/>
  <c r="AT8" i="20"/>
  <c r="AW21" i="20"/>
  <c r="AW11" i="20"/>
  <c r="AW9" i="20"/>
  <c r="AX20" i="23"/>
  <c r="AY17" i="21"/>
  <c r="AY24" i="21"/>
  <c r="AW10" i="20"/>
  <c r="AV10" i="20"/>
  <c r="AT23" i="23"/>
  <c r="AT19" i="20"/>
  <c r="AX19" i="20"/>
  <c r="AT10" i="20"/>
  <c r="AS7" i="20"/>
  <c r="AT7" i="20"/>
  <c r="AL21" i="23"/>
  <c r="AD21" i="23"/>
  <c r="O28" i="23"/>
  <c r="N19" i="23"/>
  <c r="R15" i="23"/>
  <c r="S26" i="23"/>
  <c r="Q7" i="23"/>
  <c r="M25" i="23"/>
  <c r="N23" i="23"/>
  <c r="R28" i="23"/>
  <c r="P29" i="23"/>
  <c r="P25" i="23"/>
  <c r="O29" i="23"/>
  <c r="AI8" i="20"/>
  <c r="AR8" i="20"/>
  <c r="AQ7" i="20"/>
  <c r="AV6" i="23"/>
  <c r="AC30" i="20"/>
  <c r="AS6" i="20"/>
  <c r="AR6" i="23"/>
  <c r="N25" i="23"/>
  <c r="Q30" i="20"/>
  <c r="AF6" i="20"/>
  <c r="AN6" i="20"/>
  <c r="AP11" i="20"/>
  <c r="AH11" i="20"/>
  <c r="AX9" i="20"/>
  <c r="AU11" i="20"/>
  <c r="AT17" i="20"/>
  <c r="AI30" i="21"/>
  <c r="AR7" i="23"/>
  <c r="AR24" i="23"/>
  <c r="O15" i="23"/>
  <c r="O16" i="23"/>
  <c r="M18" i="23"/>
  <c r="R25" i="23"/>
  <c r="O25" i="23"/>
  <c r="AN23" i="23"/>
  <c r="AF23" i="23"/>
  <c r="P26" i="23"/>
  <c r="M26" i="23"/>
  <c r="O26" i="23"/>
  <c r="AW20" i="23"/>
  <c r="AM20" i="20"/>
  <c r="AE20" i="20"/>
  <c r="AP8" i="20"/>
  <c r="AP30" i="20" s="1"/>
  <c r="AH8" i="20"/>
  <c r="AH30" i="20" s="1"/>
  <c r="AS21" i="23"/>
  <c r="AR10" i="20"/>
  <c r="AI10" i="20"/>
  <c r="AY10" i="20" s="1"/>
  <c r="AX24" i="23"/>
  <c r="AT18" i="20"/>
  <c r="AS8" i="20"/>
  <c r="AR17" i="23"/>
  <c r="AQ8" i="20"/>
  <c r="AW19" i="20"/>
  <c r="AS20" i="20"/>
  <c r="AS9" i="20"/>
  <c r="AT19" i="23"/>
  <c r="AR9" i="20"/>
  <c r="AS12" i="20"/>
  <c r="AK30" i="20"/>
  <c r="AW12" i="20"/>
  <c r="S30" i="20"/>
  <c r="AR20" i="20"/>
  <c r="AU12" i="20"/>
  <c r="AF8" i="20"/>
  <c r="AN8" i="20"/>
  <c r="P30" i="20"/>
  <c r="AM6" i="20"/>
  <c r="AE6" i="20"/>
  <c r="AN9" i="20"/>
  <c r="AF9" i="20"/>
  <c r="AV12" i="20"/>
  <c r="AS10" i="20"/>
  <c r="AT12" i="20"/>
  <c r="M29" i="23"/>
  <c r="AO19" i="23"/>
  <c r="AG19" i="23"/>
  <c r="AM6" i="23"/>
  <c r="AE6" i="23"/>
  <c r="N7" i="23"/>
  <c r="O20" i="23"/>
  <c r="AM9" i="20"/>
  <c r="AE9" i="20"/>
  <c r="S28" i="23"/>
  <c r="Q29" i="23"/>
  <c r="S27" i="23"/>
  <c r="AJ21" i="23"/>
  <c r="AB21" i="23"/>
  <c r="R21" i="23"/>
  <c r="T21" i="23" s="1"/>
  <c r="L21" i="23" s="1"/>
  <c r="O17" i="23"/>
  <c r="R26" i="23"/>
  <c r="R24" i="23"/>
  <c r="S29" i="23"/>
  <c r="N16" i="23"/>
  <c r="AM29" i="20"/>
  <c r="AE29" i="20"/>
  <c r="T29" i="20"/>
  <c r="L29" i="20" s="1"/>
  <c r="AP10" i="20"/>
  <c r="AH10" i="20"/>
  <c r="AX7" i="20"/>
  <c r="AX12" i="20"/>
  <c r="AY14" i="21"/>
  <c r="AL11" i="20"/>
  <c r="AL30" i="20" s="1"/>
  <c r="AD11" i="20"/>
  <c r="AV22" i="23"/>
  <c r="AY25" i="21"/>
  <c r="T8" i="20"/>
  <c r="L8" i="20" s="1"/>
  <c r="AY34" i="24"/>
  <c r="AY35" i="24" s="1"/>
  <c r="AY32" i="24"/>
  <c r="M35" i="24"/>
  <c r="M36" i="24" s="1"/>
  <c r="AX15" i="23"/>
  <c r="AQ12" i="20"/>
  <c r="AX19" i="23"/>
  <c r="AK11" i="20"/>
  <c r="AC11" i="20"/>
  <c r="T11" i="20"/>
  <c r="L11" i="20" s="1"/>
  <c r="AJ11" i="20"/>
  <c r="AB11" i="20"/>
  <c r="AN15" i="23"/>
  <c r="AF15" i="23"/>
  <c r="AK20" i="23"/>
  <c r="AC20" i="23"/>
  <c r="AP25" i="23"/>
  <c r="AH25" i="23"/>
  <c r="Q26" i="23"/>
  <c r="R6" i="23"/>
  <c r="T6" i="23" s="1"/>
  <c r="AP22" i="23"/>
  <c r="AH22" i="23"/>
  <c r="Q25" i="23"/>
  <c r="N29" i="23"/>
  <c r="M28" i="23"/>
  <c r="M20" i="23"/>
  <c r="N28" i="23"/>
  <c r="R29" i="23"/>
  <c r="AK22" i="23"/>
  <c r="AC22" i="23"/>
  <c r="T22" i="23"/>
  <c r="L22" i="23" s="1"/>
  <c r="R7" i="23"/>
  <c r="AS18" i="23"/>
  <c r="T19" i="20"/>
  <c r="L19" i="20" s="1"/>
  <c r="AB19" i="20"/>
  <c r="AJ19" i="20"/>
  <c r="AV7" i="20"/>
  <c r="AR16" i="23"/>
  <c r="AL22" i="23"/>
  <c r="AD22" i="23"/>
  <c r="AW7" i="20"/>
  <c r="AW8" i="20"/>
  <c r="AR19" i="23"/>
  <c r="AY22" i="21"/>
  <c r="AI7" i="20"/>
  <c r="AR7" i="20"/>
  <c r="AI12" i="20"/>
  <c r="AR12" i="20"/>
  <c r="AV24" i="23"/>
  <c r="AT6" i="20"/>
  <c r="L6" i="20"/>
  <c r="AX6" i="20"/>
  <c r="AY21" i="21"/>
  <c r="AM15" i="23"/>
  <c r="AE15" i="23"/>
  <c r="AG20" i="20"/>
  <c r="AO20" i="20"/>
  <c r="AR15" i="23"/>
  <c r="AI14" i="23"/>
  <c r="AY14" i="23" s="1"/>
  <c r="AR14" i="23"/>
  <c r="AQ35" i="24"/>
  <c r="BG13" i="5"/>
  <c r="BG26" i="5"/>
  <c r="BG29" i="5"/>
  <c r="BL29" i="5"/>
  <c r="BK29" i="5"/>
  <c r="BJ29" i="5"/>
  <c r="BL6" i="5"/>
  <c r="BI29" i="5"/>
  <c r="BH29" i="5"/>
  <c r="BM29" i="5"/>
  <c r="A3" i="15"/>
  <c r="A3" i="5"/>
  <c r="P30" i="23" l="1"/>
  <c r="S30" i="23"/>
  <c r="AQ21" i="20"/>
  <c r="AQ19" i="20"/>
  <c r="AQ15" i="20"/>
  <c r="AQ29" i="20"/>
  <c r="AR21" i="20"/>
  <c r="AX22" i="20"/>
  <c r="AQ17" i="20"/>
  <c r="AI17" i="20"/>
  <c r="AX29" i="20"/>
  <c r="AQ23" i="20"/>
  <c r="AT20" i="20"/>
  <c r="AI18" i="20"/>
  <c r="AW17" i="20"/>
  <c r="AW29" i="20"/>
  <c r="AV18" i="20"/>
  <c r="AV17" i="20"/>
  <c r="AR18" i="20"/>
  <c r="AR15" i="20"/>
  <c r="AR14" i="20"/>
  <c r="AI14" i="20"/>
  <c r="AY14" i="20" s="1"/>
  <c r="AW24" i="20"/>
  <c r="AI24" i="20"/>
  <c r="AY24" i="20" s="1"/>
  <c r="AU22" i="20"/>
  <c r="AT21" i="20"/>
  <c r="AX25" i="20"/>
  <c r="AI25" i="20"/>
  <c r="AY25" i="20" s="1"/>
  <c r="AU18" i="20"/>
  <c r="AI21" i="20"/>
  <c r="AV23" i="20"/>
  <c r="AI23" i="20"/>
  <c r="AX23" i="20"/>
  <c r="AQ18" i="20"/>
  <c r="AW6" i="20"/>
  <c r="AQ22" i="20"/>
  <c r="AU16" i="20"/>
  <c r="AR29" i="20"/>
  <c r="AV22" i="20"/>
  <c r="AX18" i="20"/>
  <c r="AV20" i="20"/>
  <c r="AQ16" i="20"/>
  <c r="AT29" i="20"/>
  <c r="AX17" i="20"/>
  <c r="AS29" i="20"/>
  <c r="AW15" i="20"/>
  <c r="AI15" i="20"/>
  <c r="AW18" i="20"/>
  <c r="AR6" i="20"/>
  <c r="AW16" i="20"/>
  <c r="AS19" i="20"/>
  <c r="AV29" i="20"/>
  <c r="AI16" i="20"/>
  <c r="AT16" i="20"/>
  <c r="AR17" i="20"/>
  <c r="AS18" i="20"/>
  <c r="AI22" i="20"/>
  <c r="AT22" i="20"/>
  <c r="AI6" i="20"/>
  <c r="AR30" i="20"/>
  <c r="AZ33" i="21"/>
  <c r="BB33" i="21" s="1"/>
  <c r="BC36" i="21" s="1"/>
  <c r="AW30" i="20"/>
  <c r="AY7" i="20"/>
  <c r="AQ9" i="20"/>
  <c r="AY12" i="20"/>
  <c r="AT22" i="23"/>
  <c r="AV8" i="20"/>
  <c r="AX11" i="20"/>
  <c r="AQ20" i="20"/>
  <c r="AV9" i="20"/>
  <c r="AQ6" i="20"/>
  <c r="AX22" i="23"/>
  <c r="AT11" i="20"/>
  <c r="AX8" i="20"/>
  <c r="AW20" i="20"/>
  <c r="AX30" i="20"/>
  <c r="AU9" i="20"/>
  <c r="AU20" i="20"/>
  <c r="AY8" i="20"/>
  <c r="AR19" i="20"/>
  <c r="AI19" i="20"/>
  <c r="AO29" i="23"/>
  <c r="AG29" i="23"/>
  <c r="AK29" i="23"/>
  <c r="AC29" i="23"/>
  <c r="AU29" i="20"/>
  <c r="AI29" i="20"/>
  <c r="AO24" i="23"/>
  <c r="AQ24" i="23" s="1"/>
  <c r="AG24" i="23"/>
  <c r="T24" i="23"/>
  <c r="L24" i="23" s="1"/>
  <c r="AN29" i="23"/>
  <c r="AF29" i="23"/>
  <c r="AL20" i="23"/>
  <c r="AD20" i="23"/>
  <c r="AI20" i="20"/>
  <c r="AJ26" i="23"/>
  <c r="AB26" i="23"/>
  <c r="T26" i="23"/>
  <c r="L26" i="23" s="1"/>
  <c r="AL16" i="23"/>
  <c r="AD16" i="23"/>
  <c r="AF30" i="20"/>
  <c r="AV6" i="20"/>
  <c r="AL29" i="23"/>
  <c r="AD29" i="23"/>
  <c r="AK23" i="23"/>
  <c r="AQ23" i="23" s="1"/>
  <c r="AC23" i="23"/>
  <c r="T23" i="23"/>
  <c r="L23" i="23" s="1"/>
  <c r="AO15" i="23"/>
  <c r="AG15" i="23"/>
  <c r="AN28" i="23"/>
  <c r="AF28" i="23"/>
  <c r="AJ29" i="23"/>
  <c r="AB29" i="23"/>
  <c r="T29" i="23"/>
  <c r="L29" i="23" s="1"/>
  <c r="L6" i="23"/>
  <c r="T30" i="20"/>
  <c r="AD30" i="20"/>
  <c r="AT30" i="20" s="1"/>
  <c r="AK28" i="23"/>
  <c r="AC28" i="23"/>
  <c r="AN25" i="23"/>
  <c r="AF25" i="23"/>
  <c r="R30" i="23"/>
  <c r="AO6" i="23"/>
  <c r="AQ6" i="23" s="1"/>
  <c r="AG6" i="23"/>
  <c r="AI6" i="23" s="1"/>
  <c r="AS20" i="23"/>
  <c r="AX10" i="20"/>
  <c r="AO26" i="23"/>
  <c r="AG26" i="23"/>
  <c r="AR21" i="23"/>
  <c r="AH28" i="23"/>
  <c r="AP28" i="23"/>
  <c r="AC7" i="23"/>
  <c r="AK7" i="23"/>
  <c r="N30" i="23"/>
  <c r="T7" i="23"/>
  <c r="L7" i="23" s="1"/>
  <c r="AW19" i="23"/>
  <c r="AM26" i="23"/>
  <c r="AE26" i="23"/>
  <c r="AL25" i="23"/>
  <c r="AD25" i="23"/>
  <c r="AL15" i="23"/>
  <c r="AD15" i="23"/>
  <c r="O30" i="23"/>
  <c r="T15" i="23"/>
  <c r="L15" i="23" s="1"/>
  <c r="AM25" i="23"/>
  <c r="AE25" i="23"/>
  <c r="T25" i="23"/>
  <c r="L25" i="23" s="1"/>
  <c r="AB25" i="23"/>
  <c r="AJ25" i="23"/>
  <c r="AK19" i="23"/>
  <c r="AQ19" i="23" s="1"/>
  <c r="AC19" i="23"/>
  <c r="T19" i="23"/>
  <c r="L19" i="23" s="1"/>
  <c r="AS22" i="23"/>
  <c r="AI22" i="23"/>
  <c r="AR11" i="20"/>
  <c r="AI11" i="20"/>
  <c r="AD17" i="23"/>
  <c r="AL17" i="23"/>
  <c r="AQ17" i="23" s="1"/>
  <c r="T17" i="23"/>
  <c r="L17" i="23" s="1"/>
  <c r="AU6" i="23"/>
  <c r="AE30" i="20"/>
  <c r="AU6" i="20"/>
  <c r="AM28" i="23"/>
  <c r="AE28" i="23"/>
  <c r="AO25" i="23"/>
  <c r="AG25" i="23"/>
  <c r="AK25" i="23"/>
  <c r="AC25" i="23"/>
  <c r="AE29" i="23"/>
  <c r="AM29" i="23"/>
  <c r="AN7" i="23"/>
  <c r="AF7" i="23"/>
  <c r="Q30" i="23"/>
  <c r="AD28" i="23"/>
  <c r="AL28" i="23"/>
  <c r="T20" i="23"/>
  <c r="L20" i="23" s="1"/>
  <c r="AJ20" i="23"/>
  <c r="AB20" i="23"/>
  <c r="AN26" i="23"/>
  <c r="AF26" i="23"/>
  <c r="AK16" i="23"/>
  <c r="AC16" i="23"/>
  <c r="T16" i="23"/>
  <c r="L16" i="23" s="1"/>
  <c r="AU15" i="23"/>
  <c r="AG7" i="23"/>
  <c r="AO7" i="23"/>
  <c r="AQ22" i="23"/>
  <c r="AJ28" i="23"/>
  <c r="AB28" i="23"/>
  <c r="T28" i="23"/>
  <c r="L28" i="23" s="1"/>
  <c r="AX25" i="23"/>
  <c r="AV15" i="23"/>
  <c r="AQ11" i="20"/>
  <c r="AS11" i="20"/>
  <c r="AP29" i="23"/>
  <c r="AH29" i="23"/>
  <c r="AO21" i="23"/>
  <c r="AQ21" i="23" s="1"/>
  <c r="AG21" i="23"/>
  <c r="AP27" i="23"/>
  <c r="AQ27" i="23" s="1"/>
  <c r="AH27" i="23"/>
  <c r="T27" i="23"/>
  <c r="L27" i="23" s="1"/>
  <c r="AM30" i="20"/>
  <c r="AI9" i="20"/>
  <c r="AL26" i="23"/>
  <c r="AD26" i="23"/>
  <c r="AV23" i="23"/>
  <c r="T18" i="23"/>
  <c r="L18" i="23" s="1"/>
  <c r="AJ18" i="23"/>
  <c r="AB18" i="23"/>
  <c r="M30" i="23"/>
  <c r="M33" i="21"/>
  <c r="M34" i="21" s="1"/>
  <c r="AY30" i="21"/>
  <c r="AZ35" i="21" s="1"/>
  <c r="AZ36" i="21" s="1"/>
  <c r="AY32" i="21"/>
  <c r="BC33" i="21" s="1"/>
  <c r="AY33" i="21"/>
  <c r="AN30" i="20"/>
  <c r="AS30" i="20"/>
  <c r="AO28" i="23"/>
  <c r="AG28" i="23"/>
  <c r="AP26" i="23"/>
  <c r="AH26" i="23"/>
  <c r="AT21" i="23"/>
  <c r="AQ16" i="23" l="1"/>
  <c r="AY23" i="20"/>
  <c r="AY21" i="20"/>
  <c r="AQ20" i="23"/>
  <c r="AY18" i="20"/>
  <c r="AY17" i="20"/>
  <c r="AY15" i="20"/>
  <c r="AY22" i="20"/>
  <c r="AY16" i="20"/>
  <c r="AY29" i="20"/>
  <c r="AY6" i="20"/>
  <c r="AY19" i="20"/>
  <c r="BD33" i="21"/>
  <c r="AQ30" i="20"/>
  <c r="AY9" i="20"/>
  <c r="AT20" i="23"/>
  <c r="AY20" i="20"/>
  <c r="AV26" i="23"/>
  <c r="AW25" i="23"/>
  <c r="AT29" i="23"/>
  <c r="AT16" i="23"/>
  <c r="AV29" i="23"/>
  <c r="AW21" i="23"/>
  <c r="AM30" i="23"/>
  <c r="AU28" i="23"/>
  <c r="AW7" i="23"/>
  <c r="AS28" i="23"/>
  <c r="AT28" i="23"/>
  <c r="AH30" i="23"/>
  <c r="AX29" i="23"/>
  <c r="AW26" i="23"/>
  <c r="AV25" i="23"/>
  <c r="AP30" i="23"/>
  <c r="AU30" i="20"/>
  <c r="AQ18" i="23"/>
  <c r="AJ30" i="23"/>
  <c r="AS19" i="23"/>
  <c r="AI19" i="23"/>
  <c r="AY19" i="23" s="1"/>
  <c r="AY6" i="23"/>
  <c r="AR28" i="23"/>
  <c r="AI28" i="23"/>
  <c r="AS16" i="23"/>
  <c r="AI16" i="23"/>
  <c r="AV7" i="23"/>
  <c r="AF30" i="23"/>
  <c r="AY11" i="20"/>
  <c r="AL30" i="23"/>
  <c r="AQ15" i="23"/>
  <c r="AK30" i="23"/>
  <c r="AQ7" i="23"/>
  <c r="AI21" i="23"/>
  <c r="AY21" i="23" s="1"/>
  <c r="AQ29" i="23"/>
  <c r="AQ26" i="23"/>
  <c r="AW28" i="23"/>
  <c r="AI18" i="23"/>
  <c r="AR18" i="23"/>
  <c r="AB30" i="23"/>
  <c r="AT26" i="23"/>
  <c r="AQ28" i="23"/>
  <c r="AN30" i="23"/>
  <c r="AS25" i="23"/>
  <c r="AI25" i="23"/>
  <c r="AR25" i="23"/>
  <c r="AT25" i="23"/>
  <c r="AS7" i="23"/>
  <c r="AC30" i="23"/>
  <c r="AI7" i="23"/>
  <c r="T30" i="23"/>
  <c r="AV28" i="23"/>
  <c r="AW29" i="23"/>
  <c r="AX27" i="23"/>
  <c r="AI27" i="23"/>
  <c r="AY27" i="23" s="1"/>
  <c r="AI20" i="23"/>
  <c r="AR20" i="23"/>
  <c r="AY22" i="23"/>
  <c r="AS23" i="23"/>
  <c r="AI23" i="23"/>
  <c r="AY23" i="23" s="1"/>
  <c r="AX26" i="23"/>
  <c r="AU29" i="23"/>
  <c r="AT17" i="23"/>
  <c r="AI17" i="23"/>
  <c r="AY17" i="23" s="1"/>
  <c r="AU25" i="23"/>
  <c r="AT15" i="23"/>
  <c r="AD30" i="23"/>
  <c r="AI15" i="23"/>
  <c r="AU26" i="23"/>
  <c r="AX28" i="23"/>
  <c r="AG30" i="23"/>
  <c r="AW6" i="23"/>
  <c r="AR29" i="23"/>
  <c r="AI29" i="23"/>
  <c r="AW15" i="23"/>
  <c r="AV30" i="20"/>
  <c r="AR26" i="23"/>
  <c r="AI26" i="23"/>
  <c r="AW24" i="23"/>
  <c r="AI24" i="23"/>
  <c r="AY24" i="23" s="1"/>
  <c r="AS29" i="23"/>
  <c r="AE30" i="23"/>
  <c r="AQ25" i="23"/>
  <c r="AO30" i="23"/>
  <c r="AI30" i="20"/>
  <c r="B54" i="20" s="1"/>
  <c r="BC33" i="15"/>
  <c r="BF29" i="15"/>
  <c r="BE29" i="15"/>
  <c r="BD29" i="15"/>
  <c r="BC29" i="15"/>
  <c r="BB29" i="15"/>
  <c r="BA29" i="15"/>
  <c r="AZ29" i="15"/>
  <c r="BF28" i="15"/>
  <c r="BE28" i="15"/>
  <c r="BD28" i="15"/>
  <c r="BC28" i="15"/>
  <c r="BB28" i="15"/>
  <c r="BA28" i="15"/>
  <c r="AZ28" i="15"/>
  <c r="BF27" i="15"/>
  <c r="BE27" i="15"/>
  <c r="BD27" i="15"/>
  <c r="BC27" i="15"/>
  <c r="BB27" i="15"/>
  <c r="BA27" i="15"/>
  <c r="AZ27" i="15"/>
  <c r="BF26" i="15"/>
  <c r="BE26" i="15"/>
  <c r="BD26" i="15"/>
  <c r="BC26" i="15"/>
  <c r="BB26" i="15"/>
  <c r="BA26" i="15"/>
  <c r="AZ26" i="15"/>
  <c r="BF25" i="15"/>
  <c r="BE25" i="15"/>
  <c r="BD25" i="15"/>
  <c r="BC25" i="15"/>
  <c r="BB25" i="15"/>
  <c r="BA25" i="15"/>
  <c r="AZ25" i="15"/>
  <c r="BF24" i="15"/>
  <c r="BE24" i="15"/>
  <c r="BD24" i="15"/>
  <c r="BC24" i="15"/>
  <c r="BB24" i="15"/>
  <c r="BA24" i="15"/>
  <c r="AZ24" i="15"/>
  <c r="BF23" i="15"/>
  <c r="BE23" i="15"/>
  <c r="BD23" i="15"/>
  <c r="BC23" i="15"/>
  <c r="BB23" i="15"/>
  <c r="BA23" i="15"/>
  <c r="AZ23" i="15"/>
  <c r="BF22" i="15"/>
  <c r="BE22" i="15"/>
  <c r="BD22" i="15"/>
  <c r="BC22" i="15"/>
  <c r="BB22" i="15"/>
  <c r="BA22" i="15"/>
  <c r="AZ22" i="15"/>
  <c r="BF21" i="15"/>
  <c r="BE21" i="15"/>
  <c r="BD21" i="15"/>
  <c r="BC21" i="15"/>
  <c r="BB21" i="15"/>
  <c r="BA21" i="15"/>
  <c r="AZ21" i="15"/>
  <c r="BF20" i="15"/>
  <c r="BE20" i="15"/>
  <c r="BD20" i="15"/>
  <c r="BC20" i="15"/>
  <c r="BB20" i="15"/>
  <c r="BA20" i="15"/>
  <c r="AZ20" i="15"/>
  <c r="BF19" i="15"/>
  <c r="BE19" i="15"/>
  <c r="BD19" i="15"/>
  <c r="BC19" i="15"/>
  <c r="BB19" i="15"/>
  <c r="BA19" i="15"/>
  <c r="AZ19" i="15"/>
  <c r="BF18" i="15"/>
  <c r="BE18" i="15"/>
  <c r="BD18" i="15"/>
  <c r="BC18" i="15"/>
  <c r="BB18" i="15"/>
  <c r="BA18" i="15"/>
  <c r="AZ18" i="15"/>
  <c r="BF17" i="15"/>
  <c r="BE17" i="15"/>
  <c r="BD17" i="15"/>
  <c r="BC17" i="15"/>
  <c r="BB17" i="15"/>
  <c r="BA17" i="15"/>
  <c r="AZ17" i="15"/>
  <c r="BF16" i="15"/>
  <c r="BE16" i="15"/>
  <c r="BD16" i="15"/>
  <c r="BC16" i="15"/>
  <c r="BB16" i="15"/>
  <c r="BA16" i="15"/>
  <c r="AZ16" i="15"/>
  <c r="BF15" i="15"/>
  <c r="BE15" i="15"/>
  <c r="BD15" i="15"/>
  <c r="BC15" i="15"/>
  <c r="BB15" i="15"/>
  <c r="BA15" i="15"/>
  <c r="AZ15" i="15"/>
  <c r="BF14" i="15"/>
  <c r="BE14" i="15"/>
  <c r="BD14" i="15"/>
  <c r="BC14" i="15"/>
  <c r="BB14" i="15"/>
  <c r="BA14" i="15"/>
  <c r="AZ14" i="15"/>
  <c r="BF13" i="15"/>
  <c r="BE13" i="15"/>
  <c r="BD13" i="15"/>
  <c r="BC13" i="15"/>
  <c r="BB13" i="15"/>
  <c r="BA13" i="15"/>
  <c r="AZ13" i="15"/>
  <c r="BF12" i="15"/>
  <c r="BE12" i="15"/>
  <c r="BD12" i="15"/>
  <c r="BC12" i="15"/>
  <c r="BB12" i="15"/>
  <c r="BA12" i="15"/>
  <c r="AZ12" i="15"/>
  <c r="BF11" i="15"/>
  <c r="BE11" i="15"/>
  <c r="BD11" i="15"/>
  <c r="BC11" i="15"/>
  <c r="BB11" i="15"/>
  <c r="BA11" i="15"/>
  <c r="AZ11" i="15"/>
  <c r="BF10" i="15"/>
  <c r="BE10" i="15"/>
  <c r="BD10" i="15"/>
  <c r="BC10" i="15"/>
  <c r="BB10" i="15"/>
  <c r="BA10" i="15"/>
  <c r="AZ10" i="15"/>
  <c r="BF9" i="15"/>
  <c r="BE9" i="15"/>
  <c r="BD9" i="15"/>
  <c r="BC9" i="15"/>
  <c r="BB9" i="15"/>
  <c r="BA9" i="15"/>
  <c r="AZ9" i="15"/>
  <c r="BF8" i="15"/>
  <c r="BE8" i="15"/>
  <c r="BD8" i="15"/>
  <c r="BC8" i="15"/>
  <c r="BB8" i="15"/>
  <c r="BA8" i="15"/>
  <c r="AZ8" i="15"/>
  <c r="BF7" i="15"/>
  <c r="BE7" i="15"/>
  <c r="BD7" i="15"/>
  <c r="BC7" i="15"/>
  <c r="BB7" i="15"/>
  <c r="BA7" i="15"/>
  <c r="AZ7" i="15"/>
  <c r="BF6" i="15"/>
  <c r="BE6" i="15"/>
  <c r="BD6" i="15"/>
  <c r="BC6" i="15"/>
  <c r="BB6" i="15"/>
  <c r="BA6" i="15"/>
  <c r="AZ6" i="15"/>
  <c r="BQ4" i="15"/>
  <c r="BQ5" i="15" s="1"/>
  <c r="BF29" i="5"/>
  <c r="BE29" i="5"/>
  <c r="BD29" i="5"/>
  <c r="BC29" i="5"/>
  <c r="BB29" i="5"/>
  <c r="BA29" i="5"/>
  <c r="AZ29" i="5"/>
  <c r="S29" i="5"/>
  <c r="R29" i="5"/>
  <c r="Q29" i="5"/>
  <c r="P29" i="5"/>
  <c r="O29" i="5"/>
  <c r="N29" i="5"/>
  <c r="M29" i="5"/>
  <c r="BF28" i="5"/>
  <c r="BE28" i="5"/>
  <c r="BD28" i="5"/>
  <c r="BC28" i="5"/>
  <c r="BB28" i="5"/>
  <c r="BA28" i="5"/>
  <c r="AZ28" i="5"/>
  <c r="S28" i="5"/>
  <c r="R28" i="5"/>
  <c r="Q28" i="5"/>
  <c r="P28" i="5"/>
  <c r="O28" i="5"/>
  <c r="N28" i="5"/>
  <c r="M28" i="5"/>
  <c r="BF27" i="5"/>
  <c r="BE27" i="5"/>
  <c r="BD27" i="5"/>
  <c r="BC27" i="5"/>
  <c r="BB27" i="5"/>
  <c r="BA27" i="5"/>
  <c r="AZ27" i="5"/>
  <c r="S27" i="5"/>
  <c r="R27" i="5"/>
  <c r="Q27" i="5"/>
  <c r="P27" i="5"/>
  <c r="O27" i="5"/>
  <c r="N27" i="5"/>
  <c r="M27" i="5"/>
  <c r="BF26" i="5"/>
  <c r="BE26" i="5"/>
  <c r="BD26" i="5"/>
  <c r="BC26" i="5"/>
  <c r="BB26" i="5"/>
  <c r="BA26" i="5"/>
  <c r="AZ26" i="5"/>
  <c r="S26" i="5"/>
  <c r="R26" i="5"/>
  <c r="Q26" i="5"/>
  <c r="P26" i="5"/>
  <c r="O26" i="5"/>
  <c r="N26" i="5"/>
  <c r="M26" i="5"/>
  <c r="BF25" i="5"/>
  <c r="BE25" i="5"/>
  <c r="BD25" i="5"/>
  <c r="BC25" i="5"/>
  <c r="BB25" i="5"/>
  <c r="BA25" i="5"/>
  <c r="AZ25" i="5"/>
  <c r="S25" i="5"/>
  <c r="R25" i="5"/>
  <c r="Q25" i="5"/>
  <c r="P25" i="5"/>
  <c r="O25" i="5"/>
  <c r="N25" i="5"/>
  <c r="M25" i="5"/>
  <c r="BF24" i="5"/>
  <c r="BE24" i="5"/>
  <c r="BD24" i="5"/>
  <c r="BC24" i="5"/>
  <c r="BB24" i="5"/>
  <c r="BA24" i="5"/>
  <c r="AZ24" i="5"/>
  <c r="S24" i="5"/>
  <c r="R24" i="5"/>
  <c r="Q24" i="5"/>
  <c r="P24" i="5"/>
  <c r="O24" i="5"/>
  <c r="N24" i="5"/>
  <c r="M24" i="5"/>
  <c r="BF23" i="5"/>
  <c r="BE23" i="5"/>
  <c r="BD23" i="5"/>
  <c r="BC23" i="5"/>
  <c r="BB23" i="5"/>
  <c r="BA23" i="5"/>
  <c r="AZ23" i="5"/>
  <c r="S23" i="5"/>
  <c r="R23" i="5"/>
  <c r="Q23" i="5"/>
  <c r="P23" i="5"/>
  <c r="O23" i="5"/>
  <c r="N23" i="5"/>
  <c r="M23" i="5"/>
  <c r="BF22" i="5"/>
  <c r="BE22" i="5"/>
  <c r="BD22" i="5"/>
  <c r="BC22" i="5"/>
  <c r="BB22" i="5"/>
  <c r="BA22" i="5"/>
  <c r="AZ22" i="5"/>
  <c r="S22" i="5"/>
  <c r="R22" i="5"/>
  <c r="Q22" i="5"/>
  <c r="P22" i="5"/>
  <c r="O22" i="5"/>
  <c r="N22" i="5"/>
  <c r="M22" i="5"/>
  <c r="BF21" i="5"/>
  <c r="BE21" i="5"/>
  <c r="BD21" i="5"/>
  <c r="BC21" i="5"/>
  <c r="BB21" i="5"/>
  <c r="BA21" i="5"/>
  <c r="AZ21" i="5"/>
  <c r="S21" i="5"/>
  <c r="R21" i="5"/>
  <c r="Q21" i="5"/>
  <c r="P21" i="5"/>
  <c r="O21" i="5"/>
  <c r="N21" i="5"/>
  <c r="M21" i="5"/>
  <c r="BF20" i="5"/>
  <c r="BE20" i="5"/>
  <c r="BD20" i="5"/>
  <c r="BC20" i="5"/>
  <c r="BB20" i="5"/>
  <c r="BA20" i="5"/>
  <c r="AZ20" i="5"/>
  <c r="S20" i="5"/>
  <c r="R20" i="5"/>
  <c r="Q20" i="5"/>
  <c r="P20" i="5"/>
  <c r="O20" i="5"/>
  <c r="N20" i="5"/>
  <c r="M20" i="5"/>
  <c r="BF19" i="5"/>
  <c r="BE19" i="5"/>
  <c r="BD19" i="5"/>
  <c r="BC19" i="5"/>
  <c r="BB19" i="5"/>
  <c r="BA19" i="5"/>
  <c r="AZ19" i="5"/>
  <c r="S19" i="5"/>
  <c r="R19" i="5"/>
  <c r="Q19" i="5"/>
  <c r="P19" i="5"/>
  <c r="O19" i="5"/>
  <c r="N19" i="5"/>
  <c r="M19" i="5"/>
  <c r="BF18" i="5"/>
  <c r="BE18" i="5"/>
  <c r="BD18" i="5"/>
  <c r="BC18" i="5"/>
  <c r="BB18" i="5"/>
  <c r="BA18" i="5"/>
  <c r="AZ18" i="5"/>
  <c r="S18" i="5"/>
  <c r="R18" i="5"/>
  <c r="Q18" i="5"/>
  <c r="P18" i="5"/>
  <c r="O18" i="5"/>
  <c r="N18" i="5"/>
  <c r="M18" i="5"/>
  <c r="BF17" i="5"/>
  <c r="BE17" i="5"/>
  <c r="BD17" i="5"/>
  <c r="BC17" i="5"/>
  <c r="BB17" i="5"/>
  <c r="BA17" i="5"/>
  <c r="AZ17" i="5"/>
  <c r="S17" i="5"/>
  <c r="R17" i="5"/>
  <c r="Q17" i="5"/>
  <c r="P17" i="5"/>
  <c r="O17" i="5"/>
  <c r="N17" i="5"/>
  <c r="M17" i="5"/>
  <c r="BF16" i="5"/>
  <c r="BE16" i="5"/>
  <c r="BD16" i="5"/>
  <c r="BC16" i="5"/>
  <c r="BB16" i="5"/>
  <c r="BA16" i="5"/>
  <c r="AZ16" i="5"/>
  <c r="S16" i="5"/>
  <c r="R16" i="5"/>
  <c r="Q16" i="5"/>
  <c r="P16" i="5"/>
  <c r="O16" i="5"/>
  <c r="N16" i="5"/>
  <c r="M16" i="5"/>
  <c r="BF15" i="5"/>
  <c r="BE15" i="5"/>
  <c r="BD15" i="5"/>
  <c r="BC15" i="5"/>
  <c r="BB15" i="5"/>
  <c r="BA15" i="5"/>
  <c r="AZ15" i="5"/>
  <c r="S15" i="5"/>
  <c r="R15" i="5"/>
  <c r="Q15" i="5"/>
  <c r="P15" i="5"/>
  <c r="O15" i="5"/>
  <c r="N15" i="5"/>
  <c r="M15" i="5"/>
  <c r="BF14" i="5"/>
  <c r="BE14" i="5"/>
  <c r="BD14" i="5"/>
  <c r="BC14" i="5"/>
  <c r="BB14" i="5"/>
  <c r="BA14" i="5"/>
  <c r="AZ14" i="5"/>
  <c r="S14" i="5"/>
  <c r="R14" i="5"/>
  <c r="Q14" i="5"/>
  <c r="P14" i="5"/>
  <c r="O14" i="5"/>
  <c r="N14" i="5"/>
  <c r="M14" i="5"/>
  <c r="BF13" i="5"/>
  <c r="BE13" i="5"/>
  <c r="BD13" i="5"/>
  <c r="BC13" i="5"/>
  <c r="BB13" i="5"/>
  <c r="BA13" i="5"/>
  <c r="AZ13" i="5"/>
  <c r="S13" i="5"/>
  <c r="R13" i="5"/>
  <c r="Q13" i="5"/>
  <c r="P13" i="5"/>
  <c r="O13" i="5"/>
  <c r="N13" i="5"/>
  <c r="M13" i="5"/>
  <c r="BF12" i="5"/>
  <c r="BE12" i="5"/>
  <c r="BD12" i="5"/>
  <c r="BC12" i="5"/>
  <c r="BB12" i="5"/>
  <c r="BA12" i="5"/>
  <c r="AZ12" i="5"/>
  <c r="S12" i="5"/>
  <c r="R12" i="5"/>
  <c r="Q12" i="5"/>
  <c r="P12" i="5"/>
  <c r="O12" i="5"/>
  <c r="N12" i="5"/>
  <c r="M12" i="5"/>
  <c r="BF11" i="5"/>
  <c r="BE11" i="5"/>
  <c r="BD11" i="5"/>
  <c r="BC11" i="5"/>
  <c r="BB11" i="5"/>
  <c r="BA11" i="5"/>
  <c r="AZ11" i="5"/>
  <c r="S11" i="5"/>
  <c r="R11" i="5"/>
  <c r="Q11" i="5"/>
  <c r="P11" i="5"/>
  <c r="O11" i="5"/>
  <c r="N11" i="5"/>
  <c r="M11" i="5"/>
  <c r="BF10" i="5"/>
  <c r="BE10" i="5"/>
  <c r="BD10" i="5"/>
  <c r="BC10" i="5"/>
  <c r="BB10" i="5"/>
  <c r="BA10" i="5"/>
  <c r="AZ10" i="5"/>
  <c r="S10" i="5"/>
  <c r="R10" i="5"/>
  <c r="Q10" i="5"/>
  <c r="P10" i="5"/>
  <c r="O10" i="5"/>
  <c r="N10" i="5"/>
  <c r="M10" i="5"/>
  <c r="BF9" i="5"/>
  <c r="BE9" i="5"/>
  <c r="BD9" i="5"/>
  <c r="BC9" i="5"/>
  <c r="BB9" i="5"/>
  <c r="BA9" i="5"/>
  <c r="AZ9" i="5"/>
  <c r="S9" i="5"/>
  <c r="R9" i="5"/>
  <c r="Q9" i="5"/>
  <c r="P9" i="5"/>
  <c r="O9" i="5"/>
  <c r="N9" i="5"/>
  <c r="M9" i="5"/>
  <c r="BF8" i="5"/>
  <c r="BE8" i="5"/>
  <c r="BD8" i="5"/>
  <c r="BC8" i="5"/>
  <c r="BB8" i="5"/>
  <c r="BA8" i="5"/>
  <c r="AZ8" i="5"/>
  <c r="S8" i="5"/>
  <c r="R8" i="5"/>
  <c r="Q8" i="5"/>
  <c r="P8" i="5"/>
  <c r="O8" i="5"/>
  <c r="N8" i="5"/>
  <c r="M8" i="5"/>
  <c r="BF7" i="5"/>
  <c r="BE7" i="5"/>
  <c r="BD7" i="5"/>
  <c r="BC7" i="5"/>
  <c r="BB7" i="5"/>
  <c r="BA7" i="5"/>
  <c r="AZ7" i="5"/>
  <c r="S7" i="5"/>
  <c r="R7" i="5"/>
  <c r="Q7" i="5"/>
  <c r="P7" i="5"/>
  <c r="O7" i="5"/>
  <c r="N7" i="5"/>
  <c r="M7" i="5"/>
  <c r="BF6" i="5"/>
  <c r="BE6" i="5"/>
  <c r="BD6" i="5"/>
  <c r="BC6" i="5"/>
  <c r="BB6" i="5"/>
  <c r="BA6" i="5"/>
  <c r="AZ6" i="5"/>
  <c r="S6" i="5"/>
  <c r="R6" i="5"/>
  <c r="Q6" i="5"/>
  <c r="P6" i="5"/>
  <c r="N6" i="5"/>
  <c r="AY16" i="23" l="1"/>
  <c r="AY20" i="23"/>
  <c r="AY26" i="23"/>
  <c r="AY18" i="23"/>
  <c r="B45" i="20"/>
  <c r="B51" i="20"/>
  <c r="B47" i="20"/>
  <c r="B50" i="20"/>
  <c r="B46" i="20"/>
  <c r="B49" i="20"/>
  <c r="B48" i="20"/>
  <c r="AZ33" i="20"/>
  <c r="BB33" i="20" s="1"/>
  <c r="BC36" i="20" s="1"/>
  <c r="C54" i="20"/>
  <c r="AU30" i="23"/>
  <c r="AX30" i="23"/>
  <c r="AQ33" i="20"/>
  <c r="AT30" i="23"/>
  <c r="AY29" i="23"/>
  <c r="AR30" i="23"/>
  <c r="AV30" i="23"/>
  <c r="AY15" i="23"/>
  <c r="AY7" i="23"/>
  <c r="AY28" i="23"/>
  <c r="AQ32" i="23"/>
  <c r="BA35" i="23"/>
  <c r="AQ30" i="23"/>
  <c r="AZ33" i="23" s="1"/>
  <c r="BB33" i="23" s="1"/>
  <c r="M33" i="20"/>
  <c r="M34" i="20" s="1"/>
  <c r="AY30" i="20"/>
  <c r="AZ36" i="20" s="1"/>
  <c r="AY32" i="20"/>
  <c r="BC33" i="20" s="1"/>
  <c r="AY33" i="20"/>
  <c r="AW30" i="23"/>
  <c r="AS30" i="23"/>
  <c r="AY25" i="23"/>
  <c r="AI30" i="23"/>
  <c r="N30" i="5"/>
  <c r="R30" i="5"/>
  <c r="P30" i="5"/>
  <c r="BK6" i="15"/>
  <c r="BJ6" i="15"/>
  <c r="P6" i="15" s="1"/>
  <c r="P7" i="15"/>
  <c r="BQ6" i="15"/>
  <c r="BQ7" i="15" s="1"/>
  <c r="BQ8" i="15" s="1"/>
  <c r="BQ9" i="15" s="1"/>
  <c r="BG6" i="15"/>
  <c r="M6" i="15" s="1"/>
  <c r="P10" i="15"/>
  <c r="P11" i="15"/>
  <c r="P12" i="15"/>
  <c r="P13" i="15"/>
  <c r="P14" i="15"/>
  <c r="Q8" i="15"/>
  <c r="M9" i="15"/>
  <c r="Q9" i="15"/>
  <c r="N8" i="15"/>
  <c r="R8" i="15"/>
  <c r="O30" i="5"/>
  <c r="S30" i="5"/>
  <c r="M30" i="5"/>
  <c r="Q30" i="5"/>
  <c r="N9" i="15"/>
  <c r="O10" i="15"/>
  <c r="S10" i="15"/>
  <c r="O11" i="15"/>
  <c r="S11" i="15"/>
  <c r="O12" i="15"/>
  <c r="S12" i="15"/>
  <c r="O13" i="15"/>
  <c r="S13" i="15"/>
  <c r="O14" i="15"/>
  <c r="S14" i="15"/>
  <c r="P15" i="15"/>
  <c r="O16" i="15"/>
  <c r="S16" i="15"/>
  <c r="N17" i="15"/>
  <c r="R17" i="15"/>
  <c r="P19" i="15"/>
  <c r="O20" i="15"/>
  <c r="S20" i="15"/>
  <c r="N21" i="15"/>
  <c r="R21" i="15"/>
  <c r="P23" i="15"/>
  <c r="O24" i="15"/>
  <c r="S24" i="15"/>
  <c r="N25" i="15"/>
  <c r="R25" i="15"/>
  <c r="P27" i="15"/>
  <c r="R28" i="15"/>
  <c r="N7" i="15"/>
  <c r="R7" i="15"/>
  <c r="S7" i="15"/>
  <c r="S8" i="15"/>
  <c r="M10" i="15"/>
  <c r="M11" i="15"/>
  <c r="M12" i="15"/>
  <c r="M13" i="15"/>
  <c r="M14" i="15"/>
  <c r="P16" i="15"/>
  <c r="O17" i="15"/>
  <c r="S17" i="15"/>
  <c r="N18" i="15"/>
  <c r="R18" i="15"/>
  <c r="P20" i="15"/>
  <c r="O21" i="15"/>
  <c r="S21" i="15"/>
  <c r="N22" i="15"/>
  <c r="R22" i="15"/>
  <c r="O25" i="15"/>
  <c r="S25" i="15"/>
  <c r="N26" i="15"/>
  <c r="R26" i="15"/>
  <c r="O28" i="15"/>
  <c r="R11" i="15"/>
  <c r="N11" i="15"/>
  <c r="R10" i="15"/>
  <c r="N10" i="15"/>
  <c r="S9" i="15"/>
  <c r="O9" i="15"/>
  <c r="P8" i="15"/>
  <c r="Q7" i="15"/>
  <c r="M7" i="15"/>
  <c r="BL6" i="15"/>
  <c r="R6" i="15" s="1"/>
  <c r="BH6" i="15"/>
  <c r="N6" i="15" s="1"/>
  <c r="S29" i="15"/>
  <c r="N28" i="15"/>
  <c r="Q27" i="15"/>
  <c r="M27" i="15"/>
  <c r="Q26" i="15"/>
  <c r="M26" i="15"/>
  <c r="Q25" i="15"/>
  <c r="M25" i="15"/>
  <c r="Q24" i="15"/>
  <c r="M24" i="15"/>
  <c r="Q23" i="15"/>
  <c r="M23" i="15"/>
  <c r="Q22" i="15"/>
  <c r="M22" i="15"/>
  <c r="Q21" i="15"/>
  <c r="M21" i="15"/>
  <c r="Q20" i="15"/>
  <c r="M20" i="15"/>
  <c r="Q19" i="15"/>
  <c r="M19" i="15"/>
  <c r="Q18" i="15"/>
  <c r="M18" i="15"/>
  <c r="Q17" i="15"/>
  <c r="M17" i="15"/>
  <c r="Q16" i="15"/>
  <c r="M16" i="15"/>
  <c r="Q15" i="15"/>
  <c r="M15" i="15"/>
  <c r="BI6" i="15"/>
  <c r="BM6" i="15"/>
  <c r="S6" i="15" s="1"/>
  <c r="R9" i="15"/>
  <c r="N15" i="15"/>
  <c r="R15" i="15"/>
  <c r="P17" i="15"/>
  <c r="O18" i="15"/>
  <c r="S18" i="15"/>
  <c r="N19" i="15"/>
  <c r="R19" i="15"/>
  <c r="P21" i="15"/>
  <c r="O22" i="15"/>
  <c r="S22" i="15"/>
  <c r="N23" i="15"/>
  <c r="R23" i="15"/>
  <c r="P25" i="15"/>
  <c r="O26" i="15"/>
  <c r="S26" i="15"/>
  <c r="N27" i="15"/>
  <c r="R27" i="15"/>
  <c r="S28" i="15"/>
  <c r="P29" i="15"/>
  <c r="O29" i="15"/>
  <c r="O7" i="15"/>
  <c r="M8" i="15"/>
  <c r="O8" i="15"/>
  <c r="P9" i="15"/>
  <c r="Q10" i="15"/>
  <c r="Q11" i="15"/>
  <c r="N12" i="15"/>
  <c r="R12" i="15"/>
  <c r="Q12" i="15"/>
  <c r="N13" i="15"/>
  <c r="R13" i="15"/>
  <c r="Q13" i="15"/>
  <c r="N14" i="15"/>
  <c r="R14" i="15"/>
  <c r="Q14" i="15"/>
  <c r="O15" i="15"/>
  <c r="S15" i="15"/>
  <c r="N16" i="15"/>
  <c r="R16" i="15"/>
  <c r="P18" i="15"/>
  <c r="O19" i="15"/>
  <c r="S19" i="15"/>
  <c r="N20" i="15"/>
  <c r="R20" i="15"/>
  <c r="P22" i="15"/>
  <c r="O23" i="15"/>
  <c r="S23" i="15"/>
  <c r="N24" i="15"/>
  <c r="R24" i="15"/>
  <c r="P26" i="15"/>
  <c r="O27" i="15"/>
  <c r="S27" i="15"/>
  <c r="P28" i="15"/>
  <c r="M29" i="15"/>
  <c r="Q29" i="15"/>
  <c r="M28" i="15"/>
  <c r="Q28" i="15"/>
  <c r="N29" i="15"/>
  <c r="R29" i="15"/>
  <c r="BD33" i="20" l="1"/>
  <c r="C45" i="20"/>
  <c r="C51" i="20"/>
  <c r="C47" i="20"/>
  <c r="C50" i="20"/>
  <c r="C46" i="20"/>
  <c r="C49" i="20"/>
  <c r="C48" i="20"/>
  <c r="M33" i="23"/>
  <c r="M34" i="23" s="1"/>
  <c r="AY30" i="23"/>
  <c r="AY32" i="23"/>
  <c r="AY33" i="23" s="1"/>
  <c r="BB35" i="23"/>
  <c r="AQ33" i="23"/>
  <c r="P24" i="15"/>
  <c r="S30" i="15"/>
  <c r="M30" i="15"/>
  <c r="O30" i="15"/>
  <c r="N30" i="15"/>
  <c r="R30" i="15"/>
  <c r="Q30" i="15"/>
  <c r="P30" i="15"/>
  <c r="BC33" i="23" l="1"/>
  <c r="BD33" i="23" s="1"/>
  <c r="P4" i="5"/>
  <c r="AU4" i="15"/>
  <c r="AV4" i="5"/>
  <c r="AA4" i="15"/>
  <c r="AU4" i="5"/>
  <c r="Q4" i="5"/>
  <c r="AA4" i="5"/>
  <c r="AP4" i="5"/>
  <c r="AG4" i="5"/>
  <c r="Q4" i="15"/>
  <c r="V4" i="5"/>
  <c r="S4" i="15"/>
  <c r="Y4" i="5"/>
  <c r="AS4" i="5"/>
  <c r="M4" i="15"/>
  <c r="AJ4" i="5"/>
  <c r="AF4" i="5"/>
  <c r="X4" i="5"/>
  <c r="AO4" i="5"/>
  <c r="AD4" i="15"/>
  <c r="AL4" i="15"/>
  <c r="AO4" i="15"/>
  <c r="O4" i="15"/>
  <c r="O4" i="5"/>
  <c r="M4" i="5"/>
  <c r="AH4" i="5"/>
  <c r="AC4" i="5"/>
  <c r="AS4" i="15"/>
  <c r="AG4" i="15"/>
  <c r="AL4" i="5"/>
  <c r="U4" i="15"/>
  <c r="AW4" i="5"/>
  <c r="AE4" i="5"/>
  <c r="AE4" i="15"/>
  <c r="U4" i="5"/>
  <c r="AK4" i="15"/>
  <c r="AN4" i="5"/>
  <c r="AD4" i="5"/>
  <c r="Z4" i="15"/>
  <c r="AN4" i="15"/>
  <c r="AB4" i="15"/>
  <c r="W4" i="5"/>
  <c r="AP4" i="15"/>
  <c r="AT4" i="5"/>
  <c r="N4" i="15"/>
  <c r="X4" i="15"/>
  <c r="AT4" i="15"/>
  <c r="AV4" i="15"/>
  <c r="AB4" i="5"/>
  <c r="AM4" i="15"/>
  <c r="AJ4" i="15"/>
  <c r="AM4" i="5"/>
  <c r="AC4" i="15"/>
  <c r="S4" i="5"/>
  <c r="AR4" i="15"/>
  <c r="R4" i="15"/>
  <c r="AH4" i="15"/>
  <c r="AF4" i="15"/>
  <c r="AX4" i="15"/>
  <c r="Y4" i="15"/>
  <c r="AX4" i="5"/>
  <c r="W4" i="15"/>
  <c r="AW4" i="15"/>
  <c r="R4" i="5"/>
  <c r="Z4" i="5"/>
  <c r="N4" i="5"/>
  <c r="AR4" i="5"/>
  <c r="AK4" i="5"/>
  <c r="P4" i="15"/>
  <c r="V4" i="15"/>
  <c r="AB27" i="15" l="1"/>
  <c r="AB29" i="15"/>
  <c r="AB25" i="15"/>
  <c r="AB15" i="15"/>
  <c r="AB17" i="15"/>
  <c r="AB11" i="15"/>
  <c r="AB26" i="15"/>
  <c r="AB23" i="15"/>
  <c r="AB21" i="15"/>
  <c r="AB22" i="15"/>
  <c r="AB16" i="15"/>
  <c r="AB9" i="15"/>
  <c r="AB13" i="15"/>
  <c r="AB19" i="15"/>
  <c r="AB28" i="15"/>
  <c r="AB24" i="15"/>
  <c r="AB20" i="15"/>
  <c r="AB18" i="15"/>
  <c r="AB14" i="15"/>
  <c r="AB12" i="15"/>
  <c r="AB8" i="15"/>
  <c r="AB6" i="15"/>
  <c r="AB10" i="15"/>
  <c r="AB7" i="15"/>
  <c r="AE28" i="15"/>
  <c r="AE25" i="15"/>
  <c r="AE9" i="15"/>
  <c r="AE27" i="15"/>
  <c r="AE17" i="15"/>
  <c r="AE21" i="15"/>
  <c r="AE6" i="15"/>
  <c r="AE18" i="15"/>
  <c r="AE10" i="15"/>
  <c r="AE8" i="15"/>
  <c r="AE24" i="15"/>
  <c r="AE16" i="15"/>
  <c r="AE22" i="15"/>
  <c r="AE15" i="15"/>
  <c r="AE12" i="15"/>
  <c r="AE7" i="15"/>
  <c r="AE14" i="15"/>
  <c r="AE19" i="15"/>
  <c r="AE11" i="15"/>
  <c r="AE13" i="15"/>
  <c r="AE26" i="15"/>
  <c r="AE20" i="15"/>
  <c r="AE29" i="15"/>
  <c r="AE23" i="15"/>
  <c r="AO12" i="5"/>
  <c r="AO6" i="5"/>
  <c r="AO16" i="5"/>
  <c r="AO11" i="5"/>
  <c r="AO24" i="5"/>
  <c r="AO15" i="5"/>
  <c r="AO20" i="5"/>
  <c r="AO13" i="5"/>
  <c r="AO28" i="5"/>
  <c r="AO10" i="5"/>
  <c r="AO8" i="5"/>
  <c r="AO25" i="5"/>
  <c r="AO27" i="5"/>
  <c r="AO18" i="5"/>
  <c r="AO23" i="5"/>
  <c r="AO17" i="5"/>
  <c r="AO14" i="5"/>
  <c r="AO21" i="5"/>
  <c r="AO7" i="5"/>
  <c r="AO9" i="5"/>
  <c r="AO29" i="5"/>
  <c r="AO19" i="5"/>
  <c r="AO26" i="5"/>
  <c r="AO22" i="5"/>
  <c r="AG15" i="5"/>
  <c r="AG22" i="5"/>
  <c r="AG6" i="5"/>
  <c r="AG23" i="5"/>
  <c r="AG28" i="5"/>
  <c r="AG14" i="5"/>
  <c r="AG12" i="5"/>
  <c r="AG27" i="5"/>
  <c r="AG29" i="5"/>
  <c r="AG13" i="5"/>
  <c r="AG7" i="5"/>
  <c r="AG25" i="5"/>
  <c r="AG19" i="5"/>
  <c r="AG16" i="5"/>
  <c r="AG17" i="5"/>
  <c r="AG24" i="5"/>
  <c r="AG9" i="5"/>
  <c r="AG26" i="5"/>
  <c r="AG21" i="5"/>
  <c r="AG20" i="5"/>
  <c r="AG18" i="5"/>
  <c r="AG8" i="5"/>
  <c r="AG11" i="5"/>
  <c r="AG10" i="5"/>
  <c r="AN28" i="15"/>
  <c r="AN15" i="15"/>
  <c r="AN19" i="15"/>
  <c r="AN12" i="15"/>
  <c r="AN9" i="15"/>
  <c r="AN21" i="15"/>
  <c r="AN11" i="15"/>
  <c r="AN16" i="15"/>
  <c r="AN17" i="15"/>
  <c r="AN26" i="15"/>
  <c r="AN23" i="15"/>
  <c r="AN20" i="15"/>
  <c r="AN14" i="15"/>
  <c r="AN6" i="15"/>
  <c r="AN29" i="15"/>
  <c r="AN27" i="15"/>
  <c r="AN8" i="15"/>
  <c r="AN10" i="15"/>
  <c r="AN25" i="15"/>
  <c r="AN22" i="15"/>
  <c r="AN13" i="15"/>
  <c r="AN18" i="15"/>
  <c r="AN7" i="15"/>
  <c r="AN24" i="15"/>
  <c r="AG18" i="15"/>
  <c r="AG27" i="15"/>
  <c r="AG22" i="15"/>
  <c r="AG12" i="15"/>
  <c r="AG24" i="15"/>
  <c r="AG28" i="15"/>
  <c r="AG17" i="15"/>
  <c r="AG7" i="15"/>
  <c r="AG8" i="15"/>
  <c r="AG26" i="15"/>
  <c r="AG20" i="15"/>
  <c r="AG13" i="15"/>
  <c r="AG23" i="15"/>
  <c r="AG21" i="15"/>
  <c r="AG11" i="15"/>
  <c r="AG19" i="15"/>
  <c r="AG6" i="15"/>
  <c r="AG14" i="15"/>
  <c r="AG25" i="15"/>
  <c r="AG15" i="15"/>
  <c r="AG16" i="15"/>
  <c r="AG9" i="15"/>
  <c r="AG10" i="15"/>
  <c r="AG29" i="15"/>
  <c r="AM22" i="15"/>
  <c r="AM18" i="15"/>
  <c r="AM14" i="15"/>
  <c r="AM10" i="15"/>
  <c r="AM8" i="15"/>
  <c r="AM23" i="15"/>
  <c r="AM21" i="15"/>
  <c r="AM12" i="15"/>
  <c r="AM7" i="15"/>
  <c r="AM26" i="15"/>
  <c r="AM11" i="15"/>
  <c r="AM29" i="15"/>
  <c r="AM28" i="15"/>
  <c r="AM13" i="15"/>
  <c r="AM16" i="15"/>
  <c r="AM9" i="15"/>
  <c r="AM17" i="15"/>
  <c r="AM27" i="15"/>
  <c r="AM19" i="15"/>
  <c r="AM24" i="15"/>
  <c r="AM20" i="15"/>
  <c r="AM6" i="15"/>
  <c r="AM15" i="15"/>
  <c r="AM25" i="15"/>
  <c r="AO19" i="15"/>
  <c r="AO10" i="15"/>
  <c r="AO20" i="15"/>
  <c r="AO12" i="15"/>
  <c r="AO14" i="15"/>
  <c r="AO21" i="15"/>
  <c r="AO15" i="15"/>
  <c r="AO29" i="15"/>
  <c r="AO23" i="15"/>
  <c r="AO13" i="15"/>
  <c r="AO28" i="15"/>
  <c r="AO17" i="15"/>
  <c r="AO24" i="15"/>
  <c r="AO8" i="15"/>
  <c r="AO25" i="15"/>
  <c r="AO9" i="15"/>
  <c r="AO7" i="15"/>
  <c r="AO6" i="15"/>
  <c r="AO18" i="15"/>
  <c r="AO11" i="15"/>
  <c r="AO26" i="15"/>
  <c r="AO22" i="15"/>
  <c r="AO16" i="15"/>
  <c r="AO27" i="15"/>
  <c r="AJ12" i="5"/>
  <c r="AJ8" i="5"/>
  <c r="AJ18" i="5"/>
  <c r="AJ27" i="5"/>
  <c r="AJ24" i="5"/>
  <c r="AJ23" i="5"/>
  <c r="AJ25" i="5"/>
  <c r="AJ16" i="5"/>
  <c r="AJ22" i="5"/>
  <c r="AJ28" i="5"/>
  <c r="AJ15" i="5"/>
  <c r="AJ21" i="5"/>
  <c r="AJ11" i="5"/>
  <c r="AJ10" i="5"/>
  <c r="AJ13" i="5"/>
  <c r="AJ20" i="5"/>
  <c r="AJ7" i="5"/>
  <c r="AJ6" i="5"/>
  <c r="AJ14" i="5"/>
  <c r="AJ19" i="5"/>
  <c r="AJ17" i="5"/>
  <c r="AJ26" i="5"/>
  <c r="AJ29" i="5"/>
  <c r="AJ9" i="5"/>
  <c r="AL15" i="5"/>
  <c r="AL21" i="5"/>
  <c r="AL24" i="5"/>
  <c r="AL20" i="5"/>
  <c r="AL7" i="5"/>
  <c r="AL29" i="5"/>
  <c r="AL16" i="5"/>
  <c r="AL9" i="5"/>
  <c r="AL10" i="5"/>
  <c r="AL12" i="5"/>
  <c r="AL26" i="5"/>
  <c r="AL23" i="5"/>
  <c r="AL22" i="5"/>
  <c r="AL8" i="5"/>
  <c r="AL27" i="5"/>
  <c r="AL25" i="5"/>
  <c r="AL13" i="5"/>
  <c r="AL17" i="5"/>
  <c r="AL28" i="5"/>
  <c r="AL11" i="5"/>
  <c r="AL18" i="5"/>
  <c r="AL14" i="5"/>
  <c r="AL6" i="5"/>
  <c r="AL19" i="5"/>
  <c r="AD11" i="15"/>
  <c r="AD21" i="15"/>
  <c r="AD9" i="15"/>
  <c r="AD20" i="15"/>
  <c r="AD24" i="15"/>
  <c r="AD22" i="15"/>
  <c r="AD8" i="15"/>
  <c r="AD28" i="15"/>
  <c r="AD25" i="15"/>
  <c r="AD27" i="15"/>
  <c r="AD7" i="15"/>
  <c r="AD14" i="15"/>
  <c r="AD17" i="15"/>
  <c r="AD6" i="15"/>
  <c r="AD18" i="15"/>
  <c r="AD15" i="15"/>
  <c r="AD12" i="15"/>
  <c r="AD26" i="15"/>
  <c r="AD10" i="15"/>
  <c r="AD16" i="15"/>
  <c r="AD23" i="15"/>
  <c r="AD19" i="15"/>
  <c r="AD29" i="15"/>
  <c r="AD13" i="15"/>
  <c r="AD7" i="5"/>
  <c r="AD18" i="5"/>
  <c r="AD12" i="5"/>
  <c r="AD11" i="5"/>
  <c r="AD22" i="5"/>
  <c r="AD8" i="5"/>
  <c r="AT8" i="5" s="1"/>
  <c r="AD16" i="5"/>
  <c r="AD13" i="5"/>
  <c r="AD20" i="5"/>
  <c r="AD26" i="5"/>
  <c r="AD6" i="5"/>
  <c r="AD19" i="5"/>
  <c r="AD21" i="5"/>
  <c r="AD23" i="5"/>
  <c r="AD28" i="5"/>
  <c r="AD9" i="5"/>
  <c r="AT9" i="5" s="1"/>
  <c r="AD29" i="5"/>
  <c r="AD14" i="5"/>
  <c r="AD24" i="5"/>
  <c r="AD27" i="5"/>
  <c r="AD15" i="5"/>
  <c r="AD10" i="5"/>
  <c r="AD25" i="5"/>
  <c r="AD17" i="5"/>
  <c r="AK22" i="5"/>
  <c r="AK16" i="5"/>
  <c r="AK9" i="5"/>
  <c r="AK17" i="5"/>
  <c r="AK7" i="5"/>
  <c r="AK24" i="5"/>
  <c r="AK27" i="5"/>
  <c r="AK19" i="5"/>
  <c r="AK21" i="5"/>
  <c r="AK13" i="5"/>
  <c r="AK18" i="5"/>
  <c r="AK15" i="5"/>
  <c r="AK29" i="5"/>
  <c r="AK12" i="5"/>
  <c r="AK8" i="5"/>
  <c r="AK6" i="5"/>
  <c r="AK28" i="5"/>
  <c r="AK20" i="5"/>
  <c r="AK11" i="5"/>
  <c r="AK10" i="5"/>
  <c r="AK26" i="5"/>
  <c r="AK25" i="5"/>
  <c r="AK23" i="5"/>
  <c r="AK14" i="5"/>
  <c r="AE21" i="5"/>
  <c r="AE26" i="5"/>
  <c r="AE28" i="5"/>
  <c r="AE7" i="5"/>
  <c r="AE17" i="5"/>
  <c r="AE11" i="5"/>
  <c r="AE25" i="5"/>
  <c r="AE10" i="5"/>
  <c r="AE15" i="5"/>
  <c r="AE12" i="5"/>
  <c r="AE9" i="5"/>
  <c r="AE13" i="5"/>
  <c r="AE29" i="5"/>
  <c r="AE23" i="5"/>
  <c r="AE18" i="5"/>
  <c r="AE19" i="5"/>
  <c r="AE14" i="5"/>
  <c r="AE8" i="5"/>
  <c r="AE27" i="5"/>
  <c r="AE22" i="5"/>
  <c r="AE6" i="5"/>
  <c r="AE20" i="5"/>
  <c r="AE16" i="5"/>
  <c r="AE24" i="5"/>
  <c r="T14" i="5"/>
  <c r="L14" i="5" s="1"/>
  <c r="T16" i="5"/>
  <c r="L16" i="5" s="1"/>
  <c r="T10" i="5"/>
  <c r="L10" i="5" s="1"/>
  <c r="T9" i="5"/>
  <c r="L9" i="5" s="1"/>
  <c r="T23" i="5"/>
  <c r="L23" i="5" s="1"/>
  <c r="T17" i="5"/>
  <c r="L17" i="5" s="1"/>
  <c r="T25" i="5"/>
  <c r="L25" i="5" s="1"/>
  <c r="T8" i="5"/>
  <c r="L8" i="5" s="1"/>
  <c r="T21" i="5"/>
  <c r="L21" i="5" s="1"/>
  <c r="T6" i="5"/>
  <c r="L6" i="5" s="1"/>
  <c r="T18" i="5"/>
  <c r="L18" i="5" s="1"/>
  <c r="T29" i="5"/>
  <c r="L29" i="5" s="1"/>
  <c r="T13" i="5"/>
  <c r="L13" i="5" s="1"/>
  <c r="T20" i="5"/>
  <c r="L20" i="5" s="1"/>
  <c r="T28" i="5"/>
  <c r="L28" i="5" s="1"/>
  <c r="T24" i="5"/>
  <c r="L24" i="5" s="1"/>
  <c r="T27" i="5"/>
  <c r="L27" i="5" s="1"/>
  <c r="T12" i="5"/>
  <c r="L12" i="5" s="1"/>
  <c r="T7" i="5"/>
  <c r="L7" i="5" s="1"/>
  <c r="T19" i="5"/>
  <c r="L19" i="5" s="1"/>
  <c r="T22" i="5"/>
  <c r="L22" i="5" s="1"/>
  <c r="T15" i="5"/>
  <c r="L15" i="5" s="1"/>
  <c r="T11" i="5"/>
  <c r="L11" i="5" s="1"/>
  <c r="T26" i="5"/>
  <c r="L26" i="5" s="1"/>
  <c r="AN23" i="5"/>
  <c r="AN27" i="5"/>
  <c r="AN7" i="5"/>
  <c r="AN21" i="5"/>
  <c r="AN18" i="5"/>
  <c r="AN16" i="5"/>
  <c r="AN8" i="5"/>
  <c r="AN19" i="5"/>
  <c r="AN20" i="5"/>
  <c r="AN15" i="5"/>
  <c r="AN25" i="5"/>
  <c r="AN9" i="5"/>
  <c r="AN12" i="5"/>
  <c r="AN6" i="5"/>
  <c r="AN11" i="5"/>
  <c r="AN29" i="5"/>
  <c r="AN14" i="5"/>
  <c r="AN13" i="5"/>
  <c r="AN17" i="5"/>
  <c r="AN28" i="5"/>
  <c r="AN24" i="5"/>
  <c r="AN22" i="5"/>
  <c r="AN26" i="5"/>
  <c r="AN10" i="5"/>
  <c r="AP11" i="5"/>
  <c r="AP21" i="5"/>
  <c r="AP8" i="5"/>
  <c r="AP13" i="5"/>
  <c r="AP19" i="5"/>
  <c r="AP14" i="5"/>
  <c r="AP18" i="5"/>
  <c r="AP26" i="5"/>
  <c r="AP6" i="5"/>
  <c r="AP10" i="5"/>
  <c r="AP12" i="5"/>
  <c r="AP25" i="5"/>
  <c r="AP16" i="5"/>
  <c r="AP9" i="5"/>
  <c r="AP15" i="5"/>
  <c r="AP22" i="5"/>
  <c r="AP28" i="5"/>
  <c r="AP17" i="5"/>
  <c r="AP23" i="5"/>
  <c r="AP29" i="5"/>
  <c r="AP20" i="5"/>
  <c r="AP7" i="5"/>
  <c r="AP27" i="5"/>
  <c r="AP24" i="5"/>
  <c r="AJ7" i="15"/>
  <c r="AJ27" i="15"/>
  <c r="AJ22" i="15"/>
  <c r="AJ13" i="15"/>
  <c r="AJ26" i="15"/>
  <c r="AJ11" i="15"/>
  <c r="AJ8" i="15"/>
  <c r="AJ18" i="15"/>
  <c r="AJ24" i="15"/>
  <c r="AJ25" i="15"/>
  <c r="AJ15" i="15"/>
  <c r="AJ29" i="15"/>
  <c r="AJ20" i="15"/>
  <c r="AJ17" i="15"/>
  <c r="AJ23" i="15"/>
  <c r="AJ9" i="15"/>
  <c r="AJ16" i="15"/>
  <c r="AJ21" i="15"/>
  <c r="AJ28" i="15"/>
  <c r="AJ10" i="15"/>
  <c r="AJ6" i="15"/>
  <c r="AJ12" i="15"/>
  <c r="AJ14" i="15"/>
  <c r="AJ19" i="15"/>
  <c r="AM11" i="5"/>
  <c r="AM29" i="5"/>
  <c r="AM19" i="5"/>
  <c r="AM7" i="5"/>
  <c r="AM22" i="5"/>
  <c r="AM18" i="5"/>
  <c r="AM23" i="5"/>
  <c r="AM20" i="5"/>
  <c r="AM15" i="5"/>
  <c r="AM24" i="5"/>
  <c r="AM10" i="5"/>
  <c r="AM16" i="5"/>
  <c r="AM9" i="5"/>
  <c r="AM17" i="5"/>
  <c r="AM12" i="5"/>
  <c r="AM13" i="5"/>
  <c r="AM21" i="5"/>
  <c r="AM8" i="5"/>
  <c r="AM27" i="5"/>
  <c r="AM25" i="5"/>
  <c r="AM6" i="5"/>
  <c r="AM14" i="5"/>
  <c r="AM26" i="5"/>
  <c r="AM28" i="5"/>
  <c r="T29" i="15"/>
  <c r="L29" i="15" s="1"/>
  <c r="T24" i="15"/>
  <c r="L24" i="15" s="1"/>
  <c r="T27" i="15"/>
  <c r="L27" i="15" s="1"/>
  <c r="T13" i="15"/>
  <c r="L13" i="15" s="1"/>
  <c r="T28" i="15"/>
  <c r="L28" i="15" s="1"/>
  <c r="T8" i="15"/>
  <c r="L8" i="15" s="1"/>
  <c r="T20" i="15"/>
  <c r="L20" i="15" s="1"/>
  <c r="T12" i="15"/>
  <c r="L12" i="15" s="1"/>
  <c r="T6" i="15"/>
  <c r="L6" i="15" s="1"/>
  <c r="T17" i="15"/>
  <c r="L17" i="15" s="1"/>
  <c r="T18" i="15"/>
  <c r="L18" i="15" s="1"/>
  <c r="T9" i="15"/>
  <c r="L9" i="15" s="1"/>
  <c r="T16" i="15"/>
  <c r="L16" i="15" s="1"/>
  <c r="T15" i="15"/>
  <c r="L15" i="15" s="1"/>
  <c r="T10" i="15"/>
  <c r="L10" i="15" s="1"/>
  <c r="T22" i="15"/>
  <c r="L22" i="15" s="1"/>
  <c r="T25" i="15"/>
  <c r="L25" i="15" s="1"/>
  <c r="T19" i="15"/>
  <c r="L19" i="15" s="1"/>
  <c r="T26" i="15"/>
  <c r="L26" i="15" s="1"/>
  <c r="T21" i="15"/>
  <c r="L21" i="15" s="1"/>
  <c r="T14" i="15"/>
  <c r="L14" i="15" s="1"/>
  <c r="T23" i="15"/>
  <c r="L23" i="15" s="1"/>
  <c r="T11" i="15"/>
  <c r="L11" i="15" s="1"/>
  <c r="T7" i="15"/>
  <c r="L7" i="15" s="1"/>
  <c r="AC13" i="15"/>
  <c r="AC14" i="15"/>
  <c r="AC22" i="15"/>
  <c r="AC9" i="15"/>
  <c r="AC10" i="15"/>
  <c r="AC27" i="15"/>
  <c r="AC29" i="15"/>
  <c r="AC12" i="15"/>
  <c r="AC26" i="15"/>
  <c r="AC20" i="15"/>
  <c r="AC23" i="15"/>
  <c r="AC25" i="15"/>
  <c r="AC15" i="15"/>
  <c r="AC21" i="15"/>
  <c r="AC28" i="15"/>
  <c r="AC19" i="15"/>
  <c r="AC6" i="15"/>
  <c r="AC17" i="15"/>
  <c r="AC8" i="15"/>
  <c r="AC11" i="15"/>
  <c r="AC18" i="15"/>
  <c r="AC24" i="15"/>
  <c r="AC16" i="15"/>
  <c r="AC7" i="15"/>
  <c r="AF23" i="15"/>
  <c r="AF6" i="15"/>
  <c r="AF15" i="15"/>
  <c r="AF20" i="15"/>
  <c r="AF29" i="15"/>
  <c r="AF19" i="15"/>
  <c r="AF12" i="15"/>
  <c r="AF10" i="15"/>
  <c r="AF14" i="15"/>
  <c r="AF7" i="15"/>
  <c r="AF25" i="15"/>
  <c r="AF9" i="15"/>
  <c r="AF13" i="15"/>
  <c r="AF27" i="15"/>
  <c r="AF8" i="15"/>
  <c r="AF21" i="15"/>
  <c r="AF17" i="15"/>
  <c r="AF16" i="15"/>
  <c r="AF11" i="15"/>
  <c r="AF24" i="15"/>
  <c r="AF28" i="15"/>
  <c r="AF22" i="15"/>
  <c r="AF26" i="15"/>
  <c r="AF18" i="15"/>
  <c r="AP29" i="15"/>
  <c r="AP20" i="15"/>
  <c r="AP7" i="15"/>
  <c r="AP21" i="15"/>
  <c r="AP15" i="15"/>
  <c r="AP27" i="15"/>
  <c r="AP10" i="15"/>
  <c r="AP17" i="15"/>
  <c r="AP19" i="15"/>
  <c r="AP28" i="15"/>
  <c r="AP16" i="15"/>
  <c r="AP25" i="15"/>
  <c r="AP24" i="15"/>
  <c r="AP12" i="15"/>
  <c r="AP14" i="15"/>
  <c r="AP6" i="15"/>
  <c r="AP9" i="15"/>
  <c r="AP26" i="15"/>
  <c r="AP13" i="15"/>
  <c r="AP8" i="15"/>
  <c r="AP11" i="15"/>
  <c r="AP22" i="15"/>
  <c r="AP23" i="15"/>
  <c r="AP18" i="15"/>
  <c r="AH14" i="5"/>
  <c r="AH7" i="5"/>
  <c r="AH25" i="5"/>
  <c r="AH28" i="5"/>
  <c r="AH18" i="5"/>
  <c r="AH27" i="5"/>
  <c r="AH12" i="5"/>
  <c r="AH13" i="5"/>
  <c r="AH23" i="5"/>
  <c r="AH6" i="5"/>
  <c r="AH21" i="5"/>
  <c r="AH29" i="5"/>
  <c r="AH11" i="5"/>
  <c r="AH16" i="5"/>
  <c r="AH26" i="5"/>
  <c r="AH15" i="5"/>
  <c r="AH10" i="5"/>
  <c r="AH9" i="5"/>
  <c r="AH19" i="5"/>
  <c r="AH20" i="5"/>
  <c r="AH17" i="5"/>
  <c r="AH24" i="5"/>
  <c r="AH22" i="5"/>
  <c r="AH8" i="5"/>
  <c r="AH28" i="15"/>
  <c r="AH13" i="15"/>
  <c r="AH23" i="15"/>
  <c r="AH18" i="15"/>
  <c r="AH21" i="15"/>
  <c r="AH26" i="15"/>
  <c r="AH27" i="15"/>
  <c r="AH10" i="15"/>
  <c r="AH9" i="15"/>
  <c r="AH15" i="15"/>
  <c r="AH20" i="15"/>
  <c r="AH6" i="15"/>
  <c r="AH19" i="15"/>
  <c r="AH12" i="15"/>
  <c r="AH11" i="15"/>
  <c r="AH16" i="15"/>
  <c r="AH7" i="15"/>
  <c r="AH25" i="15"/>
  <c r="AH17" i="15"/>
  <c r="AH14" i="15"/>
  <c r="AH8" i="15"/>
  <c r="AH24" i="15"/>
  <c r="AH22" i="15"/>
  <c r="AH29" i="15"/>
  <c r="AF11" i="5"/>
  <c r="AF26" i="5"/>
  <c r="AF14" i="5"/>
  <c r="AF23" i="5"/>
  <c r="AF21" i="5"/>
  <c r="AF9" i="5"/>
  <c r="AF16" i="5"/>
  <c r="AF27" i="5"/>
  <c r="AF10" i="5"/>
  <c r="AF22" i="5"/>
  <c r="AF25" i="5"/>
  <c r="AF7" i="5"/>
  <c r="AF19" i="5"/>
  <c r="AF28" i="5"/>
  <c r="AF20" i="5"/>
  <c r="AF17" i="5"/>
  <c r="AF24" i="5"/>
  <c r="AF8" i="5"/>
  <c r="AF6" i="5"/>
  <c r="AF15" i="5"/>
  <c r="AF18" i="5"/>
  <c r="AF29" i="5"/>
  <c r="AF13" i="5"/>
  <c r="AF12" i="5"/>
  <c r="AK29" i="15"/>
  <c r="AK27" i="15"/>
  <c r="AK14" i="15"/>
  <c r="AK12" i="15"/>
  <c r="AK11" i="15"/>
  <c r="AK16" i="15"/>
  <c r="AK15" i="15"/>
  <c r="AK28" i="15"/>
  <c r="AK9" i="15"/>
  <c r="AK22" i="15"/>
  <c r="AK10" i="15"/>
  <c r="AK23" i="15"/>
  <c r="AK20" i="15"/>
  <c r="AK24" i="15"/>
  <c r="AK18" i="15"/>
  <c r="AK26" i="15"/>
  <c r="AK7" i="15"/>
  <c r="AK6" i="15"/>
  <c r="AK8" i="15"/>
  <c r="AK17" i="15"/>
  <c r="AK19" i="15"/>
  <c r="AK13" i="15"/>
  <c r="AK21" i="15"/>
  <c r="AK25" i="15"/>
  <c r="AL8" i="15"/>
  <c r="AL7" i="15"/>
  <c r="AL21" i="15"/>
  <c r="AL29" i="15"/>
  <c r="AL24" i="15"/>
  <c r="AL11" i="15"/>
  <c r="AL10" i="15"/>
  <c r="AL16" i="15"/>
  <c r="AL14" i="15"/>
  <c r="AL15" i="15"/>
  <c r="AL22" i="15"/>
  <c r="AL17" i="15"/>
  <c r="AL9" i="15"/>
  <c r="AL6" i="15"/>
  <c r="AL27" i="15"/>
  <c r="AL19" i="15"/>
  <c r="AL13" i="15"/>
  <c r="AL28" i="15"/>
  <c r="AL12" i="15"/>
  <c r="AL23" i="15"/>
  <c r="AL26" i="15"/>
  <c r="AL25" i="15"/>
  <c r="AL20" i="15"/>
  <c r="AL18" i="15"/>
  <c r="AB20" i="5"/>
  <c r="AB15" i="5"/>
  <c r="AB18" i="5"/>
  <c r="AB8" i="5"/>
  <c r="AB14" i="5"/>
  <c r="AB21" i="5"/>
  <c r="AB11" i="5"/>
  <c r="AB24" i="5"/>
  <c r="AB25" i="5"/>
  <c r="AB9" i="5"/>
  <c r="AB27" i="5"/>
  <c r="AB26" i="5"/>
  <c r="AB19" i="5"/>
  <c r="AB7" i="5"/>
  <c r="AB16" i="5"/>
  <c r="AB28" i="5"/>
  <c r="AB12" i="5"/>
  <c r="AB17" i="5"/>
  <c r="AB23" i="5"/>
  <c r="AB29" i="5"/>
  <c r="AB13" i="5"/>
  <c r="AB10" i="5"/>
  <c r="AB22" i="5"/>
  <c r="AB6" i="5"/>
  <c r="AC11" i="5"/>
  <c r="AC26" i="5"/>
  <c r="AC18" i="5"/>
  <c r="AC7" i="5"/>
  <c r="AC16" i="5"/>
  <c r="AC20" i="5"/>
  <c r="AC9" i="5"/>
  <c r="AC10" i="5"/>
  <c r="AC17" i="5"/>
  <c r="AC19" i="5"/>
  <c r="AC29" i="5"/>
  <c r="AC28" i="5"/>
  <c r="AC23" i="5"/>
  <c r="AC21" i="5"/>
  <c r="AC25" i="5"/>
  <c r="AC15" i="5"/>
  <c r="AC8" i="5"/>
  <c r="AC14" i="5"/>
  <c r="AC12" i="5"/>
  <c r="AC6" i="5"/>
  <c r="AC24" i="5"/>
  <c r="AC22" i="5"/>
  <c r="AC13" i="5"/>
  <c r="AC27" i="5"/>
  <c r="AT22" i="5" l="1"/>
  <c r="AS8" i="15"/>
  <c r="AT16" i="5"/>
  <c r="AW7" i="5"/>
  <c r="AS29" i="5"/>
  <c r="AR11" i="5"/>
  <c r="AR8" i="15"/>
  <c r="AW25" i="5"/>
  <c r="AV8" i="15"/>
  <c r="AV29" i="5"/>
  <c r="AV27" i="15"/>
  <c r="AV20" i="5"/>
  <c r="AT12" i="15"/>
  <c r="AR6" i="5"/>
  <c r="AR28" i="5"/>
  <c r="AT19" i="15"/>
  <c r="AR26" i="5"/>
  <c r="AR8" i="5"/>
  <c r="AV22" i="15"/>
  <c r="AR14" i="5"/>
  <c r="AT9" i="15"/>
  <c r="AS11" i="5"/>
  <c r="AV23" i="15"/>
  <c r="AU13" i="5"/>
  <c r="AT8" i="15"/>
  <c r="AV27" i="5"/>
  <c r="AR19" i="15"/>
  <c r="AS23" i="5"/>
  <c r="AV29" i="15"/>
  <c r="AR29" i="15"/>
  <c r="AR25" i="5"/>
  <c r="AR22" i="5"/>
  <c r="AS8" i="5"/>
  <c r="AR13" i="5"/>
  <c r="AV11" i="5"/>
  <c r="AX18" i="5"/>
  <c r="AS25" i="15"/>
  <c r="AT15" i="5"/>
  <c r="AX24" i="5"/>
  <c r="AV15" i="5"/>
  <c r="AV18" i="15"/>
  <c r="AS14" i="5"/>
  <c r="AX23" i="5"/>
  <c r="AX12" i="15"/>
  <c r="AX19" i="5"/>
  <c r="AR16" i="15"/>
  <c r="AT6" i="5"/>
  <c r="AW28" i="5"/>
  <c r="AS12" i="15"/>
  <c r="AV28" i="5"/>
  <c r="AV9" i="5"/>
  <c r="AV16" i="15"/>
  <c r="AR18" i="15"/>
  <c r="AT14" i="5"/>
  <c r="AT7" i="5"/>
  <c r="AV14" i="5"/>
  <c r="AU21" i="5"/>
  <c r="AR26" i="15"/>
  <c r="AT28" i="5"/>
  <c r="AW29" i="5"/>
  <c r="AX26" i="15"/>
  <c r="AT24" i="5"/>
  <c r="AX23" i="15"/>
  <c r="AV20" i="15"/>
  <c r="AV24" i="15"/>
  <c r="AX19" i="15"/>
  <c r="AT19" i="5"/>
  <c r="AX9" i="15"/>
  <c r="AW14" i="15"/>
  <c r="AR21" i="15"/>
  <c r="AR17" i="15"/>
  <c r="AR27" i="15"/>
  <c r="AR20" i="15"/>
  <c r="AR13" i="15"/>
  <c r="AU20" i="15"/>
  <c r="AX18" i="15"/>
  <c r="AW23" i="5"/>
  <c r="AU17" i="15"/>
  <c r="AR12" i="5"/>
  <c r="AR24" i="5"/>
  <c r="AS21" i="5"/>
  <c r="AS26" i="5"/>
  <c r="AT25" i="15"/>
  <c r="AT11" i="15"/>
  <c r="AS22" i="5"/>
  <c r="AU26" i="15"/>
  <c r="AW26" i="15"/>
  <c r="AV21" i="15"/>
  <c r="AT21" i="5"/>
  <c r="AR10" i="5"/>
  <c r="AR11" i="15"/>
  <c r="AR6" i="15"/>
  <c r="AW8" i="15"/>
  <c r="AR23" i="5"/>
  <c r="AU10" i="5"/>
  <c r="AT6" i="15"/>
  <c r="AT24" i="15"/>
  <c r="AV25" i="5"/>
  <c r="AX12" i="5"/>
  <c r="AV11" i="15"/>
  <c r="AS28" i="5"/>
  <c r="AS7" i="5"/>
  <c r="AT23" i="15"/>
  <c r="AT17" i="15"/>
  <c r="AV7" i="15"/>
  <c r="AV19" i="15"/>
  <c r="AT29" i="5"/>
  <c r="AW6" i="15"/>
  <c r="AW20" i="5"/>
  <c r="AW11" i="5"/>
  <c r="AT26" i="15"/>
  <c r="AV12" i="15"/>
  <c r="AT27" i="15"/>
  <c r="AT22" i="15"/>
  <c r="AT21" i="15"/>
  <c r="AR12" i="15"/>
  <c r="AW25" i="15"/>
  <c r="AR25" i="15"/>
  <c r="AT7" i="15"/>
  <c r="AU28" i="5"/>
  <c r="AU16" i="5"/>
  <c r="AT17" i="5"/>
  <c r="AU25" i="15"/>
  <c r="AU15" i="15"/>
  <c r="AU21" i="15"/>
  <c r="AW27" i="15"/>
  <c r="AW13" i="5"/>
  <c r="AW22" i="5"/>
  <c r="AQ26" i="5"/>
  <c r="AU7" i="5"/>
  <c r="AT10" i="5"/>
  <c r="AT18" i="5"/>
  <c r="AX13" i="5"/>
  <c r="AU24" i="5"/>
  <c r="AS24" i="5"/>
  <c r="AS16" i="5"/>
  <c r="AS13" i="5"/>
  <c r="AS12" i="5"/>
  <c r="AS25" i="5"/>
  <c r="AX22" i="5"/>
  <c r="AX26" i="5"/>
  <c r="AX25" i="5"/>
  <c r="AV10" i="5"/>
  <c r="AW22" i="15"/>
  <c r="AW24" i="5"/>
  <c r="AU15" i="5"/>
  <c r="AV17" i="5"/>
  <c r="AX15" i="5"/>
  <c r="AQ17" i="5"/>
  <c r="AV8" i="5"/>
  <c r="AV26" i="5"/>
  <c r="AX27" i="5"/>
  <c r="AW27" i="5"/>
  <c r="AT11" i="5"/>
  <c r="AR10" i="15"/>
  <c r="AV24" i="5"/>
  <c r="AV19" i="5"/>
  <c r="AV21" i="5"/>
  <c r="AV17" i="15"/>
  <c r="AR22" i="15"/>
  <c r="AW16" i="15"/>
  <c r="AX15" i="15"/>
  <c r="AX28" i="15"/>
  <c r="AS7" i="15"/>
  <c r="AS11" i="15"/>
  <c r="AT12" i="5"/>
  <c r="AW28" i="15"/>
  <c r="AW15" i="5"/>
  <c r="AX24" i="15"/>
  <c r="AW10" i="15"/>
  <c r="AW20" i="15"/>
  <c r="AV14" i="15"/>
  <c r="AU11" i="15"/>
  <c r="AR14" i="15"/>
  <c r="AR28" i="15"/>
  <c r="AV28" i="15"/>
  <c r="AX6" i="5"/>
  <c r="AX11" i="5"/>
  <c r="AR29" i="5"/>
  <c r="AS9" i="5"/>
  <c r="AS18" i="5"/>
  <c r="AR18" i="5"/>
  <c r="AT10" i="15"/>
  <c r="AU24" i="15"/>
  <c r="AU9" i="15"/>
  <c r="AU29" i="15"/>
  <c r="AU12" i="15"/>
  <c r="AX27" i="15"/>
  <c r="AU26" i="5"/>
  <c r="AS10" i="5"/>
  <c r="AW19" i="15"/>
  <c r="AN30" i="15"/>
  <c r="AW18" i="5"/>
  <c r="AU13" i="15"/>
  <c r="AU7" i="15"/>
  <c r="AX13" i="15"/>
  <c r="AE30" i="15"/>
  <c r="AX14" i="5"/>
  <c r="AV22" i="5"/>
  <c r="AU20" i="5"/>
  <c r="AE30" i="5"/>
  <c r="AU23" i="5"/>
  <c r="AD30" i="15"/>
  <c r="AT16" i="15"/>
  <c r="AI28" i="15"/>
  <c r="AQ25" i="5"/>
  <c r="AQ23" i="5"/>
  <c r="AJ30" i="5"/>
  <c r="AQ19" i="5"/>
  <c r="AQ20" i="5"/>
  <c r="AW11" i="15"/>
  <c r="AW17" i="15"/>
  <c r="AI19" i="15"/>
  <c r="AI7" i="15"/>
  <c r="AW12" i="15"/>
  <c r="AV6" i="15"/>
  <c r="AG30" i="5"/>
  <c r="AW16" i="5"/>
  <c r="AO30" i="5"/>
  <c r="AU27" i="15"/>
  <c r="AB30" i="15"/>
  <c r="AI13" i="15"/>
  <c r="AW8" i="5"/>
  <c r="AG30" i="15"/>
  <c r="AT23" i="5"/>
  <c r="T30" i="15"/>
  <c r="AD30" i="5"/>
  <c r="AI25" i="15"/>
  <c r="AT27" i="5"/>
  <c r="AS17" i="15"/>
  <c r="AJ30" i="15"/>
  <c r="AX17" i="5"/>
  <c r="AN30" i="5"/>
  <c r="AQ14" i="5"/>
  <c r="AQ14" i="15"/>
  <c r="AQ19" i="15"/>
  <c r="AQ20" i="15"/>
  <c r="AS29" i="15"/>
  <c r="AI22" i="15"/>
  <c r="AX11" i="15"/>
  <c r="AX7" i="15"/>
  <c r="T30" i="5"/>
  <c r="AI6" i="5"/>
  <c r="AQ23" i="15"/>
  <c r="AS26" i="15"/>
  <c r="AQ28" i="15"/>
  <c r="AQ28" i="5"/>
  <c r="AX10" i="15"/>
  <c r="AQ6" i="5"/>
  <c r="AQ9" i="5"/>
  <c r="AQ22" i="5"/>
  <c r="AQ11" i="5"/>
  <c r="AR24" i="15"/>
  <c r="AQ24" i="5"/>
  <c r="AQ18" i="5"/>
  <c r="AI18" i="5"/>
  <c r="AI11" i="15"/>
  <c r="AS18" i="15"/>
  <c r="AS15" i="15"/>
  <c r="AQ12" i="5"/>
  <c r="AS27" i="5"/>
  <c r="AW12" i="5"/>
  <c r="AI16" i="5"/>
  <c r="AS19" i="15"/>
  <c r="AQ26" i="15"/>
  <c r="AI8" i="15"/>
  <c r="AX22" i="15"/>
  <c r="AX20" i="5"/>
  <c r="AV9" i="15"/>
  <c r="AQ29" i="5"/>
  <c r="AI11" i="5"/>
  <c r="AI13" i="5"/>
  <c r="AU9" i="5"/>
  <c r="AT18" i="15"/>
  <c r="AX16" i="5"/>
  <c r="AV25" i="15"/>
  <c r="AI12" i="15"/>
  <c r="AV18" i="5"/>
  <c r="AV13" i="15"/>
  <c r="AQ16" i="15"/>
  <c r="AI20" i="5"/>
  <c r="AQ7" i="15"/>
  <c r="AQ22" i="15"/>
  <c r="AQ27" i="15"/>
  <c r="AI29" i="15"/>
  <c r="AX14" i="15"/>
  <c r="AX16" i="15"/>
  <c r="AH30" i="5"/>
  <c r="AH31" i="5" s="1"/>
  <c r="AX8" i="15"/>
  <c r="AX17" i="15"/>
  <c r="AT13" i="5"/>
  <c r="AK30" i="15"/>
  <c r="AI23" i="5"/>
  <c r="AQ18" i="15"/>
  <c r="AP30" i="15"/>
  <c r="AI17" i="15"/>
  <c r="AM30" i="5"/>
  <c r="AQ10" i="5"/>
  <c r="AQ21" i="5"/>
  <c r="AQ13" i="5"/>
  <c r="AQ15" i="5"/>
  <c r="AQ16" i="5"/>
  <c r="AT20" i="5"/>
  <c r="AW13" i="15"/>
  <c r="AV26" i="15"/>
  <c r="AW6" i="5"/>
  <c r="AR7" i="15"/>
  <c r="AI26" i="5"/>
  <c r="AR9" i="5"/>
  <c r="AI9" i="5"/>
  <c r="AR15" i="5"/>
  <c r="AI15" i="5"/>
  <c r="AQ13" i="15"/>
  <c r="AS13" i="15"/>
  <c r="AX6" i="15"/>
  <c r="AI6" i="15"/>
  <c r="AX29" i="5"/>
  <c r="AI29" i="5"/>
  <c r="AX28" i="5"/>
  <c r="AI28" i="5"/>
  <c r="AV10" i="15"/>
  <c r="AI10" i="15"/>
  <c r="AI24" i="15"/>
  <c r="AI21" i="15"/>
  <c r="AS21" i="15"/>
  <c r="AI20" i="15"/>
  <c r="AS27" i="15"/>
  <c r="AI27" i="15"/>
  <c r="AI14" i="15"/>
  <c r="AC30" i="15"/>
  <c r="AS24" i="15"/>
  <c r="AQ24" i="15"/>
  <c r="AV12" i="5"/>
  <c r="AI12" i="5"/>
  <c r="AF30" i="5"/>
  <c r="AV7" i="5"/>
  <c r="AR17" i="5"/>
  <c r="AI17" i="5"/>
  <c r="AR21" i="5"/>
  <c r="AI21" i="5"/>
  <c r="AX8" i="5"/>
  <c r="AI16" i="15"/>
  <c r="AV23" i="5"/>
  <c r="AS16" i="15"/>
  <c r="AI8" i="5"/>
  <c r="AX29" i="15"/>
  <c r="AI19" i="5"/>
  <c r="AS19" i="5"/>
  <c r="AQ11" i="15"/>
  <c r="AF30" i="15"/>
  <c r="AQ25" i="15"/>
  <c r="AI10" i="5"/>
  <c r="AH30" i="15"/>
  <c r="AS20" i="5"/>
  <c r="AX7" i="5"/>
  <c r="AQ7" i="5"/>
  <c r="AK30" i="5"/>
  <c r="AT28" i="15"/>
  <c r="AL30" i="5"/>
  <c r="AQ27" i="5"/>
  <c r="AW9" i="15"/>
  <c r="AO30" i="15"/>
  <c r="AM30" i="15"/>
  <c r="AI18" i="15"/>
  <c r="AR9" i="15"/>
  <c r="AI9" i="15"/>
  <c r="AI23" i="15"/>
  <c r="AI15" i="15"/>
  <c r="AQ8" i="5"/>
  <c r="AS17" i="5"/>
  <c r="AP30" i="5"/>
  <c r="AQ12" i="15"/>
  <c r="AR19" i="5"/>
  <c r="AR20" i="5"/>
  <c r="AT13" i="15"/>
  <c r="AT14" i="15"/>
  <c r="AS20" i="15"/>
  <c r="AV13" i="5"/>
  <c r="AV6" i="5"/>
  <c r="AV16" i="5"/>
  <c r="AX21" i="5"/>
  <c r="AV15" i="15"/>
  <c r="AS6" i="5"/>
  <c r="AS15" i="5"/>
  <c r="AX25" i="15"/>
  <c r="AX9" i="5"/>
  <c r="AI25" i="5"/>
  <c r="AR16" i="5"/>
  <c r="AR27" i="5"/>
  <c r="AT20" i="15"/>
  <c r="AX10" i="5"/>
  <c r="AR23" i="15"/>
  <c r="AR15" i="15"/>
  <c r="AL30" i="15"/>
  <c r="AQ10" i="15"/>
  <c r="AC30" i="5"/>
  <c r="AC31" i="5" s="1"/>
  <c r="AS10" i="15"/>
  <c r="AS22" i="15"/>
  <c r="AX21" i="15"/>
  <c r="AW26" i="5"/>
  <c r="AW14" i="5"/>
  <c r="AQ8" i="15"/>
  <c r="AS28" i="15"/>
  <c r="AT26" i="5"/>
  <c r="AR7" i="5"/>
  <c r="AI7" i="5"/>
  <c r="AT15" i="15"/>
  <c r="AQ15" i="15"/>
  <c r="AQ6" i="15"/>
  <c r="AT29" i="15"/>
  <c r="AQ29" i="15"/>
  <c r="AQ17" i="15"/>
  <c r="AI24" i="5"/>
  <c r="AI14" i="5"/>
  <c r="AS9" i="15"/>
  <c r="AX20" i="15"/>
  <c r="AT25" i="5"/>
  <c r="AW9" i="5"/>
  <c r="AW19" i="5"/>
  <c r="AW10" i="5"/>
  <c r="AI26" i="15"/>
  <c r="AS14" i="15"/>
  <c r="AW21" i="5"/>
  <c r="AW17" i="5"/>
  <c r="AQ21" i="15"/>
  <c r="AI22" i="5"/>
  <c r="AQ9" i="15"/>
  <c r="AS6" i="15"/>
  <c r="AU8" i="5"/>
  <c r="AU12" i="5"/>
  <c r="AU11" i="5"/>
  <c r="AW29" i="15"/>
  <c r="AW15" i="15"/>
  <c r="AW7" i="15"/>
  <c r="AU23" i="15"/>
  <c r="AU16" i="15"/>
  <c r="AU18" i="15"/>
  <c r="AU6" i="5"/>
  <c r="AU14" i="5"/>
  <c r="AU29" i="5"/>
  <c r="AU17" i="5"/>
  <c r="AU6" i="15"/>
  <c r="AI27" i="5"/>
  <c r="AB30" i="5"/>
  <c r="AB31" i="5" s="1"/>
  <c r="AS23" i="15"/>
  <c r="AU22" i="5"/>
  <c r="AU19" i="5"/>
  <c r="AW21" i="15"/>
  <c r="AU19" i="15"/>
  <c r="AU8" i="15"/>
  <c r="AU27" i="5"/>
  <c r="AU18" i="5"/>
  <c r="AU25" i="5"/>
  <c r="AW23" i="15"/>
  <c r="AW24" i="15"/>
  <c r="AW18" i="15"/>
  <c r="AU14" i="15"/>
  <c r="AU22" i="15"/>
  <c r="AU10" i="15"/>
  <c r="AU28" i="15"/>
  <c r="AU30" i="5" l="1"/>
  <c r="AY25" i="15"/>
  <c r="AY7" i="15"/>
  <c r="AY11" i="15"/>
  <c r="AY9" i="5"/>
  <c r="AY12" i="15"/>
  <c r="AY14" i="15"/>
  <c r="AT30" i="15"/>
  <c r="AY26" i="5"/>
  <c r="AW30" i="15"/>
  <c r="AY17" i="5"/>
  <c r="AY24" i="15"/>
  <c r="AU30" i="15"/>
  <c r="AT30" i="5"/>
  <c r="AY22" i="5"/>
  <c r="AY19" i="5"/>
  <c r="AY23" i="15"/>
  <c r="AY28" i="5"/>
  <c r="AY28" i="15"/>
  <c r="AV30" i="15"/>
  <c r="AQ32" i="5"/>
  <c r="AY15" i="5"/>
  <c r="AR30" i="15"/>
  <c r="AY10" i="5"/>
  <c r="AY16" i="5"/>
  <c r="AY18" i="15"/>
  <c r="AY13" i="5"/>
  <c r="AQ32" i="15"/>
  <c r="AZ34" i="15" s="1"/>
  <c r="AY19" i="15"/>
  <c r="AW30" i="5"/>
  <c r="AY20" i="15"/>
  <c r="AY23" i="5"/>
  <c r="AS30" i="15"/>
  <c r="AY11" i="5"/>
  <c r="AY6" i="5"/>
  <c r="AY22" i="15"/>
  <c r="AY20" i="5"/>
  <c r="AY18" i="5"/>
  <c r="AY17" i="15"/>
  <c r="AY25" i="5"/>
  <c r="AY16" i="15"/>
  <c r="AY27" i="15"/>
  <c r="AY29" i="15"/>
  <c r="AY13" i="15"/>
  <c r="AX30" i="5"/>
  <c r="AX30" i="15"/>
  <c r="AY8" i="15"/>
  <c r="AY14" i="5"/>
  <c r="AY12" i="5"/>
  <c r="AY29" i="5"/>
  <c r="AY9" i="15"/>
  <c r="AV30" i="5"/>
  <c r="AY21" i="5"/>
  <c r="AY15" i="15"/>
  <c r="AS30" i="5"/>
  <c r="AY21" i="15"/>
  <c r="AQ30" i="5"/>
  <c r="C54" i="5" s="1"/>
  <c r="C50" i="5" s="1"/>
  <c r="AY24" i="5"/>
  <c r="AR30" i="5"/>
  <c r="AI30" i="15"/>
  <c r="B51" i="15" s="1"/>
  <c r="B45" i="15" s="1"/>
  <c r="AI32" i="15"/>
  <c r="AY8" i="5"/>
  <c r="AY26" i="15"/>
  <c r="AY27" i="5"/>
  <c r="AY10" i="15"/>
  <c r="AQ30" i="15"/>
  <c r="AI30" i="5"/>
  <c r="AY32" i="5" s="1"/>
  <c r="AY33" i="5" s="1"/>
  <c r="AY6" i="15"/>
  <c r="AY7" i="5"/>
  <c r="AQ34" i="15" l="1"/>
  <c r="C48" i="5"/>
  <c r="C51" i="5"/>
  <c r="C49" i="5"/>
  <c r="C46" i="5"/>
  <c r="AQ33" i="5"/>
  <c r="C45" i="5"/>
  <c r="C47" i="5"/>
  <c r="AZ33" i="5"/>
  <c r="BB33" i="5" s="1"/>
  <c r="B43" i="15"/>
  <c r="B44" i="15"/>
  <c r="BC33" i="5"/>
  <c r="AQ33" i="15"/>
  <c r="B47" i="15"/>
  <c r="B49" i="15"/>
  <c r="AI33" i="15"/>
  <c r="AY32" i="15"/>
  <c r="AY33" i="15" s="1"/>
  <c r="B48" i="15"/>
  <c r="AY30" i="15"/>
  <c r="B46" i="15"/>
  <c r="C33" i="5"/>
  <c r="C34" i="5" s="1"/>
  <c r="AY30" i="5"/>
  <c r="B54" i="5"/>
  <c r="B45" i="5" s="1"/>
  <c r="AZ33" i="15"/>
  <c r="BB33" i="15" s="1"/>
  <c r="BD33" i="15" s="1"/>
  <c r="M33" i="15"/>
  <c r="M34" i="15" s="1"/>
  <c r="C51" i="15"/>
  <c r="C49" i="15" s="1"/>
  <c r="BD33" i="5" l="1"/>
  <c r="B47" i="5"/>
  <c r="B50" i="5"/>
  <c r="B49" i="5"/>
  <c r="C44" i="15"/>
  <c r="C45" i="15"/>
  <c r="C43" i="15"/>
  <c r="C46" i="15"/>
  <c r="C48" i="15"/>
  <c r="B46" i="5"/>
  <c r="C47" i="15"/>
  <c r="B51" i="5"/>
  <c r="B48" i="5"/>
</calcChain>
</file>

<file path=xl/sharedStrings.xml><?xml version="1.0" encoding="utf-8"?>
<sst xmlns="http://schemas.openxmlformats.org/spreadsheetml/2006/main" count="3676" uniqueCount="84">
  <si>
    <t>Timebands</t>
  </si>
  <si>
    <t>Ratings</t>
  </si>
  <si>
    <t>Duration</t>
  </si>
  <si>
    <t>Minutes - USE THIS</t>
  </si>
  <si>
    <t>Total Mins</t>
  </si>
  <si>
    <t>Rate Card</t>
  </si>
  <si>
    <t>Cost</t>
  </si>
  <si>
    <t>TOTAL COST</t>
  </si>
  <si>
    <t>GRPs</t>
  </si>
  <si>
    <t>TOTAL NGRPs10sec</t>
  </si>
  <si>
    <t>CPRP</t>
  </si>
  <si>
    <t>Total  CPRP</t>
  </si>
  <si>
    <t>Reference CPRP</t>
  </si>
  <si>
    <t>MINUTES</t>
  </si>
  <si>
    <t>Cost / 6 / Ratings = 10sec reference CPRP</t>
  </si>
  <si>
    <t>Paid /FOC</t>
  </si>
  <si>
    <t>From</t>
  </si>
  <si>
    <t>until</t>
  </si>
  <si>
    <t>Sun</t>
  </si>
  <si>
    <t>Mon</t>
  </si>
  <si>
    <t>Tue</t>
  </si>
  <si>
    <t>Wed</t>
  </si>
  <si>
    <t>Thu</t>
  </si>
  <si>
    <t>Fri</t>
  </si>
  <si>
    <t>Sat</t>
  </si>
  <si>
    <t>Spots</t>
  </si>
  <si>
    <t>Commitment</t>
  </si>
  <si>
    <t>Paid Grps</t>
  </si>
  <si>
    <t>FOC Grps</t>
  </si>
  <si>
    <t>Total Grps</t>
  </si>
  <si>
    <t>Spends</t>
  </si>
  <si>
    <t>CPRP @ 10</t>
  </si>
  <si>
    <t>CPRP @ 30</t>
  </si>
  <si>
    <t>GEO ENTERTAINMENT</t>
  </si>
  <si>
    <t>HUM Tv</t>
  </si>
  <si>
    <t>TV ONE Paid</t>
  </si>
  <si>
    <t>T Grps</t>
  </si>
  <si>
    <t>SPEnds</t>
  </si>
  <si>
    <t>GEO NEWS</t>
  </si>
  <si>
    <t>NEWS ONE</t>
  </si>
  <si>
    <t>DAWN NEWS</t>
  </si>
  <si>
    <t>ABB TAKK</t>
  </si>
  <si>
    <t>ARY NEWS</t>
  </si>
  <si>
    <t>ARY DIGITAL</t>
  </si>
  <si>
    <t>PTV HOME</t>
  </si>
  <si>
    <t>Aplus</t>
  </si>
  <si>
    <t>Others</t>
  </si>
  <si>
    <t>PT</t>
  </si>
  <si>
    <t>EPT</t>
  </si>
  <si>
    <t>LPT</t>
  </si>
  <si>
    <t>Morning</t>
  </si>
  <si>
    <t>afternoon</t>
  </si>
  <si>
    <t>Matinee</t>
  </si>
  <si>
    <t>Other</t>
  </si>
  <si>
    <t>SOS</t>
  </si>
  <si>
    <t>SOV</t>
  </si>
  <si>
    <t>PT Share</t>
  </si>
  <si>
    <t>Jalwa TV</t>
  </si>
  <si>
    <t>8XM</t>
  </si>
  <si>
    <t>HUM News</t>
  </si>
  <si>
    <t>URDU 1</t>
  </si>
  <si>
    <t>Public News</t>
  </si>
  <si>
    <t>ATV</t>
  </si>
  <si>
    <t>KIDZONE</t>
  </si>
  <si>
    <t>KTN</t>
  </si>
  <si>
    <t xml:space="preserve">Paid </t>
  </si>
  <si>
    <t>Paid</t>
  </si>
  <si>
    <t>FOC</t>
  </si>
  <si>
    <t>AWAZ</t>
  </si>
  <si>
    <t>DHARTI TV</t>
  </si>
  <si>
    <t>SIND TV</t>
  </si>
  <si>
    <t>APNA</t>
  </si>
  <si>
    <t>Punjab TV</t>
  </si>
  <si>
    <t>Kashish</t>
  </si>
  <si>
    <t>WASEB</t>
  </si>
  <si>
    <t>MEHRAN</t>
  </si>
  <si>
    <t>3 mn</t>
  </si>
  <si>
    <t>VSH NEWS</t>
  </si>
  <si>
    <t>FOC Against PT</t>
  </si>
  <si>
    <t>FROM</t>
  </si>
  <si>
    <t>AVT KHYBER</t>
  </si>
  <si>
    <t>ARUJ TV</t>
  </si>
  <si>
    <t>PASHTO-1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</si>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</sst>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[hh]:mm"/>
    <numFmt numFmtId="166" formatCode="_(* #,##0.0_);_(* \(#,##0.0\);_(* &quot;-&quot;??_);_(@_)"/>
    <numFmt numFmtId="167" formatCode="_(* #,##0.0_);_(* \(#,##0.0\);_(* &quot;-&quot;?_);_(@_)"/>
    <numFmt numFmtId="168" formatCode="0.0%"/>
    <numFmt numFmtId="169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Aharoni"/>
      <charset val="177"/>
    </font>
    <font>
      <b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color rgb="FF000000"/>
      <name val="Aparajita"/>
      <family val="2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9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1" xfId="0" applyBorder="1"/>
    <xf numFmtId="0" fontId="3" fillId="4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" fontId="4" fillId="0" borderId="0" xfId="0" applyNumberFormat="1" applyFont="1"/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164" fontId="7" fillId="3" borderId="14" xfId="1" applyNumberFormat="1" applyFont="1" applyFill="1" applyBorder="1" applyAlignment="1">
      <alignment horizontal="center" vertical="center"/>
    </xf>
    <xf numFmtId="164" fontId="7" fillId="3" borderId="15" xfId="1" applyNumberFormat="1" applyFont="1" applyFill="1" applyBorder="1" applyAlignment="1">
      <alignment horizontal="center" vertical="center"/>
    </xf>
    <xf numFmtId="164" fontId="7" fillId="3" borderId="16" xfId="1" applyNumberFormat="1" applyFont="1" applyFill="1" applyBorder="1" applyAlignment="1">
      <alignment horizontal="center" vertical="center"/>
    </xf>
    <xf numFmtId="164" fontId="7" fillId="3" borderId="18" xfId="1" applyNumberFormat="1" applyFont="1" applyFill="1" applyBorder="1" applyAlignment="1">
      <alignment horizontal="center" vertical="center"/>
    </xf>
    <xf numFmtId="164" fontId="7" fillId="3" borderId="19" xfId="1" applyNumberFormat="1" applyFont="1" applyFill="1" applyBorder="1" applyAlignment="1">
      <alignment horizontal="center" vertical="center"/>
    </xf>
    <xf numFmtId="164" fontId="7" fillId="6" borderId="15" xfId="1" applyNumberFormat="1" applyFont="1" applyFill="1" applyBorder="1" applyAlignment="1">
      <alignment horizontal="center" vertical="center"/>
    </xf>
    <xf numFmtId="164" fontId="7" fillId="6" borderId="16" xfId="1" applyNumberFormat="1" applyFont="1" applyFill="1" applyBorder="1" applyAlignment="1">
      <alignment horizontal="center" vertical="center"/>
    </xf>
    <xf numFmtId="164" fontId="7" fillId="6" borderId="14" xfId="1" applyNumberFormat="1" applyFont="1" applyFill="1" applyBorder="1" applyAlignment="1">
      <alignment horizontal="center" vertical="center"/>
    </xf>
    <xf numFmtId="164" fontId="7" fillId="6" borderId="19" xfId="1" applyNumberFormat="1" applyFont="1" applyFill="1" applyBorder="1" applyAlignment="1">
      <alignment horizontal="center" vertical="center"/>
    </xf>
    <xf numFmtId="165" fontId="0" fillId="0" borderId="20" xfId="0" applyNumberFormat="1" applyFill="1" applyBorder="1" applyAlignment="1">
      <alignment horizontal="left"/>
    </xf>
    <xf numFmtId="165" fontId="0" fillId="0" borderId="21" xfId="0" applyNumberFormat="1" applyFill="1" applyBorder="1" applyAlignment="1">
      <alignment horizontal="left"/>
    </xf>
    <xf numFmtId="164" fontId="0" fillId="0" borderId="22" xfId="1" applyNumberFormat="1" applyFont="1" applyFill="1" applyBorder="1"/>
    <xf numFmtId="166" fontId="0" fillId="5" borderId="20" xfId="1" applyNumberFormat="1" applyFont="1" applyFill="1" applyBorder="1"/>
    <xf numFmtId="166" fontId="0" fillId="5" borderId="21" xfId="1" applyNumberFormat="1" applyFont="1" applyFill="1" applyBorder="1"/>
    <xf numFmtId="166" fontId="0" fillId="5" borderId="23" xfId="1" applyNumberFormat="1" applyFont="1" applyFill="1" applyBorder="1"/>
    <xf numFmtId="164" fontId="0" fillId="0" borderId="24" xfId="0" applyNumberFormat="1" applyFill="1" applyBorder="1"/>
    <xf numFmtId="164" fontId="0" fillId="0" borderId="20" xfId="1" applyNumberFormat="1" applyFont="1" applyFill="1" applyBorder="1"/>
    <xf numFmtId="164" fontId="0" fillId="0" borderId="21" xfId="1" applyNumberFormat="1" applyFont="1" applyFill="1" applyBorder="1"/>
    <xf numFmtId="164" fontId="0" fillId="0" borderId="23" xfId="1" applyNumberFormat="1" applyFont="1" applyFill="1" applyBorder="1"/>
    <xf numFmtId="164" fontId="0" fillId="7" borderId="20" xfId="1" applyNumberFormat="1" applyFont="1" applyFill="1" applyBorder="1"/>
    <xf numFmtId="164" fontId="0" fillId="7" borderId="21" xfId="1" applyNumberFormat="1" applyFont="1" applyFill="1" applyBorder="1"/>
    <xf numFmtId="164" fontId="0" fillId="7" borderId="23" xfId="1" applyNumberFormat="1" applyFont="1" applyFill="1" applyBorder="1"/>
    <xf numFmtId="164" fontId="0" fillId="0" borderId="25" xfId="1" applyNumberFormat="1" applyFont="1" applyFill="1" applyBorder="1"/>
    <xf numFmtId="164" fontId="0" fillId="0" borderId="26" xfId="1" applyNumberFormat="1" applyFont="1" applyFill="1" applyBorder="1"/>
    <xf numFmtId="164" fontId="0" fillId="0" borderId="27" xfId="1" applyNumberFormat="1" applyFont="1" applyFill="1" applyBorder="1" applyAlignment="1">
      <alignment horizontal="right"/>
    </xf>
    <xf numFmtId="164" fontId="3" fillId="7" borderId="28" xfId="1" applyNumberFormat="1" applyFont="1" applyFill="1" applyBorder="1" applyAlignment="1">
      <alignment horizontal="center"/>
    </xf>
    <xf numFmtId="165" fontId="0" fillId="0" borderId="28" xfId="0" applyNumberFormat="1" applyFill="1" applyBorder="1" applyAlignment="1">
      <alignment horizontal="left"/>
    </xf>
    <xf numFmtId="165" fontId="0" fillId="0" borderId="27" xfId="0" applyNumberFormat="1" applyFill="1" applyBorder="1" applyAlignment="1">
      <alignment horizontal="left"/>
    </xf>
    <xf numFmtId="164" fontId="0" fillId="0" borderId="29" xfId="1" applyNumberFormat="1" applyFont="1" applyFill="1" applyBorder="1"/>
    <xf numFmtId="166" fontId="0" fillId="5" borderId="28" xfId="1" applyNumberFormat="1" applyFont="1" applyFill="1" applyBorder="1"/>
    <xf numFmtId="166" fontId="0" fillId="5" borderId="27" xfId="1" applyNumberFormat="1" applyFont="1" applyFill="1" applyBorder="1"/>
    <xf numFmtId="166" fontId="0" fillId="5" borderId="30" xfId="1" applyNumberFormat="1" applyFont="1" applyFill="1" applyBorder="1"/>
    <xf numFmtId="164" fontId="0" fillId="0" borderId="31" xfId="0" applyNumberFormat="1" applyFill="1" applyBorder="1"/>
    <xf numFmtId="164" fontId="0" fillId="0" borderId="28" xfId="1" applyNumberFormat="1" applyFont="1" applyFill="1" applyBorder="1"/>
    <xf numFmtId="164" fontId="0" fillId="0" borderId="27" xfId="1" applyNumberFormat="1" applyFont="1" applyFill="1" applyBorder="1"/>
    <xf numFmtId="164" fontId="0" fillId="0" borderId="30" xfId="1" applyNumberFormat="1" applyFont="1" applyFill="1" applyBorder="1"/>
    <xf numFmtId="164" fontId="0" fillId="7" borderId="28" xfId="1" applyNumberFormat="1" applyFont="1" applyFill="1" applyBorder="1"/>
    <xf numFmtId="164" fontId="0" fillId="7" borderId="27" xfId="1" applyNumberFormat="1" applyFont="1" applyFill="1" applyBorder="1"/>
    <xf numFmtId="164" fontId="0" fillId="7" borderId="30" xfId="1" applyNumberFormat="1" applyFont="1" applyFill="1" applyBorder="1"/>
    <xf numFmtId="164" fontId="0" fillId="0" borderId="32" xfId="1" applyNumberFormat="1" applyFont="1" applyFill="1" applyBorder="1"/>
    <xf numFmtId="0" fontId="8" fillId="0" borderId="0" xfId="0" applyFont="1"/>
    <xf numFmtId="165" fontId="0" fillId="0" borderId="33" xfId="0" applyNumberFormat="1" applyFill="1" applyBorder="1" applyAlignment="1">
      <alignment horizontal="left"/>
    </xf>
    <xf numFmtId="165" fontId="0" fillId="0" borderId="34" xfId="0" applyNumberFormat="1" applyFill="1" applyBorder="1" applyAlignment="1">
      <alignment horizontal="left"/>
    </xf>
    <xf numFmtId="164" fontId="0" fillId="0" borderId="35" xfId="1" applyNumberFormat="1" applyFont="1" applyFill="1" applyBorder="1"/>
    <xf numFmtId="166" fontId="0" fillId="5" borderId="33" xfId="1" applyNumberFormat="1" applyFont="1" applyFill="1" applyBorder="1"/>
    <xf numFmtId="166" fontId="0" fillId="5" borderId="34" xfId="1" applyNumberFormat="1" applyFont="1" applyFill="1" applyBorder="1"/>
    <xf numFmtId="166" fontId="0" fillId="5" borderId="36" xfId="1" applyNumberFormat="1" applyFont="1" applyFill="1" applyBorder="1"/>
    <xf numFmtId="164" fontId="0" fillId="0" borderId="37" xfId="0" applyNumberFormat="1" applyFill="1" applyBorder="1"/>
    <xf numFmtId="164" fontId="0" fillId="0" borderId="33" xfId="1" applyNumberFormat="1" applyFont="1" applyFill="1" applyBorder="1"/>
    <xf numFmtId="164" fontId="0" fillId="0" borderId="34" xfId="1" applyNumberFormat="1" applyFont="1" applyFill="1" applyBorder="1"/>
    <xf numFmtId="164" fontId="0" fillId="0" borderId="36" xfId="1" applyNumberFormat="1" applyFont="1" applyFill="1" applyBorder="1"/>
    <xf numFmtId="164" fontId="0" fillId="7" borderId="38" xfId="1" applyNumberFormat="1" applyFont="1" applyFill="1" applyBorder="1"/>
    <xf numFmtId="164" fontId="0" fillId="7" borderId="39" xfId="1" applyNumberFormat="1" applyFont="1" applyFill="1" applyBorder="1"/>
    <xf numFmtId="164" fontId="0" fillId="7" borderId="40" xfId="1" applyNumberFormat="1" applyFont="1" applyFill="1" applyBorder="1"/>
    <xf numFmtId="164" fontId="0" fillId="0" borderId="41" xfId="1" applyNumberFormat="1" applyFont="1" applyFill="1" applyBorder="1"/>
    <xf numFmtId="0" fontId="0" fillId="0" borderId="0" xfId="0" applyBorder="1"/>
    <xf numFmtId="0" fontId="0" fillId="0" borderId="0" xfId="0" applyFill="1" applyBorder="1"/>
    <xf numFmtId="164" fontId="0" fillId="0" borderId="42" xfId="1" applyNumberFormat="1" applyFont="1" applyBorder="1"/>
    <xf numFmtId="164" fontId="0" fillId="2" borderId="42" xfId="1" applyNumberFormat="1" applyFont="1" applyFill="1" applyBorder="1"/>
    <xf numFmtId="164" fontId="3" fillId="2" borderId="43" xfId="1" applyNumberFormat="1" applyFont="1" applyFill="1" applyBorder="1"/>
    <xf numFmtId="164" fontId="0" fillId="0" borderId="0" xfId="1" applyNumberFormat="1" applyFont="1"/>
    <xf numFmtId="164" fontId="0" fillId="0" borderId="0" xfId="1" applyNumberFormat="1" applyFont="1" applyFill="1" applyBorder="1"/>
    <xf numFmtId="0" fontId="3" fillId="0" borderId="44" xfId="0" applyFont="1" applyBorder="1"/>
    <xf numFmtId="0" fontId="3" fillId="0" borderId="7" xfId="0" applyFont="1" applyFill="1" applyBorder="1"/>
    <xf numFmtId="164" fontId="0" fillId="0" borderId="0" xfId="0" applyNumberFormat="1" applyFill="1" applyBorder="1"/>
    <xf numFmtId="164" fontId="3" fillId="0" borderId="7" xfId="1" applyNumberFormat="1" applyFont="1" applyFill="1" applyBorder="1"/>
    <xf numFmtId="43" fontId="0" fillId="0" borderId="0" xfId="0" applyNumberFormat="1" applyFill="1" applyBorder="1"/>
    <xf numFmtId="164" fontId="0" fillId="0" borderId="0" xfId="0" applyNumberFormat="1" applyBorder="1"/>
    <xf numFmtId="164" fontId="2" fillId="8" borderId="44" xfId="0" applyNumberFormat="1" applyFont="1" applyFill="1" applyBorder="1"/>
    <xf numFmtId="0" fontId="0" fillId="0" borderId="44" xfId="0" applyFill="1" applyBorder="1"/>
    <xf numFmtId="9" fontId="0" fillId="0" borderId="0" xfId="2" applyFont="1" applyBorder="1"/>
    <xf numFmtId="164" fontId="0" fillId="0" borderId="44" xfId="0" applyNumberFormat="1" applyBorder="1"/>
    <xf numFmtId="164" fontId="3" fillId="0" borderId="8" xfId="1" applyNumberFormat="1" applyFont="1" applyFill="1" applyBorder="1"/>
    <xf numFmtId="0" fontId="3" fillId="0" borderId="26" xfId="0" applyFont="1" applyFill="1" applyBorder="1" applyAlignment="1">
      <alignment horizontal="center" vertical="center"/>
    </xf>
    <xf numFmtId="0" fontId="0" fillId="0" borderId="44" xfId="0" applyBorder="1"/>
    <xf numFmtId="0" fontId="0" fillId="0" borderId="13" xfId="0" applyBorder="1"/>
    <xf numFmtId="0" fontId="0" fillId="0" borderId="2" xfId="0" applyBorder="1"/>
    <xf numFmtId="0" fontId="4" fillId="9" borderId="8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164" fontId="2" fillId="9" borderId="45" xfId="0" applyNumberFormat="1" applyFont="1" applyFill="1" applyBorder="1" applyAlignment="1">
      <alignment horizontal="center" vertical="center"/>
    </xf>
    <xf numFmtId="0" fontId="0" fillId="0" borderId="3" xfId="0" applyBorder="1"/>
    <xf numFmtId="43" fontId="0" fillId="0" borderId="0" xfId="0" applyNumberFormat="1"/>
    <xf numFmtId="0" fontId="9" fillId="4" borderId="0" xfId="0" applyFont="1" applyFill="1"/>
    <xf numFmtId="0" fontId="0" fillId="4" borderId="0" xfId="0" applyFill="1"/>
    <xf numFmtId="20" fontId="0" fillId="0" borderId="0" xfId="0" applyNumberFormat="1"/>
    <xf numFmtId="164" fontId="3" fillId="0" borderId="0" xfId="1" applyNumberFormat="1" applyFont="1"/>
    <xf numFmtId="164" fontId="3" fillId="0" borderId="5" xfId="1" applyNumberFormat="1" applyFont="1" applyFill="1" applyBorder="1"/>
    <xf numFmtId="0" fontId="0" fillId="0" borderId="27" xfId="0" applyBorder="1"/>
    <xf numFmtId="166" fontId="0" fillId="0" borderId="21" xfId="1" applyNumberFormat="1" applyFont="1" applyFill="1" applyBorder="1" applyAlignment="1">
      <alignment horizontal="left"/>
    </xf>
    <xf numFmtId="166" fontId="0" fillId="0" borderId="21" xfId="1" applyNumberFormat="1" applyFont="1" applyFill="1" applyBorder="1" applyAlignment="1">
      <alignment horizontal="right"/>
    </xf>
    <xf numFmtId="164" fontId="0" fillId="7" borderId="22" xfId="1" applyNumberFormat="1" applyFont="1" applyFill="1" applyBorder="1"/>
    <xf numFmtId="164" fontId="0" fillId="0" borderId="31" xfId="1" applyNumberFormat="1" applyFont="1" applyFill="1" applyBorder="1" applyAlignment="1">
      <alignment horizontal="right"/>
    </xf>
    <xf numFmtId="166" fontId="0" fillId="0" borderId="27" xfId="1" applyNumberFormat="1" applyFont="1" applyFill="1" applyBorder="1" applyAlignment="1">
      <alignment horizontal="left"/>
    </xf>
    <xf numFmtId="166" fontId="0" fillId="0" borderId="27" xfId="1" applyNumberFormat="1" applyFont="1" applyFill="1" applyBorder="1" applyAlignment="1">
      <alignment horizontal="right"/>
    </xf>
    <xf numFmtId="164" fontId="0" fillId="7" borderId="29" xfId="1" applyNumberFormat="1" applyFont="1" applyFill="1" applyBorder="1"/>
    <xf numFmtId="164" fontId="3" fillId="0" borderId="30" xfId="1" applyNumberFormat="1" applyFont="1" applyFill="1" applyBorder="1"/>
    <xf numFmtId="166" fontId="0" fillId="0" borderId="34" xfId="1" applyNumberFormat="1" applyFont="1" applyFill="1" applyBorder="1" applyAlignment="1">
      <alignment horizontal="left"/>
    </xf>
    <xf numFmtId="166" fontId="0" fillId="0" borderId="34" xfId="1" applyNumberFormat="1" applyFont="1" applyFill="1" applyBorder="1" applyAlignment="1">
      <alignment horizontal="right"/>
    </xf>
    <xf numFmtId="164" fontId="0" fillId="7" borderId="46" xfId="1" applyNumberFormat="1" applyFont="1" applyFill="1" applyBorder="1"/>
    <xf numFmtId="164" fontId="0" fillId="7" borderId="34" xfId="1" applyNumberFormat="1" applyFont="1" applyFill="1" applyBorder="1"/>
    <xf numFmtId="164" fontId="0" fillId="2" borderId="47" xfId="1" applyNumberFormat="1" applyFont="1" applyFill="1" applyBorder="1"/>
    <xf numFmtId="164" fontId="0" fillId="0" borderId="47" xfId="1" applyNumberFormat="1" applyFont="1" applyBorder="1"/>
    <xf numFmtId="164" fontId="3" fillId="2" borderId="48" xfId="1" applyNumberFormat="1" applyFont="1" applyFill="1" applyBorder="1"/>
    <xf numFmtId="164" fontId="0" fillId="0" borderId="0" xfId="1" applyNumberFormat="1" applyFont="1" applyBorder="1"/>
    <xf numFmtId="167" fontId="0" fillId="0" borderId="0" xfId="0" applyNumberFormat="1"/>
    <xf numFmtId="167" fontId="3" fillId="0" borderId="0" xfId="0" applyNumberFormat="1" applyFont="1"/>
    <xf numFmtId="0" fontId="3" fillId="4" borderId="0" xfId="0" applyFont="1" applyFill="1"/>
    <xf numFmtId="166" fontId="0" fillId="0" borderId="0" xfId="0" applyNumberFormat="1"/>
    <xf numFmtId="164" fontId="0" fillId="0" borderId="49" xfId="1" applyNumberFormat="1" applyFont="1" applyFill="1" applyBorder="1"/>
    <xf numFmtId="164" fontId="0" fillId="0" borderId="50" xfId="1" applyNumberFormat="1" applyFont="1" applyFill="1" applyBorder="1"/>
    <xf numFmtId="166" fontId="0" fillId="0" borderId="0" xfId="0" applyNumberFormat="1" applyFill="1" applyBorder="1"/>
    <xf numFmtId="43" fontId="3" fillId="7" borderId="0" xfId="1" applyFont="1" applyFill="1" applyBorder="1" applyAlignment="1">
      <alignment horizontal="center"/>
    </xf>
    <xf numFmtId="164" fontId="0" fillId="0" borderId="0" xfId="1" applyNumberFormat="1" applyFont="1" applyFill="1"/>
    <xf numFmtId="166" fontId="3" fillId="7" borderId="0" xfId="1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7" fillId="6" borderId="27" xfId="0" applyFont="1" applyFill="1" applyBorder="1" applyAlignment="1">
      <alignment horizontal="center" vertical="center"/>
    </xf>
    <xf numFmtId="164" fontId="3" fillId="7" borderId="51" xfId="1" applyNumberFormat="1" applyFont="1" applyFill="1" applyBorder="1" applyAlignment="1">
      <alignment horizontal="center"/>
    </xf>
    <xf numFmtId="43" fontId="0" fillId="0" borderId="0" xfId="0" applyNumberFormat="1" applyBorder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/>
    </xf>
    <xf numFmtId="166" fontId="3" fillId="7" borderId="1" xfId="1" applyNumberFormat="1" applyFont="1" applyFill="1" applyBorder="1" applyAlignment="1">
      <alignment horizontal="center"/>
    </xf>
    <xf numFmtId="164" fontId="0" fillId="0" borderId="29" xfId="1" applyNumberFormat="1" applyFont="1" applyFill="1" applyBorder="1" applyAlignment="1">
      <alignment horizontal="right"/>
    </xf>
    <xf numFmtId="164" fontId="3" fillId="7" borderId="20" xfId="1" applyNumberFormat="1" applyFont="1" applyFill="1" applyBorder="1" applyAlignment="1">
      <alignment horizontal="center"/>
    </xf>
    <xf numFmtId="9" fontId="0" fillId="0" borderId="0" xfId="2" applyFont="1"/>
    <xf numFmtId="165" fontId="0" fillId="10" borderId="28" xfId="0" applyNumberFormat="1" applyFill="1" applyBorder="1" applyAlignment="1">
      <alignment horizontal="left"/>
    </xf>
    <xf numFmtId="165" fontId="0" fillId="10" borderId="27" xfId="0" applyNumberFormat="1" applyFill="1" applyBorder="1" applyAlignment="1">
      <alignment horizontal="left"/>
    </xf>
    <xf numFmtId="164" fontId="0" fillId="10" borderId="29" xfId="1" applyNumberFormat="1" applyFont="1" applyFill="1" applyBorder="1"/>
    <xf numFmtId="43" fontId="0" fillId="10" borderId="27" xfId="1" applyFont="1" applyFill="1" applyBorder="1"/>
    <xf numFmtId="43" fontId="0" fillId="0" borderId="0" xfId="1" applyNumberFormat="1" applyFont="1"/>
    <xf numFmtId="165" fontId="0" fillId="10" borderId="20" xfId="0" applyNumberFormat="1" applyFill="1" applyBorder="1" applyAlignment="1">
      <alignment horizontal="left"/>
    </xf>
    <xf numFmtId="165" fontId="0" fillId="10" borderId="21" xfId="0" applyNumberFormat="1" applyFill="1" applyBorder="1" applyAlignment="1">
      <alignment horizontal="left"/>
    </xf>
    <xf numFmtId="165" fontId="0" fillId="10" borderId="38" xfId="0" applyNumberFormat="1" applyFill="1" applyBorder="1" applyAlignment="1">
      <alignment horizontal="left"/>
    </xf>
    <xf numFmtId="165" fontId="0" fillId="10" borderId="39" xfId="0" applyNumberFormat="1" applyFill="1" applyBorder="1" applyAlignment="1">
      <alignment horizontal="left"/>
    </xf>
    <xf numFmtId="164" fontId="0" fillId="0" borderId="46" xfId="1" applyNumberFormat="1" applyFont="1" applyFill="1" applyBorder="1"/>
    <xf numFmtId="165" fontId="0" fillId="3" borderId="20" xfId="0" applyNumberFormat="1" applyFont="1" applyFill="1" applyBorder="1" applyAlignment="1">
      <alignment horizontal="left"/>
    </xf>
    <xf numFmtId="165" fontId="0" fillId="3" borderId="21" xfId="0" applyNumberFormat="1" applyFont="1" applyFill="1" applyBorder="1" applyAlignment="1">
      <alignment horizontal="left"/>
    </xf>
    <xf numFmtId="164" fontId="0" fillId="3" borderId="23" xfId="1" applyNumberFormat="1" applyFont="1" applyFill="1" applyBorder="1"/>
    <xf numFmtId="165" fontId="0" fillId="3" borderId="28" xfId="0" applyNumberFormat="1" applyFont="1" applyFill="1" applyBorder="1" applyAlignment="1">
      <alignment horizontal="left"/>
    </xf>
    <xf numFmtId="164" fontId="0" fillId="3" borderId="30" xfId="1" applyNumberFormat="1" applyFont="1" applyFill="1" applyBorder="1"/>
    <xf numFmtId="165" fontId="0" fillId="3" borderId="27" xfId="0" applyNumberFormat="1" applyFont="1" applyFill="1" applyBorder="1" applyAlignment="1">
      <alignment horizontal="left"/>
    </xf>
    <xf numFmtId="165" fontId="0" fillId="3" borderId="28" xfId="0" applyNumberFormat="1" applyFill="1" applyBorder="1" applyAlignment="1">
      <alignment horizontal="left"/>
    </xf>
    <xf numFmtId="165" fontId="0" fillId="3" borderId="27" xfId="0" applyNumberFormat="1" applyFill="1" applyBorder="1" applyAlignment="1">
      <alignment horizontal="left"/>
    </xf>
    <xf numFmtId="165" fontId="0" fillId="3" borderId="33" xfId="0" applyNumberFormat="1" applyFill="1" applyBorder="1" applyAlignment="1">
      <alignment horizontal="left"/>
    </xf>
    <xf numFmtId="165" fontId="0" fillId="3" borderId="34" xfId="0" applyNumberFormat="1" applyFill="1" applyBorder="1" applyAlignment="1">
      <alignment horizontal="left"/>
    </xf>
    <xf numFmtId="164" fontId="0" fillId="3" borderId="36" xfId="1" applyNumberFormat="1" applyFont="1" applyFill="1" applyBorder="1"/>
    <xf numFmtId="165" fontId="0" fillId="10" borderId="52" xfId="0" applyNumberFormat="1" applyFill="1" applyBorder="1" applyAlignment="1">
      <alignment horizontal="left"/>
    </xf>
    <xf numFmtId="165" fontId="0" fillId="10" borderId="53" xfId="0" applyNumberFormat="1" applyFill="1" applyBorder="1" applyAlignment="1">
      <alignment horizontal="left"/>
    </xf>
    <xf numFmtId="164" fontId="0" fillId="0" borderId="54" xfId="1" applyNumberFormat="1" applyFont="1" applyFill="1" applyBorder="1"/>
    <xf numFmtId="164" fontId="0" fillId="0" borderId="38" xfId="1" applyNumberFormat="1" applyFont="1" applyFill="1" applyBorder="1"/>
    <xf numFmtId="164" fontId="0" fillId="0" borderId="39" xfId="1" applyNumberFormat="1" applyFont="1" applyFill="1" applyBorder="1"/>
    <xf numFmtId="164" fontId="0" fillId="0" borderId="40" xfId="1" applyNumberFormat="1" applyFont="1" applyFill="1" applyBorder="1"/>
    <xf numFmtId="165" fontId="0" fillId="10" borderId="33" xfId="0" applyNumberFormat="1" applyFill="1" applyBorder="1" applyAlignment="1">
      <alignment horizontal="left"/>
    </xf>
    <xf numFmtId="165" fontId="0" fillId="10" borderId="34" xfId="0" applyNumberFormat="1" applyFill="1" applyBorder="1" applyAlignment="1">
      <alignment horizontal="left"/>
    </xf>
    <xf numFmtId="164" fontId="0" fillId="0" borderId="24" xfId="0" applyNumberFormat="1" applyFill="1" applyBorder="1" applyAlignment="1">
      <alignment horizontal="center"/>
    </xf>
    <xf numFmtId="164" fontId="0" fillId="0" borderId="31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164" fontId="0" fillId="2" borderId="42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8" fontId="0" fillId="0" borderId="0" xfId="2" applyNumberFormat="1" applyFont="1"/>
    <xf numFmtId="0" fontId="0" fillId="11" borderId="1" xfId="0" applyFill="1" applyBorder="1"/>
    <xf numFmtId="9" fontId="0" fillId="11" borderId="0" xfId="2" applyFont="1" applyFill="1"/>
    <xf numFmtId="164" fontId="3" fillId="11" borderId="28" xfId="1" applyNumberFormat="1" applyFont="1" applyFill="1" applyBorder="1" applyAlignment="1">
      <alignment horizontal="center"/>
    </xf>
    <xf numFmtId="164" fontId="3" fillId="10" borderId="20" xfId="1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9" fontId="10" fillId="12" borderId="55" xfId="0" applyNumberFormat="1" applyFont="1" applyFill="1" applyBorder="1"/>
    <xf numFmtId="0" fontId="10" fillId="12" borderId="55" xfId="0" applyNumberFormat="1" applyFont="1" applyFill="1" applyBorder="1"/>
    <xf numFmtId="164" fontId="0" fillId="7" borderId="56" xfId="1" applyNumberFormat="1" applyFont="1" applyFill="1" applyBorder="1"/>
    <xf numFmtId="164" fontId="0" fillId="0" borderId="57" xfId="0" applyNumberFormat="1" applyFill="1" applyBorder="1"/>
    <xf numFmtId="164" fontId="0" fillId="7" borderId="31" xfId="1" applyNumberFormat="1" applyFont="1" applyFill="1" applyBorder="1"/>
    <xf numFmtId="164" fontId="0" fillId="0" borderId="49" xfId="0" applyNumberFormat="1" applyFill="1" applyBorder="1"/>
    <xf numFmtId="164" fontId="0" fillId="7" borderId="24" xfId="1" applyNumberFormat="1" applyFont="1" applyFill="1" applyBorder="1"/>
    <xf numFmtId="164" fontId="0" fillId="0" borderId="25" xfId="0" applyNumberFormat="1" applyFill="1" applyBorder="1"/>
    <xf numFmtId="43" fontId="3" fillId="7" borderId="0" xfId="1" applyNumberFormat="1" applyFont="1" applyFill="1" applyBorder="1" applyAlignment="1">
      <alignment horizontal="center"/>
    </xf>
    <xf numFmtId="164" fontId="3" fillId="3" borderId="28" xfId="1" applyNumberFormat="1" applyFont="1" applyFill="1" applyBorder="1" applyAlignment="1">
      <alignment horizontal="center"/>
    </xf>
    <xf numFmtId="164" fontId="0" fillId="0" borderId="26" xfId="0" applyNumberFormat="1" applyFill="1" applyBorder="1"/>
    <xf numFmtId="164" fontId="0" fillId="0" borderId="32" xfId="0" applyNumberFormat="1" applyFill="1" applyBorder="1"/>
    <xf numFmtId="164" fontId="0" fillId="0" borderId="45" xfId="0" applyNumberFormat="1" applyFill="1" applyBorder="1"/>
    <xf numFmtId="165" fontId="0" fillId="0" borderId="20" xfId="0" applyNumberFormat="1" applyFill="1" applyBorder="1" applyAlignment="1">
      <alignment horizontal="center"/>
    </xf>
    <xf numFmtId="165" fontId="0" fillId="0" borderId="28" xfId="0" applyNumberFormat="1" applyFill="1" applyBorder="1" applyAlignment="1">
      <alignment horizontal="center"/>
    </xf>
    <xf numFmtId="165" fontId="0" fillId="0" borderId="33" xfId="0" applyNumberFormat="1" applyFill="1" applyBorder="1" applyAlignment="1">
      <alignment horizontal="center"/>
    </xf>
    <xf numFmtId="0" fontId="7" fillId="6" borderId="19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165" fontId="0" fillId="0" borderId="22" xfId="0" applyNumberFormat="1" applyFill="1" applyBorder="1" applyAlignment="1">
      <alignment horizontal="center"/>
    </xf>
    <xf numFmtId="165" fontId="0" fillId="0" borderId="29" xfId="0" applyNumberFormat="1" applyFill="1" applyBorder="1" applyAlignment="1">
      <alignment horizontal="center"/>
    </xf>
    <xf numFmtId="165" fontId="0" fillId="0" borderId="35" xfId="0" applyNumberFormat="1" applyFill="1" applyBorder="1" applyAlignment="1">
      <alignment horizontal="center"/>
    </xf>
    <xf numFmtId="0" fontId="7" fillId="6" borderId="6" xfId="0" applyFont="1" applyFill="1" applyBorder="1" applyAlignment="1">
      <alignment horizontal="center" vertical="center"/>
    </xf>
    <xf numFmtId="164" fontId="0" fillId="0" borderId="58" xfId="1" applyNumberFormat="1" applyFont="1" applyFill="1" applyBorder="1" applyAlignment="1">
      <alignment horizontal="center"/>
    </xf>
    <xf numFmtId="164" fontId="0" fillId="0" borderId="59" xfId="1" applyNumberFormat="1" applyFont="1" applyFill="1" applyBorder="1" applyAlignment="1">
      <alignment horizontal="center"/>
    </xf>
    <xf numFmtId="164" fontId="0" fillId="0" borderId="60" xfId="1" applyNumberFormat="1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164" fontId="3" fillId="0" borderId="23" xfId="1" applyNumberFormat="1" applyFont="1" applyFill="1" applyBorder="1"/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11" fillId="13" borderId="55" xfId="0" applyNumberFormat="1" applyFont="1" applyFill="1" applyBorder="1"/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4" fontId="3" fillId="0" borderId="32" xfId="1" applyNumberFormat="1" applyFont="1" applyFill="1" applyBorder="1"/>
    <xf numFmtId="43" fontId="3" fillId="0" borderId="8" xfId="1" applyNumberFormat="1" applyFont="1" applyFill="1" applyBorder="1"/>
    <xf numFmtId="43" fontId="0" fillId="0" borderId="21" xfId="1" applyFont="1" applyFill="1" applyBorder="1" applyAlignment="1">
      <alignment horizontal="left"/>
    </xf>
    <xf numFmtId="43" fontId="0" fillId="0" borderId="21" xfId="1" applyFont="1" applyFill="1" applyBorder="1" applyAlignment="1">
      <alignment horizontal="right"/>
    </xf>
    <xf numFmtId="43" fontId="0" fillId="0" borderId="27" xfId="1" applyFont="1" applyFill="1" applyBorder="1" applyAlignment="1">
      <alignment horizontal="left"/>
    </xf>
    <xf numFmtId="43" fontId="0" fillId="0" borderId="27" xfId="1" applyFont="1" applyFill="1" applyBorder="1" applyAlignment="1">
      <alignment horizontal="right"/>
    </xf>
    <xf numFmtId="43" fontId="0" fillId="0" borderId="34" xfId="1" applyFont="1" applyFill="1" applyBorder="1" applyAlignment="1">
      <alignment horizontal="left"/>
    </xf>
    <xf numFmtId="43" fontId="0" fillId="0" borderId="34" xfId="1" applyFont="1" applyFill="1" applyBorder="1" applyAlignment="1">
      <alignment horizontal="right"/>
    </xf>
    <xf numFmtId="3" fontId="0" fillId="0" borderId="27" xfId="0" applyNumberFormat="1" applyBorder="1"/>
    <xf numFmtId="43" fontId="0" fillId="0" borderId="21" xfId="1" applyNumberFormat="1" applyFont="1" applyFill="1" applyBorder="1" applyAlignment="1">
      <alignment horizontal="left"/>
    </xf>
    <xf numFmtId="43" fontId="0" fillId="0" borderId="21" xfId="1" applyNumberFormat="1" applyFont="1" applyFill="1" applyBorder="1" applyAlignment="1">
      <alignment horizontal="right"/>
    </xf>
    <xf numFmtId="43" fontId="0" fillId="0" borderId="27" xfId="1" applyNumberFormat="1" applyFont="1" applyFill="1" applyBorder="1" applyAlignment="1">
      <alignment horizontal="left"/>
    </xf>
    <xf numFmtId="43" fontId="0" fillId="0" borderId="27" xfId="1" applyNumberFormat="1" applyFont="1" applyFill="1" applyBorder="1" applyAlignment="1">
      <alignment horizontal="right"/>
    </xf>
    <xf numFmtId="43" fontId="0" fillId="0" borderId="34" xfId="1" applyNumberFormat="1" applyFont="1" applyFill="1" applyBorder="1" applyAlignment="1">
      <alignment horizontal="left"/>
    </xf>
    <xf numFmtId="43" fontId="0" fillId="0" borderId="34" xfId="1" applyNumberFormat="1" applyFont="1" applyFill="1" applyBorder="1" applyAlignment="1">
      <alignment horizontal="right"/>
    </xf>
    <xf numFmtId="164" fontId="0" fillId="4" borderId="0" xfId="1" applyNumberFormat="1" applyFont="1" applyFill="1"/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4" fontId="12" fillId="11" borderId="0" xfId="1" applyNumberFormat="1" applyFont="1" applyFill="1" applyBorder="1"/>
    <xf numFmtId="164" fontId="13" fillId="13" borderId="27" xfId="1" applyNumberFormat="1" applyFont="1" applyFill="1" applyBorder="1" applyAlignment="1">
      <alignment horizontal="center" vertical="center"/>
    </xf>
    <xf numFmtId="164" fontId="13" fillId="13" borderId="27" xfId="1" applyNumberFormat="1" applyFont="1" applyFill="1" applyBorder="1" applyAlignment="1"/>
    <xf numFmtId="164" fontId="0" fillId="5" borderId="32" xfId="1" applyNumberFormat="1" applyFont="1" applyFill="1" applyBorder="1"/>
    <xf numFmtId="164" fontId="0" fillId="5" borderId="30" xfId="1" applyNumberFormat="1" applyFont="1" applyFill="1" applyBorder="1"/>
    <xf numFmtId="164" fontId="0" fillId="5" borderId="27" xfId="1" applyNumberFormat="1" applyFont="1" applyFill="1" applyBorder="1"/>
    <xf numFmtId="164" fontId="0" fillId="5" borderId="28" xfId="1" applyNumberFormat="1" applyFont="1" applyFill="1" applyBorder="1"/>
    <xf numFmtId="164" fontId="0" fillId="5" borderId="49" xfId="1" applyNumberFormat="1" applyFont="1" applyFill="1" applyBorder="1"/>
    <xf numFmtId="164" fontId="0" fillId="5" borderId="31" xfId="0" applyNumberFormat="1" applyFill="1" applyBorder="1"/>
    <xf numFmtId="164" fontId="0" fillId="5" borderId="29" xfId="1" applyNumberFormat="1" applyFont="1" applyFill="1" applyBorder="1"/>
    <xf numFmtId="0" fontId="10" fillId="5" borderId="55" xfId="0" applyNumberFormat="1" applyFont="1" applyFill="1" applyBorder="1"/>
    <xf numFmtId="165" fontId="0" fillId="5" borderId="27" xfId="0" applyNumberFormat="1" applyFill="1" applyBorder="1" applyAlignment="1">
      <alignment horizontal="left"/>
    </xf>
    <xf numFmtId="165" fontId="0" fillId="5" borderId="28" xfId="0" applyNumberFormat="1" applyFill="1" applyBorder="1" applyAlignment="1">
      <alignment horizontal="left"/>
    </xf>
    <xf numFmtId="164" fontId="0" fillId="5" borderId="27" xfId="1" applyNumberFormat="1" applyFont="1" applyFill="1" applyBorder="1" applyAlignment="1">
      <alignment horizontal="right"/>
    </xf>
    <xf numFmtId="164" fontId="0" fillId="5" borderId="26" xfId="1" applyNumberFormat="1" applyFont="1" applyFill="1" applyBorder="1"/>
    <xf numFmtId="164" fontId="0" fillId="5" borderId="25" xfId="1" applyNumberFormat="1" applyFont="1" applyFill="1" applyBorder="1"/>
    <xf numFmtId="164" fontId="0" fillId="5" borderId="31" xfId="1" applyNumberFormat="1" applyFont="1" applyFill="1" applyBorder="1"/>
    <xf numFmtId="164" fontId="0" fillId="5" borderId="49" xfId="0" applyNumberFormat="1" applyFill="1" applyBorder="1"/>
    <xf numFmtId="164" fontId="3" fillId="7" borderId="28" xfId="1" applyNumberFormat="1" applyFont="1" applyFill="1" applyBorder="1" applyAlignment="1">
      <alignment horizontal="center"/>
    </xf>
    <xf numFmtId="0" fontId="0" fillId="0" borderId="0" xfId="0"/>
    <xf numFmtId="166" fontId="0" fillId="5" borderId="20" xfId="1" applyNumberFormat="1" applyFont="1" applyFill="1" applyBorder="1"/>
    <xf numFmtId="166" fontId="0" fillId="5" borderId="21" xfId="1" applyNumberFormat="1" applyFont="1" applyFill="1" applyBorder="1"/>
    <xf numFmtId="166" fontId="0" fillId="5" borderId="23" xfId="1" applyNumberFormat="1" applyFont="1" applyFill="1" applyBorder="1"/>
    <xf numFmtId="166" fontId="0" fillId="5" borderId="28" xfId="1" applyNumberFormat="1" applyFont="1" applyFill="1" applyBorder="1"/>
    <xf numFmtId="166" fontId="0" fillId="5" borderId="27" xfId="1" applyNumberFormat="1" applyFont="1" applyFill="1" applyBorder="1"/>
    <xf numFmtId="166" fontId="0" fillId="5" borderId="30" xfId="1" applyNumberFormat="1" applyFont="1" applyFill="1" applyBorder="1"/>
    <xf numFmtId="164" fontId="0" fillId="0" borderId="31" xfId="0" applyNumberFormat="1" applyFill="1" applyBorder="1"/>
    <xf numFmtId="166" fontId="0" fillId="5" borderId="33" xfId="1" applyNumberFormat="1" applyFont="1" applyFill="1" applyBorder="1"/>
    <xf numFmtId="166" fontId="0" fillId="5" borderId="34" xfId="1" applyNumberFormat="1" applyFont="1" applyFill="1" applyBorder="1"/>
    <xf numFmtId="166" fontId="0" fillId="5" borderId="36" xfId="1" applyNumberFormat="1" applyFont="1" applyFill="1" applyBorder="1"/>
    <xf numFmtId="164" fontId="0" fillId="0" borderId="37" xfId="0" applyNumberFormat="1" applyFill="1" applyBorder="1"/>
    <xf numFmtId="0" fontId="0" fillId="0" borderId="0" xfId="0" applyBorder="1"/>
    <xf numFmtId="0" fontId="0" fillId="0" borderId="0" xfId="0" applyFill="1" applyBorder="1"/>
    <xf numFmtId="164" fontId="0" fillId="0" borderId="42" xfId="1" applyNumberFormat="1" applyFont="1" applyBorder="1"/>
    <xf numFmtId="164" fontId="0" fillId="2" borderId="42" xfId="1" applyNumberFormat="1" applyFont="1" applyFill="1" applyBorder="1"/>
    <xf numFmtId="164" fontId="0" fillId="0" borderId="0" xfId="1" applyNumberFormat="1" applyFont="1" applyFill="1" applyBorder="1"/>
    <xf numFmtId="164" fontId="0" fillId="0" borderId="0" xfId="0" applyNumberFormat="1" applyFill="1" applyBorder="1"/>
    <xf numFmtId="164" fontId="3" fillId="0" borderId="7" xfId="1" applyNumberFormat="1" applyFont="1" applyFill="1" applyBorder="1"/>
    <xf numFmtId="43" fontId="0" fillId="0" borderId="0" xfId="0" applyNumberFormat="1" applyFill="1" applyBorder="1"/>
    <xf numFmtId="0" fontId="0" fillId="0" borderId="44" xfId="0" applyFill="1" applyBorder="1"/>
    <xf numFmtId="0" fontId="3" fillId="0" borderId="26" xfId="0" applyFont="1" applyFill="1" applyBorder="1" applyAlignment="1">
      <alignment horizontal="center" vertical="center"/>
    </xf>
    <xf numFmtId="0" fontId="0" fillId="0" borderId="2" xfId="0" applyBorder="1"/>
    <xf numFmtId="164" fontId="2" fillId="9" borderId="45" xfId="0" applyNumberFormat="1" applyFont="1" applyFill="1" applyBorder="1" applyAlignment="1">
      <alignment horizontal="center" vertical="center"/>
    </xf>
    <xf numFmtId="0" fontId="0" fillId="4" borderId="0" xfId="0" applyFill="1"/>
    <xf numFmtId="166" fontId="0" fillId="5" borderId="27" xfId="1" applyNumberFormat="1" applyFont="1" applyFill="1" applyBorder="1"/>
    <xf numFmtId="164" fontId="3" fillId="7" borderId="28" xfId="1" applyNumberFormat="1" applyFont="1" applyFill="1" applyBorder="1" applyAlignment="1">
      <alignment horizontal="center"/>
    </xf>
    <xf numFmtId="164" fontId="3" fillId="11" borderId="28" xfId="1" applyNumberFormat="1" applyFont="1" applyFill="1" applyBorder="1" applyAlignment="1">
      <alignment horizontal="center"/>
    </xf>
    <xf numFmtId="164" fontId="3" fillId="7" borderId="28" xfId="1" applyNumberFormat="1" applyFont="1" applyFill="1" applyBorder="1" applyAlignment="1">
      <alignment horizontal="center"/>
    </xf>
    <xf numFmtId="164" fontId="3" fillId="7" borderId="20" xfId="1" applyNumberFormat="1" applyFont="1" applyFill="1" applyBorder="1" applyAlignment="1">
      <alignment horizontal="center"/>
    </xf>
    <xf numFmtId="164" fontId="3" fillId="3" borderId="20" xfId="1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/>
    </xf>
    <xf numFmtId="164" fontId="3" fillId="0" borderId="9" xfId="1" applyNumberFormat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7" fontId="5" fillId="2" borderId="0" xfId="0" applyNumberFormat="1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0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50BC1"/>
      <color rgb="FF187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4"/>
  <sheetViews>
    <sheetView topLeftCell="B4" zoomScale="50" zoomScaleNormal="50" workbookViewId="0">
      <selection activeCell="P27" sqref="P27"/>
    </sheetView>
  </sheetViews>
  <sheetFormatPr defaultRowHeight="14.4"/>
  <cols>
    <col min="1" max="1" width="11.88671875" bestFit="1" customWidth="1"/>
    <col min="3" max="3" width="15.5546875" bestFit="1" customWidth="1"/>
    <col min="4" max="4" width="13.33203125" bestFit="1" customWidth="1"/>
    <col min="5" max="6" width="6.6640625" bestFit="1" customWidth="1"/>
    <col min="12" max="12" width="12.77734375" bestFit="1" customWidth="1"/>
    <col min="13" max="13" width="11.21875" bestFit="1" customWidth="1"/>
    <col min="28" max="34" width="0" hidden="1" customWidth="1"/>
    <col min="35" max="35" width="12.21875" customWidth="1"/>
    <col min="36" max="42" width="0" hidden="1" customWidth="1"/>
    <col min="44" max="50" width="0" hidden="1" customWidth="1"/>
    <col min="51" max="51" width="15.33203125" bestFit="1" customWidth="1"/>
    <col min="55" max="55" width="11.21875" bestFit="1" customWidth="1"/>
    <col min="56" max="56" width="10.77734375" customWidth="1"/>
  </cols>
  <sheetData>
    <row r="1" spans="1:72">
      <c r="A1" s="314">
        <v>43466</v>
      </c>
      <c r="B1" s="315" t="s">
        <v>58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72" ht="15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O2" s="1">
        <v>1</v>
      </c>
      <c r="BP2">
        <v>1</v>
      </c>
      <c r="BS2">
        <v>0</v>
      </c>
      <c r="BT2">
        <v>1</v>
      </c>
    </row>
    <row r="3" spans="1:72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O3">
        <v>2500</v>
      </c>
      <c r="BP3">
        <v>0</v>
      </c>
      <c r="BS3">
        <v>3000</v>
      </c>
      <c r="BT3">
        <v>0</v>
      </c>
    </row>
    <row r="4" spans="1:72" ht="15" thickBot="1">
      <c r="B4" s="3"/>
      <c r="C4" s="249"/>
      <c r="D4" s="250"/>
      <c r="E4" s="249"/>
      <c r="F4" s="250"/>
      <c r="G4" s="250"/>
      <c r="H4" s="250"/>
      <c r="I4" s="250"/>
      <c r="J4" s="250"/>
      <c r="K4" s="251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O4">
        <v>3500</v>
      </c>
      <c r="BP4">
        <v>0</v>
      </c>
      <c r="BS4">
        <v>5000</v>
      </c>
      <c r="BT4">
        <v>0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26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0</v>
      </c>
      <c r="BS5">
        <v>6500</v>
      </c>
      <c r="BT5">
        <v>0</v>
      </c>
    </row>
    <row r="6" spans="1:72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94">
        <v>0</v>
      </c>
      <c r="F6" s="194">
        <v>7.0000000000000007E-2</v>
      </c>
      <c r="G6" s="194">
        <v>0</v>
      </c>
      <c r="H6" s="194">
        <v>0</v>
      </c>
      <c r="I6" s="194">
        <v>0.01</v>
      </c>
      <c r="J6" s="194">
        <v>0.32</v>
      </c>
      <c r="K6" s="194">
        <v>7.0000000000000007E-2</v>
      </c>
      <c r="L6" s="24">
        <f t="shared" ref="L6:L29" ca="1" si="4">T6*6</f>
        <v>0</v>
      </c>
      <c r="M6" s="25">
        <f t="shared" ref="M6:M29" si="5">BG6</f>
        <v>0</v>
      </c>
      <c r="N6" s="26">
        <f t="shared" ref="N6:N29" si="6">BH6</f>
        <v>0</v>
      </c>
      <c r="O6" s="26">
        <f t="shared" ref="O6:O29" si="7">BI6</f>
        <v>0</v>
      </c>
      <c r="P6" s="26">
        <f t="shared" ref="P6:P28" si="8">BJ6</f>
        <v>0</v>
      </c>
      <c r="Q6" s="26">
        <f t="shared" ref="Q6:Q29" si="9">BK6</f>
        <v>0</v>
      </c>
      <c r="R6" s="26">
        <f t="shared" ref="R6:R29" si="10">BL6</f>
        <v>0</v>
      </c>
      <c r="S6" s="27">
        <f t="shared" ref="S6:S29" si="11">BM6</f>
        <v>0</v>
      </c>
      <c r="T6" s="200">
        <f t="shared" ref="T6:T29" ca="1" si="12">IFERROR(M6*M$4+N6*N$4+O6*O$4+P6*P$4+Q6*Q$4+R6*R$4+S6*S$4,"0")</f>
        <v>0</v>
      </c>
      <c r="U6" s="46">
        <v>4250</v>
      </c>
      <c r="V6" s="47">
        <v>4250</v>
      </c>
      <c r="W6" s="47">
        <v>4250</v>
      </c>
      <c r="X6" s="47">
        <v>4250</v>
      </c>
      <c r="Y6" s="47">
        <v>4250</v>
      </c>
      <c r="Z6" s="47">
        <v>4250</v>
      </c>
      <c r="AA6" s="48">
        <v>4250</v>
      </c>
      <c r="AB6" s="199">
        <f t="shared" ref="AB6:AB29" ca="1" si="13">M6*U6*AB$4</f>
        <v>0</v>
      </c>
      <c r="AC6" s="33">
        <f t="shared" ref="AC6:AC29" ca="1" si="14">N6*V6*AC$4</f>
        <v>0</v>
      </c>
      <c r="AD6" s="33">
        <f t="shared" ref="AD6:AD29" ca="1" si="15">O6*W6*AD$4</f>
        <v>0</v>
      </c>
      <c r="AE6" s="33">
        <f t="shared" ref="AE6:AE29" ca="1" si="16">P6*X6*AE$4</f>
        <v>0</v>
      </c>
      <c r="AF6" s="33">
        <f t="shared" ref="AF6:AF29" ca="1" si="17">Q6*Y6*AF$4</f>
        <v>0</v>
      </c>
      <c r="AG6" s="33">
        <f t="shared" ref="AG6:AG29" ca="1" si="18">R6*Z6*AG$4</f>
        <v>0</v>
      </c>
      <c r="AH6" s="34">
        <f t="shared" ref="AH6:AH29" ca="1" si="19">S6*AA6*AH$4</f>
        <v>0</v>
      </c>
      <c r="AI6" s="35">
        <f t="shared" ref="AI6:AI29" ca="1" si="20">IFERROR(SUM(AB6:AH6),"")</f>
        <v>0</v>
      </c>
      <c r="AJ6" s="32">
        <f t="shared" ref="AJ6:AJ29" ca="1" si="21">M6*AJ$4*60/$L$4*E6</f>
        <v>0</v>
      </c>
      <c r="AK6" s="33">
        <f t="shared" ref="AK6:AK29" ca="1" si="22">N6*AK$4*60/$L$4*F6</f>
        <v>0</v>
      </c>
      <c r="AL6" s="33">
        <f t="shared" ref="AL6:AL29" ca="1" si="23">O6*AL$4*60/$L$4*G6</f>
        <v>0</v>
      </c>
      <c r="AM6" s="33">
        <f t="shared" ref="AM6:AM29" ca="1" si="24">P6*AM$4*60/$L$4*H6</f>
        <v>0</v>
      </c>
      <c r="AN6" s="33">
        <f t="shared" ref="AN6:AN29" ca="1" si="25">Q6*AN$4*60/$L$4*I6</f>
        <v>0</v>
      </c>
      <c r="AO6" s="33">
        <f t="shared" ref="AO6:AO29" ca="1" si="26">R6*AO$4*60/$L$4*J6</f>
        <v>0</v>
      </c>
      <c r="AP6" s="34">
        <f t="shared" ref="AP6:AP29" ca="1" si="27">S6*AP$4*60/$L$4*K6</f>
        <v>0</v>
      </c>
      <c r="AQ6" s="36">
        <f t="shared" ref="AQ6:AQ29" ca="1" si="28">IFERROR(SUM(AJ6:AP6),"")</f>
        <v>0</v>
      </c>
      <c r="AR6" s="32" t="str">
        <f t="shared" ref="AR6:AR29" ca="1" si="29">IFERROR(AB6/AJ6,"")</f>
        <v/>
      </c>
      <c r="AS6" s="33" t="str">
        <f t="shared" ref="AS6:AS29" ca="1" si="30">IFERROR(AC6/AK6,"")</f>
        <v/>
      </c>
      <c r="AT6" s="33" t="str">
        <f t="shared" ref="AT6:AT29" ca="1" si="31">IFERROR(AD6/AL6,"")</f>
        <v/>
      </c>
      <c r="AU6" s="33" t="str">
        <f t="shared" ref="AU6:AU29" ca="1" si="32">IFERROR(AE6/AM6,"")</f>
        <v/>
      </c>
      <c r="AV6" s="33" t="str">
        <f t="shared" ref="AV6:AV29" ca="1" si="33">IFERROR(AF6/AN6,"")</f>
        <v/>
      </c>
      <c r="AW6" s="33" t="str">
        <f t="shared" ref="AW6:AW29" ca="1" si="34">IFERROR(AG6/AO6,"")</f>
        <v/>
      </c>
      <c r="AX6" s="34" t="str">
        <f t="shared" ref="AX6:AX29" ca="1" si="35">IFERROR(AH6/AP6,"")</f>
        <v/>
      </c>
      <c r="AY6" s="36" t="str">
        <f t="shared" ref="AY6:AY29" ca="1" si="36">IFERROR(AI6/AQ6,"")</f>
        <v/>
      </c>
      <c r="AZ6" s="37" t="str">
        <f t="shared" ref="AZ6:AZ29" si="37">IFERROR(U6/6/E6,"0")</f>
        <v>0</v>
      </c>
      <c r="BA6" s="37">
        <f t="shared" ref="BA6:BA29" si="38">IFERROR(V6/6/F6,"0")</f>
        <v>10119.047619047618</v>
      </c>
      <c r="BB6" s="37" t="str">
        <f t="shared" ref="BB6:BB29" si="39">IFERROR(W6/6/G6,"0")</f>
        <v>0</v>
      </c>
      <c r="BC6" s="37" t="str">
        <f t="shared" ref="BC6:BC29" si="40">IFERROR(X6/6/H6,"0")</f>
        <v>0</v>
      </c>
      <c r="BD6" s="37">
        <f t="shared" ref="BD6:BD29" si="41">IFERROR(Y6/6/I6,"0")</f>
        <v>70833.333333333328</v>
      </c>
      <c r="BE6" s="37">
        <f t="shared" ref="BE6:BE29" si="42">IFERROR(Z6/6/J6,"0")</f>
        <v>2213.5416666666665</v>
      </c>
      <c r="BF6" s="37">
        <f t="shared" ref="BF6:BF29" si="43">IFERROR(AA6/6/K6,"0")</f>
        <v>10119.047619047618</v>
      </c>
      <c r="BG6" s="299">
        <v>0</v>
      </c>
      <c r="BH6" s="299">
        <v>0</v>
      </c>
      <c r="BI6" s="299">
        <v>0</v>
      </c>
      <c r="BJ6" s="299">
        <v>0</v>
      </c>
      <c r="BK6" s="299">
        <v>0</v>
      </c>
      <c r="BL6" s="299">
        <v>0</v>
      </c>
      <c r="BM6" s="299">
        <v>0</v>
      </c>
      <c r="BO6">
        <v>4500</v>
      </c>
      <c r="BP6">
        <v>0</v>
      </c>
      <c r="BS6">
        <v>7000</v>
      </c>
      <c r="BT6">
        <v>0</v>
      </c>
    </row>
    <row r="7" spans="1:72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94">
        <v>0.08</v>
      </c>
      <c r="F7" s="194">
        <v>0.01</v>
      </c>
      <c r="G7" s="194">
        <v>0.01</v>
      </c>
      <c r="H7" s="194">
        <v>0</v>
      </c>
      <c r="I7" s="194">
        <v>0.01</v>
      </c>
      <c r="J7" s="194">
        <v>0.43</v>
      </c>
      <c r="K7" s="194">
        <v>0.04</v>
      </c>
      <c r="L7" s="41">
        <f t="shared" ca="1" si="4"/>
        <v>0</v>
      </c>
      <c r="M7" s="42">
        <f t="shared" si="5"/>
        <v>0</v>
      </c>
      <c r="N7" s="43">
        <f t="shared" si="6"/>
        <v>0</v>
      </c>
      <c r="O7" s="43">
        <f t="shared" si="7"/>
        <v>0</v>
      </c>
      <c r="P7" s="43">
        <f t="shared" si="8"/>
        <v>0</v>
      </c>
      <c r="Q7" s="43">
        <f t="shared" si="9"/>
        <v>0</v>
      </c>
      <c r="R7" s="43">
        <f t="shared" si="10"/>
        <v>0</v>
      </c>
      <c r="S7" s="44">
        <f t="shared" si="11"/>
        <v>0</v>
      </c>
      <c r="T7" s="198">
        <f t="shared" ca="1" si="12"/>
        <v>0</v>
      </c>
      <c r="U7" s="46">
        <v>4250</v>
      </c>
      <c r="V7" s="47">
        <v>4250</v>
      </c>
      <c r="W7" s="47">
        <v>4250</v>
      </c>
      <c r="X7" s="47">
        <v>4250</v>
      </c>
      <c r="Y7" s="47">
        <v>4250</v>
      </c>
      <c r="Z7" s="47">
        <v>4250</v>
      </c>
      <c r="AA7" s="48">
        <v>4250</v>
      </c>
      <c r="AB7" s="197">
        <f t="shared" ca="1" si="13"/>
        <v>0</v>
      </c>
      <c r="AC7" s="50">
        <f t="shared" ca="1" si="14"/>
        <v>0</v>
      </c>
      <c r="AD7" s="50">
        <f t="shared" ca="1" si="15"/>
        <v>0</v>
      </c>
      <c r="AE7" s="50">
        <f t="shared" ca="1" si="16"/>
        <v>0</v>
      </c>
      <c r="AF7" s="50">
        <f t="shared" ca="1" si="17"/>
        <v>0</v>
      </c>
      <c r="AG7" s="50">
        <f t="shared" ca="1" si="18"/>
        <v>0</v>
      </c>
      <c r="AH7" s="51">
        <f t="shared" ca="1" si="19"/>
        <v>0</v>
      </c>
      <c r="AI7" s="35">
        <f t="shared" ca="1" si="20"/>
        <v>0</v>
      </c>
      <c r="AJ7" s="49">
        <f t="shared" ca="1" si="21"/>
        <v>0</v>
      </c>
      <c r="AK7" s="50">
        <f t="shared" ca="1" si="22"/>
        <v>0</v>
      </c>
      <c r="AL7" s="50">
        <f t="shared" ca="1" si="23"/>
        <v>0</v>
      </c>
      <c r="AM7" s="50">
        <f t="shared" ca="1" si="24"/>
        <v>0</v>
      </c>
      <c r="AN7" s="50">
        <f t="shared" ca="1" si="25"/>
        <v>0</v>
      </c>
      <c r="AO7" s="50">
        <f t="shared" ca="1" si="26"/>
        <v>0</v>
      </c>
      <c r="AP7" s="51">
        <f t="shared" ca="1" si="27"/>
        <v>0</v>
      </c>
      <c r="AQ7" s="36">
        <f t="shared" ca="1" si="28"/>
        <v>0</v>
      </c>
      <c r="AR7" s="49" t="str">
        <f t="shared" ca="1" si="29"/>
        <v/>
      </c>
      <c r="AS7" s="50" t="str">
        <f t="shared" ca="1" si="30"/>
        <v/>
      </c>
      <c r="AT7" s="50" t="str">
        <f t="shared" ca="1" si="31"/>
        <v/>
      </c>
      <c r="AU7" s="50" t="str">
        <f t="shared" ca="1" si="32"/>
        <v/>
      </c>
      <c r="AV7" s="50" t="str">
        <f t="shared" ca="1" si="33"/>
        <v/>
      </c>
      <c r="AW7" s="50" t="str">
        <f t="shared" ca="1" si="34"/>
        <v/>
      </c>
      <c r="AX7" s="51" t="str">
        <f t="shared" ca="1" si="35"/>
        <v/>
      </c>
      <c r="AY7" s="52" t="str">
        <f t="shared" ca="1" si="36"/>
        <v/>
      </c>
      <c r="AZ7" s="37">
        <f t="shared" si="37"/>
        <v>8854.1666666666661</v>
      </c>
      <c r="BA7" s="37">
        <f t="shared" si="38"/>
        <v>70833.333333333328</v>
      </c>
      <c r="BB7" s="37">
        <f t="shared" si="39"/>
        <v>70833.333333333328</v>
      </c>
      <c r="BC7" s="37" t="str">
        <f t="shared" si="40"/>
        <v>0</v>
      </c>
      <c r="BD7" s="37">
        <f t="shared" si="41"/>
        <v>70833.333333333328</v>
      </c>
      <c r="BE7" s="37">
        <f t="shared" si="42"/>
        <v>1647.2868217054265</v>
      </c>
      <c r="BF7" s="37">
        <f t="shared" si="43"/>
        <v>17708.333333333332</v>
      </c>
      <c r="BG7" s="299"/>
      <c r="BH7" s="299"/>
      <c r="BI7" s="299"/>
      <c r="BJ7" s="299"/>
      <c r="BK7" s="299"/>
      <c r="BL7" s="299"/>
      <c r="BM7" s="299"/>
      <c r="BO7">
        <v>4800</v>
      </c>
      <c r="BP7">
        <v>0</v>
      </c>
      <c r="BS7">
        <v>8000</v>
      </c>
      <c r="BT7">
        <v>0</v>
      </c>
    </row>
    <row r="8" spans="1:72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94">
        <v>0.19</v>
      </c>
      <c r="F8" s="194">
        <v>0.13</v>
      </c>
      <c r="G8" s="194">
        <v>0.01</v>
      </c>
      <c r="H8" s="194">
        <v>0.27</v>
      </c>
      <c r="I8" s="194">
        <v>0.01</v>
      </c>
      <c r="J8" s="194">
        <v>0.37</v>
      </c>
      <c r="K8" s="194">
        <v>0.18</v>
      </c>
      <c r="L8" s="41">
        <f t="shared" ca="1" si="4"/>
        <v>0</v>
      </c>
      <c r="M8" s="42">
        <f t="shared" si="5"/>
        <v>0</v>
      </c>
      <c r="N8" s="43">
        <f t="shared" si="6"/>
        <v>0</v>
      </c>
      <c r="O8" s="43">
        <f t="shared" si="7"/>
        <v>0</v>
      </c>
      <c r="P8" s="43">
        <f t="shared" si="8"/>
        <v>0</v>
      </c>
      <c r="Q8" s="43">
        <f t="shared" si="9"/>
        <v>0</v>
      </c>
      <c r="R8" s="43">
        <f t="shared" si="10"/>
        <v>0</v>
      </c>
      <c r="S8" s="44">
        <f t="shared" si="11"/>
        <v>0</v>
      </c>
      <c r="T8" s="198">
        <f t="shared" ca="1" si="12"/>
        <v>0</v>
      </c>
      <c r="U8" s="46">
        <v>4250</v>
      </c>
      <c r="V8" s="47">
        <v>4250</v>
      </c>
      <c r="W8" s="47">
        <v>4250</v>
      </c>
      <c r="X8" s="47">
        <v>4250</v>
      </c>
      <c r="Y8" s="47">
        <v>4250</v>
      </c>
      <c r="Z8" s="47">
        <v>4250</v>
      </c>
      <c r="AA8" s="48">
        <v>4250</v>
      </c>
      <c r="AB8" s="197">
        <f t="shared" ca="1" si="13"/>
        <v>0</v>
      </c>
      <c r="AC8" s="50">
        <f t="shared" ca="1" si="14"/>
        <v>0</v>
      </c>
      <c r="AD8" s="50">
        <f t="shared" ca="1" si="15"/>
        <v>0</v>
      </c>
      <c r="AE8" s="50">
        <f t="shared" ca="1" si="16"/>
        <v>0</v>
      </c>
      <c r="AF8" s="50">
        <f t="shared" ca="1" si="17"/>
        <v>0</v>
      </c>
      <c r="AG8" s="50">
        <f t="shared" ca="1" si="18"/>
        <v>0</v>
      </c>
      <c r="AH8" s="51">
        <f t="shared" ca="1" si="19"/>
        <v>0</v>
      </c>
      <c r="AI8" s="35">
        <f t="shared" ca="1" si="20"/>
        <v>0</v>
      </c>
      <c r="AJ8" s="49">
        <f t="shared" ca="1" si="21"/>
        <v>0</v>
      </c>
      <c r="AK8" s="50">
        <f t="shared" ca="1" si="22"/>
        <v>0</v>
      </c>
      <c r="AL8" s="50">
        <f t="shared" ca="1" si="23"/>
        <v>0</v>
      </c>
      <c r="AM8" s="50">
        <f t="shared" ca="1" si="24"/>
        <v>0</v>
      </c>
      <c r="AN8" s="50">
        <f t="shared" ca="1" si="25"/>
        <v>0</v>
      </c>
      <c r="AO8" s="50">
        <f t="shared" ca="1" si="26"/>
        <v>0</v>
      </c>
      <c r="AP8" s="51">
        <f t="shared" ca="1" si="27"/>
        <v>0</v>
      </c>
      <c r="AQ8" s="36">
        <f t="shared" ca="1" si="28"/>
        <v>0</v>
      </c>
      <c r="AR8" s="49" t="str">
        <f t="shared" ca="1" si="29"/>
        <v/>
      </c>
      <c r="AS8" s="50" t="str">
        <f t="shared" ca="1" si="30"/>
        <v/>
      </c>
      <c r="AT8" s="50" t="str">
        <f t="shared" ca="1" si="31"/>
        <v/>
      </c>
      <c r="AU8" s="50" t="str">
        <f t="shared" ca="1" si="32"/>
        <v/>
      </c>
      <c r="AV8" s="50" t="str">
        <f t="shared" ca="1" si="33"/>
        <v/>
      </c>
      <c r="AW8" s="50" t="str">
        <f t="shared" ca="1" si="34"/>
        <v/>
      </c>
      <c r="AX8" s="51" t="str">
        <f t="shared" ca="1" si="35"/>
        <v/>
      </c>
      <c r="AY8" s="52" t="str">
        <f t="shared" ca="1" si="36"/>
        <v/>
      </c>
      <c r="AZ8" s="37">
        <f t="shared" si="37"/>
        <v>3728.0701754385968</v>
      </c>
      <c r="BA8" s="37">
        <f t="shared" si="38"/>
        <v>5448.7179487179492</v>
      </c>
      <c r="BB8" s="37">
        <f t="shared" si="39"/>
        <v>70833.333333333328</v>
      </c>
      <c r="BC8" s="37">
        <f t="shared" si="40"/>
        <v>2623.4567901234568</v>
      </c>
      <c r="BD8" s="37">
        <f t="shared" si="41"/>
        <v>70833.333333333328</v>
      </c>
      <c r="BE8" s="37">
        <f t="shared" si="42"/>
        <v>1914.4144144144145</v>
      </c>
      <c r="BF8" s="37">
        <f t="shared" si="43"/>
        <v>3935.1851851851857</v>
      </c>
      <c r="BG8" s="299"/>
      <c r="BH8" s="299"/>
      <c r="BI8" s="299"/>
      <c r="BJ8" s="299"/>
      <c r="BK8" s="299"/>
      <c r="BL8" s="299"/>
      <c r="BM8" s="299"/>
      <c r="BO8">
        <v>5100</v>
      </c>
      <c r="BP8">
        <v>0</v>
      </c>
    </row>
    <row r="9" spans="1:72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94">
        <v>0.12</v>
      </c>
      <c r="F9" s="194">
        <v>0.22</v>
      </c>
      <c r="G9" s="194">
        <v>0.01</v>
      </c>
      <c r="H9" s="194">
        <v>0.45</v>
      </c>
      <c r="I9" s="194">
        <v>0</v>
      </c>
      <c r="J9" s="194">
        <v>0.17</v>
      </c>
      <c r="K9" s="194">
        <v>0.04</v>
      </c>
      <c r="L9" s="41">
        <f t="shared" ca="1" si="4"/>
        <v>0</v>
      </c>
      <c r="M9" s="42">
        <f t="shared" si="5"/>
        <v>0</v>
      </c>
      <c r="N9" s="43">
        <f t="shared" si="6"/>
        <v>0</v>
      </c>
      <c r="O9" s="43">
        <f t="shared" si="7"/>
        <v>0</v>
      </c>
      <c r="P9" s="43">
        <f t="shared" si="8"/>
        <v>0</v>
      </c>
      <c r="Q9" s="43">
        <f t="shared" si="9"/>
        <v>0</v>
      </c>
      <c r="R9" s="43">
        <f t="shared" si="10"/>
        <v>0</v>
      </c>
      <c r="S9" s="44">
        <f t="shared" si="11"/>
        <v>0</v>
      </c>
      <c r="T9" s="198">
        <f t="shared" ca="1" si="12"/>
        <v>0</v>
      </c>
      <c r="U9" s="46">
        <v>4250</v>
      </c>
      <c r="V9" s="47">
        <v>4250</v>
      </c>
      <c r="W9" s="47">
        <v>4250</v>
      </c>
      <c r="X9" s="47">
        <v>4250</v>
      </c>
      <c r="Y9" s="47">
        <v>4250</v>
      </c>
      <c r="Z9" s="47">
        <v>4250</v>
      </c>
      <c r="AA9" s="48">
        <v>4250</v>
      </c>
      <c r="AB9" s="197">
        <f t="shared" ca="1" si="13"/>
        <v>0</v>
      </c>
      <c r="AC9" s="50">
        <f t="shared" ca="1" si="14"/>
        <v>0</v>
      </c>
      <c r="AD9" s="50">
        <f t="shared" ca="1" si="15"/>
        <v>0</v>
      </c>
      <c r="AE9" s="50">
        <f t="shared" ca="1" si="16"/>
        <v>0</v>
      </c>
      <c r="AF9" s="50">
        <f t="shared" ca="1" si="17"/>
        <v>0</v>
      </c>
      <c r="AG9" s="50">
        <f t="shared" ca="1" si="18"/>
        <v>0</v>
      </c>
      <c r="AH9" s="51">
        <f t="shared" ca="1" si="19"/>
        <v>0</v>
      </c>
      <c r="AI9" s="35">
        <f t="shared" ca="1" si="20"/>
        <v>0</v>
      </c>
      <c r="AJ9" s="49">
        <f t="shared" ca="1" si="21"/>
        <v>0</v>
      </c>
      <c r="AK9" s="50">
        <f t="shared" ca="1" si="22"/>
        <v>0</v>
      </c>
      <c r="AL9" s="50">
        <f t="shared" ca="1" si="23"/>
        <v>0</v>
      </c>
      <c r="AM9" s="50">
        <f t="shared" ca="1" si="24"/>
        <v>0</v>
      </c>
      <c r="AN9" s="50">
        <f t="shared" ca="1" si="25"/>
        <v>0</v>
      </c>
      <c r="AO9" s="50">
        <f t="shared" ca="1" si="26"/>
        <v>0</v>
      </c>
      <c r="AP9" s="51">
        <f t="shared" ca="1" si="27"/>
        <v>0</v>
      </c>
      <c r="AQ9" s="36">
        <f t="shared" ca="1" si="28"/>
        <v>0</v>
      </c>
      <c r="AR9" s="49" t="str">
        <f t="shared" ca="1" si="29"/>
        <v/>
      </c>
      <c r="AS9" s="50" t="str">
        <f t="shared" ca="1" si="30"/>
        <v/>
      </c>
      <c r="AT9" s="50" t="str">
        <f t="shared" ca="1" si="31"/>
        <v/>
      </c>
      <c r="AU9" s="50" t="str">
        <f t="shared" ca="1" si="32"/>
        <v/>
      </c>
      <c r="AV9" s="50" t="str">
        <f t="shared" ca="1" si="33"/>
        <v/>
      </c>
      <c r="AW9" s="50" t="str">
        <f t="shared" ca="1" si="34"/>
        <v/>
      </c>
      <c r="AX9" s="51" t="str">
        <f t="shared" ca="1" si="35"/>
        <v/>
      </c>
      <c r="AY9" s="52" t="str">
        <f t="shared" ca="1" si="36"/>
        <v/>
      </c>
      <c r="AZ9" s="37">
        <f t="shared" si="37"/>
        <v>5902.7777777777783</v>
      </c>
      <c r="BA9" s="37">
        <f t="shared" si="38"/>
        <v>3219.69696969697</v>
      </c>
      <c r="BB9" s="37">
        <f t="shared" si="39"/>
        <v>70833.333333333328</v>
      </c>
      <c r="BC9" s="37">
        <f t="shared" si="40"/>
        <v>1574.0740740740741</v>
      </c>
      <c r="BD9" s="37" t="str">
        <f t="shared" si="41"/>
        <v>0</v>
      </c>
      <c r="BE9" s="37">
        <f t="shared" si="42"/>
        <v>4166.666666666667</v>
      </c>
      <c r="BF9" s="37">
        <f t="shared" si="43"/>
        <v>17708.333333333332</v>
      </c>
      <c r="BG9" s="299"/>
      <c r="BH9" s="299"/>
      <c r="BI9" s="299"/>
      <c r="BJ9" s="299"/>
      <c r="BK9" s="299"/>
      <c r="BL9" s="299"/>
      <c r="BM9" s="299"/>
      <c r="BO9">
        <v>5150</v>
      </c>
      <c r="BP9">
        <v>0</v>
      </c>
    </row>
    <row r="10" spans="1:72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94">
        <v>0.16</v>
      </c>
      <c r="F10" s="194">
        <v>0.12</v>
      </c>
      <c r="G10" s="194">
        <v>0</v>
      </c>
      <c r="H10" s="194">
        <v>0.06</v>
      </c>
      <c r="I10" s="194">
        <v>0</v>
      </c>
      <c r="J10" s="194">
        <v>0.08</v>
      </c>
      <c r="K10" s="194">
        <v>0</v>
      </c>
      <c r="L10" s="41">
        <f t="shared" ca="1" si="4"/>
        <v>0</v>
      </c>
      <c r="M10" s="42">
        <f t="shared" si="5"/>
        <v>0</v>
      </c>
      <c r="N10" s="43">
        <f t="shared" si="6"/>
        <v>0</v>
      </c>
      <c r="O10" s="43">
        <f t="shared" si="7"/>
        <v>0</v>
      </c>
      <c r="P10" s="43">
        <f t="shared" si="8"/>
        <v>0</v>
      </c>
      <c r="Q10" s="43">
        <f t="shared" si="9"/>
        <v>0</v>
      </c>
      <c r="R10" s="43">
        <f t="shared" si="10"/>
        <v>0</v>
      </c>
      <c r="S10" s="44">
        <f t="shared" si="11"/>
        <v>0</v>
      </c>
      <c r="T10" s="198">
        <f t="shared" ca="1" si="12"/>
        <v>0</v>
      </c>
      <c r="U10" s="46">
        <v>4250</v>
      </c>
      <c r="V10" s="47">
        <v>4250</v>
      </c>
      <c r="W10" s="47">
        <v>4250</v>
      </c>
      <c r="X10" s="47">
        <v>4250</v>
      </c>
      <c r="Y10" s="47">
        <v>4250</v>
      </c>
      <c r="Z10" s="47">
        <v>4250</v>
      </c>
      <c r="AA10" s="48">
        <v>4250</v>
      </c>
      <c r="AB10" s="197">
        <f t="shared" ca="1" si="13"/>
        <v>0</v>
      </c>
      <c r="AC10" s="50">
        <f t="shared" ca="1" si="14"/>
        <v>0</v>
      </c>
      <c r="AD10" s="50">
        <f t="shared" ca="1" si="15"/>
        <v>0</v>
      </c>
      <c r="AE10" s="50">
        <f t="shared" ca="1" si="16"/>
        <v>0</v>
      </c>
      <c r="AF10" s="50">
        <f t="shared" ca="1" si="17"/>
        <v>0</v>
      </c>
      <c r="AG10" s="50">
        <f t="shared" ca="1" si="18"/>
        <v>0</v>
      </c>
      <c r="AH10" s="51">
        <f t="shared" ca="1" si="19"/>
        <v>0</v>
      </c>
      <c r="AI10" s="35">
        <f t="shared" ca="1" si="20"/>
        <v>0</v>
      </c>
      <c r="AJ10" s="49">
        <f t="shared" ca="1" si="21"/>
        <v>0</v>
      </c>
      <c r="AK10" s="50">
        <f t="shared" ca="1" si="22"/>
        <v>0</v>
      </c>
      <c r="AL10" s="50">
        <f t="shared" ca="1" si="23"/>
        <v>0</v>
      </c>
      <c r="AM10" s="50">
        <f t="shared" ca="1" si="24"/>
        <v>0</v>
      </c>
      <c r="AN10" s="50">
        <f t="shared" ca="1" si="25"/>
        <v>0</v>
      </c>
      <c r="AO10" s="50">
        <f t="shared" ca="1" si="26"/>
        <v>0</v>
      </c>
      <c r="AP10" s="51">
        <f t="shared" ca="1" si="27"/>
        <v>0</v>
      </c>
      <c r="AQ10" s="36">
        <f t="shared" ca="1" si="28"/>
        <v>0</v>
      </c>
      <c r="AR10" s="49" t="str">
        <f t="shared" ca="1" si="29"/>
        <v/>
      </c>
      <c r="AS10" s="50" t="str">
        <f t="shared" ca="1" si="30"/>
        <v/>
      </c>
      <c r="AT10" s="50" t="str">
        <f t="shared" ca="1" si="31"/>
        <v/>
      </c>
      <c r="AU10" s="50" t="str">
        <f t="shared" ca="1" si="32"/>
        <v/>
      </c>
      <c r="AV10" s="50" t="str">
        <f t="shared" ca="1" si="33"/>
        <v/>
      </c>
      <c r="AW10" s="50" t="str">
        <f t="shared" ca="1" si="34"/>
        <v/>
      </c>
      <c r="AX10" s="51" t="str">
        <f t="shared" ca="1" si="35"/>
        <v/>
      </c>
      <c r="AY10" s="52" t="str">
        <f t="shared" ca="1" si="36"/>
        <v/>
      </c>
      <c r="AZ10" s="37">
        <f t="shared" si="37"/>
        <v>4427.083333333333</v>
      </c>
      <c r="BA10" s="37">
        <f t="shared" si="38"/>
        <v>5902.7777777777783</v>
      </c>
      <c r="BB10" s="37" t="str">
        <f t="shared" si="39"/>
        <v>0</v>
      </c>
      <c r="BC10" s="37">
        <f t="shared" si="40"/>
        <v>11805.555555555557</v>
      </c>
      <c r="BD10" s="37" t="str">
        <f t="shared" si="41"/>
        <v>0</v>
      </c>
      <c r="BE10" s="37">
        <f t="shared" si="42"/>
        <v>8854.1666666666661</v>
      </c>
      <c r="BF10" s="37" t="str">
        <f t="shared" si="43"/>
        <v>0</v>
      </c>
      <c r="BG10" s="299"/>
      <c r="BH10" s="299"/>
      <c r="BI10" s="299"/>
      <c r="BJ10" s="299"/>
      <c r="BK10" s="299"/>
      <c r="BL10" s="299"/>
      <c r="BM10" s="299"/>
      <c r="BO10">
        <v>5300</v>
      </c>
      <c r="BP10">
        <v>0</v>
      </c>
    </row>
    <row r="11" spans="1:72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94">
        <v>0.19</v>
      </c>
      <c r="F11" s="194">
        <v>0</v>
      </c>
      <c r="G11" s="194">
        <v>0</v>
      </c>
      <c r="H11" s="194">
        <v>0</v>
      </c>
      <c r="I11" s="194">
        <v>0</v>
      </c>
      <c r="J11" s="194">
        <v>0</v>
      </c>
      <c r="K11" s="194">
        <v>0.08</v>
      </c>
      <c r="L11" s="41">
        <f t="shared" ca="1" si="4"/>
        <v>0</v>
      </c>
      <c r="M11" s="42">
        <f t="shared" si="5"/>
        <v>0</v>
      </c>
      <c r="N11" s="43">
        <f t="shared" si="6"/>
        <v>0</v>
      </c>
      <c r="O11" s="43">
        <f t="shared" si="7"/>
        <v>0</v>
      </c>
      <c r="P11" s="43">
        <f t="shared" si="8"/>
        <v>0</v>
      </c>
      <c r="Q11" s="43">
        <f t="shared" si="9"/>
        <v>0</v>
      </c>
      <c r="R11" s="43">
        <f t="shared" si="10"/>
        <v>0</v>
      </c>
      <c r="S11" s="44">
        <f t="shared" si="11"/>
        <v>0</v>
      </c>
      <c r="T11" s="198">
        <f t="shared" ca="1" si="12"/>
        <v>0</v>
      </c>
      <c r="U11" s="46">
        <v>4250</v>
      </c>
      <c r="V11" s="47">
        <v>4250</v>
      </c>
      <c r="W11" s="47">
        <v>4250</v>
      </c>
      <c r="X11" s="47">
        <v>4250</v>
      </c>
      <c r="Y11" s="47">
        <v>4250</v>
      </c>
      <c r="Z11" s="47">
        <v>4250</v>
      </c>
      <c r="AA11" s="48">
        <v>4250</v>
      </c>
      <c r="AB11" s="197">
        <f t="shared" ca="1" si="13"/>
        <v>0</v>
      </c>
      <c r="AC11" s="50">
        <f t="shared" ca="1" si="14"/>
        <v>0</v>
      </c>
      <c r="AD11" s="50">
        <f t="shared" ca="1" si="15"/>
        <v>0</v>
      </c>
      <c r="AE11" s="50">
        <f t="shared" ca="1" si="16"/>
        <v>0</v>
      </c>
      <c r="AF11" s="50">
        <f t="shared" ca="1" si="17"/>
        <v>0</v>
      </c>
      <c r="AG11" s="50">
        <f t="shared" ca="1" si="18"/>
        <v>0</v>
      </c>
      <c r="AH11" s="51">
        <f t="shared" ca="1" si="19"/>
        <v>0</v>
      </c>
      <c r="AI11" s="35">
        <f t="shared" ca="1" si="20"/>
        <v>0</v>
      </c>
      <c r="AJ11" s="49">
        <f t="shared" ca="1" si="21"/>
        <v>0</v>
      </c>
      <c r="AK11" s="50">
        <f t="shared" ca="1" si="22"/>
        <v>0</v>
      </c>
      <c r="AL11" s="50">
        <f t="shared" ca="1" si="23"/>
        <v>0</v>
      </c>
      <c r="AM11" s="50">
        <f t="shared" ca="1" si="24"/>
        <v>0</v>
      </c>
      <c r="AN11" s="50">
        <f t="shared" ca="1" si="25"/>
        <v>0</v>
      </c>
      <c r="AO11" s="50">
        <f t="shared" ca="1" si="26"/>
        <v>0</v>
      </c>
      <c r="AP11" s="51">
        <f t="shared" ca="1" si="27"/>
        <v>0</v>
      </c>
      <c r="AQ11" s="36">
        <f t="shared" ca="1" si="28"/>
        <v>0</v>
      </c>
      <c r="AR11" s="49" t="str">
        <f t="shared" ca="1" si="29"/>
        <v/>
      </c>
      <c r="AS11" s="50" t="str">
        <f t="shared" ca="1" si="30"/>
        <v/>
      </c>
      <c r="AT11" s="50" t="str">
        <f t="shared" ca="1" si="31"/>
        <v/>
      </c>
      <c r="AU11" s="50" t="str">
        <f t="shared" ca="1" si="32"/>
        <v/>
      </c>
      <c r="AV11" s="50" t="str">
        <f t="shared" ca="1" si="33"/>
        <v/>
      </c>
      <c r="AW11" s="50" t="str">
        <f t="shared" ca="1" si="34"/>
        <v/>
      </c>
      <c r="AX11" s="51" t="str">
        <f t="shared" ca="1" si="35"/>
        <v/>
      </c>
      <c r="AY11" s="52" t="str">
        <f t="shared" ca="1" si="36"/>
        <v/>
      </c>
      <c r="AZ11" s="37">
        <f t="shared" si="37"/>
        <v>3728.0701754385968</v>
      </c>
      <c r="BA11" s="37" t="str">
        <f t="shared" si="38"/>
        <v>0</v>
      </c>
      <c r="BB11" s="37" t="str">
        <f t="shared" si="39"/>
        <v>0</v>
      </c>
      <c r="BC11" s="37" t="str">
        <f t="shared" si="40"/>
        <v>0</v>
      </c>
      <c r="BD11" s="37" t="str">
        <f t="shared" si="41"/>
        <v>0</v>
      </c>
      <c r="BE11" s="37" t="str">
        <f t="shared" si="42"/>
        <v>0</v>
      </c>
      <c r="BF11" s="37">
        <f t="shared" si="43"/>
        <v>8854.1666666666661</v>
      </c>
      <c r="BG11" s="299"/>
      <c r="BH11" s="299"/>
      <c r="BI11" s="299"/>
      <c r="BJ11" s="299"/>
      <c r="BK11" s="299"/>
      <c r="BL11" s="299"/>
      <c r="BM11" s="299"/>
    </row>
    <row r="12" spans="1:72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94">
        <v>0.01</v>
      </c>
      <c r="F12" s="194">
        <v>0.06</v>
      </c>
      <c r="G12" s="194">
        <v>0</v>
      </c>
      <c r="H12" s="194">
        <v>0</v>
      </c>
      <c r="I12" s="194">
        <v>0</v>
      </c>
      <c r="J12" s="194">
        <v>0</v>
      </c>
      <c r="K12" s="194">
        <v>0</v>
      </c>
      <c r="L12" s="41">
        <f t="shared" ca="1" si="4"/>
        <v>0</v>
      </c>
      <c r="M12" s="42">
        <f t="shared" si="5"/>
        <v>0</v>
      </c>
      <c r="N12" s="43">
        <f t="shared" si="6"/>
        <v>0</v>
      </c>
      <c r="O12" s="43">
        <f t="shared" si="7"/>
        <v>0</v>
      </c>
      <c r="P12" s="43">
        <f t="shared" si="8"/>
        <v>0</v>
      </c>
      <c r="Q12" s="43">
        <f t="shared" si="9"/>
        <v>0</v>
      </c>
      <c r="R12" s="43">
        <f t="shared" si="10"/>
        <v>0</v>
      </c>
      <c r="S12" s="44">
        <f t="shared" si="11"/>
        <v>0</v>
      </c>
      <c r="T12" s="198">
        <f t="shared" ca="1" si="12"/>
        <v>0</v>
      </c>
      <c r="U12" s="46">
        <v>4250</v>
      </c>
      <c r="V12" s="47">
        <v>4250</v>
      </c>
      <c r="W12" s="47">
        <v>4250</v>
      </c>
      <c r="X12" s="47">
        <v>4250</v>
      </c>
      <c r="Y12" s="47">
        <v>4250</v>
      </c>
      <c r="Z12" s="47">
        <v>4250</v>
      </c>
      <c r="AA12" s="48">
        <v>4250</v>
      </c>
      <c r="AB12" s="197">
        <f t="shared" ca="1" si="13"/>
        <v>0</v>
      </c>
      <c r="AC12" s="50">
        <f t="shared" ca="1" si="14"/>
        <v>0</v>
      </c>
      <c r="AD12" s="50">
        <f t="shared" ca="1" si="15"/>
        <v>0</v>
      </c>
      <c r="AE12" s="50">
        <f t="shared" ca="1" si="16"/>
        <v>0</v>
      </c>
      <c r="AF12" s="50">
        <f t="shared" ca="1" si="17"/>
        <v>0</v>
      </c>
      <c r="AG12" s="50">
        <f t="shared" ca="1" si="18"/>
        <v>0</v>
      </c>
      <c r="AH12" s="51">
        <f t="shared" ca="1" si="19"/>
        <v>0</v>
      </c>
      <c r="AI12" s="35">
        <f t="shared" ca="1" si="20"/>
        <v>0</v>
      </c>
      <c r="AJ12" s="49">
        <f t="shared" ca="1" si="21"/>
        <v>0</v>
      </c>
      <c r="AK12" s="50">
        <f t="shared" ca="1" si="22"/>
        <v>0</v>
      </c>
      <c r="AL12" s="50">
        <f t="shared" ca="1" si="23"/>
        <v>0</v>
      </c>
      <c r="AM12" s="50">
        <f t="shared" ca="1" si="24"/>
        <v>0</v>
      </c>
      <c r="AN12" s="50">
        <f t="shared" ca="1" si="25"/>
        <v>0</v>
      </c>
      <c r="AO12" s="50">
        <f t="shared" ca="1" si="26"/>
        <v>0</v>
      </c>
      <c r="AP12" s="51">
        <f t="shared" ca="1" si="27"/>
        <v>0</v>
      </c>
      <c r="AQ12" s="36">
        <f t="shared" ca="1" si="28"/>
        <v>0</v>
      </c>
      <c r="AR12" s="49" t="str">
        <f t="shared" ca="1" si="29"/>
        <v/>
      </c>
      <c r="AS12" s="50" t="str">
        <f t="shared" ca="1" si="30"/>
        <v/>
      </c>
      <c r="AT12" s="50" t="str">
        <f t="shared" ca="1" si="31"/>
        <v/>
      </c>
      <c r="AU12" s="50" t="str">
        <f t="shared" ca="1" si="32"/>
        <v/>
      </c>
      <c r="AV12" s="50" t="str">
        <f t="shared" ca="1" si="33"/>
        <v/>
      </c>
      <c r="AW12" s="50" t="str">
        <f t="shared" ca="1" si="34"/>
        <v/>
      </c>
      <c r="AX12" s="51" t="str">
        <f t="shared" ca="1" si="35"/>
        <v/>
      </c>
      <c r="AY12" s="52" t="str">
        <f t="shared" ca="1" si="36"/>
        <v/>
      </c>
      <c r="AZ12" s="37">
        <f t="shared" si="37"/>
        <v>70833.333333333328</v>
      </c>
      <c r="BA12" s="37">
        <f t="shared" si="38"/>
        <v>11805.555555555557</v>
      </c>
      <c r="BB12" s="37" t="str">
        <f t="shared" si="39"/>
        <v>0</v>
      </c>
      <c r="BC12" s="37" t="str">
        <f t="shared" si="40"/>
        <v>0</v>
      </c>
      <c r="BD12" s="37" t="str">
        <f t="shared" si="41"/>
        <v>0</v>
      </c>
      <c r="BE12" s="37" t="str">
        <f t="shared" si="42"/>
        <v>0</v>
      </c>
      <c r="BF12" s="37" t="str">
        <f t="shared" si="43"/>
        <v>0</v>
      </c>
      <c r="BG12" s="299"/>
      <c r="BH12" s="299"/>
      <c r="BI12" s="299"/>
      <c r="BJ12" s="299"/>
      <c r="BK12" s="299"/>
      <c r="BL12" s="299"/>
      <c r="BM12" s="299"/>
    </row>
    <row r="13" spans="1:72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94">
        <v>0</v>
      </c>
      <c r="F13" s="194">
        <v>0.01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41">
        <f t="shared" ca="1" si="4"/>
        <v>0</v>
      </c>
      <c r="M13" s="42">
        <f t="shared" si="5"/>
        <v>0</v>
      </c>
      <c r="N13" s="43">
        <f t="shared" si="6"/>
        <v>0</v>
      </c>
      <c r="O13" s="43">
        <f t="shared" si="7"/>
        <v>0</v>
      </c>
      <c r="P13" s="43">
        <f t="shared" si="8"/>
        <v>0</v>
      </c>
      <c r="Q13" s="43">
        <f t="shared" si="9"/>
        <v>0</v>
      </c>
      <c r="R13" s="43" t="str">
        <f t="shared" si="10"/>
        <v/>
      </c>
      <c r="S13" s="44">
        <f t="shared" si="11"/>
        <v>0</v>
      </c>
      <c r="T13" s="198" t="str">
        <f t="shared" ca="1" si="12"/>
        <v>0</v>
      </c>
      <c r="U13" s="46">
        <v>4250</v>
      </c>
      <c r="V13" s="47">
        <v>4250</v>
      </c>
      <c r="W13" s="47">
        <v>4250</v>
      </c>
      <c r="X13" s="47">
        <v>4250</v>
      </c>
      <c r="Y13" s="47">
        <v>4250</v>
      </c>
      <c r="Z13" s="47">
        <v>4250</v>
      </c>
      <c r="AA13" s="48">
        <v>4250</v>
      </c>
      <c r="AB13" s="197">
        <f t="shared" ca="1" si="13"/>
        <v>0</v>
      </c>
      <c r="AC13" s="50">
        <f t="shared" ca="1" si="14"/>
        <v>0</v>
      </c>
      <c r="AD13" s="50">
        <f t="shared" ca="1" si="15"/>
        <v>0</v>
      </c>
      <c r="AE13" s="50">
        <f t="shared" ca="1" si="16"/>
        <v>0</v>
      </c>
      <c r="AF13" s="50">
        <f t="shared" ca="1" si="17"/>
        <v>0</v>
      </c>
      <c r="AG13" s="50" t="e">
        <f t="shared" ca="1" si="18"/>
        <v>#VALUE!</v>
      </c>
      <c r="AH13" s="51">
        <f t="shared" ca="1" si="19"/>
        <v>0</v>
      </c>
      <c r="AI13" s="35" t="str">
        <f t="shared" ca="1" si="20"/>
        <v/>
      </c>
      <c r="AJ13" s="49">
        <f t="shared" ca="1" si="21"/>
        <v>0</v>
      </c>
      <c r="AK13" s="50">
        <f t="shared" ca="1" si="22"/>
        <v>0</v>
      </c>
      <c r="AL13" s="50">
        <f t="shared" ca="1" si="23"/>
        <v>0</v>
      </c>
      <c r="AM13" s="50">
        <f t="shared" ca="1" si="24"/>
        <v>0</v>
      </c>
      <c r="AN13" s="50">
        <f t="shared" ca="1" si="25"/>
        <v>0</v>
      </c>
      <c r="AO13" s="50" t="e">
        <f t="shared" ca="1" si="26"/>
        <v>#VALUE!</v>
      </c>
      <c r="AP13" s="51">
        <f t="shared" ca="1" si="27"/>
        <v>0</v>
      </c>
      <c r="AQ13" s="36" t="str">
        <f t="shared" ca="1" si="28"/>
        <v/>
      </c>
      <c r="AR13" s="49" t="str">
        <f t="shared" ca="1" si="29"/>
        <v/>
      </c>
      <c r="AS13" s="50" t="str">
        <f t="shared" ca="1" si="30"/>
        <v/>
      </c>
      <c r="AT13" s="50" t="str">
        <f t="shared" ca="1" si="31"/>
        <v/>
      </c>
      <c r="AU13" s="50" t="str">
        <f t="shared" ca="1" si="32"/>
        <v/>
      </c>
      <c r="AV13" s="50" t="str">
        <f t="shared" ca="1" si="33"/>
        <v/>
      </c>
      <c r="AW13" s="50" t="str">
        <f t="shared" ca="1" si="34"/>
        <v/>
      </c>
      <c r="AX13" s="51" t="str">
        <f t="shared" ca="1" si="35"/>
        <v/>
      </c>
      <c r="AY13" s="52" t="str">
        <f t="shared" ca="1" si="36"/>
        <v/>
      </c>
      <c r="AZ13" s="37" t="str">
        <f t="shared" si="37"/>
        <v>0</v>
      </c>
      <c r="BA13" s="37">
        <f t="shared" si="38"/>
        <v>70833.333333333328</v>
      </c>
      <c r="BB13" s="37" t="str">
        <f t="shared" si="39"/>
        <v>0</v>
      </c>
      <c r="BC13" s="37" t="str">
        <f t="shared" si="40"/>
        <v>0</v>
      </c>
      <c r="BD13" s="37" t="str">
        <f t="shared" si="41"/>
        <v>0</v>
      </c>
      <c r="BE13" s="37" t="str">
        <f t="shared" si="42"/>
        <v>0</v>
      </c>
      <c r="BF13" s="37" t="str">
        <f t="shared" si="43"/>
        <v>0</v>
      </c>
      <c r="BG13" s="299">
        <v>0</v>
      </c>
      <c r="BH13" s="299">
        <v>0</v>
      </c>
      <c r="BI13" s="299">
        <v>0</v>
      </c>
      <c r="BJ13" s="299">
        <v>0</v>
      </c>
      <c r="BK13" s="299">
        <v>0</v>
      </c>
      <c r="BL13" s="299" t="s">
        <v>83</v>
      </c>
      <c r="BM13" s="299">
        <v>0</v>
      </c>
    </row>
    <row r="14" spans="1:72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94">
        <v>0</v>
      </c>
      <c r="F14" s="194">
        <v>0</v>
      </c>
      <c r="G14" s="194">
        <v>0.01</v>
      </c>
      <c r="H14" s="194">
        <v>0</v>
      </c>
      <c r="I14" s="194">
        <v>0.01</v>
      </c>
      <c r="J14" s="194">
        <v>0</v>
      </c>
      <c r="K14" s="194">
        <v>0</v>
      </c>
      <c r="L14" s="41">
        <f t="shared" ca="1" si="4"/>
        <v>0</v>
      </c>
      <c r="M14" s="42">
        <f t="shared" si="5"/>
        <v>0</v>
      </c>
      <c r="N14" s="43">
        <f t="shared" si="6"/>
        <v>0</v>
      </c>
      <c r="O14" s="43">
        <f t="shared" si="7"/>
        <v>0</v>
      </c>
      <c r="P14" s="43">
        <f t="shared" si="8"/>
        <v>0</v>
      </c>
      <c r="Q14" s="43">
        <f t="shared" si="9"/>
        <v>0</v>
      </c>
      <c r="R14" s="43">
        <f t="shared" si="10"/>
        <v>0</v>
      </c>
      <c r="S14" s="44">
        <f t="shared" si="11"/>
        <v>0</v>
      </c>
      <c r="T14" s="198">
        <f t="shared" ca="1" si="12"/>
        <v>0</v>
      </c>
      <c r="U14" s="46">
        <v>4250</v>
      </c>
      <c r="V14" s="47">
        <v>4250</v>
      </c>
      <c r="W14" s="47">
        <v>4250</v>
      </c>
      <c r="X14" s="47">
        <v>4250</v>
      </c>
      <c r="Y14" s="47">
        <v>4250</v>
      </c>
      <c r="Z14" s="47">
        <v>4250</v>
      </c>
      <c r="AA14" s="48">
        <v>4250</v>
      </c>
      <c r="AB14" s="197">
        <f t="shared" ca="1" si="13"/>
        <v>0</v>
      </c>
      <c r="AC14" s="50">
        <f t="shared" ca="1" si="14"/>
        <v>0</v>
      </c>
      <c r="AD14" s="50">
        <f t="shared" ca="1" si="15"/>
        <v>0</v>
      </c>
      <c r="AE14" s="50">
        <f t="shared" ca="1" si="16"/>
        <v>0</v>
      </c>
      <c r="AF14" s="50">
        <f t="shared" ca="1" si="17"/>
        <v>0</v>
      </c>
      <c r="AG14" s="50">
        <f t="shared" ca="1" si="18"/>
        <v>0</v>
      </c>
      <c r="AH14" s="51">
        <f t="shared" ca="1" si="19"/>
        <v>0</v>
      </c>
      <c r="AI14" s="35">
        <f t="shared" ca="1" si="20"/>
        <v>0</v>
      </c>
      <c r="AJ14" s="49">
        <f t="shared" ca="1" si="21"/>
        <v>0</v>
      </c>
      <c r="AK14" s="50">
        <f t="shared" ca="1" si="22"/>
        <v>0</v>
      </c>
      <c r="AL14" s="50">
        <f t="shared" ca="1" si="23"/>
        <v>0</v>
      </c>
      <c r="AM14" s="50">
        <f t="shared" ca="1" si="24"/>
        <v>0</v>
      </c>
      <c r="AN14" s="50">
        <f t="shared" ca="1" si="25"/>
        <v>0</v>
      </c>
      <c r="AO14" s="50">
        <f t="shared" ca="1" si="26"/>
        <v>0</v>
      </c>
      <c r="AP14" s="51">
        <f t="shared" ca="1" si="27"/>
        <v>0</v>
      </c>
      <c r="AQ14" s="36">
        <f t="shared" ca="1" si="28"/>
        <v>0</v>
      </c>
      <c r="AR14" s="49" t="str">
        <f t="shared" ca="1" si="29"/>
        <v/>
      </c>
      <c r="AS14" s="50" t="str">
        <f t="shared" ca="1" si="30"/>
        <v/>
      </c>
      <c r="AT14" s="50" t="str">
        <f t="shared" ca="1" si="31"/>
        <v/>
      </c>
      <c r="AU14" s="50" t="str">
        <f t="shared" ca="1" si="32"/>
        <v/>
      </c>
      <c r="AV14" s="50" t="str">
        <f t="shared" ca="1" si="33"/>
        <v/>
      </c>
      <c r="AW14" s="50" t="str">
        <f t="shared" ca="1" si="34"/>
        <v/>
      </c>
      <c r="AX14" s="51" t="str">
        <f t="shared" ca="1" si="35"/>
        <v/>
      </c>
      <c r="AY14" s="52" t="str">
        <f t="shared" ca="1" si="36"/>
        <v/>
      </c>
      <c r="AZ14" s="37" t="str">
        <f t="shared" si="37"/>
        <v>0</v>
      </c>
      <c r="BA14" s="37" t="str">
        <f t="shared" si="38"/>
        <v>0</v>
      </c>
      <c r="BB14" s="37">
        <f t="shared" si="39"/>
        <v>70833.333333333328</v>
      </c>
      <c r="BC14" s="37" t="str">
        <f t="shared" si="40"/>
        <v>0</v>
      </c>
      <c r="BD14" s="37">
        <f t="shared" si="41"/>
        <v>70833.333333333328</v>
      </c>
      <c r="BE14" s="37" t="str">
        <f t="shared" si="42"/>
        <v>0</v>
      </c>
      <c r="BF14" s="37" t="str">
        <f t="shared" si="43"/>
        <v>0</v>
      </c>
      <c r="BG14" s="299">
        <v>0</v>
      </c>
      <c r="BH14" s="299">
        <v>0</v>
      </c>
      <c r="BI14" s="299">
        <v>0</v>
      </c>
      <c r="BJ14" s="299">
        <v>0</v>
      </c>
      <c r="BK14" s="299">
        <v>0</v>
      </c>
      <c r="BL14" s="299">
        <v>0</v>
      </c>
      <c r="BM14" s="299">
        <v>0</v>
      </c>
    </row>
    <row r="15" spans="1:72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94">
        <v>0.01</v>
      </c>
      <c r="F15" s="194">
        <v>0.03</v>
      </c>
      <c r="G15" s="194">
        <v>0.04</v>
      </c>
      <c r="H15" s="194">
        <v>0</v>
      </c>
      <c r="I15" s="194">
        <v>0.01</v>
      </c>
      <c r="J15" s="194">
        <v>0.01</v>
      </c>
      <c r="K15" s="194">
        <v>0.01</v>
      </c>
      <c r="L15" s="41">
        <f t="shared" ca="1" si="4"/>
        <v>0</v>
      </c>
      <c r="M15" s="42">
        <f t="shared" si="5"/>
        <v>0</v>
      </c>
      <c r="N15" s="43">
        <f t="shared" si="6"/>
        <v>0</v>
      </c>
      <c r="O15" s="43">
        <f t="shared" si="7"/>
        <v>0</v>
      </c>
      <c r="P15" s="43">
        <f t="shared" si="8"/>
        <v>0</v>
      </c>
      <c r="Q15" s="43">
        <f t="shared" si="9"/>
        <v>0</v>
      </c>
      <c r="R15" s="43">
        <f t="shared" si="10"/>
        <v>0</v>
      </c>
      <c r="S15" s="44">
        <f t="shared" si="11"/>
        <v>0</v>
      </c>
      <c r="T15" s="198">
        <f t="shared" ca="1" si="12"/>
        <v>0</v>
      </c>
      <c r="U15" s="46">
        <v>4250</v>
      </c>
      <c r="V15" s="47">
        <v>4250</v>
      </c>
      <c r="W15" s="47">
        <v>4250</v>
      </c>
      <c r="X15" s="47">
        <v>4250</v>
      </c>
      <c r="Y15" s="47">
        <v>4250</v>
      </c>
      <c r="Z15" s="47">
        <v>4250</v>
      </c>
      <c r="AA15" s="48">
        <v>4250</v>
      </c>
      <c r="AB15" s="197">
        <f t="shared" ca="1" si="13"/>
        <v>0</v>
      </c>
      <c r="AC15" s="50">
        <f t="shared" ca="1" si="14"/>
        <v>0</v>
      </c>
      <c r="AD15" s="50">
        <f t="shared" ca="1" si="15"/>
        <v>0</v>
      </c>
      <c r="AE15" s="50">
        <f t="shared" ca="1" si="16"/>
        <v>0</v>
      </c>
      <c r="AF15" s="50">
        <f t="shared" ca="1" si="17"/>
        <v>0</v>
      </c>
      <c r="AG15" s="50">
        <f t="shared" ca="1" si="18"/>
        <v>0</v>
      </c>
      <c r="AH15" s="51">
        <f t="shared" ca="1" si="19"/>
        <v>0</v>
      </c>
      <c r="AI15" s="35">
        <f t="shared" ca="1" si="20"/>
        <v>0</v>
      </c>
      <c r="AJ15" s="49">
        <f t="shared" ca="1" si="21"/>
        <v>0</v>
      </c>
      <c r="AK15" s="50">
        <f t="shared" ca="1" si="22"/>
        <v>0</v>
      </c>
      <c r="AL15" s="50">
        <f t="shared" ca="1" si="23"/>
        <v>0</v>
      </c>
      <c r="AM15" s="50">
        <f t="shared" ca="1" si="24"/>
        <v>0</v>
      </c>
      <c r="AN15" s="50">
        <f t="shared" ca="1" si="25"/>
        <v>0</v>
      </c>
      <c r="AO15" s="50">
        <f t="shared" ca="1" si="26"/>
        <v>0</v>
      </c>
      <c r="AP15" s="51">
        <f t="shared" ca="1" si="27"/>
        <v>0</v>
      </c>
      <c r="AQ15" s="36">
        <f t="shared" ca="1" si="28"/>
        <v>0</v>
      </c>
      <c r="AR15" s="49" t="str">
        <f t="shared" ca="1" si="29"/>
        <v/>
      </c>
      <c r="AS15" s="50" t="str">
        <f t="shared" ca="1" si="30"/>
        <v/>
      </c>
      <c r="AT15" s="50" t="str">
        <f t="shared" ca="1" si="31"/>
        <v/>
      </c>
      <c r="AU15" s="50" t="str">
        <f t="shared" ca="1" si="32"/>
        <v/>
      </c>
      <c r="AV15" s="50" t="str">
        <f t="shared" ca="1" si="33"/>
        <v/>
      </c>
      <c r="AW15" s="50" t="str">
        <f t="shared" ca="1" si="34"/>
        <v/>
      </c>
      <c r="AX15" s="51" t="str">
        <f t="shared" ca="1" si="35"/>
        <v/>
      </c>
      <c r="AY15" s="52" t="str">
        <f t="shared" ca="1" si="36"/>
        <v/>
      </c>
      <c r="AZ15" s="37">
        <f t="shared" si="37"/>
        <v>70833.333333333328</v>
      </c>
      <c r="BA15" s="37">
        <f t="shared" si="38"/>
        <v>23611.111111111113</v>
      </c>
      <c r="BB15" s="37">
        <f t="shared" si="39"/>
        <v>17708.333333333332</v>
      </c>
      <c r="BC15" s="37" t="str">
        <f t="shared" si="40"/>
        <v>0</v>
      </c>
      <c r="BD15" s="37">
        <f t="shared" si="41"/>
        <v>70833.333333333328</v>
      </c>
      <c r="BE15" s="37">
        <f t="shared" si="42"/>
        <v>70833.333333333328</v>
      </c>
      <c r="BF15" s="37">
        <f t="shared" si="43"/>
        <v>70833.333333333328</v>
      </c>
      <c r="BG15" s="299">
        <v>0</v>
      </c>
      <c r="BH15" s="299">
        <v>0</v>
      </c>
      <c r="BI15" s="299">
        <v>0</v>
      </c>
      <c r="BJ15" s="299">
        <v>0</v>
      </c>
      <c r="BK15" s="299">
        <v>0</v>
      </c>
      <c r="BL15" s="299">
        <v>0</v>
      </c>
      <c r="BM15" s="299">
        <v>0</v>
      </c>
    </row>
    <row r="16" spans="1:72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94">
        <v>7.0000000000000007E-2</v>
      </c>
      <c r="F16" s="194">
        <v>0.01</v>
      </c>
      <c r="G16" s="194">
        <v>0</v>
      </c>
      <c r="H16" s="194">
        <v>0.05</v>
      </c>
      <c r="I16" s="194">
        <v>0.01</v>
      </c>
      <c r="J16" s="194">
        <v>0.11</v>
      </c>
      <c r="K16" s="194">
        <v>0</v>
      </c>
      <c r="L16" s="41">
        <f t="shared" ca="1" si="4"/>
        <v>0</v>
      </c>
      <c r="M16" s="42">
        <f t="shared" si="5"/>
        <v>0</v>
      </c>
      <c r="N16" s="43">
        <f t="shared" si="6"/>
        <v>0</v>
      </c>
      <c r="O16" s="43">
        <f t="shared" si="7"/>
        <v>0</v>
      </c>
      <c r="P16" s="43">
        <f t="shared" si="8"/>
        <v>0</v>
      </c>
      <c r="Q16" s="43">
        <f t="shared" si="9"/>
        <v>0</v>
      </c>
      <c r="R16" s="43">
        <f t="shared" si="10"/>
        <v>0</v>
      </c>
      <c r="S16" s="44">
        <f t="shared" si="11"/>
        <v>0</v>
      </c>
      <c r="T16" s="198">
        <f t="shared" ca="1" si="12"/>
        <v>0</v>
      </c>
      <c r="U16" s="46">
        <v>4250</v>
      </c>
      <c r="V16" s="47">
        <v>4250</v>
      </c>
      <c r="W16" s="47">
        <v>4250</v>
      </c>
      <c r="X16" s="47">
        <v>4250</v>
      </c>
      <c r="Y16" s="47">
        <v>4250</v>
      </c>
      <c r="Z16" s="47">
        <v>4250</v>
      </c>
      <c r="AA16" s="48">
        <v>4250</v>
      </c>
      <c r="AB16" s="197">
        <f t="shared" ca="1" si="13"/>
        <v>0</v>
      </c>
      <c r="AC16" s="50">
        <f t="shared" ca="1" si="14"/>
        <v>0</v>
      </c>
      <c r="AD16" s="50">
        <f t="shared" ca="1" si="15"/>
        <v>0</v>
      </c>
      <c r="AE16" s="50">
        <f t="shared" ca="1" si="16"/>
        <v>0</v>
      </c>
      <c r="AF16" s="50">
        <f t="shared" ca="1" si="17"/>
        <v>0</v>
      </c>
      <c r="AG16" s="50">
        <f t="shared" ca="1" si="18"/>
        <v>0</v>
      </c>
      <c r="AH16" s="51">
        <f t="shared" ca="1" si="19"/>
        <v>0</v>
      </c>
      <c r="AI16" s="35">
        <f t="shared" ca="1" si="20"/>
        <v>0</v>
      </c>
      <c r="AJ16" s="49">
        <f t="shared" ca="1" si="21"/>
        <v>0</v>
      </c>
      <c r="AK16" s="50">
        <f t="shared" ca="1" si="22"/>
        <v>0</v>
      </c>
      <c r="AL16" s="50">
        <f t="shared" ca="1" si="23"/>
        <v>0</v>
      </c>
      <c r="AM16" s="50">
        <f t="shared" ca="1" si="24"/>
        <v>0</v>
      </c>
      <c r="AN16" s="50">
        <f t="shared" ca="1" si="25"/>
        <v>0</v>
      </c>
      <c r="AO16" s="50">
        <f t="shared" ca="1" si="26"/>
        <v>0</v>
      </c>
      <c r="AP16" s="51">
        <f t="shared" ca="1" si="27"/>
        <v>0</v>
      </c>
      <c r="AQ16" s="36">
        <f t="shared" ca="1" si="28"/>
        <v>0</v>
      </c>
      <c r="AR16" s="49" t="str">
        <f t="shared" ca="1" si="29"/>
        <v/>
      </c>
      <c r="AS16" s="50" t="str">
        <f t="shared" ca="1" si="30"/>
        <v/>
      </c>
      <c r="AT16" s="50" t="str">
        <f t="shared" ca="1" si="31"/>
        <v/>
      </c>
      <c r="AU16" s="50" t="str">
        <f t="shared" ca="1" si="32"/>
        <v/>
      </c>
      <c r="AV16" s="50" t="str">
        <f t="shared" ca="1" si="33"/>
        <v/>
      </c>
      <c r="AW16" s="50" t="str">
        <f t="shared" ca="1" si="34"/>
        <v/>
      </c>
      <c r="AX16" s="51" t="str">
        <f t="shared" ca="1" si="35"/>
        <v/>
      </c>
      <c r="AY16" s="52" t="str">
        <f t="shared" ca="1" si="36"/>
        <v/>
      </c>
      <c r="AZ16" s="37">
        <f t="shared" si="37"/>
        <v>10119.047619047618</v>
      </c>
      <c r="BA16" s="37">
        <f t="shared" si="38"/>
        <v>70833.333333333328</v>
      </c>
      <c r="BB16" s="37" t="str">
        <f t="shared" si="39"/>
        <v>0</v>
      </c>
      <c r="BC16" s="37">
        <f t="shared" si="40"/>
        <v>14166.666666666666</v>
      </c>
      <c r="BD16" s="37">
        <f t="shared" si="41"/>
        <v>70833.333333333328</v>
      </c>
      <c r="BE16" s="37">
        <f t="shared" si="42"/>
        <v>6439.3939393939399</v>
      </c>
      <c r="BF16" s="37" t="str">
        <f t="shared" si="43"/>
        <v>0</v>
      </c>
      <c r="BG16" s="299">
        <v>0</v>
      </c>
      <c r="BH16" s="299">
        <v>0</v>
      </c>
      <c r="BI16" s="299">
        <v>0</v>
      </c>
      <c r="BJ16" s="299">
        <v>0</v>
      </c>
      <c r="BK16" s="299">
        <v>0</v>
      </c>
      <c r="BL16" s="299">
        <v>0</v>
      </c>
      <c r="BM16" s="299"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94">
        <v>0.1</v>
      </c>
      <c r="F17" s="194">
        <v>0</v>
      </c>
      <c r="G17" s="194">
        <v>0.08</v>
      </c>
      <c r="H17" s="194">
        <v>0.03</v>
      </c>
      <c r="I17" s="194">
        <v>0.01</v>
      </c>
      <c r="J17" s="194">
        <v>0.1</v>
      </c>
      <c r="K17" s="194">
        <v>0.02</v>
      </c>
      <c r="L17" s="41">
        <f t="shared" ca="1" si="4"/>
        <v>0</v>
      </c>
      <c r="M17" s="42">
        <f t="shared" si="5"/>
        <v>0</v>
      </c>
      <c r="N17" s="43">
        <f t="shared" si="6"/>
        <v>0</v>
      </c>
      <c r="O17" s="43">
        <f t="shared" si="7"/>
        <v>0</v>
      </c>
      <c r="P17" s="43">
        <f t="shared" si="8"/>
        <v>0</v>
      </c>
      <c r="Q17" s="43">
        <f t="shared" si="9"/>
        <v>0</v>
      </c>
      <c r="R17" s="43">
        <f t="shared" si="10"/>
        <v>0</v>
      </c>
      <c r="S17" s="44">
        <f t="shared" si="11"/>
        <v>0</v>
      </c>
      <c r="T17" s="198">
        <f t="shared" ca="1" si="12"/>
        <v>0</v>
      </c>
      <c r="U17" s="46">
        <v>4250</v>
      </c>
      <c r="V17" s="47">
        <v>4250</v>
      </c>
      <c r="W17" s="47">
        <v>4250</v>
      </c>
      <c r="X17" s="47">
        <v>4250</v>
      </c>
      <c r="Y17" s="47">
        <v>4250</v>
      </c>
      <c r="Z17" s="47">
        <v>4250</v>
      </c>
      <c r="AA17" s="48">
        <v>4250</v>
      </c>
      <c r="AB17" s="197">
        <f t="shared" ca="1" si="13"/>
        <v>0</v>
      </c>
      <c r="AC17" s="50">
        <f t="shared" ca="1" si="14"/>
        <v>0</v>
      </c>
      <c r="AD17" s="50">
        <f t="shared" ca="1" si="15"/>
        <v>0</v>
      </c>
      <c r="AE17" s="50">
        <f t="shared" ca="1" si="16"/>
        <v>0</v>
      </c>
      <c r="AF17" s="50">
        <f t="shared" ca="1" si="17"/>
        <v>0</v>
      </c>
      <c r="AG17" s="50">
        <f t="shared" ca="1" si="18"/>
        <v>0</v>
      </c>
      <c r="AH17" s="51">
        <f t="shared" ca="1" si="19"/>
        <v>0</v>
      </c>
      <c r="AI17" s="35">
        <f t="shared" ca="1" si="20"/>
        <v>0</v>
      </c>
      <c r="AJ17" s="49">
        <f t="shared" ca="1" si="21"/>
        <v>0</v>
      </c>
      <c r="AK17" s="50">
        <f t="shared" ca="1" si="22"/>
        <v>0</v>
      </c>
      <c r="AL17" s="50">
        <f t="shared" ca="1" si="23"/>
        <v>0</v>
      </c>
      <c r="AM17" s="50">
        <f t="shared" ca="1" si="24"/>
        <v>0</v>
      </c>
      <c r="AN17" s="50">
        <f t="shared" ca="1" si="25"/>
        <v>0</v>
      </c>
      <c r="AO17" s="50">
        <f t="shared" ca="1" si="26"/>
        <v>0</v>
      </c>
      <c r="AP17" s="51">
        <f t="shared" ca="1" si="27"/>
        <v>0</v>
      </c>
      <c r="AQ17" s="36">
        <f t="shared" ca="1" si="28"/>
        <v>0</v>
      </c>
      <c r="AR17" s="49" t="str">
        <f t="shared" ca="1" si="29"/>
        <v/>
      </c>
      <c r="AS17" s="50" t="str">
        <f t="shared" ca="1" si="30"/>
        <v/>
      </c>
      <c r="AT17" s="50" t="str">
        <f t="shared" ca="1" si="31"/>
        <v/>
      </c>
      <c r="AU17" s="50" t="str">
        <f t="shared" ca="1" si="32"/>
        <v/>
      </c>
      <c r="AV17" s="50" t="str">
        <f t="shared" ca="1" si="33"/>
        <v/>
      </c>
      <c r="AW17" s="50" t="str">
        <f t="shared" ca="1" si="34"/>
        <v/>
      </c>
      <c r="AX17" s="51" t="str">
        <f t="shared" ca="1" si="35"/>
        <v/>
      </c>
      <c r="AY17" s="52" t="str">
        <f t="shared" ca="1" si="36"/>
        <v/>
      </c>
      <c r="AZ17" s="37">
        <f t="shared" si="37"/>
        <v>7083.333333333333</v>
      </c>
      <c r="BA17" s="37" t="str">
        <f t="shared" si="38"/>
        <v>0</v>
      </c>
      <c r="BB17" s="37">
        <f t="shared" si="39"/>
        <v>8854.1666666666661</v>
      </c>
      <c r="BC17" s="37">
        <f t="shared" si="40"/>
        <v>23611.111111111113</v>
      </c>
      <c r="BD17" s="37">
        <f t="shared" si="41"/>
        <v>70833.333333333328</v>
      </c>
      <c r="BE17" s="37">
        <f t="shared" si="42"/>
        <v>7083.333333333333</v>
      </c>
      <c r="BF17" s="37">
        <f t="shared" si="43"/>
        <v>35416.666666666664</v>
      </c>
      <c r="BG17" s="299">
        <v>0</v>
      </c>
      <c r="BH17" s="299">
        <v>0</v>
      </c>
      <c r="BI17" s="299">
        <v>0</v>
      </c>
      <c r="BJ17" s="299">
        <v>0</v>
      </c>
      <c r="BK17" s="299">
        <v>0</v>
      </c>
      <c r="BL17" s="299">
        <v>0</v>
      </c>
      <c r="BM17" s="299"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94">
        <v>0.04</v>
      </c>
      <c r="F18" s="194">
        <v>0.19</v>
      </c>
      <c r="G18" s="194">
        <v>0.01</v>
      </c>
      <c r="H18" s="194">
        <v>0.01</v>
      </c>
      <c r="I18" s="194">
        <v>0.15</v>
      </c>
      <c r="J18" s="194">
        <v>0.25</v>
      </c>
      <c r="K18" s="194">
        <v>0.09</v>
      </c>
      <c r="L18" s="41">
        <f t="shared" ca="1" si="4"/>
        <v>0</v>
      </c>
      <c r="M18" s="42">
        <f t="shared" si="5"/>
        <v>0</v>
      </c>
      <c r="N18" s="43">
        <f t="shared" si="6"/>
        <v>0</v>
      </c>
      <c r="O18" s="43">
        <f t="shared" si="7"/>
        <v>0</v>
      </c>
      <c r="P18" s="43">
        <f t="shared" si="8"/>
        <v>0</v>
      </c>
      <c r="Q18" s="43">
        <f t="shared" si="9"/>
        <v>0</v>
      </c>
      <c r="R18" s="43">
        <f t="shared" si="10"/>
        <v>0</v>
      </c>
      <c r="S18" s="44">
        <f t="shared" si="11"/>
        <v>0</v>
      </c>
      <c r="T18" s="198">
        <f t="shared" ca="1" si="12"/>
        <v>0</v>
      </c>
      <c r="U18" s="46">
        <v>4250</v>
      </c>
      <c r="V18" s="47">
        <v>4250</v>
      </c>
      <c r="W18" s="47">
        <v>4250</v>
      </c>
      <c r="X18" s="47">
        <v>4250</v>
      </c>
      <c r="Y18" s="47">
        <v>4250</v>
      </c>
      <c r="Z18" s="47">
        <v>4250</v>
      </c>
      <c r="AA18" s="48">
        <v>4250</v>
      </c>
      <c r="AB18" s="197">
        <f t="shared" ca="1" si="13"/>
        <v>0</v>
      </c>
      <c r="AC18" s="50">
        <f t="shared" ca="1" si="14"/>
        <v>0</v>
      </c>
      <c r="AD18" s="50">
        <f t="shared" ca="1" si="15"/>
        <v>0</v>
      </c>
      <c r="AE18" s="50">
        <f t="shared" ca="1" si="16"/>
        <v>0</v>
      </c>
      <c r="AF18" s="50">
        <f t="shared" ca="1" si="17"/>
        <v>0</v>
      </c>
      <c r="AG18" s="50">
        <f t="shared" ca="1" si="18"/>
        <v>0</v>
      </c>
      <c r="AH18" s="51">
        <f t="shared" ca="1" si="19"/>
        <v>0</v>
      </c>
      <c r="AI18" s="35">
        <f t="shared" ca="1" si="20"/>
        <v>0</v>
      </c>
      <c r="AJ18" s="49">
        <f t="shared" ca="1" si="21"/>
        <v>0</v>
      </c>
      <c r="AK18" s="50">
        <f t="shared" ca="1" si="22"/>
        <v>0</v>
      </c>
      <c r="AL18" s="50">
        <f t="shared" ca="1" si="23"/>
        <v>0</v>
      </c>
      <c r="AM18" s="50">
        <f t="shared" ca="1" si="24"/>
        <v>0</v>
      </c>
      <c r="AN18" s="50">
        <f t="shared" ca="1" si="25"/>
        <v>0</v>
      </c>
      <c r="AO18" s="50">
        <f t="shared" ca="1" si="26"/>
        <v>0</v>
      </c>
      <c r="AP18" s="51">
        <f t="shared" ca="1" si="27"/>
        <v>0</v>
      </c>
      <c r="AQ18" s="36">
        <f t="shared" ca="1" si="28"/>
        <v>0</v>
      </c>
      <c r="AR18" s="49" t="str">
        <f t="shared" ca="1" si="29"/>
        <v/>
      </c>
      <c r="AS18" s="50" t="str">
        <f t="shared" ca="1" si="30"/>
        <v/>
      </c>
      <c r="AT18" s="50" t="str">
        <f t="shared" ca="1" si="31"/>
        <v/>
      </c>
      <c r="AU18" s="50" t="str">
        <f t="shared" ca="1" si="32"/>
        <v/>
      </c>
      <c r="AV18" s="50" t="str">
        <f t="shared" ca="1" si="33"/>
        <v/>
      </c>
      <c r="AW18" s="50" t="str">
        <f t="shared" ca="1" si="34"/>
        <v/>
      </c>
      <c r="AX18" s="51" t="str">
        <f t="shared" ca="1" si="35"/>
        <v/>
      </c>
      <c r="AY18" s="52" t="str">
        <f t="shared" ca="1" si="36"/>
        <v/>
      </c>
      <c r="AZ18" s="37">
        <f t="shared" si="37"/>
        <v>17708.333333333332</v>
      </c>
      <c r="BA18" s="37">
        <f t="shared" si="38"/>
        <v>3728.0701754385968</v>
      </c>
      <c r="BB18" s="37">
        <f t="shared" si="39"/>
        <v>70833.333333333328</v>
      </c>
      <c r="BC18" s="37">
        <f t="shared" si="40"/>
        <v>70833.333333333328</v>
      </c>
      <c r="BD18" s="37">
        <f t="shared" si="41"/>
        <v>4722.2222222222226</v>
      </c>
      <c r="BE18" s="37">
        <f t="shared" si="42"/>
        <v>2833.3333333333335</v>
      </c>
      <c r="BF18" s="37">
        <f t="shared" si="43"/>
        <v>7870.3703703703713</v>
      </c>
      <c r="BG18" s="299">
        <v>0</v>
      </c>
      <c r="BH18" s="299">
        <v>0</v>
      </c>
      <c r="BI18" s="299">
        <v>0</v>
      </c>
      <c r="BJ18" s="299">
        <v>0</v>
      </c>
      <c r="BK18" s="299">
        <v>0</v>
      </c>
      <c r="BL18" s="299">
        <v>0</v>
      </c>
      <c r="BM18" s="299"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94">
        <v>0.2</v>
      </c>
      <c r="F19" s="194">
        <v>0.28000000000000003</v>
      </c>
      <c r="G19" s="194">
        <v>0.13</v>
      </c>
      <c r="H19" s="194">
        <v>0.12</v>
      </c>
      <c r="I19" s="194">
        <v>0.12</v>
      </c>
      <c r="J19" s="194">
        <v>0.26</v>
      </c>
      <c r="K19" s="194">
        <v>0.14000000000000001</v>
      </c>
      <c r="L19" s="41">
        <f t="shared" ca="1" si="4"/>
        <v>24</v>
      </c>
      <c r="M19" s="42">
        <f t="shared" si="5"/>
        <v>1</v>
      </c>
      <c r="N19" s="43">
        <f t="shared" si="6"/>
        <v>0</v>
      </c>
      <c r="O19" s="43">
        <f t="shared" si="7"/>
        <v>0</v>
      </c>
      <c r="P19" s="43">
        <f t="shared" si="8"/>
        <v>0</v>
      </c>
      <c r="Q19" s="43">
        <f t="shared" si="9"/>
        <v>0</v>
      </c>
      <c r="R19" s="43">
        <f t="shared" si="10"/>
        <v>0</v>
      </c>
      <c r="S19" s="44">
        <f t="shared" si="11"/>
        <v>0</v>
      </c>
      <c r="T19" s="198">
        <f t="shared" ca="1" si="12"/>
        <v>4</v>
      </c>
      <c r="U19" s="46">
        <v>4250</v>
      </c>
      <c r="V19" s="47">
        <v>4250</v>
      </c>
      <c r="W19" s="47">
        <v>4250</v>
      </c>
      <c r="X19" s="47">
        <v>4250</v>
      </c>
      <c r="Y19" s="47">
        <v>4250</v>
      </c>
      <c r="Z19" s="47">
        <v>4250</v>
      </c>
      <c r="AA19" s="48">
        <v>4250</v>
      </c>
      <c r="AB19" s="197">
        <f t="shared" ca="1" si="13"/>
        <v>17000</v>
      </c>
      <c r="AC19" s="50">
        <f t="shared" ca="1" si="14"/>
        <v>0</v>
      </c>
      <c r="AD19" s="50">
        <f t="shared" ca="1" si="15"/>
        <v>0</v>
      </c>
      <c r="AE19" s="50">
        <f t="shared" ca="1" si="16"/>
        <v>0</v>
      </c>
      <c r="AF19" s="50">
        <f t="shared" ca="1" si="17"/>
        <v>0</v>
      </c>
      <c r="AG19" s="50">
        <f t="shared" ca="1" si="18"/>
        <v>0</v>
      </c>
      <c r="AH19" s="51">
        <f t="shared" ca="1" si="19"/>
        <v>0</v>
      </c>
      <c r="AI19" s="35">
        <f t="shared" ca="1" si="20"/>
        <v>17000</v>
      </c>
      <c r="AJ19" s="49">
        <f t="shared" ca="1" si="21"/>
        <v>4.8000000000000007</v>
      </c>
      <c r="AK19" s="50">
        <f t="shared" ca="1" si="22"/>
        <v>0</v>
      </c>
      <c r="AL19" s="50">
        <f t="shared" ca="1" si="23"/>
        <v>0</v>
      </c>
      <c r="AM19" s="50">
        <f t="shared" ca="1" si="24"/>
        <v>0</v>
      </c>
      <c r="AN19" s="50">
        <f t="shared" ca="1" si="25"/>
        <v>0</v>
      </c>
      <c r="AO19" s="50">
        <f t="shared" ca="1" si="26"/>
        <v>0</v>
      </c>
      <c r="AP19" s="51">
        <f t="shared" ca="1" si="27"/>
        <v>0</v>
      </c>
      <c r="AQ19" s="36">
        <f t="shared" ca="1" si="28"/>
        <v>4.8000000000000007</v>
      </c>
      <c r="AR19" s="49">
        <f t="shared" ca="1" si="29"/>
        <v>3541.6666666666661</v>
      </c>
      <c r="AS19" s="50" t="str">
        <f t="shared" ca="1" si="30"/>
        <v/>
      </c>
      <c r="AT19" s="50" t="str">
        <f t="shared" ca="1" si="31"/>
        <v/>
      </c>
      <c r="AU19" s="50" t="str">
        <f t="shared" ca="1" si="32"/>
        <v/>
      </c>
      <c r="AV19" s="50" t="str">
        <f t="shared" ca="1" si="33"/>
        <v/>
      </c>
      <c r="AW19" s="50" t="str">
        <f t="shared" ca="1" si="34"/>
        <v/>
      </c>
      <c r="AX19" s="51" t="str">
        <f t="shared" ca="1" si="35"/>
        <v/>
      </c>
      <c r="AY19" s="52">
        <f t="shared" ca="1" si="36"/>
        <v>3541.6666666666661</v>
      </c>
      <c r="AZ19" s="37">
        <f t="shared" si="37"/>
        <v>3541.6666666666665</v>
      </c>
      <c r="BA19" s="37">
        <f t="shared" si="38"/>
        <v>2529.7619047619046</v>
      </c>
      <c r="BB19" s="37">
        <f t="shared" si="39"/>
        <v>5448.7179487179492</v>
      </c>
      <c r="BC19" s="37">
        <f t="shared" si="40"/>
        <v>5902.7777777777783</v>
      </c>
      <c r="BD19" s="37">
        <f t="shared" si="41"/>
        <v>5902.7777777777783</v>
      </c>
      <c r="BE19" s="37">
        <f t="shared" si="42"/>
        <v>2724.3589743589746</v>
      </c>
      <c r="BF19" s="37">
        <f t="shared" si="43"/>
        <v>5059.5238095238092</v>
      </c>
      <c r="BG19" s="299">
        <v>1</v>
      </c>
      <c r="BH19" s="299">
        <v>0</v>
      </c>
      <c r="BI19" s="299">
        <v>0</v>
      </c>
      <c r="BJ19" s="299">
        <v>0</v>
      </c>
      <c r="BK19" s="299">
        <v>0</v>
      </c>
      <c r="BL19" s="299">
        <v>0</v>
      </c>
      <c r="BM19" s="299"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94">
        <v>0.24</v>
      </c>
      <c r="F20" s="194">
        <v>0.32</v>
      </c>
      <c r="G20" s="194">
        <v>0.08</v>
      </c>
      <c r="H20" s="194">
        <v>0.12</v>
      </c>
      <c r="I20" s="194">
        <v>0.12</v>
      </c>
      <c r="J20" s="194">
        <v>0.17</v>
      </c>
      <c r="K20" s="194">
        <v>0.18</v>
      </c>
      <c r="L20" s="41">
        <f t="shared" ca="1" si="4"/>
        <v>72</v>
      </c>
      <c r="M20" s="42">
        <f t="shared" si="5"/>
        <v>1</v>
      </c>
      <c r="N20" s="43">
        <v>2</v>
      </c>
      <c r="O20" s="43">
        <v>0</v>
      </c>
      <c r="P20" s="43">
        <f t="shared" si="8"/>
        <v>0</v>
      </c>
      <c r="Q20" s="43">
        <f t="shared" si="9"/>
        <v>0</v>
      </c>
      <c r="R20" s="43">
        <f t="shared" si="10"/>
        <v>0</v>
      </c>
      <c r="S20" s="44">
        <f t="shared" si="11"/>
        <v>0</v>
      </c>
      <c r="T20" s="198">
        <f t="shared" ca="1" si="12"/>
        <v>12</v>
      </c>
      <c r="U20" s="46">
        <v>4250</v>
      </c>
      <c r="V20" s="47">
        <v>4250</v>
      </c>
      <c r="W20" s="47">
        <v>4250</v>
      </c>
      <c r="X20" s="47">
        <v>4250</v>
      </c>
      <c r="Y20" s="47">
        <v>4250</v>
      </c>
      <c r="Z20" s="47">
        <v>4250</v>
      </c>
      <c r="AA20" s="48">
        <v>4250</v>
      </c>
      <c r="AB20" s="197">
        <f t="shared" ca="1" si="13"/>
        <v>17000</v>
      </c>
      <c r="AC20" s="50">
        <f t="shared" ca="1" si="14"/>
        <v>34000</v>
      </c>
      <c r="AD20" s="50">
        <f t="shared" ca="1" si="15"/>
        <v>0</v>
      </c>
      <c r="AE20" s="50">
        <f t="shared" ca="1" si="16"/>
        <v>0</v>
      </c>
      <c r="AF20" s="50">
        <f t="shared" ca="1" si="17"/>
        <v>0</v>
      </c>
      <c r="AG20" s="50">
        <f t="shared" ca="1" si="18"/>
        <v>0</v>
      </c>
      <c r="AH20" s="51">
        <f t="shared" ca="1" si="19"/>
        <v>0</v>
      </c>
      <c r="AI20" s="35">
        <f t="shared" ca="1" si="20"/>
        <v>51000</v>
      </c>
      <c r="AJ20" s="49">
        <f t="shared" ca="1" si="21"/>
        <v>5.76</v>
      </c>
      <c r="AK20" s="50">
        <f t="shared" ca="1" si="22"/>
        <v>15.36</v>
      </c>
      <c r="AL20" s="50">
        <f t="shared" ca="1" si="23"/>
        <v>0</v>
      </c>
      <c r="AM20" s="50">
        <f t="shared" ca="1" si="24"/>
        <v>0</v>
      </c>
      <c r="AN20" s="50">
        <f t="shared" ca="1" si="25"/>
        <v>0</v>
      </c>
      <c r="AO20" s="50">
        <f t="shared" ca="1" si="26"/>
        <v>0</v>
      </c>
      <c r="AP20" s="51">
        <f t="shared" ca="1" si="27"/>
        <v>0</v>
      </c>
      <c r="AQ20" s="36">
        <f t="shared" ca="1" si="28"/>
        <v>21.119999999999997</v>
      </c>
      <c r="AR20" s="49">
        <f t="shared" ca="1" si="29"/>
        <v>2951.3888888888891</v>
      </c>
      <c r="AS20" s="50">
        <f t="shared" ca="1" si="30"/>
        <v>2213.541666666667</v>
      </c>
      <c r="AT20" s="50" t="str">
        <f t="shared" ca="1" si="31"/>
        <v/>
      </c>
      <c r="AU20" s="50" t="str">
        <f t="shared" ca="1" si="32"/>
        <v/>
      </c>
      <c r="AV20" s="50" t="str">
        <f t="shared" ca="1" si="33"/>
        <v/>
      </c>
      <c r="AW20" s="50" t="str">
        <f t="shared" ca="1" si="34"/>
        <v/>
      </c>
      <c r="AX20" s="51" t="str">
        <f t="shared" ca="1" si="35"/>
        <v/>
      </c>
      <c r="AY20" s="52">
        <f t="shared" ca="1" si="36"/>
        <v>2414.7727272727275</v>
      </c>
      <c r="AZ20" s="37">
        <f t="shared" si="37"/>
        <v>2951.3888888888891</v>
      </c>
      <c r="BA20" s="37">
        <f t="shared" si="38"/>
        <v>2213.5416666666665</v>
      </c>
      <c r="BB20" s="37">
        <f t="shared" si="39"/>
        <v>8854.1666666666661</v>
      </c>
      <c r="BC20" s="37">
        <f t="shared" si="40"/>
        <v>5902.7777777777783</v>
      </c>
      <c r="BD20" s="37">
        <f t="shared" si="41"/>
        <v>5902.7777777777783</v>
      </c>
      <c r="BE20" s="37">
        <f t="shared" si="42"/>
        <v>4166.666666666667</v>
      </c>
      <c r="BF20" s="37">
        <f t="shared" si="43"/>
        <v>3935.1851851851857</v>
      </c>
      <c r="BG20" s="299">
        <v>1</v>
      </c>
      <c r="BH20" s="299">
        <v>0</v>
      </c>
      <c r="BI20" s="299">
        <v>1</v>
      </c>
      <c r="BJ20" s="299">
        <v>0</v>
      </c>
      <c r="BK20" s="299">
        <v>0</v>
      </c>
      <c r="BL20" s="299">
        <v>0</v>
      </c>
      <c r="BM20" s="299"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94">
        <v>0.22</v>
      </c>
      <c r="F21" s="194">
        <v>0.25</v>
      </c>
      <c r="G21" s="194">
        <v>0.18</v>
      </c>
      <c r="H21" s="194">
        <v>0.12</v>
      </c>
      <c r="I21" s="194">
        <v>0.22</v>
      </c>
      <c r="J21" s="194">
        <v>0.23</v>
      </c>
      <c r="K21" s="194">
        <v>0.11</v>
      </c>
      <c r="L21" s="41">
        <f t="shared" ca="1" si="4"/>
        <v>24</v>
      </c>
      <c r="M21" s="42">
        <f t="shared" si="5"/>
        <v>0</v>
      </c>
      <c r="N21" s="43">
        <f t="shared" si="6"/>
        <v>1</v>
      </c>
      <c r="O21" s="296">
        <v>0</v>
      </c>
      <c r="P21" s="296">
        <v>0</v>
      </c>
      <c r="Q21" s="296">
        <v>0</v>
      </c>
      <c r="R21" s="43">
        <f t="shared" si="10"/>
        <v>0</v>
      </c>
      <c r="S21" s="44">
        <f t="shared" si="11"/>
        <v>0</v>
      </c>
      <c r="T21" s="198">
        <f t="shared" ca="1" si="12"/>
        <v>4</v>
      </c>
      <c r="U21" s="46">
        <v>4250</v>
      </c>
      <c r="V21" s="47">
        <v>4250</v>
      </c>
      <c r="W21" s="47">
        <v>4250</v>
      </c>
      <c r="X21" s="47">
        <v>4250</v>
      </c>
      <c r="Y21" s="47">
        <v>4250</v>
      </c>
      <c r="Z21" s="47">
        <v>4250</v>
      </c>
      <c r="AA21" s="48">
        <v>4250</v>
      </c>
      <c r="AB21" s="197">
        <f t="shared" ca="1" si="13"/>
        <v>0</v>
      </c>
      <c r="AC21" s="50">
        <f t="shared" ca="1" si="14"/>
        <v>17000</v>
      </c>
      <c r="AD21" s="50">
        <f t="shared" ca="1" si="15"/>
        <v>0</v>
      </c>
      <c r="AE21" s="50">
        <f t="shared" ca="1" si="16"/>
        <v>0</v>
      </c>
      <c r="AF21" s="50">
        <f t="shared" ca="1" si="17"/>
        <v>0</v>
      </c>
      <c r="AG21" s="50">
        <f t="shared" ca="1" si="18"/>
        <v>0</v>
      </c>
      <c r="AH21" s="51">
        <f t="shared" ca="1" si="19"/>
        <v>0</v>
      </c>
      <c r="AI21" s="35">
        <f t="shared" ca="1" si="20"/>
        <v>17000</v>
      </c>
      <c r="AJ21" s="49">
        <f t="shared" ca="1" si="21"/>
        <v>0</v>
      </c>
      <c r="AK21" s="50">
        <f t="shared" ca="1" si="22"/>
        <v>6</v>
      </c>
      <c r="AL21" s="50">
        <f t="shared" ca="1" si="23"/>
        <v>0</v>
      </c>
      <c r="AM21" s="50">
        <f t="shared" ca="1" si="24"/>
        <v>0</v>
      </c>
      <c r="AN21" s="50">
        <f t="shared" ca="1" si="25"/>
        <v>0</v>
      </c>
      <c r="AO21" s="50">
        <f t="shared" ca="1" si="26"/>
        <v>0</v>
      </c>
      <c r="AP21" s="51">
        <f t="shared" ca="1" si="27"/>
        <v>0</v>
      </c>
      <c r="AQ21" s="36">
        <f t="shared" ca="1" si="28"/>
        <v>6</v>
      </c>
      <c r="AR21" s="49" t="str">
        <f t="shared" ca="1" si="29"/>
        <v/>
      </c>
      <c r="AS21" s="50">
        <f t="shared" ca="1" si="30"/>
        <v>2833.3333333333335</v>
      </c>
      <c r="AT21" s="50" t="str">
        <f t="shared" ca="1" si="31"/>
        <v/>
      </c>
      <c r="AU21" s="50" t="str">
        <f t="shared" ca="1" si="32"/>
        <v/>
      </c>
      <c r="AV21" s="50" t="str">
        <f t="shared" ca="1" si="33"/>
        <v/>
      </c>
      <c r="AW21" s="50" t="str">
        <f t="shared" ca="1" si="34"/>
        <v/>
      </c>
      <c r="AX21" s="51" t="str">
        <f t="shared" ca="1" si="35"/>
        <v/>
      </c>
      <c r="AY21" s="52">
        <f t="shared" ca="1" si="36"/>
        <v>2833.3333333333335</v>
      </c>
      <c r="AZ21" s="37">
        <f t="shared" si="37"/>
        <v>3219.69696969697</v>
      </c>
      <c r="BA21" s="37">
        <f t="shared" si="38"/>
        <v>2833.3333333333335</v>
      </c>
      <c r="BB21" s="37">
        <f t="shared" si="39"/>
        <v>3935.1851851851857</v>
      </c>
      <c r="BC21" s="37">
        <f t="shared" si="40"/>
        <v>5902.7777777777783</v>
      </c>
      <c r="BD21" s="37">
        <f t="shared" si="41"/>
        <v>3219.69696969697</v>
      </c>
      <c r="BE21" s="37">
        <f t="shared" si="42"/>
        <v>3079.7101449275365</v>
      </c>
      <c r="BF21" s="37">
        <f t="shared" si="43"/>
        <v>6439.3939393939399</v>
      </c>
      <c r="BG21" s="299">
        <v>0</v>
      </c>
      <c r="BH21" s="299">
        <v>1</v>
      </c>
      <c r="BI21" s="299">
        <v>1</v>
      </c>
      <c r="BJ21" s="299">
        <v>0</v>
      </c>
      <c r="BK21" s="299">
        <v>0</v>
      </c>
      <c r="BL21" s="299">
        <v>0</v>
      </c>
      <c r="BM21" s="299"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94">
        <v>0.3</v>
      </c>
      <c r="F22" s="194">
        <v>0.28000000000000003</v>
      </c>
      <c r="G22" s="194">
        <v>0.27</v>
      </c>
      <c r="H22" s="194">
        <v>0.06</v>
      </c>
      <c r="I22" s="194">
        <v>0.32</v>
      </c>
      <c r="J22" s="194">
        <v>0.21</v>
      </c>
      <c r="K22" s="194">
        <v>0.18</v>
      </c>
      <c r="L22" s="41">
        <f t="shared" ca="1" si="4"/>
        <v>72</v>
      </c>
      <c r="M22" s="42">
        <v>2</v>
      </c>
      <c r="N22" s="43">
        <f t="shared" si="6"/>
        <v>1</v>
      </c>
      <c r="O22" s="296">
        <v>0</v>
      </c>
      <c r="P22" s="296">
        <v>0</v>
      </c>
      <c r="Q22" s="296">
        <v>0</v>
      </c>
      <c r="R22" s="43">
        <f t="shared" si="10"/>
        <v>0</v>
      </c>
      <c r="S22" s="44">
        <f t="shared" si="11"/>
        <v>0</v>
      </c>
      <c r="T22" s="198">
        <f t="shared" ca="1" si="12"/>
        <v>12</v>
      </c>
      <c r="U22" s="46">
        <v>4250</v>
      </c>
      <c r="V22" s="47">
        <v>4250</v>
      </c>
      <c r="W22" s="47">
        <v>4250</v>
      </c>
      <c r="X22" s="47">
        <v>4250</v>
      </c>
      <c r="Y22" s="47">
        <v>4250</v>
      </c>
      <c r="Z22" s="47">
        <v>4250</v>
      </c>
      <c r="AA22" s="48">
        <v>4250</v>
      </c>
      <c r="AB22" s="197">
        <f t="shared" ca="1" si="13"/>
        <v>34000</v>
      </c>
      <c r="AC22" s="50">
        <f t="shared" ca="1" si="14"/>
        <v>17000</v>
      </c>
      <c r="AD22" s="50">
        <f t="shared" ca="1" si="15"/>
        <v>0</v>
      </c>
      <c r="AE22" s="50">
        <f t="shared" ca="1" si="16"/>
        <v>0</v>
      </c>
      <c r="AF22" s="50">
        <f t="shared" ca="1" si="17"/>
        <v>0</v>
      </c>
      <c r="AG22" s="50">
        <f t="shared" ca="1" si="18"/>
        <v>0</v>
      </c>
      <c r="AH22" s="51">
        <f t="shared" ca="1" si="19"/>
        <v>0</v>
      </c>
      <c r="AI22" s="35">
        <f t="shared" ca="1" si="20"/>
        <v>51000</v>
      </c>
      <c r="AJ22" s="49">
        <f t="shared" ca="1" si="21"/>
        <v>14.399999999999999</v>
      </c>
      <c r="AK22" s="50">
        <f t="shared" ca="1" si="22"/>
        <v>6.7200000000000006</v>
      </c>
      <c r="AL22" s="50">
        <f t="shared" ca="1" si="23"/>
        <v>0</v>
      </c>
      <c r="AM22" s="50">
        <f t="shared" ca="1" si="24"/>
        <v>0</v>
      </c>
      <c r="AN22" s="50">
        <f t="shared" ca="1" si="25"/>
        <v>0</v>
      </c>
      <c r="AO22" s="50">
        <f t="shared" ca="1" si="26"/>
        <v>0</v>
      </c>
      <c r="AP22" s="51">
        <f t="shared" ca="1" si="27"/>
        <v>0</v>
      </c>
      <c r="AQ22" s="36">
        <f t="shared" ca="1" si="28"/>
        <v>21.119999999999997</v>
      </c>
      <c r="AR22" s="49">
        <f t="shared" ca="1" si="29"/>
        <v>2361.1111111111113</v>
      </c>
      <c r="AS22" s="50">
        <f t="shared" ca="1" si="30"/>
        <v>2529.7619047619046</v>
      </c>
      <c r="AT22" s="50" t="str">
        <f t="shared" ca="1" si="31"/>
        <v/>
      </c>
      <c r="AU22" s="50" t="str">
        <f t="shared" ca="1" si="32"/>
        <v/>
      </c>
      <c r="AV22" s="50" t="str">
        <f t="shared" ca="1" si="33"/>
        <v/>
      </c>
      <c r="AW22" s="50" t="str">
        <f t="shared" ca="1" si="34"/>
        <v/>
      </c>
      <c r="AX22" s="51" t="str">
        <f t="shared" ca="1" si="35"/>
        <v/>
      </c>
      <c r="AY22" s="52">
        <f t="shared" ca="1" si="36"/>
        <v>2414.7727272727275</v>
      </c>
      <c r="AZ22" s="37">
        <f t="shared" si="37"/>
        <v>2361.1111111111113</v>
      </c>
      <c r="BA22" s="37">
        <f t="shared" si="38"/>
        <v>2529.7619047619046</v>
      </c>
      <c r="BB22" s="37">
        <f t="shared" si="39"/>
        <v>2623.4567901234568</v>
      </c>
      <c r="BC22" s="37">
        <f t="shared" si="40"/>
        <v>11805.555555555557</v>
      </c>
      <c r="BD22" s="37">
        <f t="shared" si="41"/>
        <v>2213.5416666666665</v>
      </c>
      <c r="BE22" s="37">
        <f t="shared" si="42"/>
        <v>3373.0158730158732</v>
      </c>
      <c r="BF22" s="37">
        <f t="shared" si="43"/>
        <v>3935.1851851851857</v>
      </c>
      <c r="BG22" s="299">
        <v>0</v>
      </c>
      <c r="BH22" s="299">
        <v>1</v>
      </c>
      <c r="BI22" s="299">
        <v>1</v>
      </c>
      <c r="BJ22" s="299">
        <v>1</v>
      </c>
      <c r="BK22" s="299">
        <v>0</v>
      </c>
      <c r="BL22" s="299">
        <v>0</v>
      </c>
      <c r="BM22" s="299"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94">
        <v>0.27</v>
      </c>
      <c r="F23" s="194">
        <v>0.33</v>
      </c>
      <c r="G23" s="194">
        <v>0.22</v>
      </c>
      <c r="H23" s="194">
        <v>0.16</v>
      </c>
      <c r="I23" s="194">
        <v>0.34</v>
      </c>
      <c r="J23" s="194">
        <v>0.38</v>
      </c>
      <c r="K23" s="194">
        <v>0.06</v>
      </c>
      <c r="L23" s="41">
        <f t="shared" ca="1" si="4"/>
        <v>120</v>
      </c>
      <c r="M23" s="42">
        <f t="shared" si="5"/>
        <v>0</v>
      </c>
      <c r="N23" s="43">
        <v>2</v>
      </c>
      <c r="O23" s="296">
        <v>0</v>
      </c>
      <c r="P23" s="296">
        <v>0</v>
      </c>
      <c r="Q23" s="296">
        <v>0</v>
      </c>
      <c r="R23" s="43">
        <v>2</v>
      </c>
      <c r="S23" s="44">
        <f t="shared" si="11"/>
        <v>1</v>
      </c>
      <c r="T23" s="198">
        <f t="shared" ca="1" si="12"/>
        <v>20</v>
      </c>
      <c r="U23" s="46">
        <v>4250</v>
      </c>
      <c r="V23" s="47">
        <v>4250</v>
      </c>
      <c r="W23" s="47">
        <v>4250</v>
      </c>
      <c r="X23" s="47">
        <v>4250</v>
      </c>
      <c r="Y23" s="47">
        <v>4250</v>
      </c>
      <c r="Z23" s="47">
        <v>4250</v>
      </c>
      <c r="AA23" s="48">
        <v>4250</v>
      </c>
      <c r="AB23" s="197">
        <f t="shared" ca="1" si="13"/>
        <v>0</v>
      </c>
      <c r="AC23" s="50">
        <f t="shared" ca="1" si="14"/>
        <v>34000</v>
      </c>
      <c r="AD23" s="50">
        <f t="shared" ca="1" si="15"/>
        <v>0</v>
      </c>
      <c r="AE23" s="50">
        <f t="shared" ca="1" si="16"/>
        <v>0</v>
      </c>
      <c r="AF23" s="50">
        <f t="shared" ca="1" si="17"/>
        <v>0</v>
      </c>
      <c r="AG23" s="50">
        <f t="shared" ca="1" si="18"/>
        <v>34000</v>
      </c>
      <c r="AH23" s="51">
        <f t="shared" ca="1" si="19"/>
        <v>17000</v>
      </c>
      <c r="AI23" s="35">
        <f t="shared" ca="1" si="20"/>
        <v>85000</v>
      </c>
      <c r="AJ23" s="49">
        <f t="shared" ca="1" si="21"/>
        <v>0</v>
      </c>
      <c r="AK23" s="50">
        <f t="shared" ca="1" si="22"/>
        <v>15.84</v>
      </c>
      <c r="AL23" s="50">
        <f t="shared" ca="1" si="23"/>
        <v>0</v>
      </c>
      <c r="AM23" s="50">
        <f t="shared" ca="1" si="24"/>
        <v>0</v>
      </c>
      <c r="AN23" s="50">
        <f t="shared" ca="1" si="25"/>
        <v>0</v>
      </c>
      <c r="AO23" s="50">
        <f t="shared" ca="1" si="26"/>
        <v>18.240000000000002</v>
      </c>
      <c r="AP23" s="51">
        <f t="shared" ca="1" si="27"/>
        <v>1.44</v>
      </c>
      <c r="AQ23" s="36">
        <f t="shared" ca="1" si="28"/>
        <v>35.519999999999996</v>
      </c>
      <c r="AR23" s="49" t="str">
        <f t="shared" ca="1" si="29"/>
        <v/>
      </c>
      <c r="AS23" s="50">
        <f t="shared" ca="1" si="30"/>
        <v>2146.4646464646466</v>
      </c>
      <c r="AT23" s="50" t="str">
        <f t="shared" ca="1" si="31"/>
        <v/>
      </c>
      <c r="AU23" s="50" t="str">
        <f t="shared" ca="1" si="32"/>
        <v/>
      </c>
      <c r="AV23" s="50" t="str">
        <f t="shared" ca="1" si="33"/>
        <v/>
      </c>
      <c r="AW23" s="50">
        <f t="shared" ca="1" si="34"/>
        <v>1864.035087719298</v>
      </c>
      <c r="AX23" s="51">
        <f t="shared" ca="1" si="35"/>
        <v>11805.555555555557</v>
      </c>
      <c r="AY23" s="52">
        <f t="shared" ca="1" si="36"/>
        <v>2393.0180180180182</v>
      </c>
      <c r="AZ23" s="37">
        <f t="shared" si="37"/>
        <v>2623.4567901234568</v>
      </c>
      <c r="BA23" s="37">
        <f t="shared" si="38"/>
        <v>2146.4646464646466</v>
      </c>
      <c r="BB23" s="37">
        <f t="shared" si="39"/>
        <v>3219.69696969697</v>
      </c>
      <c r="BC23" s="37">
        <f t="shared" si="40"/>
        <v>4427.083333333333</v>
      </c>
      <c r="BD23" s="37">
        <f t="shared" si="41"/>
        <v>2083.3333333333335</v>
      </c>
      <c r="BE23" s="37">
        <f t="shared" si="42"/>
        <v>1864.0350877192984</v>
      </c>
      <c r="BF23" s="37">
        <f t="shared" si="43"/>
        <v>11805.555555555557</v>
      </c>
      <c r="BG23" s="299">
        <v>0</v>
      </c>
      <c r="BH23" s="299">
        <v>1</v>
      </c>
      <c r="BI23" s="299">
        <v>1</v>
      </c>
      <c r="BJ23" s="299">
        <v>0</v>
      </c>
      <c r="BK23" s="299">
        <v>1</v>
      </c>
      <c r="BL23" s="299">
        <v>0</v>
      </c>
      <c r="BM23" s="299">
        <v>1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94">
        <v>0.19</v>
      </c>
      <c r="F24" s="194">
        <v>0.33</v>
      </c>
      <c r="G24" s="194">
        <v>0.17</v>
      </c>
      <c r="H24" s="194">
        <v>0.32</v>
      </c>
      <c r="I24" s="194">
        <v>0.25</v>
      </c>
      <c r="J24" s="194">
        <v>0.26</v>
      </c>
      <c r="K24" s="194">
        <v>0.18</v>
      </c>
      <c r="L24" s="41">
        <f t="shared" ca="1" si="4"/>
        <v>96</v>
      </c>
      <c r="M24" s="42">
        <f t="shared" si="5"/>
        <v>0</v>
      </c>
      <c r="N24" s="43">
        <v>2</v>
      </c>
      <c r="O24" s="296">
        <v>0</v>
      </c>
      <c r="P24" s="296">
        <v>0</v>
      </c>
      <c r="Q24" s="296">
        <v>0</v>
      </c>
      <c r="R24" s="43">
        <f t="shared" si="10"/>
        <v>1</v>
      </c>
      <c r="S24" s="44">
        <f t="shared" si="11"/>
        <v>1</v>
      </c>
      <c r="T24" s="198">
        <f t="shared" ca="1" si="12"/>
        <v>16</v>
      </c>
      <c r="U24" s="46">
        <v>4250</v>
      </c>
      <c r="V24" s="47">
        <v>4250</v>
      </c>
      <c r="W24" s="47">
        <v>4250</v>
      </c>
      <c r="X24" s="47">
        <v>4250</v>
      </c>
      <c r="Y24" s="47">
        <v>4250</v>
      </c>
      <c r="Z24" s="47">
        <v>4250</v>
      </c>
      <c r="AA24" s="48">
        <v>4250</v>
      </c>
      <c r="AB24" s="197">
        <f t="shared" ca="1" si="13"/>
        <v>0</v>
      </c>
      <c r="AC24" s="50">
        <f t="shared" ca="1" si="14"/>
        <v>34000</v>
      </c>
      <c r="AD24" s="50">
        <f t="shared" ca="1" si="15"/>
        <v>0</v>
      </c>
      <c r="AE24" s="50">
        <f t="shared" ca="1" si="16"/>
        <v>0</v>
      </c>
      <c r="AF24" s="50">
        <f t="shared" ca="1" si="17"/>
        <v>0</v>
      </c>
      <c r="AG24" s="50">
        <f t="shared" ca="1" si="18"/>
        <v>17000</v>
      </c>
      <c r="AH24" s="51">
        <f t="shared" ca="1" si="19"/>
        <v>17000</v>
      </c>
      <c r="AI24" s="35">
        <f t="shared" ca="1" si="20"/>
        <v>68000</v>
      </c>
      <c r="AJ24" s="49">
        <f t="shared" ca="1" si="21"/>
        <v>0</v>
      </c>
      <c r="AK24" s="50">
        <f t="shared" ca="1" si="22"/>
        <v>15.84</v>
      </c>
      <c r="AL24" s="50">
        <f t="shared" ca="1" si="23"/>
        <v>0</v>
      </c>
      <c r="AM24" s="50">
        <f t="shared" ca="1" si="24"/>
        <v>0</v>
      </c>
      <c r="AN24" s="50">
        <f t="shared" ca="1" si="25"/>
        <v>0</v>
      </c>
      <c r="AO24" s="50">
        <f t="shared" ca="1" si="26"/>
        <v>6.24</v>
      </c>
      <c r="AP24" s="51">
        <f t="shared" ca="1" si="27"/>
        <v>4.32</v>
      </c>
      <c r="AQ24" s="36">
        <f t="shared" ca="1" si="28"/>
        <v>26.4</v>
      </c>
      <c r="AR24" s="49" t="str">
        <f t="shared" ca="1" si="29"/>
        <v/>
      </c>
      <c r="AS24" s="50">
        <f t="shared" ca="1" si="30"/>
        <v>2146.4646464646466</v>
      </c>
      <c r="AT24" s="50" t="str">
        <f t="shared" ca="1" si="31"/>
        <v/>
      </c>
      <c r="AU24" s="50" t="str">
        <f t="shared" ca="1" si="32"/>
        <v/>
      </c>
      <c r="AV24" s="50" t="str">
        <f t="shared" ca="1" si="33"/>
        <v/>
      </c>
      <c r="AW24" s="50">
        <f t="shared" ca="1" si="34"/>
        <v>2724.3589743589741</v>
      </c>
      <c r="AX24" s="51">
        <f t="shared" ca="1" si="35"/>
        <v>3935.1851851851848</v>
      </c>
      <c r="AY24" s="52">
        <f t="shared" ca="1" si="36"/>
        <v>2575.757575757576</v>
      </c>
      <c r="AZ24" s="37">
        <f t="shared" si="37"/>
        <v>3728.0701754385968</v>
      </c>
      <c r="BA24" s="37">
        <f t="shared" si="38"/>
        <v>2146.4646464646466</v>
      </c>
      <c r="BB24" s="37">
        <f t="shared" si="39"/>
        <v>4166.666666666667</v>
      </c>
      <c r="BC24" s="37">
        <f t="shared" si="40"/>
        <v>2213.5416666666665</v>
      </c>
      <c r="BD24" s="37">
        <f t="shared" si="41"/>
        <v>2833.3333333333335</v>
      </c>
      <c r="BE24" s="37">
        <f t="shared" si="42"/>
        <v>2724.3589743589746</v>
      </c>
      <c r="BF24" s="37">
        <f t="shared" si="43"/>
        <v>3935.1851851851857</v>
      </c>
      <c r="BG24" s="299">
        <v>0</v>
      </c>
      <c r="BH24" s="299">
        <v>1</v>
      </c>
      <c r="BI24" s="299">
        <v>0</v>
      </c>
      <c r="BJ24" s="299">
        <v>0</v>
      </c>
      <c r="BK24" s="299">
        <v>1</v>
      </c>
      <c r="BL24" s="299">
        <v>1</v>
      </c>
      <c r="BM24" s="299">
        <v>1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94">
        <v>0.31</v>
      </c>
      <c r="F25" s="194">
        <v>0.25</v>
      </c>
      <c r="G25" s="194">
        <v>0.23</v>
      </c>
      <c r="H25" s="194">
        <v>0.21</v>
      </c>
      <c r="I25" s="194">
        <v>0.32</v>
      </c>
      <c r="J25" s="194">
        <v>0.23</v>
      </c>
      <c r="K25" s="194">
        <v>0.12</v>
      </c>
      <c r="L25" s="41">
        <f t="shared" ca="1" si="4"/>
        <v>156</v>
      </c>
      <c r="M25" s="42">
        <v>2</v>
      </c>
      <c r="N25" s="43">
        <f t="shared" si="6"/>
        <v>1</v>
      </c>
      <c r="O25" s="296">
        <v>0</v>
      </c>
      <c r="P25" s="296">
        <v>1</v>
      </c>
      <c r="Q25" s="296">
        <v>1</v>
      </c>
      <c r="R25" s="43">
        <f t="shared" si="10"/>
        <v>0</v>
      </c>
      <c r="S25" s="44">
        <f t="shared" si="11"/>
        <v>1</v>
      </c>
      <c r="T25" s="198">
        <f t="shared" ca="1" si="12"/>
        <v>26</v>
      </c>
      <c r="U25" s="46">
        <v>4250</v>
      </c>
      <c r="V25" s="47">
        <v>4250</v>
      </c>
      <c r="W25" s="47">
        <v>4250</v>
      </c>
      <c r="X25" s="47">
        <v>4250</v>
      </c>
      <c r="Y25" s="47">
        <v>4250</v>
      </c>
      <c r="Z25" s="47">
        <v>4250</v>
      </c>
      <c r="AA25" s="48">
        <v>4250</v>
      </c>
      <c r="AB25" s="197">
        <f t="shared" ca="1" si="13"/>
        <v>34000</v>
      </c>
      <c r="AC25" s="50">
        <f t="shared" ca="1" si="14"/>
        <v>17000</v>
      </c>
      <c r="AD25" s="50">
        <f t="shared" ca="1" si="15"/>
        <v>0</v>
      </c>
      <c r="AE25" s="50">
        <f t="shared" ca="1" si="16"/>
        <v>21250</v>
      </c>
      <c r="AF25" s="50">
        <f t="shared" ca="1" si="17"/>
        <v>21250</v>
      </c>
      <c r="AG25" s="50">
        <f t="shared" ca="1" si="18"/>
        <v>0</v>
      </c>
      <c r="AH25" s="51">
        <f t="shared" ca="1" si="19"/>
        <v>17000</v>
      </c>
      <c r="AI25" s="35">
        <f t="shared" ca="1" si="20"/>
        <v>110500</v>
      </c>
      <c r="AJ25" s="49">
        <f t="shared" ca="1" si="21"/>
        <v>14.879999999999999</v>
      </c>
      <c r="AK25" s="50">
        <f t="shared" ca="1" si="22"/>
        <v>6</v>
      </c>
      <c r="AL25" s="50">
        <f t="shared" ca="1" si="23"/>
        <v>0</v>
      </c>
      <c r="AM25" s="50">
        <f t="shared" ca="1" si="24"/>
        <v>6.3</v>
      </c>
      <c r="AN25" s="50">
        <f t="shared" ca="1" si="25"/>
        <v>9.6</v>
      </c>
      <c r="AO25" s="50">
        <f t="shared" ca="1" si="26"/>
        <v>0</v>
      </c>
      <c r="AP25" s="51">
        <f t="shared" ca="1" si="27"/>
        <v>2.88</v>
      </c>
      <c r="AQ25" s="36">
        <f t="shared" ca="1" si="28"/>
        <v>39.660000000000004</v>
      </c>
      <c r="AR25" s="49">
        <f t="shared" ca="1" si="29"/>
        <v>2284.9462365591398</v>
      </c>
      <c r="AS25" s="50">
        <f t="shared" ca="1" si="30"/>
        <v>2833.3333333333335</v>
      </c>
      <c r="AT25" s="50" t="str">
        <f t="shared" ca="1" si="31"/>
        <v/>
      </c>
      <c r="AU25" s="50">
        <f t="shared" ca="1" si="32"/>
        <v>3373.0158730158732</v>
      </c>
      <c r="AV25" s="50">
        <f t="shared" ca="1" si="33"/>
        <v>2213.541666666667</v>
      </c>
      <c r="AW25" s="50" t="str">
        <f t="shared" ca="1" si="34"/>
        <v/>
      </c>
      <c r="AX25" s="51">
        <f t="shared" ca="1" si="35"/>
        <v>5902.7777777777783</v>
      </c>
      <c r="AY25" s="52">
        <f t="shared" ca="1" si="36"/>
        <v>2786.1825516893591</v>
      </c>
      <c r="AZ25" s="37">
        <f t="shared" si="37"/>
        <v>2284.9462365591398</v>
      </c>
      <c r="BA25" s="37">
        <f t="shared" si="38"/>
        <v>2833.3333333333335</v>
      </c>
      <c r="BB25" s="37">
        <f t="shared" si="39"/>
        <v>3079.7101449275365</v>
      </c>
      <c r="BC25" s="37">
        <f t="shared" si="40"/>
        <v>3373.0158730158732</v>
      </c>
      <c r="BD25" s="37">
        <f t="shared" si="41"/>
        <v>2213.5416666666665</v>
      </c>
      <c r="BE25" s="37">
        <f t="shared" si="42"/>
        <v>3079.7101449275365</v>
      </c>
      <c r="BF25" s="37">
        <f t="shared" si="43"/>
        <v>5902.7777777777783</v>
      </c>
      <c r="BG25" s="299">
        <v>0</v>
      </c>
      <c r="BH25" s="299">
        <v>1</v>
      </c>
      <c r="BI25" s="299">
        <v>0</v>
      </c>
      <c r="BJ25" s="299">
        <v>0</v>
      </c>
      <c r="BK25" s="299">
        <v>1</v>
      </c>
      <c r="BL25" s="299">
        <v>0</v>
      </c>
      <c r="BM25" s="299">
        <v>1</v>
      </c>
    </row>
    <row r="26" spans="1:65" ht="15" thickBot="1">
      <c r="B26" s="3" t="s">
        <v>47</v>
      </c>
      <c r="C26" s="264">
        <v>0.83333333333333337</v>
      </c>
      <c r="D26" s="263">
        <v>0.875</v>
      </c>
      <c r="E26" s="262">
        <v>0.19</v>
      </c>
      <c r="F26" s="262">
        <v>0.17</v>
      </c>
      <c r="G26" s="262">
        <v>0.26</v>
      </c>
      <c r="H26" s="262">
        <v>0.31</v>
      </c>
      <c r="I26" s="262">
        <v>0.3</v>
      </c>
      <c r="J26" s="262">
        <v>0.62</v>
      </c>
      <c r="K26" s="262">
        <v>0.19</v>
      </c>
      <c r="L26" s="261">
        <f t="shared" ca="1" si="4"/>
        <v>108</v>
      </c>
      <c r="M26" s="42">
        <f t="shared" si="5"/>
        <v>0</v>
      </c>
      <c r="N26" s="43">
        <f t="shared" si="6"/>
        <v>1</v>
      </c>
      <c r="O26" s="296">
        <v>0</v>
      </c>
      <c r="P26" s="296">
        <v>1</v>
      </c>
      <c r="Q26" s="296">
        <v>1</v>
      </c>
      <c r="R26" s="43">
        <f t="shared" si="10"/>
        <v>0</v>
      </c>
      <c r="S26" s="44">
        <f t="shared" si="11"/>
        <v>1</v>
      </c>
      <c r="T26" s="269">
        <f t="shared" ca="1" si="12"/>
        <v>18</v>
      </c>
      <c r="U26" s="258">
        <v>4250</v>
      </c>
      <c r="V26" s="257">
        <v>4250</v>
      </c>
      <c r="W26" s="257">
        <v>4250</v>
      </c>
      <c r="X26" s="257">
        <v>4250</v>
      </c>
      <c r="Y26" s="257">
        <v>4250</v>
      </c>
      <c r="Z26" s="257">
        <v>4250</v>
      </c>
      <c r="AA26" s="256">
        <v>4250</v>
      </c>
      <c r="AB26" s="268">
        <f t="shared" ca="1" si="13"/>
        <v>0</v>
      </c>
      <c r="AC26" s="257">
        <f t="shared" ca="1" si="14"/>
        <v>17000</v>
      </c>
      <c r="AD26" s="257">
        <f t="shared" ca="1" si="15"/>
        <v>0</v>
      </c>
      <c r="AE26" s="257">
        <f t="shared" ca="1" si="16"/>
        <v>21250</v>
      </c>
      <c r="AF26" s="257">
        <f t="shared" ca="1" si="17"/>
        <v>21250</v>
      </c>
      <c r="AG26" s="257">
        <f t="shared" ca="1" si="18"/>
        <v>0</v>
      </c>
      <c r="AH26" s="256">
        <f t="shared" ca="1" si="19"/>
        <v>17000</v>
      </c>
      <c r="AI26" s="267">
        <f t="shared" ca="1" si="20"/>
        <v>76500</v>
      </c>
      <c r="AJ26" s="258">
        <f t="shared" ca="1" si="21"/>
        <v>0</v>
      </c>
      <c r="AK26" s="257">
        <f t="shared" ca="1" si="22"/>
        <v>4.08</v>
      </c>
      <c r="AL26" s="257">
        <f t="shared" ca="1" si="23"/>
        <v>0</v>
      </c>
      <c r="AM26" s="257">
        <f t="shared" ca="1" si="24"/>
        <v>9.3000000000000007</v>
      </c>
      <c r="AN26" s="257">
        <f t="shared" ca="1" si="25"/>
        <v>9</v>
      </c>
      <c r="AO26" s="257">
        <f t="shared" ca="1" si="26"/>
        <v>0</v>
      </c>
      <c r="AP26" s="256">
        <f t="shared" ca="1" si="27"/>
        <v>4.5600000000000005</v>
      </c>
      <c r="AQ26" s="266">
        <f t="shared" ca="1" si="28"/>
        <v>26.940000000000005</v>
      </c>
      <c r="AR26" s="258" t="str">
        <f t="shared" ca="1" si="29"/>
        <v/>
      </c>
      <c r="AS26" s="257">
        <f t="shared" ca="1" si="30"/>
        <v>4166.666666666667</v>
      </c>
      <c r="AT26" s="257" t="str">
        <f t="shared" ca="1" si="31"/>
        <v/>
      </c>
      <c r="AU26" s="257">
        <f t="shared" ca="1" si="32"/>
        <v>2284.9462365591398</v>
      </c>
      <c r="AV26" s="257">
        <f t="shared" ca="1" si="33"/>
        <v>2361.1111111111113</v>
      </c>
      <c r="AW26" s="257" t="str">
        <f t="shared" ca="1" si="34"/>
        <v/>
      </c>
      <c r="AX26" s="256">
        <f t="shared" ca="1" si="35"/>
        <v>3728.0701754385959</v>
      </c>
      <c r="AY26" s="255">
        <f t="shared" ca="1" si="36"/>
        <v>2839.6436525612467</v>
      </c>
      <c r="AZ26" s="265">
        <f t="shared" si="37"/>
        <v>3728.0701754385968</v>
      </c>
      <c r="BA26" s="265">
        <f t="shared" si="38"/>
        <v>4166.666666666667</v>
      </c>
      <c r="BB26" s="265">
        <f t="shared" si="39"/>
        <v>2724.3589743589746</v>
      </c>
      <c r="BC26" s="265">
        <f t="shared" si="40"/>
        <v>2284.9462365591398</v>
      </c>
      <c r="BD26" s="265">
        <f t="shared" si="41"/>
        <v>2361.1111111111113</v>
      </c>
      <c r="BE26" s="265">
        <f t="shared" si="42"/>
        <v>1142.4731182795699</v>
      </c>
      <c r="BF26" s="265">
        <f t="shared" si="43"/>
        <v>3728.0701754385968</v>
      </c>
      <c r="BG26" s="299">
        <v>0</v>
      </c>
      <c r="BH26" s="299">
        <v>1</v>
      </c>
      <c r="BI26" s="299">
        <v>1</v>
      </c>
      <c r="BJ26" s="299">
        <v>0</v>
      </c>
      <c r="BK26" s="299">
        <v>1</v>
      </c>
      <c r="BL26" s="299">
        <v>0</v>
      </c>
      <c r="BM26" s="299">
        <v>1</v>
      </c>
    </row>
    <row r="27" spans="1:65" ht="15" thickBot="1">
      <c r="B27" s="3" t="s">
        <v>47</v>
      </c>
      <c r="C27" s="264">
        <v>0.875</v>
      </c>
      <c r="D27" s="263">
        <v>0.91666666666666663</v>
      </c>
      <c r="E27" s="262">
        <v>0.28000000000000003</v>
      </c>
      <c r="F27" s="262">
        <v>0.16</v>
      </c>
      <c r="G27" s="262">
        <v>0.21</v>
      </c>
      <c r="H27" s="262">
        <v>0.38</v>
      </c>
      <c r="I27" s="262">
        <v>0.23</v>
      </c>
      <c r="J27" s="262">
        <v>0.24</v>
      </c>
      <c r="K27" s="262">
        <v>0.13</v>
      </c>
      <c r="L27" s="261">
        <f t="shared" ca="1" si="4"/>
        <v>108</v>
      </c>
      <c r="M27" s="42">
        <f t="shared" si="5"/>
        <v>0</v>
      </c>
      <c r="N27" s="43">
        <f t="shared" si="6"/>
        <v>1</v>
      </c>
      <c r="O27" s="296">
        <v>0</v>
      </c>
      <c r="P27" s="296">
        <v>1</v>
      </c>
      <c r="Q27" s="296">
        <v>1</v>
      </c>
      <c r="R27" s="43">
        <f t="shared" si="10"/>
        <v>0</v>
      </c>
      <c r="S27" s="44">
        <f t="shared" si="11"/>
        <v>1</v>
      </c>
      <c r="T27" s="269">
        <f t="shared" ca="1" si="12"/>
        <v>18</v>
      </c>
      <c r="U27" s="258">
        <v>4250</v>
      </c>
      <c r="V27" s="257">
        <v>4250</v>
      </c>
      <c r="W27" s="257">
        <v>4250</v>
      </c>
      <c r="X27" s="257">
        <v>4250</v>
      </c>
      <c r="Y27" s="257">
        <v>4250</v>
      </c>
      <c r="Z27" s="257">
        <v>4250</v>
      </c>
      <c r="AA27" s="256">
        <v>4250</v>
      </c>
      <c r="AB27" s="268">
        <f t="shared" ca="1" si="13"/>
        <v>0</v>
      </c>
      <c r="AC27" s="257">
        <f t="shared" ca="1" si="14"/>
        <v>17000</v>
      </c>
      <c r="AD27" s="257">
        <f t="shared" ca="1" si="15"/>
        <v>0</v>
      </c>
      <c r="AE27" s="257">
        <f t="shared" ca="1" si="16"/>
        <v>21250</v>
      </c>
      <c r="AF27" s="257">
        <f t="shared" ca="1" si="17"/>
        <v>21250</v>
      </c>
      <c r="AG27" s="257">
        <f t="shared" ca="1" si="18"/>
        <v>0</v>
      </c>
      <c r="AH27" s="256">
        <f t="shared" ca="1" si="19"/>
        <v>17000</v>
      </c>
      <c r="AI27" s="267">
        <f t="shared" ca="1" si="20"/>
        <v>76500</v>
      </c>
      <c r="AJ27" s="258">
        <f t="shared" ca="1" si="21"/>
        <v>0</v>
      </c>
      <c r="AK27" s="257">
        <f t="shared" ca="1" si="22"/>
        <v>3.84</v>
      </c>
      <c r="AL27" s="257">
        <f t="shared" ca="1" si="23"/>
        <v>0</v>
      </c>
      <c r="AM27" s="257">
        <f t="shared" ca="1" si="24"/>
        <v>11.4</v>
      </c>
      <c r="AN27" s="257">
        <f t="shared" ca="1" si="25"/>
        <v>6.9</v>
      </c>
      <c r="AO27" s="257">
        <f t="shared" ca="1" si="26"/>
        <v>0</v>
      </c>
      <c r="AP27" s="256">
        <f t="shared" ca="1" si="27"/>
        <v>3.12</v>
      </c>
      <c r="AQ27" s="266">
        <f t="shared" ca="1" si="28"/>
        <v>25.26</v>
      </c>
      <c r="AR27" s="258" t="str">
        <f t="shared" ca="1" si="29"/>
        <v/>
      </c>
      <c r="AS27" s="257">
        <f t="shared" ca="1" si="30"/>
        <v>4427.0833333333339</v>
      </c>
      <c r="AT27" s="257" t="str">
        <f t="shared" ca="1" si="31"/>
        <v/>
      </c>
      <c r="AU27" s="257">
        <f t="shared" ca="1" si="32"/>
        <v>1864.0350877192982</v>
      </c>
      <c r="AV27" s="257">
        <f t="shared" ca="1" si="33"/>
        <v>3079.710144927536</v>
      </c>
      <c r="AW27" s="257" t="str">
        <f t="shared" ca="1" si="34"/>
        <v/>
      </c>
      <c r="AX27" s="256">
        <f t="shared" ca="1" si="35"/>
        <v>5448.7179487179483</v>
      </c>
      <c r="AY27" s="255">
        <f t="shared" ca="1" si="36"/>
        <v>3028.5035629453678</v>
      </c>
      <c r="AZ27" s="265">
        <f t="shared" si="37"/>
        <v>2529.7619047619046</v>
      </c>
      <c r="BA27" s="265">
        <f t="shared" si="38"/>
        <v>4427.083333333333</v>
      </c>
      <c r="BB27" s="265">
        <f t="shared" si="39"/>
        <v>3373.0158730158732</v>
      </c>
      <c r="BC27" s="265">
        <f t="shared" si="40"/>
        <v>1864.0350877192984</v>
      </c>
      <c r="BD27" s="265">
        <f t="shared" si="41"/>
        <v>3079.7101449275365</v>
      </c>
      <c r="BE27" s="265">
        <f t="shared" si="42"/>
        <v>2951.3888888888891</v>
      </c>
      <c r="BF27" s="265">
        <f t="shared" si="43"/>
        <v>5448.7179487179492</v>
      </c>
      <c r="BG27" s="299">
        <v>0</v>
      </c>
      <c r="BH27" s="299">
        <v>1</v>
      </c>
      <c r="BI27" s="299">
        <v>1</v>
      </c>
      <c r="BJ27" s="299">
        <v>0</v>
      </c>
      <c r="BK27" s="299">
        <v>0</v>
      </c>
      <c r="BL27" s="299">
        <v>0</v>
      </c>
      <c r="BM27" s="299">
        <v>1</v>
      </c>
    </row>
    <row r="28" spans="1:65" ht="15" thickBot="1">
      <c r="B28" s="3" t="s">
        <v>47</v>
      </c>
      <c r="C28" s="264">
        <v>0.91666666666666663</v>
      </c>
      <c r="D28" s="263">
        <v>0.95833333333333337</v>
      </c>
      <c r="E28" s="262">
        <v>0.36</v>
      </c>
      <c r="F28" s="262">
        <v>0.25</v>
      </c>
      <c r="G28" s="262">
        <v>0.34</v>
      </c>
      <c r="H28" s="262">
        <v>0.41</v>
      </c>
      <c r="I28" s="262">
        <v>0.22</v>
      </c>
      <c r="J28" s="262">
        <v>0.33</v>
      </c>
      <c r="K28" s="262">
        <v>0.11</v>
      </c>
      <c r="L28" s="261">
        <f t="shared" ca="1" si="4"/>
        <v>96</v>
      </c>
      <c r="M28" s="42">
        <v>2</v>
      </c>
      <c r="N28" s="43">
        <f t="shared" si="6"/>
        <v>1</v>
      </c>
      <c r="O28" s="296">
        <v>0</v>
      </c>
      <c r="P28" s="296">
        <v>0</v>
      </c>
      <c r="Q28" s="296">
        <v>0</v>
      </c>
      <c r="R28" s="43">
        <f t="shared" si="10"/>
        <v>0</v>
      </c>
      <c r="S28" s="44">
        <f t="shared" si="11"/>
        <v>1</v>
      </c>
      <c r="T28" s="269">
        <f t="shared" ca="1" si="12"/>
        <v>16</v>
      </c>
      <c r="U28" s="258">
        <v>4250</v>
      </c>
      <c r="V28" s="257">
        <v>4250</v>
      </c>
      <c r="W28" s="257">
        <v>4250</v>
      </c>
      <c r="X28" s="257">
        <v>4250</v>
      </c>
      <c r="Y28" s="257">
        <v>4250</v>
      </c>
      <c r="Z28" s="257">
        <v>4250</v>
      </c>
      <c r="AA28" s="256">
        <v>4250</v>
      </c>
      <c r="AB28" s="268">
        <f t="shared" ca="1" si="13"/>
        <v>34000</v>
      </c>
      <c r="AC28" s="257">
        <f t="shared" ca="1" si="14"/>
        <v>17000</v>
      </c>
      <c r="AD28" s="257">
        <f t="shared" ca="1" si="15"/>
        <v>0</v>
      </c>
      <c r="AE28" s="257">
        <f t="shared" ca="1" si="16"/>
        <v>0</v>
      </c>
      <c r="AF28" s="257">
        <f t="shared" ca="1" si="17"/>
        <v>0</v>
      </c>
      <c r="AG28" s="257">
        <f t="shared" ca="1" si="18"/>
        <v>0</v>
      </c>
      <c r="AH28" s="256">
        <f t="shared" ca="1" si="19"/>
        <v>17000</v>
      </c>
      <c r="AI28" s="267">
        <f t="shared" ca="1" si="20"/>
        <v>68000</v>
      </c>
      <c r="AJ28" s="258">
        <f t="shared" ca="1" si="21"/>
        <v>17.28</v>
      </c>
      <c r="AK28" s="257">
        <f t="shared" ca="1" si="22"/>
        <v>6</v>
      </c>
      <c r="AL28" s="257">
        <f t="shared" ca="1" si="23"/>
        <v>0</v>
      </c>
      <c r="AM28" s="257">
        <f t="shared" ca="1" si="24"/>
        <v>0</v>
      </c>
      <c r="AN28" s="257">
        <f t="shared" ca="1" si="25"/>
        <v>0</v>
      </c>
      <c r="AO28" s="257">
        <f t="shared" ca="1" si="26"/>
        <v>0</v>
      </c>
      <c r="AP28" s="256">
        <f t="shared" ca="1" si="27"/>
        <v>2.64</v>
      </c>
      <c r="AQ28" s="266">
        <f t="shared" ca="1" si="28"/>
        <v>25.92</v>
      </c>
      <c r="AR28" s="258">
        <f t="shared" ca="1" si="29"/>
        <v>1967.5925925925924</v>
      </c>
      <c r="AS28" s="257">
        <f t="shared" ca="1" si="30"/>
        <v>2833.3333333333335</v>
      </c>
      <c r="AT28" s="257" t="str">
        <f t="shared" ca="1" si="31"/>
        <v/>
      </c>
      <c r="AU28" s="257" t="str">
        <f t="shared" ca="1" si="32"/>
        <v/>
      </c>
      <c r="AV28" s="257" t="str">
        <f t="shared" ca="1" si="33"/>
        <v/>
      </c>
      <c r="AW28" s="257" t="str">
        <f t="shared" ca="1" si="34"/>
        <v/>
      </c>
      <c r="AX28" s="256">
        <f t="shared" ca="1" si="35"/>
        <v>6439.393939393939</v>
      </c>
      <c r="AY28" s="255">
        <f t="shared" ca="1" si="36"/>
        <v>2623.4567901234568</v>
      </c>
      <c r="AZ28" s="265">
        <f t="shared" si="37"/>
        <v>1967.5925925925928</v>
      </c>
      <c r="BA28" s="265">
        <f t="shared" si="38"/>
        <v>2833.3333333333335</v>
      </c>
      <c r="BB28" s="265">
        <f t="shared" si="39"/>
        <v>2083.3333333333335</v>
      </c>
      <c r="BC28" s="265">
        <f t="shared" si="40"/>
        <v>1727.6422764227643</v>
      </c>
      <c r="BD28" s="265">
        <f t="shared" si="41"/>
        <v>3219.69696969697</v>
      </c>
      <c r="BE28" s="265">
        <f t="shared" si="42"/>
        <v>2146.4646464646466</v>
      </c>
      <c r="BF28" s="265">
        <f t="shared" si="43"/>
        <v>6439.3939393939399</v>
      </c>
      <c r="BG28" s="299">
        <v>0</v>
      </c>
      <c r="BH28" s="299">
        <v>1</v>
      </c>
      <c r="BI28" s="299">
        <v>1</v>
      </c>
      <c r="BJ28" s="299">
        <v>0</v>
      </c>
      <c r="BK28" s="299">
        <v>0</v>
      </c>
      <c r="BL28" s="299">
        <v>0</v>
      </c>
      <c r="BM28" s="299">
        <v>1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94">
        <v>0.04</v>
      </c>
      <c r="F29" s="194">
        <v>7.0000000000000007E-2</v>
      </c>
      <c r="G29" s="194">
        <v>0.13</v>
      </c>
      <c r="H29" s="194">
        <v>0.38</v>
      </c>
      <c r="I29" s="194">
        <v>0.13</v>
      </c>
      <c r="J29" s="194">
        <v>0.08</v>
      </c>
      <c r="K29" s="194">
        <v>0.05</v>
      </c>
      <c r="L29" s="56">
        <f t="shared" ca="1" si="4"/>
        <v>24</v>
      </c>
      <c r="M29" s="57">
        <f t="shared" si="5"/>
        <v>0</v>
      </c>
      <c r="N29" s="58">
        <f t="shared" si="6"/>
        <v>1</v>
      </c>
      <c r="O29" s="296">
        <v>0</v>
      </c>
      <c r="P29" s="296">
        <v>0</v>
      </c>
      <c r="Q29" s="296">
        <v>0</v>
      </c>
      <c r="R29" s="58">
        <f t="shared" si="10"/>
        <v>0</v>
      </c>
      <c r="S29" s="59">
        <f t="shared" si="11"/>
        <v>0</v>
      </c>
      <c r="T29" s="196">
        <f t="shared" ca="1" si="12"/>
        <v>4</v>
      </c>
      <c r="U29" s="61">
        <v>4250</v>
      </c>
      <c r="V29" s="62">
        <v>4250</v>
      </c>
      <c r="W29" s="62">
        <v>4250</v>
      </c>
      <c r="X29" s="62">
        <v>4250</v>
      </c>
      <c r="Y29" s="62">
        <v>4250</v>
      </c>
      <c r="Z29" s="62">
        <v>4250</v>
      </c>
      <c r="AA29" s="63">
        <v>4250</v>
      </c>
      <c r="AB29" s="195">
        <f t="shared" ca="1" si="13"/>
        <v>0</v>
      </c>
      <c r="AC29" s="65">
        <f t="shared" ca="1" si="14"/>
        <v>17000</v>
      </c>
      <c r="AD29" s="65">
        <f t="shared" ca="1" si="15"/>
        <v>0</v>
      </c>
      <c r="AE29" s="65">
        <f t="shared" ca="1" si="16"/>
        <v>0</v>
      </c>
      <c r="AF29" s="65">
        <f t="shared" ca="1" si="17"/>
        <v>0</v>
      </c>
      <c r="AG29" s="65">
        <f t="shared" ca="1" si="18"/>
        <v>0</v>
      </c>
      <c r="AH29" s="66">
        <f t="shared" ca="1" si="19"/>
        <v>0</v>
      </c>
      <c r="AI29" s="35">
        <f t="shared" ca="1" si="20"/>
        <v>17000</v>
      </c>
      <c r="AJ29" s="64">
        <f t="shared" ca="1" si="21"/>
        <v>0</v>
      </c>
      <c r="AK29" s="65">
        <f t="shared" ca="1" si="22"/>
        <v>1.6800000000000002</v>
      </c>
      <c r="AL29" s="65">
        <f t="shared" ca="1" si="23"/>
        <v>0</v>
      </c>
      <c r="AM29" s="65">
        <f t="shared" ca="1" si="24"/>
        <v>0</v>
      </c>
      <c r="AN29" s="65">
        <f t="shared" ca="1" si="25"/>
        <v>0</v>
      </c>
      <c r="AO29" s="65">
        <f t="shared" ca="1" si="26"/>
        <v>0</v>
      </c>
      <c r="AP29" s="66">
        <f t="shared" ca="1" si="27"/>
        <v>0</v>
      </c>
      <c r="AQ29" s="36">
        <f t="shared" ca="1" si="28"/>
        <v>1.6800000000000002</v>
      </c>
      <c r="AR29" s="64" t="str">
        <f t="shared" ca="1" si="29"/>
        <v/>
      </c>
      <c r="AS29" s="65">
        <f t="shared" ca="1" si="30"/>
        <v>10119.047619047618</v>
      </c>
      <c r="AT29" s="65" t="str">
        <f t="shared" ca="1" si="31"/>
        <v/>
      </c>
      <c r="AU29" s="65" t="str">
        <f t="shared" ca="1" si="32"/>
        <v/>
      </c>
      <c r="AV29" s="65" t="str">
        <f t="shared" ca="1" si="33"/>
        <v/>
      </c>
      <c r="AW29" s="65" t="str">
        <f t="shared" ca="1" si="34"/>
        <v/>
      </c>
      <c r="AX29" s="66" t="str">
        <f t="shared" ca="1" si="35"/>
        <v/>
      </c>
      <c r="AY29" s="67">
        <f t="shared" ca="1" si="36"/>
        <v>10119.047619047618</v>
      </c>
      <c r="AZ29" s="37">
        <f t="shared" si="37"/>
        <v>17708.333333333332</v>
      </c>
      <c r="BA29" s="37">
        <f t="shared" si="38"/>
        <v>10119.047619047618</v>
      </c>
      <c r="BB29" s="37">
        <f t="shared" si="39"/>
        <v>5448.7179487179492</v>
      </c>
      <c r="BC29" s="37">
        <f t="shared" si="40"/>
        <v>1864.0350877192984</v>
      </c>
      <c r="BD29" s="37">
        <f t="shared" si="41"/>
        <v>5448.7179487179492</v>
      </c>
      <c r="BE29" s="37">
        <f t="shared" si="42"/>
        <v>8854.1666666666661</v>
      </c>
      <c r="BF29" s="37">
        <f t="shared" si="43"/>
        <v>14166.666666666666</v>
      </c>
      <c r="BG29" s="299">
        <v>0</v>
      </c>
      <c r="BH29" s="299">
        <v>1</v>
      </c>
      <c r="BI29" s="299">
        <v>1</v>
      </c>
      <c r="BJ29" s="299">
        <v>0</v>
      </c>
      <c r="BK29" s="299">
        <v>0</v>
      </c>
      <c r="BL29" s="299">
        <v>0</v>
      </c>
      <c r="BM29" s="299"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44">SUM(M6:M29)</f>
        <v>8</v>
      </c>
      <c r="N30" s="70">
        <f t="shared" si="44"/>
        <v>13</v>
      </c>
      <c r="O30" s="70">
        <f t="shared" si="44"/>
        <v>0</v>
      </c>
      <c r="P30" s="70">
        <f t="shared" si="44"/>
        <v>3</v>
      </c>
      <c r="Q30" s="70">
        <f t="shared" si="44"/>
        <v>3</v>
      </c>
      <c r="R30" s="70">
        <f t="shared" si="44"/>
        <v>3</v>
      </c>
      <c r="S30" s="70">
        <f t="shared" si="44"/>
        <v>6</v>
      </c>
      <c r="T30" s="71">
        <f t="shared" ca="1" si="44"/>
        <v>150</v>
      </c>
      <c r="U30" s="68"/>
      <c r="V30" s="68"/>
      <c r="W30" s="68"/>
      <c r="X30" s="68"/>
      <c r="Y30" s="68"/>
      <c r="Z30" s="68"/>
      <c r="AA30" s="68"/>
      <c r="AB30" s="70">
        <f t="shared" ref="AB30:AQ30" ca="1" si="45">SUM(AB6:AB29)</f>
        <v>136000</v>
      </c>
      <c r="AC30" s="70">
        <f t="shared" ca="1" si="45"/>
        <v>221000</v>
      </c>
      <c r="AD30" s="70">
        <f t="shared" ca="1" si="45"/>
        <v>0</v>
      </c>
      <c r="AE30" s="70">
        <f t="shared" ca="1" si="45"/>
        <v>63750</v>
      </c>
      <c r="AF30" s="70">
        <f t="shared" ca="1" si="45"/>
        <v>63750</v>
      </c>
      <c r="AG30" s="70" t="e">
        <f t="shared" ca="1" si="45"/>
        <v>#VALUE!</v>
      </c>
      <c r="AH30" s="70">
        <f t="shared" ca="1" si="45"/>
        <v>102000</v>
      </c>
      <c r="AI30" s="71">
        <f t="shared" ca="1" si="45"/>
        <v>637500</v>
      </c>
      <c r="AJ30" s="70">
        <f t="shared" ca="1" si="45"/>
        <v>57.120000000000005</v>
      </c>
      <c r="AK30" s="70">
        <f t="shared" ca="1" si="45"/>
        <v>81.360000000000014</v>
      </c>
      <c r="AL30" s="70">
        <f t="shared" ca="1" si="45"/>
        <v>0</v>
      </c>
      <c r="AM30" s="70">
        <f t="shared" ca="1" si="45"/>
        <v>27</v>
      </c>
      <c r="AN30" s="70">
        <f t="shared" ca="1" si="45"/>
        <v>25.5</v>
      </c>
      <c r="AO30" s="70" t="e">
        <f t="shared" ca="1" si="45"/>
        <v>#VALUE!</v>
      </c>
      <c r="AP30" s="70">
        <f t="shared" ca="1" si="45"/>
        <v>18.96</v>
      </c>
      <c r="AQ30" s="71">
        <f t="shared" ca="1" si="45"/>
        <v>234.41999999999996</v>
      </c>
      <c r="AR30" s="70">
        <f t="shared" ref="AR30:AY30" ca="1" si="46">AB30/AJ30</f>
        <v>2380.9523809523807</v>
      </c>
      <c r="AS30" s="70">
        <f t="shared" ca="1" si="46"/>
        <v>2716.3225172074726</v>
      </c>
      <c r="AT30" s="70" t="e">
        <f t="shared" ca="1" si="46"/>
        <v>#DIV/0!</v>
      </c>
      <c r="AU30" s="70">
        <f t="shared" ca="1" si="46"/>
        <v>2361.1111111111113</v>
      </c>
      <c r="AV30" s="70">
        <f t="shared" ca="1" si="46"/>
        <v>2500</v>
      </c>
      <c r="AW30" s="70" t="e">
        <f t="shared" ca="1" si="46"/>
        <v>#VALUE!</v>
      </c>
      <c r="AX30" s="70">
        <f t="shared" ca="1" si="46"/>
        <v>5379.7468354430375</v>
      </c>
      <c r="AY30" s="72">
        <f t="shared" ca="1" si="46"/>
        <v>2719.4778602508322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34000</v>
      </c>
      <c r="AC31" s="80">
        <f ca="1">AC30/4</f>
        <v>55250</v>
      </c>
      <c r="AD31" s="68"/>
      <c r="AE31" s="68"/>
      <c r="AF31" s="68"/>
      <c r="AG31" s="68"/>
      <c r="AH31" s="80">
        <f ca="1">AH30/4</f>
        <v>25500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>
      <c r="B32" s="331" t="s">
        <v>26</v>
      </c>
      <c r="C32" s="332"/>
      <c r="D32" s="220">
        <v>1000000</v>
      </c>
      <c r="E32" s="6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116">
        <f ca="1">AI30/31*7</f>
        <v>143951.61290322582</v>
      </c>
      <c r="AJ32" s="68"/>
      <c r="AK32" s="68"/>
      <c r="AL32" s="68"/>
      <c r="AM32" s="68"/>
      <c r="AN32" s="68"/>
      <c r="AO32" s="68"/>
      <c r="AP32" s="68"/>
      <c r="AQ32" s="80">
        <f ca="1">SUM(AQ26:AQ28)</f>
        <v>78.12</v>
      </c>
      <c r="AR32" s="68"/>
      <c r="AS32" s="68"/>
      <c r="AT32" s="68"/>
      <c r="AU32" s="68"/>
      <c r="AV32" s="68"/>
      <c r="AW32" s="68"/>
      <c r="AX32" s="68"/>
      <c r="AY32" s="81">
        <f ca="1">AI30</f>
        <v>637500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>
      <c r="B33" s="333" t="s">
        <v>31</v>
      </c>
      <c r="C33" s="334"/>
      <c r="D33" s="108">
        <f ca="1">AI30/AQ30</f>
        <v>2719.4778602508322</v>
      </c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0.33324801638085494</v>
      </c>
      <c r="AR33" s="68"/>
      <c r="AS33" s="68"/>
      <c r="AT33" s="68"/>
      <c r="AU33" s="68"/>
      <c r="AV33" s="68"/>
      <c r="AW33" s="68"/>
      <c r="AX33" s="68"/>
      <c r="AY33" s="84">
        <f ca="1">D32-AY32</f>
        <v>362500</v>
      </c>
      <c r="AZ33" s="73">
        <f ca="1">AQ30*70%</f>
        <v>164.09399999999997</v>
      </c>
      <c r="BA33" s="73"/>
      <c r="BB33" s="73">
        <f ca="1">BA33+AZ33</f>
        <v>164.09399999999997</v>
      </c>
      <c r="BC33" s="73">
        <f ca="1">AY32</f>
        <v>637500</v>
      </c>
      <c r="BD33" s="73">
        <f ca="1">BC33/BB33</f>
        <v>3884.9683717869034</v>
      </c>
      <c r="BE33" s="73"/>
      <c r="BF33" s="73"/>
    </row>
    <row r="34" spans="1:78">
      <c r="B34" s="333" t="s">
        <v>32</v>
      </c>
      <c r="C34" s="334"/>
      <c r="D34" s="108">
        <f ca="1">D33*3</f>
        <v>8158.4335807524967</v>
      </c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116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>
        <f ca="1">AQ32*0.7</f>
        <v>54.683999999999997</v>
      </c>
      <c r="BA34" s="73"/>
      <c r="BB34" s="73"/>
      <c r="BC34" s="73"/>
      <c r="BD34" s="73"/>
      <c r="BE34" s="73"/>
      <c r="BF34" s="73"/>
    </row>
    <row r="35" spans="1:78" ht="15" thickBot="1">
      <c r="B35" s="88"/>
      <c r="C35" s="218"/>
      <c r="D35" s="219"/>
      <c r="E35" s="68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78">
      <c r="E36" s="68"/>
    </row>
    <row r="38" spans="1:78">
      <c r="A38" s="2"/>
      <c r="B38" s="2"/>
      <c r="M38" s="117"/>
      <c r="N38" s="117"/>
      <c r="O38" s="117"/>
      <c r="P38" s="117"/>
      <c r="Q38" s="117"/>
      <c r="R38" s="117"/>
      <c r="S38" s="117"/>
      <c r="T38" s="117"/>
    </row>
    <row r="39" spans="1:78">
      <c r="T39" s="118"/>
    </row>
    <row r="44" spans="1:78">
      <c r="A44" s="119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9">
    <mergeCell ref="B32:C32"/>
    <mergeCell ref="B33:C33"/>
    <mergeCell ref="B34:C34"/>
    <mergeCell ref="AQ3:AQ5"/>
    <mergeCell ref="AR3:AX3"/>
    <mergeCell ref="AB3:AH3"/>
    <mergeCell ref="AI3:AI5"/>
    <mergeCell ref="AJ3:AP3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Y3:AY5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03" priority="1" operator="containsText" text="Paid">
      <formula>NOT(ISERROR(SEARCH("Paid",B6)))</formula>
    </cfRule>
    <cfRule type="containsText" dxfId="102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56"/>
  <sheetViews>
    <sheetView zoomScale="84" zoomScaleNormal="84" workbookViewId="0">
      <selection activeCell="A26" sqref="A26"/>
    </sheetView>
  </sheetViews>
  <sheetFormatPr defaultRowHeight="14.4"/>
  <cols>
    <col min="1" max="1" width="12.6640625" bestFit="1" customWidth="1"/>
    <col min="2" max="2" width="12" bestFit="1" customWidth="1"/>
    <col min="3" max="3" width="12.44140625" bestFit="1" customWidth="1"/>
    <col min="4" max="4" width="15.44140625" bestFit="1" customWidth="1"/>
    <col min="5" max="5" width="19.109375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16.88671875" bestFit="1" customWidth="1"/>
    <col min="17" max="17" width="8.4414062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44140625" bestFit="1" customWidth="1"/>
    <col min="54" max="54" width="12" bestFit="1" customWidth="1"/>
    <col min="55" max="55" width="16.5546875" bestFit="1" customWidth="1"/>
    <col min="56" max="56" width="11.33203125" bestFit="1" customWidth="1"/>
    <col min="57" max="57" width="11.109375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78">
      <c r="A1" s="314">
        <v>43466</v>
      </c>
      <c r="B1" s="315" t="s">
        <v>71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O1" s="1">
        <v>500</v>
      </c>
      <c r="BP1">
        <v>7</v>
      </c>
    </row>
    <row r="2" spans="1:78" ht="15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O2">
        <v>7200</v>
      </c>
      <c r="BP2">
        <v>7</v>
      </c>
    </row>
    <row r="3" spans="1:78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O3">
        <f>BO2+1000</f>
        <v>8200</v>
      </c>
      <c r="BP3">
        <v>0</v>
      </c>
    </row>
    <row r="4" spans="1:78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</row>
    <row r="5" spans="1:7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</row>
    <row r="6" spans="1:78" ht="15" thickBot="1">
      <c r="A6" s="10">
        <v>43497</v>
      </c>
      <c r="B6" s="3" t="s">
        <v>65</v>
      </c>
      <c r="C6" s="22">
        <v>0</v>
      </c>
      <c r="D6" s="23">
        <v>4.1666666666666664E-2</v>
      </c>
      <c r="E6" s="232">
        <v>0.05</v>
      </c>
      <c r="F6" s="233">
        <v>2.8000000000000001E-2</v>
      </c>
      <c r="G6" s="233">
        <v>3.4000000000000002E-2</v>
      </c>
      <c r="H6" s="233">
        <v>2.9000000000000001E-2</v>
      </c>
      <c r="I6" s="233">
        <v>6.0000000000000001E-3</v>
      </c>
      <c r="J6" s="233">
        <v>4.0000000000000001E-3</v>
      </c>
      <c r="K6" s="233">
        <v>4.1000000000000002E-2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2125</v>
      </c>
      <c r="V6" s="29">
        <v>2125</v>
      </c>
      <c r="W6" s="29">
        <v>2125</v>
      </c>
      <c r="X6" s="29">
        <v>2125</v>
      </c>
      <c r="Y6" s="29">
        <v>2125</v>
      </c>
      <c r="Z6" s="29">
        <v>2125</v>
      </c>
      <c r="AA6" s="29">
        <v>2125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>IFERROR(U6/6/E6,"0")</f>
        <v>7083.333333333333</v>
      </c>
      <c r="BA6" s="37">
        <f t="shared" ref="BA6:BF29" si="12">IFERROR(V6/6/F6,"0")</f>
        <v>12648.809523809525</v>
      </c>
      <c r="BB6" s="37">
        <f t="shared" si="12"/>
        <v>10416.666666666666</v>
      </c>
      <c r="BC6" s="37">
        <f t="shared" si="12"/>
        <v>12212.643678160919</v>
      </c>
      <c r="BD6" s="37">
        <f t="shared" si="12"/>
        <v>59027.777777777781</v>
      </c>
      <c r="BE6" s="37">
        <f t="shared" si="12"/>
        <v>88541.666666666672</v>
      </c>
      <c r="BF6" s="37">
        <f t="shared" si="12"/>
        <v>8638.2113821138209</v>
      </c>
      <c r="BG6" s="38"/>
      <c r="BH6" s="38"/>
      <c r="BI6" s="38"/>
      <c r="BJ6" s="38"/>
      <c r="BK6" s="38"/>
      <c r="BL6" s="38"/>
      <c r="BM6" s="38"/>
      <c r="BY6">
        <v>0</v>
      </c>
      <c r="BZ6">
        <v>5</v>
      </c>
    </row>
    <row r="7" spans="1:78" ht="15" thickBot="1">
      <c r="A7" s="10">
        <v>43525</v>
      </c>
      <c r="B7" s="3" t="s">
        <v>65</v>
      </c>
      <c r="C7" s="39">
        <v>4.1666666666666664E-2</v>
      </c>
      <c r="D7" s="40">
        <v>8.3333333333333329E-2</v>
      </c>
      <c r="E7" s="234">
        <v>4.0000000000000001E-3</v>
      </c>
      <c r="F7" s="235">
        <v>2E-3</v>
      </c>
      <c r="G7" s="235">
        <v>7.0000000000000001E-3</v>
      </c>
      <c r="H7" s="235">
        <v>1.2E-2</v>
      </c>
      <c r="I7" s="235">
        <v>0</v>
      </c>
      <c r="J7" s="235">
        <v>4.0000000000000001E-3</v>
      </c>
      <c r="K7" s="235">
        <v>3.0000000000000001E-3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2125</v>
      </c>
      <c r="V7" s="29">
        <v>2125</v>
      </c>
      <c r="W7" s="29">
        <v>2125</v>
      </c>
      <c r="X7" s="29">
        <v>2125</v>
      </c>
      <c r="Y7" s="29">
        <v>2125</v>
      </c>
      <c r="Z7" s="29">
        <v>2125</v>
      </c>
      <c r="AA7" s="29">
        <v>2125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21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13">IFERROR(U7/6/E7,"0")</f>
        <v>88541.666666666672</v>
      </c>
      <c r="BA7" s="37">
        <f t="shared" si="12"/>
        <v>177083.33333333334</v>
      </c>
      <c r="BB7" s="37">
        <f t="shared" si="12"/>
        <v>50595.238095238099</v>
      </c>
      <c r="BC7" s="37">
        <f t="shared" si="12"/>
        <v>29513.888888888891</v>
      </c>
      <c r="BD7" s="37" t="str">
        <f t="shared" si="12"/>
        <v>0</v>
      </c>
      <c r="BE7" s="37">
        <f t="shared" si="12"/>
        <v>88541.666666666672</v>
      </c>
      <c r="BF7" s="37">
        <f t="shared" si="12"/>
        <v>118055.55555555556</v>
      </c>
      <c r="BG7" s="38"/>
      <c r="BH7" s="38"/>
      <c r="BI7" s="38"/>
      <c r="BJ7" s="38"/>
      <c r="BK7" s="38"/>
      <c r="BL7" s="38"/>
      <c r="BM7" s="38"/>
      <c r="BY7">
        <v>2000</v>
      </c>
      <c r="BZ7">
        <v>6</v>
      </c>
    </row>
    <row r="8" spans="1:78" ht="15" thickBot="1">
      <c r="A8" s="10">
        <v>43556</v>
      </c>
      <c r="B8" s="3" t="s">
        <v>65</v>
      </c>
      <c r="C8" s="39">
        <v>8.3333333333333329E-2</v>
      </c>
      <c r="D8" s="40">
        <v>0.125</v>
      </c>
      <c r="E8" s="234">
        <v>2.1999999999999999E-2</v>
      </c>
      <c r="F8" s="235">
        <v>1E-3</v>
      </c>
      <c r="G8" s="235">
        <v>2E-3</v>
      </c>
      <c r="H8" s="235">
        <v>0</v>
      </c>
      <c r="I8" s="235">
        <v>1E-3</v>
      </c>
      <c r="J8" s="235">
        <v>0</v>
      </c>
      <c r="K8" s="235">
        <v>7.0000000000000001E-3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2125</v>
      </c>
      <c r="V8" s="29">
        <v>2125</v>
      </c>
      <c r="W8" s="29">
        <v>2125</v>
      </c>
      <c r="X8" s="29">
        <v>2125</v>
      </c>
      <c r="Y8" s="29">
        <v>2125</v>
      </c>
      <c r="Z8" s="29">
        <v>2125</v>
      </c>
      <c r="AA8" s="29">
        <v>2125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21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3"/>
        <v>16098.48484848485</v>
      </c>
      <c r="BA8" s="37">
        <f t="shared" si="12"/>
        <v>354166.66666666669</v>
      </c>
      <c r="BB8" s="37">
        <f t="shared" si="12"/>
        <v>177083.33333333334</v>
      </c>
      <c r="BC8" s="37" t="str">
        <f t="shared" si="12"/>
        <v>0</v>
      </c>
      <c r="BD8" s="37">
        <f t="shared" si="12"/>
        <v>354166.66666666669</v>
      </c>
      <c r="BE8" s="37" t="str">
        <f t="shared" si="12"/>
        <v>0</v>
      </c>
      <c r="BF8" s="37">
        <f t="shared" si="12"/>
        <v>50595.238095238099</v>
      </c>
      <c r="BG8" s="38"/>
      <c r="BH8" s="38"/>
      <c r="BI8" s="38"/>
      <c r="BJ8" s="38"/>
      <c r="BK8" s="38"/>
      <c r="BL8" s="38"/>
      <c r="BM8" s="38"/>
      <c r="BY8">
        <v>3000</v>
      </c>
      <c r="BZ8">
        <v>6</v>
      </c>
    </row>
    <row r="9" spans="1:78" ht="15" thickBot="1">
      <c r="A9" s="10">
        <v>43586</v>
      </c>
      <c r="B9" s="3" t="s">
        <v>65</v>
      </c>
      <c r="C9" s="39">
        <v>0.125</v>
      </c>
      <c r="D9" s="40">
        <v>0.16666666666666666</v>
      </c>
      <c r="E9" s="234">
        <v>0</v>
      </c>
      <c r="F9" s="235">
        <v>1E-3</v>
      </c>
      <c r="G9" s="235">
        <v>1E-3</v>
      </c>
      <c r="H9" s="235">
        <v>0</v>
      </c>
      <c r="I9" s="235">
        <v>0</v>
      </c>
      <c r="J9" s="235">
        <v>0</v>
      </c>
      <c r="K9" s="235">
        <v>1E-3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2125</v>
      </c>
      <c r="V9" s="29">
        <v>2125</v>
      </c>
      <c r="W9" s="29">
        <v>2125</v>
      </c>
      <c r="X9" s="29">
        <v>2125</v>
      </c>
      <c r="Y9" s="29">
        <v>2125</v>
      </c>
      <c r="Z9" s="29">
        <v>2125</v>
      </c>
      <c r="AA9" s="29">
        <v>2125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21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13"/>
        <v>0</v>
      </c>
      <c r="BA9" s="37">
        <f t="shared" si="12"/>
        <v>354166.66666666669</v>
      </c>
      <c r="BB9" s="37">
        <f t="shared" si="12"/>
        <v>354166.66666666669</v>
      </c>
      <c r="BC9" s="37" t="str">
        <f t="shared" si="12"/>
        <v>0</v>
      </c>
      <c r="BD9" s="37" t="str">
        <f t="shared" si="12"/>
        <v>0</v>
      </c>
      <c r="BE9" s="37" t="str">
        <f t="shared" si="12"/>
        <v>0</v>
      </c>
      <c r="BF9" s="37">
        <f t="shared" si="12"/>
        <v>354166.66666666669</v>
      </c>
      <c r="BG9" s="38"/>
      <c r="BH9" s="38"/>
      <c r="BI9" s="38"/>
      <c r="BJ9" s="38"/>
      <c r="BK9" s="38"/>
      <c r="BL9" s="38"/>
      <c r="BM9" s="38"/>
      <c r="BY9">
        <v>4000</v>
      </c>
      <c r="BZ9">
        <v>5</v>
      </c>
    </row>
    <row r="10" spans="1:78" ht="15" thickBot="1">
      <c r="A10" s="10">
        <v>43617</v>
      </c>
      <c r="B10" s="3" t="s">
        <v>65</v>
      </c>
      <c r="C10" s="39">
        <v>0.16666666666666666</v>
      </c>
      <c r="D10" s="40">
        <v>0.20833333333333334</v>
      </c>
      <c r="E10" s="234">
        <v>0</v>
      </c>
      <c r="F10" s="235">
        <v>0</v>
      </c>
      <c r="G10" s="235">
        <v>0</v>
      </c>
      <c r="H10" s="235">
        <v>1E-3</v>
      </c>
      <c r="I10" s="235">
        <v>0</v>
      </c>
      <c r="J10" s="235">
        <v>1E-3</v>
      </c>
      <c r="K10" s="235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2125</v>
      </c>
      <c r="V10" s="29">
        <v>2125</v>
      </c>
      <c r="W10" s="29">
        <v>2125</v>
      </c>
      <c r="X10" s="29">
        <v>2125</v>
      </c>
      <c r="Y10" s="29">
        <v>2125</v>
      </c>
      <c r="Z10" s="29">
        <v>2125</v>
      </c>
      <c r="AA10" s="29">
        <v>2125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21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 t="str">
        <f t="shared" si="12"/>
        <v>0</v>
      </c>
      <c r="BB10" s="37" t="str">
        <f t="shared" si="12"/>
        <v>0</v>
      </c>
      <c r="BC10" s="37">
        <f t="shared" si="12"/>
        <v>354166.66666666669</v>
      </c>
      <c r="BD10" s="37" t="str">
        <f t="shared" si="12"/>
        <v>0</v>
      </c>
      <c r="BE10" s="37">
        <f t="shared" si="12"/>
        <v>354166.66666666669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  <c r="BY10">
        <v>5000</v>
      </c>
      <c r="BZ10">
        <v>0</v>
      </c>
    </row>
    <row r="11" spans="1:78" ht="15" thickBot="1">
      <c r="A11" s="10">
        <v>43647</v>
      </c>
      <c r="B11" s="3" t="s">
        <v>65</v>
      </c>
      <c r="C11" s="39">
        <v>0.20833333333333334</v>
      </c>
      <c r="D11" s="40">
        <v>0.25</v>
      </c>
      <c r="E11" s="234">
        <v>1E-3</v>
      </c>
      <c r="F11" s="235">
        <v>0</v>
      </c>
      <c r="G11" s="235">
        <v>0</v>
      </c>
      <c r="H11" s="235">
        <v>1E-3</v>
      </c>
      <c r="I11" s="235">
        <v>1E-3</v>
      </c>
      <c r="J11" s="235">
        <v>0</v>
      </c>
      <c r="K11" s="235">
        <v>2E-3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2125</v>
      </c>
      <c r="V11" s="29">
        <v>2125</v>
      </c>
      <c r="W11" s="29">
        <v>2125</v>
      </c>
      <c r="X11" s="29">
        <v>2125</v>
      </c>
      <c r="Y11" s="29">
        <v>2125</v>
      </c>
      <c r="Z11" s="29">
        <v>2125</v>
      </c>
      <c r="AA11" s="29">
        <v>2125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21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3"/>
        <v>354166.66666666669</v>
      </c>
      <c r="BA11" s="37" t="str">
        <f t="shared" si="12"/>
        <v>0</v>
      </c>
      <c r="BB11" s="37" t="str">
        <f t="shared" si="12"/>
        <v>0</v>
      </c>
      <c r="BC11" s="37">
        <f t="shared" si="12"/>
        <v>354166.66666666669</v>
      </c>
      <c r="BD11" s="37">
        <f t="shared" si="12"/>
        <v>354166.66666666669</v>
      </c>
      <c r="BE11" s="37" t="str">
        <f t="shared" si="12"/>
        <v>0</v>
      </c>
      <c r="BF11" s="37">
        <f t="shared" si="12"/>
        <v>177083.33333333334</v>
      </c>
      <c r="BG11" s="38"/>
      <c r="BH11" s="38"/>
      <c r="BI11" s="38"/>
      <c r="BJ11" s="38"/>
      <c r="BK11" s="38"/>
      <c r="BL11" s="38"/>
      <c r="BM11" s="38"/>
      <c r="BY11">
        <v>6000</v>
      </c>
      <c r="BZ11">
        <v>0</v>
      </c>
    </row>
    <row r="12" spans="1:78" ht="15" thickBot="1">
      <c r="A12" s="10">
        <v>43678</v>
      </c>
      <c r="B12" s="3" t="s">
        <v>65</v>
      </c>
      <c r="C12" s="39">
        <v>0.25</v>
      </c>
      <c r="D12" s="40">
        <v>0.29166666666666669</v>
      </c>
      <c r="E12" s="234">
        <v>1E-3</v>
      </c>
      <c r="F12" s="235">
        <v>2E-3</v>
      </c>
      <c r="G12" s="235">
        <v>7.0000000000000001E-3</v>
      </c>
      <c r="H12" s="235">
        <v>7.0000000000000001E-3</v>
      </c>
      <c r="I12" s="235">
        <v>0</v>
      </c>
      <c r="J12" s="235">
        <v>2E-3</v>
      </c>
      <c r="K12" s="235">
        <v>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2125</v>
      </c>
      <c r="V12" s="29">
        <v>2125</v>
      </c>
      <c r="W12" s="29">
        <v>2125</v>
      </c>
      <c r="X12" s="29">
        <v>2125</v>
      </c>
      <c r="Y12" s="29">
        <v>2125</v>
      </c>
      <c r="Z12" s="29">
        <v>2125</v>
      </c>
      <c r="AA12" s="29">
        <v>2125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21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354166.66666666669</v>
      </c>
      <c r="BA12" s="37">
        <f t="shared" si="12"/>
        <v>177083.33333333334</v>
      </c>
      <c r="BB12" s="37">
        <f t="shared" si="12"/>
        <v>50595.238095238099</v>
      </c>
      <c r="BC12" s="37">
        <f t="shared" si="12"/>
        <v>50595.238095238099</v>
      </c>
      <c r="BD12" s="37" t="str">
        <f t="shared" si="12"/>
        <v>0</v>
      </c>
      <c r="BE12" s="37">
        <f t="shared" si="12"/>
        <v>177083.33333333334</v>
      </c>
      <c r="BF12" s="37">
        <f t="shared" si="12"/>
        <v>354166.66666666669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65</v>
      </c>
      <c r="C13" s="39">
        <v>0.29166666666666669</v>
      </c>
      <c r="D13" s="40">
        <v>0.33333333333333331</v>
      </c>
      <c r="E13" s="234">
        <v>0</v>
      </c>
      <c r="F13" s="235">
        <v>1E-3</v>
      </c>
      <c r="G13" s="235">
        <v>3.0000000000000001E-3</v>
      </c>
      <c r="H13" s="235">
        <v>0</v>
      </c>
      <c r="I13" s="235">
        <v>0</v>
      </c>
      <c r="J13" s="235">
        <v>1E-3</v>
      </c>
      <c r="K13" s="235">
        <v>0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2125</v>
      </c>
      <c r="V13" s="29">
        <v>2125</v>
      </c>
      <c r="W13" s="29">
        <v>2125</v>
      </c>
      <c r="X13" s="29">
        <v>2125</v>
      </c>
      <c r="Y13" s="29">
        <v>2125</v>
      </c>
      <c r="Z13" s="29">
        <v>2125</v>
      </c>
      <c r="AA13" s="29">
        <v>2125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21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 t="str">
        <f t="shared" si="13"/>
        <v>0</v>
      </c>
      <c r="BA13" s="37">
        <f t="shared" si="12"/>
        <v>354166.66666666669</v>
      </c>
      <c r="BB13" s="37">
        <f t="shared" si="12"/>
        <v>118055.55555555556</v>
      </c>
      <c r="BC13" s="37" t="str">
        <f t="shared" si="12"/>
        <v>0</v>
      </c>
      <c r="BD13" s="37" t="str">
        <f t="shared" si="12"/>
        <v>0</v>
      </c>
      <c r="BE13" s="37">
        <f t="shared" si="12"/>
        <v>354166.66666666669</v>
      </c>
      <c r="BF13" s="37" t="str">
        <f t="shared" si="12"/>
        <v>0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66</v>
      </c>
      <c r="C14" s="39">
        <v>0.33333333333333331</v>
      </c>
      <c r="D14" s="40">
        <v>0.375</v>
      </c>
      <c r="E14" s="234">
        <v>3.0000000000000001E-3</v>
      </c>
      <c r="F14" s="235">
        <v>1E-3</v>
      </c>
      <c r="G14" s="235">
        <v>1E-3</v>
      </c>
      <c r="H14" s="235">
        <v>1E-3</v>
      </c>
      <c r="I14" s="235">
        <v>0</v>
      </c>
      <c r="J14" s="235">
        <v>0</v>
      </c>
      <c r="K14" s="235">
        <v>2E-3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2125</v>
      </c>
      <c r="V14" s="29">
        <v>2125</v>
      </c>
      <c r="W14" s="29">
        <v>2125</v>
      </c>
      <c r="X14" s="29">
        <v>2125</v>
      </c>
      <c r="Y14" s="29">
        <v>2125</v>
      </c>
      <c r="Z14" s="29">
        <v>2125</v>
      </c>
      <c r="AA14" s="29">
        <v>2125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21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3"/>
        <v>118055.55555555556</v>
      </c>
      <c r="BA14" s="37">
        <f t="shared" si="12"/>
        <v>354166.66666666669</v>
      </c>
      <c r="BB14" s="37">
        <f t="shared" si="12"/>
        <v>354166.66666666669</v>
      </c>
      <c r="BC14" s="37">
        <f t="shared" si="12"/>
        <v>354166.66666666669</v>
      </c>
      <c r="BD14" s="37" t="str">
        <f t="shared" si="12"/>
        <v>0</v>
      </c>
      <c r="BE14" s="37" t="str">
        <f t="shared" si="12"/>
        <v>0</v>
      </c>
      <c r="BF14" s="37">
        <f t="shared" si="12"/>
        <v>177083.33333333334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66</v>
      </c>
      <c r="C15" s="39">
        <v>0.375</v>
      </c>
      <c r="D15" s="40">
        <v>0.41666666666666669</v>
      </c>
      <c r="E15" s="234">
        <v>6.0000000000000001E-3</v>
      </c>
      <c r="F15" s="235">
        <v>2E-3</v>
      </c>
      <c r="G15" s="235">
        <v>8.9999999999999993E-3</v>
      </c>
      <c r="H15" s="235">
        <v>4.0000000000000001E-3</v>
      </c>
      <c r="I15" s="235">
        <v>8.9999999999999993E-3</v>
      </c>
      <c r="J15" s="235">
        <v>0.01</v>
      </c>
      <c r="K15" s="235">
        <v>2E-3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2125</v>
      </c>
      <c r="V15" s="29">
        <v>2125</v>
      </c>
      <c r="W15" s="29">
        <v>2125</v>
      </c>
      <c r="X15" s="29">
        <v>2125</v>
      </c>
      <c r="Y15" s="29">
        <v>2125</v>
      </c>
      <c r="Z15" s="29">
        <v>2125</v>
      </c>
      <c r="AA15" s="29">
        <v>2125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21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3"/>
        <v>59027.777777777781</v>
      </c>
      <c r="BA15" s="37">
        <f t="shared" si="12"/>
        <v>177083.33333333334</v>
      </c>
      <c r="BB15" s="37">
        <f t="shared" si="12"/>
        <v>39351.851851851854</v>
      </c>
      <c r="BC15" s="37">
        <f t="shared" si="12"/>
        <v>88541.666666666672</v>
      </c>
      <c r="BD15" s="37">
        <f t="shared" si="12"/>
        <v>39351.851851851854</v>
      </c>
      <c r="BE15" s="37">
        <f t="shared" si="12"/>
        <v>35416.666666666664</v>
      </c>
      <c r="BF15" s="37">
        <f t="shared" si="12"/>
        <v>177083.33333333334</v>
      </c>
      <c r="BG15" s="38"/>
      <c r="BH15" s="38"/>
      <c r="BI15" s="38"/>
      <c r="BJ15" s="38"/>
      <c r="BK15" s="38"/>
      <c r="BL15" s="38"/>
      <c r="BM15" s="38"/>
    </row>
    <row r="16" spans="1:78" ht="15" thickBot="1">
      <c r="A16" s="10">
        <v>43800</v>
      </c>
      <c r="B16" s="3" t="s">
        <v>66</v>
      </c>
      <c r="C16" s="39">
        <v>0.41666666666666669</v>
      </c>
      <c r="D16" s="40">
        <v>0.45833333333333331</v>
      </c>
      <c r="E16" s="234">
        <v>1.9E-2</v>
      </c>
      <c r="F16" s="235">
        <v>1.2999999999999999E-2</v>
      </c>
      <c r="G16" s="235">
        <v>5.0000000000000001E-3</v>
      </c>
      <c r="H16" s="235">
        <v>1E-3</v>
      </c>
      <c r="I16" s="235">
        <v>5.0000000000000001E-3</v>
      </c>
      <c r="J16" s="235">
        <v>2E-3</v>
      </c>
      <c r="K16" s="235">
        <v>2E-3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2125</v>
      </c>
      <c r="V16" s="29">
        <v>2125</v>
      </c>
      <c r="W16" s="29">
        <v>2125</v>
      </c>
      <c r="X16" s="29">
        <v>2125</v>
      </c>
      <c r="Y16" s="29">
        <v>2125</v>
      </c>
      <c r="Z16" s="29">
        <v>2125</v>
      </c>
      <c r="AA16" s="29">
        <v>2125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21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3"/>
        <v>18640.350877192985</v>
      </c>
      <c r="BA16" s="37">
        <f t="shared" si="12"/>
        <v>27243.589743589746</v>
      </c>
      <c r="BB16" s="37">
        <f t="shared" si="12"/>
        <v>70833.333333333328</v>
      </c>
      <c r="BC16" s="37">
        <f t="shared" si="12"/>
        <v>354166.66666666669</v>
      </c>
      <c r="BD16" s="37">
        <f t="shared" si="12"/>
        <v>70833.333333333328</v>
      </c>
      <c r="BE16" s="37">
        <f t="shared" si="12"/>
        <v>177083.33333333334</v>
      </c>
      <c r="BF16" s="37">
        <f t="shared" si="12"/>
        <v>177083.33333333334</v>
      </c>
      <c r="BG16" s="38"/>
      <c r="BH16" s="38"/>
      <c r="BI16" s="38"/>
      <c r="BJ16" s="38"/>
      <c r="BK16" s="38"/>
      <c r="BL16" s="38"/>
      <c r="BM16" s="38"/>
    </row>
    <row r="17" spans="2:65" ht="15" thickBot="1">
      <c r="B17" s="3" t="s">
        <v>66</v>
      </c>
      <c r="C17" s="39">
        <v>0.45833333333333331</v>
      </c>
      <c r="D17" s="40">
        <v>0.5</v>
      </c>
      <c r="E17" s="234">
        <v>4.8000000000000001E-2</v>
      </c>
      <c r="F17" s="235">
        <v>0.108</v>
      </c>
      <c r="G17" s="235">
        <v>2.1999999999999999E-2</v>
      </c>
      <c r="H17" s="235">
        <v>6.0000000000000001E-3</v>
      </c>
      <c r="I17" s="235">
        <v>1.0999999999999999E-2</v>
      </c>
      <c r="J17" s="235">
        <v>6.0999999999999999E-2</v>
      </c>
      <c r="K17" s="235">
        <v>5.1999999999999998E-2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2125</v>
      </c>
      <c r="V17" s="29">
        <v>2125</v>
      </c>
      <c r="W17" s="29">
        <v>2125</v>
      </c>
      <c r="X17" s="29">
        <v>2125</v>
      </c>
      <c r="Y17" s="29">
        <v>2125</v>
      </c>
      <c r="Z17" s="29">
        <v>2125</v>
      </c>
      <c r="AA17" s="29">
        <v>2125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21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3"/>
        <v>7378.4722222222226</v>
      </c>
      <c r="BA17" s="37">
        <f t="shared" si="12"/>
        <v>3279.320987654321</v>
      </c>
      <c r="BB17" s="37">
        <f t="shared" si="12"/>
        <v>16098.48484848485</v>
      </c>
      <c r="BC17" s="37">
        <f t="shared" si="12"/>
        <v>59027.777777777781</v>
      </c>
      <c r="BD17" s="37">
        <f t="shared" si="12"/>
        <v>32196.9696969697</v>
      </c>
      <c r="BE17" s="37">
        <f t="shared" si="12"/>
        <v>5806.0109289617494</v>
      </c>
      <c r="BF17" s="37">
        <f t="shared" si="12"/>
        <v>6810.8974358974365</v>
      </c>
      <c r="BG17" s="38"/>
      <c r="BH17" s="38"/>
      <c r="BI17" s="38"/>
      <c r="BJ17" s="38"/>
      <c r="BK17" s="38"/>
      <c r="BL17" s="38"/>
      <c r="BM17" s="38"/>
    </row>
    <row r="18" spans="2:65" ht="15" thickBot="1">
      <c r="B18" s="3" t="s">
        <v>66</v>
      </c>
      <c r="C18" s="39">
        <v>0.5</v>
      </c>
      <c r="D18" s="40">
        <v>0.54166666666666663</v>
      </c>
      <c r="E18" s="234">
        <v>7.4999999999999997E-2</v>
      </c>
      <c r="F18" s="235">
        <v>1.4999999999999999E-2</v>
      </c>
      <c r="G18" s="235">
        <v>7.0000000000000001E-3</v>
      </c>
      <c r="H18" s="235">
        <v>2.8000000000000001E-2</v>
      </c>
      <c r="I18" s="235">
        <v>3.3000000000000002E-2</v>
      </c>
      <c r="J18" s="235">
        <v>6.5000000000000002E-2</v>
      </c>
      <c r="K18" s="235">
        <v>0.112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2125</v>
      </c>
      <c r="V18" s="29">
        <v>2125</v>
      </c>
      <c r="W18" s="29">
        <v>2125</v>
      </c>
      <c r="X18" s="29">
        <v>2125</v>
      </c>
      <c r="Y18" s="29">
        <v>2125</v>
      </c>
      <c r="Z18" s="29">
        <v>2125</v>
      </c>
      <c r="AA18" s="29">
        <v>2125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21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3"/>
        <v>4722.2222222222226</v>
      </c>
      <c r="BA18" s="37">
        <f t="shared" si="12"/>
        <v>23611.111111111113</v>
      </c>
      <c r="BB18" s="37">
        <f t="shared" si="12"/>
        <v>50595.238095238099</v>
      </c>
      <c r="BC18" s="37">
        <f t="shared" si="12"/>
        <v>12648.809523809525</v>
      </c>
      <c r="BD18" s="37">
        <f t="shared" si="12"/>
        <v>10732.323232323233</v>
      </c>
      <c r="BE18" s="37">
        <f t="shared" si="12"/>
        <v>5448.7179487179492</v>
      </c>
      <c r="BF18" s="37">
        <f t="shared" si="12"/>
        <v>3162.2023809523812</v>
      </c>
      <c r="BG18" s="38"/>
      <c r="BH18" s="38"/>
      <c r="BI18" s="38"/>
      <c r="BJ18" s="38"/>
      <c r="BK18" s="38"/>
      <c r="BL18" s="38"/>
      <c r="BM18" s="38"/>
    </row>
    <row r="19" spans="2:65" ht="15" thickBot="1">
      <c r="B19" s="3" t="s">
        <v>66</v>
      </c>
      <c r="C19" s="39">
        <v>0.54166666666666663</v>
      </c>
      <c r="D19" s="40">
        <v>0.58333333333333337</v>
      </c>
      <c r="E19" s="234">
        <v>4.3999999999999997E-2</v>
      </c>
      <c r="F19" s="235">
        <v>3.7999999999999999E-2</v>
      </c>
      <c r="G19" s="235">
        <v>8.3000000000000004E-2</v>
      </c>
      <c r="H19" s="235">
        <v>7.1999999999999995E-2</v>
      </c>
      <c r="I19" s="235">
        <v>3.3000000000000002E-2</v>
      </c>
      <c r="J19" s="235">
        <v>1.4999999999999999E-2</v>
      </c>
      <c r="K19" s="235">
        <v>0.129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2125</v>
      </c>
      <c r="V19" s="29">
        <v>2125</v>
      </c>
      <c r="W19" s="29">
        <v>2125</v>
      </c>
      <c r="X19" s="29">
        <v>2125</v>
      </c>
      <c r="Y19" s="29">
        <v>2125</v>
      </c>
      <c r="Z19" s="29">
        <v>2125</v>
      </c>
      <c r="AA19" s="29">
        <v>2125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21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3"/>
        <v>8049.2424242424249</v>
      </c>
      <c r="BA19" s="37">
        <f t="shared" si="12"/>
        <v>9320.1754385964923</v>
      </c>
      <c r="BB19" s="37">
        <f t="shared" si="12"/>
        <v>4267.0682730923691</v>
      </c>
      <c r="BC19" s="37">
        <f t="shared" si="12"/>
        <v>4918.9814814814818</v>
      </c>
      <c r="BD19" s="37">
        <f t="shared" si="12"/>
        <v>10732.323232323233</v>
      </c>
      <c r="BE19" s="37">
        <f t="shared" si="12"/>
        <v>23611.111111111113</v>
      </c>
      <c r="BF19" s="37">
        <f t="shared" si="12"/>
        <v>2745.4780361757107</v>
      </c>
      <c r="BG19" s="38"/>
      <c r="BH19" s="38"/>
      <c r="BI19" s="38"/>
      <c r="BJ19" s="38"/>
      <c r="BK19" s="38"/>
      <c r="BL19" s="38"/>
      <c r="BM19" s="38"/>
    </row>
    <row r="20" spans="2:65" ht="15" thickBot="1">
      <c r="B20" s="3" t="s">
        <v>66</v>
      </c>
      <c r="C20" s="39">
        <v>0.58333333333333337</v>
      </c>
      <c r="D20" s="40">
        <v>0.625</v>
      </c>
      <c r="E20" s="234">
        <v>4.2999999999999997E-2</v>
      </c>
      <c r="F20" s="235">
        <v>0.08</v>
      </c>
      <c r="G20" s="235">
        <v>0.06</v>
      </c>
      <c r="H20" s="235">
        <v>6.8000000000000005E-2</v>
      </c>
      <c r="I20" s="235">
        <v>5.0999999999999997E-2</v>
      </c>
      <c r="J20" s="235">
        <v>6.5000000000000002E-2</v>
      </c>
      <c r="K20" s="235">
        <v>1.0999999999999999E-2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29">
        <v>2125</v>
      </c>
      <c r="V20" s="29">
        <v>2125</v>
      </c>
      <c r="W20" s="29">
        <v>2125</v>
      </c>
      <c r="X20" s="29">
        <v>2125</v>
      </c>
      <c r="Y20" s="29">
        <v>2125</v>
      </c>
      <c r="Z20" s="29">
        <v>2125</v>
      </c>
      <c r="AA20" s="29">
        <v>2125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21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3"/>
        <v>8236.4341085271335</v>
      </c>
      <c r="BA20" s="37">
        <f t="shared" si="12"/>
        <v>4427.083333333333</v>
      </c>
      <c r="BB20" s="37">
        <f t="shared" si="12"/>
        <v>5902.7777777777783</v>
      </c>
      <c r="BC20" s="37">
        <f t="shared" si="12"/>
        <v>5208.333333333333</v>
      </c>
      <c r="BD20" s="37">
        <f t="shared" si="12"/>
        <v>6944.4444444444453</v>
      </c>
      <c r="BE20" s="37">
        <f t="shared" si="12"/>
        <v>5448.7179487179492</v>
      </c>
      <c r="BF20" s="37">
        <f t="shared" si="12"/>
        <v>32196.9696969697</v>
      </c>
      <c r="BG20" s="38"/>
      <c r="BH20" s="38"/>
      <c r="BI20" s="38"/>
      <c r="BJ20" s="38"/>
      <c r="BK20" s="38"/>
      <c r="BL20" s="38"/>
      <c r="BM20" s="38"/>
    </row>
    <row r="21" spans="2:65" ht="15" thickBot="1">
      <c r="B21" s="3" t="s">
        <v>66</v>
      </c>
      <c r="C21" s="39">
        <v>0.625</v>
      </c>
      <c r="D21" s="40">
        <v>0.66666666666666663</v>
      </c>
      <c r="E21" s="234">
        <v>0.151</v>
      </c>
      <c r="F21" s="235">
        <v>9.4E-2</v>
      </c>
      <c r="G21" s="235">
        <v>5.1999999999999998E-2</v>
      </c>
      <c r="H21" s="235">
        <v>5.7000000000000002E-2</v>
      </c>
      <c r="I21" s="235">
        <v>8.0000000000000002E-3</v>
      </c>
      <c r="J21" s="235">
        <v>6.7000000000000004E-2</v>
      </c>
      <c r="K21" s="235">
        <v>8.9999999999999993E-3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29">
        <v>2125</v>
      </c>
      <c r="V21" s="29">
        <v>2125</v>
      </c>
      <c r="W21" s="29">
        <v>2125</v>
      </c>
      <c r="X21" s="29">
        <v>2125</v>
      </c>
      <c r="Y21" s="29">
        <v>2125</v>
      </c>
      <c r="Z21" s="29">
        <v>2125</v>
      </c>
      <c r="AA21" s="29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21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3"/>
        <v>2345.4746136865342</v>
      </c>
      <c r="BA21" s="37">
        <f t="shared" si="12"/>
        <v>3767.7304964539007</v>
      </c>
      <c r="BB21" s="37">
        <f t="shared" si="12"/>
        <v>6810.8974358974365</v>
      </c>
      <c r="BC21" s="37">
        <f t="shared" si="12"/>
        <v>6213.4502923976606</v>
      </c>
      <c r="BD21" s="37">
        <f t="shared" si="12"/>
        <v>44270.833333333336</v>
      </c>
      <c r="BE21" s="37">
        <f t="shared" si="12"/>
        <v>5286.0696517412935</v>
      </c>
      <c r="BF21" s="37">
        <f t="shared" si="12"/>
        <v>39351.851851851854</v>
      </c>
      <c r="BG21" s="38"/>
      <c r="BH21" s="38"/>
      <c r="BI21" s="38"/>
      <c r="BJ21" s="38"/>
      <c r="BK21" s="38"/>
      <c r="BL21" s="38"/>
      <c r="BM21" s="38"/>
    </row>
    <row r="22" spans="2:65" ht="15" thickBot="1">
      <c r="B22" s="3" t="s">
        <v>66</v>
      </c>
      <c r="C22" s="39">
        <v>0.66666666666666663</v>
      </c>
      <c r="D22" s="40">
        <v>0.70833333333333337</v>
      </c>
      <c r="E22" s="234">
        <v>0.161</v>
      </c>
      <c r="F22" s="235">
        <v>3.3000000000000002E-2</v>
      </c>
      <c r="G22" s="235">
        <v>0.10299999999999999</v>
      </c>
      <c r="H22" s="235">
        <v>8.6999999999999994E-2</v>
      </c>
      <c r="I22" s="235">
        <v>7.0000000000000001E-3</v>
      </c>
      <c r="J22" s="235">
        <v>7.0000000000000007E-2</v>
      </c>
      <c r="K22" s="235">
        <v>0.106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29">
        <v>2125</v>
      </c>
      <c r="V22" s="29">
        <v>2125</v>
      </c>
      <c r="W22" s="29">
        <v>2125</v>
      </c>
      <c r="X22" s="29">
        <v>2125</v>
      </c>
      <c r="Y22" s="29">
        <v>2125</v>
      </c>
      <c r="Z22" s="29">
        <v>2125</v>
      </c>
      <c r="AA22" s="29">
        <v>2125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21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>
        <f t="shared" si="13"/>
        <v>2199.7929606625257</v>
      </c>
      <c r="BA22" s="37">
        <f t="shared" si="12"/>
        <v>10732.323232323233</v>
      </c>
      <c r="BB22" s="37">
        <f t="shared" si="12"/>
        <v>3438.511326860842</v>
      </c>
      <c r="BC22" s="37">
        <f t="shared" si="12"/>
        <v>4070.8812260536401</v>
      </c>
      <c r="BD22" s="37">
        <f t="shared" si="12"/>
        <v>50595.238095238099</v>
      </c>
      <c r="BE22" s="37">
        <f t="shared" si="12"/>
        <v>5059.5238095238092</v>
      </c>
      <c r="BF22" s="37">
        <f t="shared" si="12"/>
        <v>3341.1949685534596</v>
      </c>
      <c r="BG22" s="38"/>
      <c r="BH22" s="38"/>
      <c r="BI22" s="38"/>
      <c r="BJ22" s="38"/>
      <c r="BK22" s="38"/>
      <c r="BL22" s="38"/>
      <c r="BM22" s="38"/>
    </row>
    <row r="23" spans="2:65">
      <c r="B23" s="3" t="s">
        <v>66</v>
      </c>
      <c r="C23" s="39">
        <v>0.70833333333333337</v>
      </c>
      <c r="D23" s="40">
        <v>0.75</v>
      </c>
      <c r="E23" s="234">
        <v>1.9E-2</v>
      </c>
      <c r="F23" s="235">
        <v>7.0000000000000007E-2</v>
      </c>
      <c r="G23" s="235">
        <v>1.4E-2</v>
      </c>
      <c r="H23" s="235">
        <v>0.17299999999999999</v>
      </c>
      <c r="I23" s="235">
        <v>3.5000000000000003E-2</v>
      </c>
      <c r="J23" s="235">
        <v>0.11</v>
      </c>
      <c r="K23" s="235">
        <v>6.4000000000000001E-2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2125</v>
      </c>
      <c r="V23" s="29">
        <v>2125</v>
      </c>
      <c r="W23" s="29">
        <v>2125</v>
      </c>
      <c r="X23" s="29">
        <v>2125</v>
      </c>
      <c r="Y23" s="29">
        <v>2125</v>
      </c>
      <c r="Z23" s="29">
        <v>2125</v>
      </c>
      <c r="AA23" s="29">
        <v>2125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21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3"/>
        <v>18640.350877192985</v>
      </c>
      <c r="BA23" s="37">
        <f t="shared" si="12"/>
        <v>5059.5238095238092</v>
      </c>
      <c r="BB23" s="37">
        <f t="shared" si="12"/>
        <v>25297.61904761905</v>
      </c>
      <c r="BC23" s="37">
        <f t="shared" si="12"/>
        <v>2047.2061657032757</v>
      </c>
      <c r="BD23" s="37">
        <f t="shared" si="12"/>
        <v>10119.047619047618</v>
      </c>
      <c r="BE23" s="37">
        <f t="shared" si="12"/>
        <v>3219.69696969697</v>
      </c>
      <c r="BF23" s="37">
        <f t="shared" si="12"/>
        <v>5533.854166666667</v>
      </c>
      <c r="BG23" s="38"/>
      <c r="BH23" s="38"/>
      <c r="BI23" s="38"/>
      <c r="BJ23" s="38"/>
      <c r="BK23" s="38"/>
      <c r="BL23" s="38"/>
      <c r="BM23" s="38"/>
    </row>
    <row r="24" spans="2:65">
      <c r="B24" s="3" t="s">
        <v>66</v>
      </c>
      <c r="C24" s="39">
        <v>0.75</v>
      </c>
      <c r="D24" s="40">
        <v>0.79166666666666663</v>
      </c>
      <c r="E24" s="234">
        <v>5.8999999999999997E-2</v>
      </c>
      <c r="F24" s="235">
        <v>0.09</v>
      </c>
      <c r="G24" s="235">
        <v>6.2E-2</v>
      </c>
      <c r="H24" s="235">
        <v>6.9000000000000006E-2</v>
      </c>
      <c r="I24" s="235">
        <v>0.01</v>
      </c>
      <c r="J24" s="235">
        <v>2.8000000000000001E-2</v>
      </c>
      <c r="K24" s="235">
        <v>5.7000000000000002E-2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6375</v>
      </c>
      <c r="V24" s="46">
        <v>6375</v>
      </c>
      <c r="W24" s="46">
        <v>6375</v>
      </c>
      <c r="X24" s="46">
        <v>6375</v>
      </c>
      <c r="Y24" s="46">
        <v>6375</v>
      </c>
      <c r="Z24" s="46">
        <v>6375</v>
      </c>
      <c r="AA24" s="46">
        <v>6375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21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3"/>
        <v>18008.474576271186</v>
      </c>
      <c r="BA24" s="37">
        <f t="shared" si="12"/>
        <v>11805.555555555557</v>
      </c>
      <c r="BB24" s="37">
        <f t="shared" si="12"/>
        <v>17137.096774193549</v>
      </c>
      <c r="BC24" s="37">
        <f t="shared" si="12"/>
        <v>15398.55072463768</v>
      </c>
      <c r="BD24" s="37">
        <f t="shared" si="12"/>
        <v>106250</v>
      </c>
      <c r="BE24" s="37">
        <f t="shared" si="12"/>
        <v>37946.428571428572</v>
      </c>
      <c r="BF24" s="37">
        <f t="shared" si="12"/>
        <v>18640.350877192981</v>
      </c>
      <c r="BG24" s="38"/>
      <c r="BH24" s="38"/>
      <c r="BI24" s="38"/>
      <c r="BJ24" s="38"/>
      <c r="BK24" s="38"/>
      <c r="BL24" s="38"/>
      <c r="BM24" s="38"/>
    </row>
    <row r="25" spans="2:65">
      <c r="B25" s="3" t="s">
        <v>66</v>
      </c>
      <c r="C25" s="39">
        <v>0.79166666666666663</v>
      </c>
      <c r="D25" s="40">
        <v>0.83333333333333337</v>
      </c>
      <c r="E25" s="234">
        <v>8.5999999999999993E-2</v>
      </c>
      <c r="F25" s="235">
        <v>2.3E-2</v>
      </c>
      <c r="G25" s="235">
        <v>0.129</v>
      </c>
      <c r="H25" s="235">
        <v>0.125</v>
      </c>
      <c r="I25" s="235">
        <v>4.3999999999999997E-2</v>
      </c>
      <c r="J25" s="235">
        <v>4.5999999999999999E-2</v>
      </c>
      <c r="K25" s="235">
        <v>4.9000000000000002E-2</v>
      </c>
      <c r="L25" s="41">
        <f t="shared" ca="1" si="4"/>
        <v>300</v>
      </c>
      <c r="M25" s="42">
        <f t="shared" si="5"/>
        <v>2</v>
      </c>
      <c r="N25" s="43">
        <f t="shared" si="5"/>
        <v>2</v>
      </c>
      <c r="O25" s="43">
        <f t="shared" si="5"/>
        <v>2</v>
      </c>
      <c r="P25" s="43">
        <f t="shared" si="5"/>
        <v>2</v>
      </c>
      <c r="Q25" s="43">
        <f t="shared" si="5"/>
        <v>2</v>
      </c>
      <c r="R25" s="43">
        <f t="shared" si="5"/>
        <v>0</v>
      </c>
      <c r="S25" s="44">
        <f t="shared" si="5"/>
        <v>1</v>
      </c>
      <c r="T25" s="45">
        <f t="shared" ca="1" si="6"/>
        <v>50</v>
      </c>
      <c r="U25" s="46">
        <v>6375</v>
      </c>
      <c r="V25" s="46">
        <v>6375</v>
      </c>
      <c r="W25" s="46">
        <v>6375</v>
      </c>
      <c r="X25" s="46">
        <v>6375</v>
      </c>
      <c r="Y25" s="46">
        <v>6375</v>
      </c>
      <c r="Z25" s="46">
        <v>6375</v>
      </c>
      <c r="AA25" s="46">
        <v>6375</v>
      </c>
      <c r="AB25" s="49">
        <f t="shared" ca="1" si="7"/>
        <v>51000</v>
      </c>
      <c r="AC25" s="50">
        <f t="shared" ca="1" si="7"/>
        <v>51000</v>
      </c>
      <c r="AD25" s="50">
        <f t="shared" ca="1" si="7"/>
        <v>63750</v>
      </c>
      <c r="AE25" s="50">
        <f t="shared" ca="1" si="7"/>
        <v>63750</v>
      </c>
      <c r="AF25" s="50">
        <f t="shared" ca="1" si="7"/>
        <v>63750</v>
      </c>
      <c r="AG25" s="50">
        <f t="shared" ca="1" si="7"/>
        <v>0</v>
      </c>
      <c r="AH25" s="51">
        <f t="shared" ca="1" si="7"/>
        <v>25500</v>
      </c>
      <c r="AI25" s="121">
        <f t="shared" ca="1" si="8"/>
        <v>318750</v>
      </c>
      <c r="AJ25" s="49">
        <f t="shared" ca="1" si="9"/>
        <v>4.1280000000000001</v>
      </c>
      <c r="AK25" s="50">
        <f t="shared" ca="1" si="9"/>
        <v>1.1040000000000001</v>
      </c>
      <c r="AL25" s="50">
        <f t="shared" ca="1" si="9"/>
        <v>7.74</v>
      </c>
      <c r="AM25" s="50">
        <f t="shared" ca="1" si="9"/>
        <v>7.5</v>
      </c>
      <c r="AN25" s="50">
        <f t="shared" ca="1" si="9"/>
        <v>2.6399999999999997</v>
      </c>
      <c r="AO25" s="50">
        <f t="shared" ca="1" si="9"/>
        <v>0</v>
      </c>
      <c r="AP25" s="51">
        <f t="shared" ca="1" si="9"/>
        <v>1.1760000000000002</v>
      </c>
      <c r="AQ25" s="52">
        <f t="shared" ca="1" si="10"/>
        <v>24.288000000000004</v>
      </c>
      <c r="AR25" s="49">
        <f t="shared" ca="1" si="11"/>
        <v>12354.651162790697</v>
      </c>
      <c r="AS25" s="50">
        <f t="shared" ca="1" si="11"/>
        <v>46195.65217391304</v>
      </c>
      <c r="AT25" s="50">
        <f t="shared" ca="1" si="11"/>
        <v>8236.4341085271317</v>
      </c>
      <c r="AU25" s="50">
        <f t="shared" ca="1" si="11"/>
        <v>8500</v>
      </c>
      <c r="AV25" s="50">
        <f t="shared" ca="1" si="11"/>
        <v>24147.727272727276</v>
      </c>
      <c r="AW25" s="50" t="str">
        <f t="shared" ca="1" si="11"/>
        <v/>
      </c>
      <c r="AX25" s="51">
        <f t="shared" ca="1" si="11"/>
        <v>21683.673469387752</v>
      </c>
      <c r="AY25" s="52">
        <f t="shared" ca="1" si="11"/>
        <v>13123.764822134386</v>
      </c>
      <c r="AZ25" s="37">
        <f t="shared" si="13"/>
        <v>12354.651162790698</v>
      </c>
      <c r="BA25" s="37">
        <f t="shared" si="12"/>
        <v>46195.652173913048</v>
      </c>
      <c r="BB25" s="37">
        <f t="shared" si="12"/>
        <v>8236.4341085271317</v>
      </c>
      <c r="BC25" s="37">
        <f t="shared" si="12"/>
        <v>8500</v>
      </c>
      <c r="BD25" s="37">
        <f t="shared" si="12"/>
        <v>24147.727272727276</v>
      </c>
      <c r="BE25" s="37">
        <f t="shared" si="12"/>
        <v>23097.826086956524</v>
      </c>
      <c r="BF25" s="37">
        <f t="shared" si="12"/>
        <v>21683.673469387755</v>
      </c>
      <c r="BG25" s="38">
        <v>2</v>
      </c>
      <c r="BH25" s="38">
        <v>2</v>
      </c>
      <c r="BI25" s="38">
        <v>2</v>
      </c>
      <c r="BJ25" s="38">
        <v>2</v>
      </c>
      <c r="BK25" s="38">
        <v>2</v>
      </c>
      <c r="BL25" s="38"/>
      <c r="BM25" s="38">
        <v>1</v>
      </c>
    </row>
    <row r="26" spans="2:65">
      <c r="B26" s="3" t="s">
        <v>66</v>
      </c>
      <c r="C26" s="39">
        <v>0.83333333333333337</v>
      </c>
      <c r="D26" s="40">
        <v>0.875</v>
      </c>
      <c r="E26" s="234">
        <v>3.4000000000000002E-2</v>
      </c>
      <c r="F26" s="235">
        <v>0.02</v>
      </c>
      <c r="G26" s="235">
        <v>8.4000000000000005E-2</v>
      </c>
      <c r="H26" s="235">
        <v>6.9000000000000006E-2</v>
      </c>
      <c r="I26" s="235">
        <v>6.0000000000000001E-3</v>
      </c>
      <c r="J26" s="235">
        <v>9.0999999999999998E-2</v>
      </c>
      <c r="K26" s="235">
        <v>8.5999999999999993E-2</v>
      </c>
      <c r="L26" s="41">
        <f t="shared" ca="1" si="4"/>
        <v>372</v>
      </c>
      <c r="M26" s="42">
        <f t="shared" si="5"/>
        <v>2</v>
      </c>
      <c r="N26" s="43">
        <f t="shared" si="5"/>
        <v>2</v>
      </c>
      <c r="O26" s="43">
        <f t="shared" si="5"/>
        <v>2</v>
      </c>
      <c r="P26" s="43">
        <f t="shared" si="5"/>
        <v>2</v>
      </c>
      <c r="Q26" s="43">
        <f t="shared" si="5"/>
        <v>2</v>
      </c>
      <c r="R26" s="43">
        <f t="shared" si="5"/>
        <v>2</v>
      </c>
      <c r="S26" s="44">
        <f t="shared" si="5"/>
        <v>2</v>
      </c>
      <c r="T26" s="45">
        <f t="shared" ca="1" si="6"/>
        <v>62</v>
      </c>
      <c r="U26" s="46">
        <v>6375</v>
      </c>
      <c r="V26" s="46">
        <v>6375</v>
      </c>
      <c r="W26" s="46">
        <v>6375</v>
      </c>
      <c r="X26" s="46">
        <v>6375</v>
      </c>
      <c r="Y26" s="46">
        <v>6375</v>
      </c>
      <c r="Z26" s="46">
        <v>6375</v>
      </c>
      <c r="AA26" s="46">
        <v>6375</v>
      </c>
      <c r="AB26" s="49">
        <f t="shared" ca="1" si="7"/>
        <v>51000</v>
      </c>
      <c r="AC26" s="50">
        <f t="shared" ca="1" si="7"/>
        <v>51000</v>
      </c>
      <c r="AD26" s="50">
        <f t="shared" ca="1" si="7"/>
        <v>63750</v>
      </c>
      <c r="AE26" s="50">
        <f t="shared" ca="1" si="7"/>
        <v>63750</v>
      </c>
      <c r="AF26" s="50">
        <f t="shared" ca="1" si="7"/>
        <v>63750</v>
      </c>
      <c r="AG26" s="50">
        <f t="shared" ca="1" si="7"/>
        <v>51000</v>
      </c>
      <c r="AH26" s="51">
        <f t="shared" ca="1" si="7"/>
        <v>51000</v>
      </c>
      <c r="AI26" s="121">
        <f t="shared" ca="1" si="8"/>
        <v>395250</v>
      </c>
      <c r="AJ26" s="49">
        <f t="shared" ca="1" si="9"/>
        <v>1.6320000000000001</v>
      </c>
      <c r="AK26" s="50">
        <f t="shared" ca="1" si="9"/>
        <v>0.96</v>
      </c>
      <c r="AL26" s="50">
        <f t="shared" ca="1" si="9"/>
        <v>5.04</v>
      </c>
      <c r="AM26" s="50">
        <f t="shared" ca="1" si="9"/>
        <v>4.1400000000000006</v>
      </c>
      <c r="AN26" s="50">
        <f t="shared" ca="1" si="9"/>
        <v>0.36</v>
      </c>
      <c r="AO26" s="50">
        <f t="shared" ca="1" si="9"/>
        <v>4.3680000000000003</v>
      </c>
      <c r="AP26" s="51">
        <f t="shared" ca="1" si="9"/>
        <v>4.1280000000000001</v>
      </c>
      <c r="AQ26" s="52">
        <f t="shared" ca="1" si="10"/>
        <v>20.628</v>
      </c>
      <c r="AR26" s="49">
        <f t="shared" ca="1" si="11"/>
        <v>31249.999999999996</v>
      </c>
      <c r="AS26" s="50">
        <f t="shared" ca="1" si="11"/>
        <v>53125</v>
      </c>
      <c r="AT26" s="50">
        <f t="shared" ca="1" si="11"/>
        <v>12648.809523809523</v>
      </c>
      <c r="AU26" s="50">
        <f t="shared" ca="1" si="11"/>
        <v>15398.550724637678</v>
      </c>
      <c r="AV26" s="50">
        <f t="shared" ca="1" si="11"/>
        <v>177083.33333333334</v>
      </c>
      <c r="AW26" s="50">
        <f t="shared" ca="1" si="11"/>
        <v>11675.824175824175</v>
      </c>
      <c r="AX26" s="51">
        <f t="shared" ca="1" si="11"/>
        <v>12354.651162790697</v>
      </c>
      <c r="AY26" s="52">
        <f t="shared" ca="1" si="11"/>
        <v>19160.8493310064</v>
      </c>
      <c r="AZ26" s="37">
        <f t="shared" si="13"/>
        <v>31249.999999999996</v>
      </c>
      <c r="BA26" s="37">
        <f t="shared" si="12"/>
        <v>53125</v>
      </c>
      <c r="BB26" s="37">
        <f t="shared" si="12"/>
        <v>12648.809523809523</v>
      </c>
      <c r="BC26" s="37">
        <f t="shared" si="12"/>
        <v>15398.55072463768</v>
      </c>
      <c r="BD26" s="37">
        <f t="shared" si="12"/>
        <v>177083.33333333334</v>
      </c>
      <c r="BE26" s="37">
        <f t="shared" si="12"/>
        <v>11675.824175824177</v>
      </c>
      <c r="BF26" s="37">
        <f t="shared" si="12"/>
        <v>12354.651162790698</v>
      </c>
      <c r="BG26" s="38">
        <v>2</v>
      </c>
      <c r="BH26" s="38">
        <v>2</v>
      </c>
      <c r="BI26" s="38">
        <v>2</v>
      </c>
      <c r="BJ26" s="38">
        <v>2</v>
      </c>
      <c r="BK26" s="38">
        <v>2</v>
      </c>
      <c r="BL26" s="38">
        <v>2</v>
      </c>
      <c r="BM26" s="38">
        <v>2</v>
      </c>
    </row>
    <row r="27" spans="2:65" ht="15" thickBot="1">
      <c r="B27" s="3" t="s">
        <v>66</v>
      </c>
      <c r="C27" s="39">
        <v>0.875</v>
      </c>
      <c r="D27" s="40">
        <v>0.91666666666666663</v>
      </c>
      <c r="E27" s="234">
        <v>0.08</v>
      </c>
      <c r="F27" s="235">
        <v>6.7000000000000004E-2</v>
      </c>
      <c r="G27" s="235">
        <v>8.6999999999999994E-2</v>
      </c>
      <c r="H27" s="235">
        <v>6.5000000000000002E-2</v>
      </c>
      <c r="I27" s="235">
        <v>0.06</v>
      </c>
      <c r="J27" s="235">
        <v>8.2000000000000003E-2</v>
      </c>
      <c r="K27" s="235">
        <v>5.7000000000000002E-2</v>
      </c>
      <c r="L27" s="41">
        <f t="shared" ca="1" si="4"/>
        <v>372</v>
      </c>
      <c r="M27" s="42">
        <f t="shared" si="5"/>
        <v>2</v>
      </c>
      <c r="N27" s="43">
        <f t="shared" si="5"/>
        <v>2</v>
      </c>
      <c r="O27" s="43">
        <f t="shared" si="5"/>
        <v>2</v>
      </c>
      <c r="P27" s="43">
        <f t="shared" si="5"/>
        <v>2</v>
      </c>
      <c r="Q27" s="43">
        <f t="shared" si="5"/>
        <v>2</v>
      </c>
      <c r="R27" s="43">
        <f t="shared" si="5"/>
        <v>2</v>
      </c>
      <c r="S27" s="44">
        <f t="shared" si="5"/>
        <v>2</v>
      </c>
      <c r="T27" s="45">
        <f t="shared" ca="1" si="6"/>
        <v>62</v>
      </c>
      <c r="U27" s="46">
        <v>6375</v>
      </c>
      <c r="V27" s="46">
        <v>6375</v>
      </c>
      <c r="W27" s="46">
        <v>6375</v>
      </c>
      <c r="X27" s="46">
        <v>6375</v>
      </c>
      <c r="Y27" s="46">
        <v>6375</v>
      </c>
      <c r="Z27" s="46">
        <v>6375</v>
      </c>
      <c r="AA27" s="46">
        <v>6375</v>
      </c>
      <c r="AB27" s="49">
        <f t="shared" ca="1" si="7"/>
        <v>51000</v>
      </c>
      <c r="AC27" s="50">
        <f t="shared" ca="1" si="7"/>
        <v>51000</v>
      </c>
      <c r="AD27" s="50">
        <f t="shared" ca="1" si="7"/>
        <v>63750</v>
      </c>
      <c r="AE27" s="50">
        <f t="shared" ca="1" si="7"/>
        <v>63750</v>
      </c>
      <c r="AF27" s="50">
        <f t="shared" ca="1" si="7"/>
        <v>63750</v>
      </c>
      <c r="AG27" s="50">
        <f t="shared" ca="1" si="7"/>
        <v>51000</v>
      </c>
      <c r="AH27" s="51">
        <f t="shared" ca="1" si="7"/>
        <v>51000</v>
      </c>
      <c r="AI27" s="121">
        <f t="shared" ca="1" si="8"/>
        <v>395250</v>
      </c>
      <c r="AJ27" s="49">
        <f t="shared" ca="1" si="9"/>
        <v>3.84</v>
      </c>
      <c r="AK27" s="50">
        <f t="shared" ca="1" si="9"/>
        <v>3.2160000000000002</v>
      </c>
      <c r="AL27" s="50">
        <f t="shared" ca="1" si="9"/>
        <v>5.22</v>
      </c>
      <c r="AM27" s="50">
        <f t="shared" ca="1" si="9"/>
        <v>3.9000000000000004</v>
      </c>
      <c r="AN27" s="50">
        <f t="shared" ca="1" si="9"/>
        <v>3.5999999999999996</v>
      </c>
      <c r="AO27" s="50">
        <f t="shared" ca="1" si="9"/>
        <v>3.9359999999999999</v>
      </c>
      <c r="AP27" s="51">
        <f t="shared" ca="1" si="9"/>
        <v>2.7360000000000002</v>
      </c>
      <c r="AQ27" s="52">
        <f t="shared" ca="1" si="10"/>
        <v>26.448000000000004</v>
      </c>
      <c r="AR27" s="49">
        <f t="shared" ca="1" si="11"/>
        <v>13281.25</v>
      </c>
      <c r="AS27" s="50">
        <f t="shared" ca="1" si="11"/>
        <v>15858.208955223879</v>
      </c>
      <c r="AT27" s="50">
        <f t="shared" ca="1" si="11"/>
        <v>12212.643678160921</v>
      </c>
      <c r="AU27" s="50">
        <f t="shared" ca="1" si="11"/>
        <v>16346.153846153844</v>
      </c>
      <c r="AV27" s="50">
        <f t="shared" ca="1" si="11"/>
        <v>17708.333333333336</v>
      </c>
      <c r="AW27" s="50">
        <f t="shared" ca="1" si="11"/>
        <v>12957.317073170732</v>
      </c>
      <c r="AX27" s="51">
        <f t="shared" ca="1" si="11"/>
        <v>18640.350877192981</v>
      </c>
      <c r="AY27" s="52">
        <f t="shared" ca="1" si="11"/>
        <v>14944.419237749544</v>
      </c>
      <c r="AZ27" s="37">
        <f t="shared" si="13"/>
        <v>13281.25</v>
      </c>
      <c r="BA27" s="37">
        <f t="shared" si="12"/>
        <v>15858.208955223879</v>
      </c>
      <c r="BB27" s="37">
        <f t="shared" si="12"/>
        <v>12212.643678160921</v>
      </c>
      <c r="BC27" s="37">
        <f t="shared" si="12"/>
        <v>16346.153846153846</v>
      </c>
      <c r="BD27" s="37">
        <f t="shared" si="12"/>
        <v>17708.333333333336</v>
      </c>
      <c r="BE27" s="37">
        <f t="shared" si="12"/>
        <v>12957.317073170731</v>
      </c>
      <c r="BF27" s="37">
        <f t="shared" si="12"/>
        <v>18640.350877192981</v>
      </c>
      <c r="BG27" s="38">
        <v>2</v>
      </c>
      <c r="BH27" s="38">
        <v>2</v>
      </c>
      <c r="BI27" s="38">
        <v>2</v>
      </c>
      <c r="BJ27" s="38">
        <v>2</v>
      </c>
      <c r="BK27" s="38">
        <v>2</v>
      </c>
      <c r="BL27" s="38">
        <v>2</v>
      </c>
      <c r="BM27" s="38">
        <v>2</v>
      </c>
    </row>
    <row r="28" spans="2:65" ht="15" thickBot="1">
      <c r="B28" s="3" t="s">
        <v>66</v>
      </c>
      <c r="C28" s="39">
        <v>0.91666666666666663</v>
      </c>
      <c r="D28" s="40">
        <v>0.95833333333333337</v>
      </c>
      <c r="E28" s="234">
        <v>0.14299999999999999</v>
      </c>
      <c r="F28" s="235">
        <v>0.152</v>
      </c>
      <c r="G28" s="235">
        <v>8.8999999999999996E-2</v>
      </c>
      <c r="H28" s="235">
        <v>0.159</v>
      </c>
      <c r="I28" s="235">
        <v>7.1999999999999995E-2</v>
      </c>
      <c r="J28" s="235">
        <v>0.107</v>
      </c>
      <c r="K28" s="235">
        <v>8.0000000000000002E-3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29">
        <v>2125</v>
      </c>
      <c r="V28" s="29">
        <v>2125</v>
      </c>
      <c r="W28" s="29">
        <v>2125</v>
      </c>
      <c r="X28" s="29">
        <v>2125</v>
      </c>
      <c r="Y28" s="29">
        <v>2125</v>
      </c>
      <c r="Z28" s="29">
        <v>2125</v>
      </c>
      <c r="AA28" s="29">
        <v>2125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21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>
        <f t="shared" si="13"/>
        <v>2476.6899766899769</v>
      </c>
      <c r="BA28" s="37">
        <f t="shared" si="12"/>
        <v>2330.0438596491231</v>
      </c>
      <c r="BB28" s="37">
        <f t="shared" si="12"/>
        <v>3979.4007490636709</v>
      </c>
      <c r="BC28" s="37">
        <f t="shared" si="12"/>
        <v>2227.4633123689728</v>
      </c>
      <c r="BD28" s="37">
        <f t="shared" si="12"/>
        <v>4918.9814814814818</v>
      </c>
      <c r="BE28" s="37">
        <f t="shared" si="12"/>
        <v>3309.968847352025</v>
      </c>
      <c r="BF28" s="37">
        <f t="shared" si="12"/>
        <v>44270.833333333336</v>
      </c>
      <c r="BG28" s="38"/>
      <c r="BH28" s="38"/>
      <c r="BI28" s="38"/>
      <c r="BJ28" s="38"/>
      <c r="BK28" s="38"/>
      <c r="BL28" s="38"/>
      <c r="BM28" s="38"/>
    </row>
    <row r="29" spans="2:65" ht="15" thickBot="1">
      <c r="B29" s="3" t="s">
        <v>66</v>
      </c>
      <c r="C29" s="54">
        <v>0.95833333333333337</v>
      </c>
      <c r="D29" s="55">
        <v>0</v>
      </c>
      <c r="E29" s="236">
        <v>0.126</v>
      </c>
      <c r="F29" s="237">
        <v>7.5999999999999998E-2</v>
      </c>
      <c r="G29" s="237">
        <v>0.112</v>
      </c>
      <c r="H29" s="237">
        <v>6.6000000000000003E-2</v>
      </c>
      <c r="I29" s="237">
        <v>6.5000000000000002E-2</v>
      </c>
      <c r="J29" s="237">
        <v>3.5000000000000003E-2</v>
      </c>
      <c r="K29" s="237">
        <v>4.8000000000000001E-2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29">
        <v>2125</v>
      </c>
      <c r="V29" s="29">
        <v>2125</v>
      </c>
      <c r="W29" s="29">
        <v>2125</v>
      </c>
      <c r="X29" s="29">
        <v>2125</v>
      </c>
      <c r="Y29" s="29">
        <v>2125</v>
      </c>
      <c r="Z29" s="29">
        <v>2125</v>
      </c>
      <c r="AA29" s="29">
        <v>2125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22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3"/>
        <v>2810.8465608465608</v>
      </c>
      <c r="BA29" s="37">
        <f t="shared" si="12"/>
        <v>4660.0877192982462</v>
      </c>
      <c r="BB29" s="37">
        <f t="shared" si="12"/>
        <v>3162.2023809523812</v>
      </c>
      <c r="BC29" s="37">
        <f t="shared" si="12"/>
        <v>5366.1616161616166</v>
      </c>
      <c r="BD29" s="37">
        <f t="shared" si="12"/>
        <v>5448.7179487179492</v>
      </c>
      <c r="BE29" s="37">
        <f t="shared" si="12"/>
        <v>10119.047619047618</v>
      </c>
      <c r="BF29" s="37">
        <f t="shared" si="12"/>
        <v>7378.4722222222226</v>
      </c>
      <c r="BG29" s="38"/>
      <c r="BH29" s="38"/>
      <c r="BI29" s="38"/>
      <c r="BJ29" s="38"/>
      <c r="BK29" s="38"/>
      <c r="BL29" s="38"/>
      <c r="BM29" s="38"/>
    </row>
    <row r="30" spans="2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6</v>
      </c>
      <c r="N30" s="70">
        <f t="shared" si="14"/>
        <v>6</v>
      </c>
      <c r="O30" s="70">
        <f t="shared" si="14"/>
        <v>6</v>
      </c>
      <c r="P30" s="70">
        <f t="shared" si="14"/>
        <v>6</v>
      </c>
      <c r="Q30" s="70">
        <f t="shared" si="14"/>
        <v>6</v>
      </c>
      <c r="R30" s="70">
        <f t="shared" si="14"/>
        <v>4</v>
      </c>
      <c r="S30" s="70">
        <f t="shared" si="14"/>
        <v>5</v>
      </c>
      <c r="T30" s="71">
        <f t="shared" ca="1" si="14"/>
        <v>174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153000</v>
      </c>
      <c r="AC30" s="70">
        <f t="shared" ca="1" si="15"/>
        <v>153000</v>
      </c>
      <c r="AD30" s="70">
        <f t="shared" ca="1" si="15"/>
        <v>191250</v>
      </c>
      <c r="AE30" s="70">
        <f t="shared" ca="1" si="15"/>
        <v>191250</v>
      </c>
      <c r="AF30" s="70">
        <f t="shared" ca="1" si="15"/>
        <v>191250</v>
      </c>
      <c r="AG30" s="70">
        <f t="shared" ca="1" si="15"/>
        <v>102000</v>
      </c>
      <c r="AH30" s="70">
        <f t="shared" ca="1" si="15"/>
        <v>127500</v>
      </c>
      <c r="AI30" s="71">
        <f t="shared" ca="1" si="15"/>
        <v>1109250</v>
      </c>
      <c r="AJ30" s="70">
        <f t="shared" ca="1" si="15"/>
        <v>9.6</v>
      </c>
      <c r="AK30" s="70">
        <f t="shared" ca="1" si="15"/>
        <v>5.28</v>
      </c>
      <c r="AL30" s="70">
        <f t="shared" ca="1" si="15"/>
        <v>18</v>
      </c>
      <c r="AM30" s="70">
        <f t="shared" ca="1" si="15"/>
        <v>15.540000000000001</v>
      </c>
      <c r="AN30" s="70">
        <f t="shared" ca="1" si="15"/>
        <v>6.6</v>
      </c>
      <c r="AO30" s="70">
        <f t="shared" ca="1" si="15"/>
        <v>8.3040000000000003</v>
      </c>
      <c r="AP30" s="70">
        <f t="shared" ca="1" si="15"/>
        <v>8.0400000000000009</v>
      </c>
      <c r="AQ30" s="71">
        <f t="shared" ca="1" si="15"/>
        <v>71.364000000000004</v>
      </c>
      <c r="AR30" s="70">
        <f t="shared" ref="AR30:AY30" ca="1" si="16">AB30/AJ30</f>
        <v>15937.5</v>
      </c>
      <c r="AS30" s="70">
        <f t="shared" ca="1" si="16"/>
        <v>28977.272727272724</v>
      </c>
      <c r="AT30" s="70">
        <f t="shared" ca="1" si="16"/>
        <v>10625</v>
      </c>
      <c r="AU30" s="70">
        <f t="shared" ca="1" si="16"/>
        <v>12306.949806949806</v>
      </c>
      <c r="AV30" s="70">
        <f t="shared" ca="1" si="16"/>
        <v>28977.272727272728</v>
      </c>
      <c r="AW30" s="70">
        <f t="shared" ca="1" si="16"/>
        <v>12283.236994219653</v>
      </c>
      <c r="AX30" s="70">
        <f t="shared" ca="1" si="16"/>
        <v>15858.208955223879</v>
      </c>
      <c r="AY30" s="72">
        <f t="shared" ca="1" si="16"/>
        <v>15543.551370438876</v>
      </c>
      <c r="AZ30" s="73"/>
      <c r="BA30" s="73"/>
      <c r="BB30" s="73"/>
      <c r="BC30" s="73"/>
      <c r="BD30" s="73"/>
      <c r="BE30" s="73"/>
      <c r="BF30" s="73"/>
    </row>
    <row r="31" spans="2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1100000</v>
      </c>
      <c r="N32" s="78"/>
      <c r="O32" s="77"/>
      <c r="P32" s="77"/>
      <c r="Q32" s="123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47.076000000000008</v>
      </c>
      <c r="AR32" s="68"/>
      <c r="AS32" s="68"/>
      <c r="AT32" s="68"/>
      <c r="AU32" s="68"/>
      <c r="AV32" s="68"/>
      <c r="AW32" s="68"/>
      <c r="AX32" s="68"/>
      <c r="AY32" s="81">
        <f ca="1">AI30</f>
        <v>1109250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7" t="s">
        <v>31</v>
      </c>
      <c r="M33" s="78">
        <f ca="1">AI30/AQ30</f>
        <v>15543.551370438876</v>
      </c>
      <c r="N33" s="82"/>
      <c r="O33" s="69"/>
      <c r="P33" s="74">
        <v>28000000</v>
      </c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0.6596603329409787</v>
      </c>
      <c r="AR33" s="68"/>
      <c r="AS33" s="68"/>
      <c r="AT33" s="68"/>
      <c r="AU33" s="68"/>
      <c r="AV33" s="68"/>
      <c r="AW33" s="68"/>
      <c r="AX33" s="68"/>
      <c r="AY33" s="84">
        <f ca="1">M32-AY32</f>
        <v>-9250</v>
      </c>
      <c r="AZ33" s="73">
        <f ca="1">AQ30*70%</f>
        <v>49.954799999999999</v>
      </c>
      <c r="BA33" s="73"/>
      <c r="BB33" s="73">
        <f ca="1">BA33+AZ33</f>
        <v>49.954799999999999</v>
      </c>
      <c r="BC33" s="73">
        <f>M32</f>
        <v>1100000</v>
      </c>
      <c r="BD33" s="73">
        <f ca="1">BC33/BB33</f>
        <v>22019.905995019497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7" t="s">
        <v>32</v>
      </c>
      <c r="M34" s="85">
        <f ca="1">M33*3</f>
        <v>46630.654111316631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</row>
    <row r="38" spans="1:58" s="96" customFormat="1" ht="15.6">
      <c r="A38" s="95" t="s">
        <v>67</v>
      </c>
      <c r="B38" s="95"/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4">
      <c r="A49" s="97"/>
      <c r="B49" s="97"/>
    </row>
    <row r="50" spans="1:4">
      <c r="A50" s="97"/>
      <c r="B50" s="97"/>
    </row>
    <row r="51" spans="1:4">
      <c r="A51" s="97"/>
      <c r="B51" s="97"/>
    </row>
    <row r="52" spans="1:4">
      <c r="A52" s="97"/>
      <c r="B52" s="97"/>
    </row>
    <row r="53" spans="1:4">
      <c r="A53" s="97"/>
      <c r="B53" s="97"/>
    </row>
    <row r="54" spans="1:4">
      <c r="A54" s="97"/>
      <c r="B54" s="97"/>
    </row>
    <row r="55" spans="1:4">
      <c r="A55" s="97"/>
      <c r="B55" s="97"/>
    </row>
    <row r="56" spans="1:4">
      <c r="C56" s="98"/>
      <c r="D56" s="98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65" priority="2" operator="containsText" text="Paid">
      <formula>NOT(ISERROR(SEARCH("Paid",B6)))</formula>
    </cfRule>
    <cfRule type="containsText" dxfId="64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3"/>
  <sheetViews>
    <sheetView zoomScale="62" zoomScaleNormal="62" workbookViewId="0">
      <selection activeCell="A26" sqref="A26"/>
    </sheetView>
  </sheetViews>
  <sheetFormatPr defaultColWidth="9.109375" defaultRowHeight="14.4"/>
  <cols>
    <col min="1" max="1" width="12.6640625" bestFit="1" customWidth="1"/>
    <col min="2" max="2" width="12" bestFit="1" customWidth="1"/>
    <col min="3" max="3" width="12.44140625" bestFit="1" customWidth="1"/>
    <col min="4" max="4" width="15.44140625" bestFit="1" customWidth="1"/>
    <col min="5" max="5" width="19.109375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16.88671875" bestFit="1" customWidth="1"/>
    <col min="17" max="17" width="8.4414062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44140625" bestFit="1" customWidth="1"/>
    <col min="54" max="54" width="12" bestFit="1" customWidth="1"/>
    <col min="55" max="55" width="16.5546875" bestFit="1" customWidth="1"/>
    <col min="56" max="56" width="11.33203125" bestFit="1" customWidth="1"/>
    <col min="57" max="57" width="11.109375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78">
      <c r="A1" s="314">
        <v>43466</v>
      </c>
      <c r="B1" s="315" t="s">
        <v>72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O1" s="1">
        <v>500</v>
      </c>
      <c r="BP1">
        <v>7</v>
      </c>
    </row>
    <row r="2" spans="1:78" ht="15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O2">
        <v>7200</v>
      </c>
      <c r="BP2">
        <v>7</v>
      </c>
    </row>
    <row r="3" spans="1:78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O3">
        <f>BO2+1000</f>
        <v>8200</v>
      </c>
      <c r="BP3">
        <v>0</v>
      </c>
    </row>
    <row r="4" spans="1:78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</row>
    <row r="5" spans="1:7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</row>
    <row r="6" spans="1:78">
      <c r="A6" s="10">
        <v>43497</v>
      </c>
      <c r="B6" s="3" t="s">
        <v>65</v>
      </c>
      <c r="C6" s="22">
        <v>0</v>
      </c>
      <c r="D6" s="23">
        <v>4.1666666666666664E-2</v>
      </c>
      <c r="E6" s="232">
        <v>3.0000000000000001E-3</v>
      </c>
      <c r="F6" s="233">
        <v>0</v>
      </c>
      <c r="G6" s="233">
        <v>0</v>
      </c>
      <c r="H6" s="233">
        <v>2E-3</v>
      </c>
      <c r="I6" s="233">
        <v>0</v>
      </c>
      <c r="J6" s="233">
        <v>0</v>
      </c>
      <c r="K6" s="233">
        <v>1E-3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38">
        <v>1275</v>
      </c>
      <c r="V6" s="238">
        <v>1275</v>
      </c>
      <c r="W6" s="238">
        <v>1275</v>
      </c>
      <c r="X6" s="238">
        <v>1275</v>
      </c>
      <c r="Y6" s="238">
        <v>1275</v>
      </c>
      <c r="Z6" s="238">
        <v>1275</v>
      </c>
      <c r="AA6" s="238">
        <v>1275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>IFERROR(U6/6/E6,"0")</f>
        <v>70833.333333333328</v>
      </c>
      <c r="BA6" s="37" t="str">
        <f t="shared" ref="BA6:BF29" si="12">IFERROR(V6/6/F6,"0")</f>
        <v>0</v>
      </c>
      <c r="BB6" s="37" t="str">
        <f t="shared" si="12"/>
        <v>0</v>
      </c>
      <c r="BC6" s="37">
        <f t="shared" si="12"/>
        <v>106250</v>
      </c>
      <c r="BD6" s="37" t="str">
        <f t="shared" si="12"/>
        <v>0</v>
      </c>
      <c r="BE6" s="37" t="str">
        <f t="shared" si="12"/>
        <v>0</v>
      </c>
      <c r="BF6" s="37">
        <f t="shared" si="12"/>
        <v>212500</v>
      </c>
      <c r="BG6" s="38"/>
      <c r="BH6" s="38"/>
      <c r="BI6" s="38"/>
      <c r="BJ6" s="38"/>
      <c r="BK6" s="38"/>
      <c r="BL6" s="38"/>
      <c r="BM6" s="38"/>
      <c r="BY6">
        <v>0</v>
      </c>
      <c r="BZ6">
        <v>5</v>
      </c>
    </row>
    <row r="7" spans="1:78">
      <c r="A7" s="10">
        <v>43525</v>
      </c>
      <c r="B7" s="3" t="s">
        <v>65</v>
      </c>
      <c r="C7" s="39">
        <v>4.1666666666666664E-2</v>
      </c>
      <c r="D7" s="40">
        <v>8.3333333333333329E-2</v>
      </c>
      <c r="E7" s="234">
        <v>0</v>
      </c>
      <c r="F7" s="235">
        <v>2E-3</v>
      </c>
      <c r="G7" s="235">
        <v>0</v>
      </c>
      <c r="H7" s="235">
        <v>0</v>
      </c>
      <c r="I7" s="235">
        <v>1E-3</v>
      </c>
      <c r="J7" s="235">
        <v>1E-3</v>
      </c>
      <c r="K7" s="235">
        <v>0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38">
        <v>1275</v>
      </c>
      <c r="V7" s="238">
        <v>1275</v>
      </c>
      <c r="W7" s="238">
        <v>1275</v>
      </c>
      <c r="X7" s="238">
        <v>1275</v>
      </c>
      <c r="Y7" s="238">
        <v>1275</v>
      </c>
      <c r="Z7" s="238">
        <v>1275</v>
      </c>
      <c r="AA7" s="238">
        <v>1275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21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 t="str">
        <f t="shared" ref="AZ7:AZ29" si="13">IFERROR(U7/6/E7,"0")</f>
        <v>0</v>
      </c>
      <c r="BA7" s="37">
        <f t="shared" si="12"/>
        <v>106250</v>
      </c>
      <c r="BB7" s="37" t="str">
        <f t="shared" si="12"/>
        <v>0</v>
      </c>
      <c r="BC7" s="37" t="str">
        <f t="shared" si="12"/>
        <v>0</v>
      </c>
      <c r="BD7" s="37">
        <f t="shared" si="12"/>
        <v>212500</v>
      </c>
      <c r="BE7" s="37">
        <f t="shared" si="12"/>
        <v>212500</v>
      </c>
      <c r="BF7" s="37" t="str">
        <f t="shared" si="12"/>
        <v>0</v>
      </c>
      <c r="BG7" s="38"/>
      <c r="BH7" s="38"/>
      <c r="BI7" s="38"/>
      <c r="BJ7" s="38"/>
      <c r="BK7" s="38"/>
      <c r="BL7" s="38"/>
      <c r="BM7" s="38"/>
      <c r="BY7">
        <v>2000</v>
      </c>
      <c r="BZ7">
        <v>6</v>
      </c>
    </row>
    <row r="8" spans="1:78">
      <c r="A8" s="10">
        <v>43556</v>
      </c>
      <c r="B8" s="3" t="s">
        <v>65</v>
      </c>
      <c r="C8" s="39">
        <v>8.3333333333333329E-2</v>
      </c>
      <c r="D8" s="40">
        <v>0.125</v>
      </c>
      <c r="E8" s="234">
        <v>0</v>
      </c>
      <c r="F8" s="235">
        <v>0</v>
      </c>
      <c r="G8" s="235">
        <v>1E-3</v>
      </c>
      <c r="H8" s="235">
        <v>0</v>
      </c>
      <c r="I8" s="235">
        <v>0</v>
      </c>
      <c r="J8" s="235">
        <v>0</v>
      </c>
      <c r="K8" s="235">
        <v>7.0000000000000001E-3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38">
        <v>1275</v>
      </c>
      <c r="V8" s="238">
        <v>1275</v>
      </c>
      <c r="W8" s="238">
        <v>1275</v>
      </c>
      <c r="X8" s="238">
        <v>1275</v>
      </c>
      <c r="Y8" s="238">
        <v>1275</v>
      </c>
      <c r="Z8" s="238">
        <v>1275</v>
      </c>
      <c r="AA8" s="238">
        <v>1275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21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 t="str">
        <f t="shared" si="13"/>
        <v>0</v>
      </c>
      <c r="BA8" s="37" t="str">
        <f t="shared" si="12"/>
        <v>0</v>
      </c>
      <c r="BB8" s="37">
        <f t="shared" si="12"/>
        <v>212500</v>
      </c>
      <c r="BC8" s="37" t="str">
        <f t="shared" si="12"/>
        <v>0</v>
      </c>
      <c r="BD8" s="37" t="str">
        <f t="shared" si="12"/>
        <v>0</v>
      </c>
      <c r="BE8" s="37" t="str">
        <f t="shared" si="12"/>
        <v>0</v>
      </c>
      <c r="BF8" s="37">
        <f t="shared" si="12"/>
        <v>30357.142857142855</v>
      </c>
      <c r="BG8" s="38"/>
      <c r="BH8" s="38"/>
      <c r="BI8" s="38"/>
      <c r="BJ8" s="38"/>
      <c r="BK8" s="38"/>
      <c r="BL8" s="38"/>
      <c r="BM8" s="38"/>
      <c r="BY8">
        <v>3000</v>
      </c>
      <c r="BZ8">
        <v>6</v>
      </c>
    </row>
    <row r="9" spans="1:78">
      <c r="A9" s="10">
        <v>43586</v>
      </c>
      <c r="B9" s="3" t="s">
        <v>65</v>
      </c>
      <c r="C9" s="39">
        <v>0.125</v>
      </c>
      <c r="D9" s="40">
        <v>0.16666666666666666</v>
      </c>
      <c r="E9" s="234">
        <v>1E-3</v>
      </c>
      <c r="F9" s="235">
        <v>0</v>
      </c>
      <c r="G9" s="235">
        <v>0</v>
      </c>
      <c r="H9" s="235">
        <v>1E-3</v>
      </c>
      <c r="I9" s="235">
        <v>0</v>
      </c>
      <c r="J9" s="235">
        <v>1E-3</v>
      </c>
      <c r="K9" s="235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38">
        <v>1275</v>
      </c>
      <c r="V9" s="238">
        <v>1275</v>
      </c>
      <c r="W9" s="238">
        <v>1275</v>
      </c>
      <c r="X9" s="238">
        <v>1275</v>
      </c>
      <c r="Y9" s="238">
        <v>1275</v>
      </c>
      <c r="Z9" s="238">
        <v>1275</v>
      </c>
      <c r="AA9" s="238">
        <v>1275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21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3"/>
        <v>212500</v>
      </c>
      <c r="BA9" s="37" t="str">
        <f t="shared" si="12"/>
        <v>0</v>
      </c>
      <c r="BB9" s="37" t="str">
        <f t="shared" si="12"/>
        <v>0</v>
      </c>
      <c r="BC9" s="37">
        <f t="shared" si="12"/>
        <v>212500</v>
      </c>
      <c r="BD9" s="37" t="str">
        <f t="shared" si="12"/>
        <v>0</v>
      </c>
      <c r="BE9" s="37">
        <f t="shared" si="12"/>
        <v>212500</v>
      </c>
      <c r="BF9" s="37" t="str">
        <f t="shared" si="12"/>
        <v>0</v>
      </c>
      <c r="BG9" s="38"/>
      <c r="BH9" s="38"/>
      <c r="BI9" s="38"/>
      <c r="BJ9" s="38"/>
      <c r="BK9" s="38"/>
      <c r="BL9" s="38"/>
      <c r="BM9" s="38"/>
      <c r="BY9">
        <v>4000</v>
      </c>
      <c r="BZ9">
        <v>5</v>
      </c>
    </row>
    <row r="10" spans="1:78">
      <c r="A10" s="10">
        <v>43617</v>
      </c>
      <c r="B10" s="3" t="s">
        <v>65</v>
      </c>
      <c r="C10" s="39">
        <v>0.16666666666666666</v>
      </c>
      <c r="D10" s="40">
        <v>0.20833333333333334</v>
      </c>
      <c r="E10" s="234">
        <v>0</v>
      </c>
      <c r="F10" s="235">
        <v>1E-3</v>
      </c>
      <c r="G10" s="235">
        <v>2E-3</v>
      </c>
      <c r="H10" s="235">
        <v>0</v>
      </c>
      <c r="I10" s="235">
        <v>1E-3</v>
      </c>
      <c r="J10" s="235">
        <v>0</v>
      </c>
      <c r="K10" s="235">
        <v>2E-3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38">
        <v>1275</v>
      </c>
      <c r="V10" s="238">
        <v>1275</v>
      </c>
      <c r="W10" s="238">
        <v>1275</v>
      </c>
      <c r="X10" s="238">
        <v>1275</v>
      </c>
      <c r="Y10" s="238">
        <v>1275</v>
      </c>
      <c r="Z10" s="238">
        <v>1275</v>
      </c>
      <c r="AA10" s="238">
        <v>1275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21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>
        <f t="shared" si="12"/>
        <v>212500</v>
      </c>
      <c r="BB10" s="37">
        <f t="shared" si="12"/>
        <v>106250</v>
      </c>
      <c r="BC10" s="37" t="str">
        <f t="shared" si="12"/>
        <v>0</v>
      </c>
      <c r="BD10" s="37">
        <f t="shared" si="12"/>
        <v>212500</v>
      </c>
      <c r="BE10" s="37" t="str">
        <f t="shared" si="12"/>
        <v>0</v>
      </c>
      <c r="BF10" s="37">
        <f t="shared" si="12"/>
        <v>106250</v>
      </c>
      <c r="BG10" s="38"/>
      <c r="BH10" s="38"/>
      <c r="BI10" s="38"/>
      <c r="BJ10" s="38"/>
      <c r="BK10" s="38"/>
      <c r="BL10" s="38"/>
      <c r="BM10" s="38"/>
      <c r="BY10">
        <v>5000</v>
      </c>
      <c r="BZ10">
        <v>0</v>
      </c>
    </row>
    <row r="11" spans="1:78">
      <c r="A11" s="10">
        <v>43647</v>
      </c>
      <c r="B11" s="3" t="s">
        <v>65</v>
      </c>
      <c r="C11" s="39">
        <v>0.20833333333333334</v>
      </c>
      <c r="D11" s="40">
        <v>0.25</v>
      </c>
      <c r="E11" s="234">
        <v>0</v>
      </c>
      <c r="F11" s="235">
        <v>0</v>
      </c>
      <c r="G11" s="235">
        <v>2E-3</v>
      </c>
      <c r="H11" s="235">
        <v>0</v>
      </c>
      <c r="I11" s="235">
        <v>0</v>
      </c>
      <c r="J11" s="235">
        <v>0</v>
      </c>
      <c r="K11" s="235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38">
        <v>1275</v>
      </c>
      <c r="V11" s="238">
        <v>1275</v>
      </c>
      <c r="W11" s="238">
        <v>1275</v>
      </c>
      <c r="X11" s="238">
        <v>1275</v>
      </c>
      <c r="Y11" s="238">
        <v>1275</v>
      </c>
      <c r="Z11" s="238">
        <v>1275</v>
      </c>
      <c r="AA11" s="238">
        <v>1275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21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13"/>
        <v>0</v>
      </c>
      <c r="BA11" s="37" t="str">
        <f t="shared" si="12"/>
        <v>0</v>
      </c>
      <c r="BB11" s="37">
        <f t="shared" si="12"/>
        <v>106250</v>
      </c>
      <c r="BC11" s="37" t="str">
        <f t="shared" si="12"/>
        <v>0</v>
      </c>
      <c r="BD11" s="37" t="str">
        <f t="shared" si="12"/>
        <v>0</v>
      </c>
      <c r="BE11" s="37" t="str">
        <f t="shared" si="12"/>
        <v>0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  <c r="BY11">
        <v>6000</v>
      </c>
      <c r="BZ11">
        <v>0</v>
      </c>
    </row>
    <row r="12" spans="1:78">
      <c r="A12" s="10">
        <v>43678</v>
      </c>
      <c r="B12" s="3" t="s">
        <v>65</v>
      </c>
      <c r="C12" s="39">
        <v>0.25</v>
      </c>
      <c r="D12" s="40">
        <v>0.29166666666666669</v>
      </c>
      <c r="E12" s="234">
        <v>0</v>
      </c>
      <c r="F12" s="235">
        <v>0</v>
      </c>
      <c r="G12" s="235">
        <v>3.0000000000000001E-3</v>
      </c>
      <c r="H12" s="235">
        <v>0</v>
      </c>
      <c r="I12" s="235">
        <v>2E-3</v>
      </c>
      <c r="J12" s="235">
        <v>4.0000000000000001E-3</v>
      </c>
      <c r="K12" s="235">
        <v>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38">
        <v>1275</v>
      </c>
      <c r="V12" s="238">
        <v>1275</v>
      </c>
      <c r="W12" s="238">
        <v>1275</v>
      </c>
      <c r="X12" s="238">
        <v>1275</v>
      </c>
      <c r="Y12" s="238">
        <v>1275</v>
      </c>
      <c r="Z12" s="238">
        <v>1275</v>
      </c>
      <c r="AA12" s="238">
        <v>1275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21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 t="str">
        <f t="shared" si="13"/>
        <v>0</v>
      </c>
      <c r="BA12" s="37" t="str">
        <f t="shared" si="12"/>
        <v>0</v>
      </c>
      <c r="BB12" s="37">
        <f t="shared" si="12"/>
        <v>70833.333333333328</v>
      </c>
      <c r="BC12" s="37" t="str">
        <f t="shared" si="12"/>
        <v>0</v>
      </c>
      <c r="BD12" s="37">
        <f t="shared" si="12"/>
        <v>106250</v>
      </c>
      <c r="BE12" s="37">
        <f t="shared" si="12"/>
        <v>53125</v>
      </c>
      <c r="BF12" s="37">
        <f t="shared" si="12"/>
        <v>212500</v>
      </c>
      <c r="BG12" s="38"/>
      <c r="BH12" s="38"/>
      <c r="BI12" s="38"/>
      <c r="BJ12" s="38"/>
      <c r="BK12" s="38"/>
      <c r="BL12" s="38"/>
      <c r="BM12" s="38"/>
    </row>
    <row r="13" spans="1:78">
      <c r="A13" s="10">
        <v>43709</v>
      </c>
      <c r="B13" s="3" t="s">
        <v>65</v>
      </c>
      <c r="C13" s="39">
        <v>0.29166666666666669</v>
      </c>
      <c r="D13" s="40">
        <v>0.33333333333333331</v>
      </c>
      <c r="E13" s="234">
        <v>0</v>
      </c>
      <c r="F13" s="235">
        <v>1E-3</v>
      </c>
      <c r="G13" s="235">
        <v>0</v>
      </c>
      <c r="H13" s="235">
        <v>0</v>
      </c>
      <c r="I13" s="235">
        <v>0</v>
      </c>
      <c r="J13" s="235">
        <v>0</v>
      </c>
      <c r="K13" s="235">
        <v>0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38">
        <v>1275</v>
      </c>
      <c r="V13" s="238">
        <v>1275</v>
      </c>
      <c r="W13" s="238">
        <v>1275</v>
      </c>
      <c r="X13" s="238">
        <v>1275</v>
      </c>
      <c r="Y13" s="238">
        <v>1275</v>
      </c>
      <c r="Z13" s="238">
        <v>1275</v>
      </c>
      <c r="AA13" s="238">
        <v>1275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21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 t="str">
        <f t="shared" si="13"/>
        <v>0</v>
      </c>
      <c r="BA13" s="37">
        <f t="shared" si="12"/>
        <v>212500</v>
      </c>
      <c r="BB13" s="37" t="str">
        <f t="shared" si="12"/>
        <v>0</v>
      </c>
      <c r="BC13" s="37" t="str">
        <f t="shared" si="12"/>
        <v>0</v>
      </c>
      <c r="BD13" s="37" t="str">
        <f t="shared" si="12"/>
        <v>0</v>
      </c>
      <c r="BE13" s="37" t="str">
        <f t="shared" si="12"/>
        <v>0</v>
      </c>
      <c r="BF13" s="37" t="str">
        <f t="shared" si="12"/>
        <v>0</v>
      </c>
      <c r="BG13" s="38"/>
      <c r="BH13" s="38"/>
      <c r="BI13" s="38"/>
      <c r="BJ13" s="38"/>
      <c r="BK13" s="38"/>
      <c r="BL13" s="38"/>
      <c r="BM13" s="38"/>
    </row>
    <row r="14" spans="1:78">
      <c r="A14" s="10">
        <v>43739</v>
      </c>
      <c r="B14" s="3" t="s">
        <v>66</v>
      </c>
      <c r="C14" s="39">
        <v>0.33333333333333331</v>
      </c>
      <c r="D14" s="40">
        <v>0.375</v>
      </c>
      <c r="E14" s="234">
        <v>1E-3</v>
      </c>
      <c r="F14" s="235">
        <v>3.0000000000000001E-3</v>
      </c>
      <c r="G14" s="235">
        <v>2E-3</v>
      </c>
      <c r="H14" s="235">
        <v>3.0000000000000001E-3</v>
      </c>
      <c r="I14" s="235">
        <v>1E-3</v>
      </c>
      <c r="J14" s="235">
        <v>0</v>
      </c>
      <c r="K14" s="235">
        <v>2E-3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198">
        <f t="shared" ca="1" si="6"/>
        <v>0</v>
      </c>
      <c r="U14" s="238">
        <v>1275</v>
      </c>
      <c r="V14" s="238">
        <v>1275</v>
      </c>
      <c r="W14" s="238">
        <v>1275</v>
      </c>
      <c r="X14" s="238">
        <v>1275</v>
      </c>
      <c r="Y14" s="238">
        <v>1275</v>
      </c>
      <c r="Z14" s="238">
        <v>1275</v>
      </c>
      <c r="AA14" s="238">
        <v>1275</v>
      </c>
      <c r="AB14" s="197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21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3"/>
        <v>212500</v>
      </c>
      <c r="BA14" s="37">
        <f t="shared" si="12"/>
        <v>70833.333333333328</v>
      </c>
      <c r="BB14" s="37">
        <f t="shared" si="12"/>
        <v>106250</v>
      </c>
      <c r="BC14" s="37">
        <f t="shared" si="12"/>
        <v>70833.333333333328</v>
      </c>
      <c r="BD14" s="37">
        <f t="shared" si="12"/>
        <v>212500</v>
      </c>
      <c r="BE14" s="37" t="str">
        <f t="shared" si="12"/>
        <v>0</v>
      </c>
      <c r="BF14" s="37">
        <f t="shared" si="12"/>
        <v>106250</v>
      </c>
      <c r="BG14" s="38"/>
      <c r="BH14" s="38"/>
      <c r="BI14" s="38"/>
      <c r="BJ14" s="38"/>
      <c r="BK14" s="38"/>
      <c r="BL14" s="38"/>
      <c r="BM14" s="38"/>
    </row>
    <row r="15" spans="1:78">
      <c r="A15" s="10">
        <v>43770</v>
      </c>
      <c r="B15" s="3" t="s">
        <v>66</v>
      </c>
      <c r="C15" s="39">
        <v>0.375</v>
      </c>
      <c r="D15" s="40">
        <v>0.41666666666666669</v>
      </c>
      <c r="E15" s="234">
        <v>1E-3</v>
      </c>
      <c r="F15" s="235">
        <v>3.0000000000000001E-3</v>
      </c>
      <c r="G15" s="235">
        <v>0</v>
      </c>
      <c r="H15" s="235">
        <v>2E-3</v>
      </c>
      <c r="I15" s="235">
        <v>0</v>
      </c>
      <c r="J15" s="235">
        <v>1E-3</v>
      </c>
      <c r="K15" s="235">
        <v>2E-3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198">
        <f t="shared" ca="1" si="6"/>
        <v>0</v>
      </c>
      <c r="U15" s="47">
        <v>2125</v>
      </c>
      <c r="V15" s="47">
        <v>2125</v>
      </c>
      <c r="W15" s="47">
        <v>2125</v>
      </c>
      <c r="X15" s="47">
        <v>2125</v>
      </c>
      <c r="Y15" s="47">
        <v>2125</v>
      </c>
      <c r="Z15" s="47">
        <v>2125</v>
      </c>
      <c r="AA15" s="47">
        <v>2125</v>
      </c>
      <c r="AB15" s="197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21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3"/>
        <v>354166.66666666669</v>
      </c>
      <c r="BA15" s="37">
        <f t="shared" si="12"/>
        <v>118055.55555555556</v>
      </c>
      <c r="BB15" s="37" t="str">
        <f t="shared" si="12"/>
        <v>0</v>
      </c>
      <c r="BC15" s="37">
        <f t="shared" si="12"/>
        <v>177083.33333333334</v>
      </c>
      <c r="BD15" s="37" t="str">
        <f t="shared" si="12"/>
        <v>0</v>
      </c>
      <c r="BE15" s="37">
        <f t="shared" si="12"/>
        <v>354166.66666666669</v>
      </c>
      <c r="BF15" s="37">
        <f t="shared" si="12"/>
        <v>177083.33333333334</v>
      </c>
      <c r="BG15" s="38"/>
      <c r="BH15" s="38"/>
      <c r="BI15" s="38"/>
      <c r="BJ15" s="38"/>
      <c r="BK15" s="38"/>
      <c r="BL15" s="38"/>
      <c r="BM15" s="38"/>
    </row>
    <row r="16" spans="1:78">
      <c r="A16" s="10">
        <v>43800</v>
      </c>
      <c r="B16" s="3" t="s">
        <v>66</v>
      </c>
      <c r="C16" s="39">
        <v>0.41666666666666669</v>
      </c>
      <c r="D16" s="40">
        <v>0.45833333333333331</v>
      </c>
      <c r="E16" s="234">
        <v>1E-3</v>
      </c>
      <c r="F16" s="235">
        <v>0</v>
      </c>
      <c r="G16" s="235">
        <v>0</v>
      </c>
      <c r="H16" s="235">
        <v>0</v>
      </c>
      <c r="I16" s="235">
        <v>3.0000000000000001E-3</v>
      </c>
      <c r="J16" s="235">
        <v>0</v>
      </c>
      <c r="K16" s="235">
        <v>0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198">
        <f t="shared" ca="1" si="6"/>
        <v>0</v>
      </c>
      <c r="U16" s="47">
        <v>2125</v>
      </c>
      <c r="V16" s="47">
        <v>2125</v>
      </c>
      <c r="W16" s="47">
        <v>2125</v>
      </c>
      <c r="X16" s="47">
        <v>2125</v>
      </c>
      <c r="Y16" s="47">
        <v>2125</v>
      </c>
      <c r="Z16" s="47">
        <v>2125</v>
      </c>
      <c r="AA16" s="47">
        <v>2125</v>
      </c>
      <c r="AB16" s="197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21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3"/>
        <v>354166.66666666669</v>
      </c>
      <c r="BA16" s="37" t="str">
        <f t="shared" si="12"/>
        <v>0</v>
      </c>
      <c r="BB16" s="37" t="str">
        <f t="shared" si="12"/>
        <v>0</v>
      </c>
      <c r="BC16" s="37" t="str">
        <f t="shared" si="12"/>
        <v>0</v>
      </c>
      <c r="BD16" s="37">
        <f t="shared" si="12"/>
        <v>118055.55555555556</v>
      </c>
      <c r="BE16" s="37" t="str">
        <f t="shared" si="12"/>
        <v>0</v>
      </c>
      <c r="BF16" s="37" t="str">
        <f t="shared" si="12"/>
        <v>0</v>
      </c>
      <c r="BG16" s="38"/>
      <c r="BH16" s="38"/>
      <c r="BI16" s="38"/>
      <c r="BJ16" s="38"/>
      <c r="BK16" s="38"/>
      <c r="BL16" s="38"/>
      <c r="BM16" s="38"/>
    </row>
    <row r="17" spans="2:65">
      <c r="B17" s="3" t="s">
        <v>66</v>
      </c>
      <c r="C17" s="39">
        <v>0.45833333333333331</v>
      </c>
      <c r="D17" s="40">
        <v>0.5</v>
      </c>
      <c r="E17" s="234">
        <v>1E-3</v>
      </c>
      <c r="F17" s="235">
        <v>2E-3</v>
      </c>
      <c r="G17" s="235">
        <v>0</v>
      </c>
      <c r="H17" s="235">
        <v>0</v>
      </c>
      <c r="I17" s="235">
        <v>0</v>
      </c>
      <c r="J17" s="235">
        <v>0</v>
      </c>
      <c r="K17" s="235">
        <v>0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198">
        <f t="shared" ca="1" si="6"/>
        <v>0</v>
      </c>
      <c r="U17" s="47">
        <v>2125</v>
      </c>
      <c r="V17" s="47">
        <v>2125</v>
      </c>
      <c r="W17" s="47">
        <v>2125</v>
      </c>
      <c r="X17" s="47">
        <v>2125</v>
      </c>
      <c r="Y17" s="47">
        <v>2125</v>
      </c>
      <c r="Z17" s="47">
        <v>2125</v>
      </c>
      <c r="AA17" s="47">
        <v>2125</v>
      </c>
      <c r="AB17" s="197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21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3"/>
        <v>354166.66666666669</v>
      </c>
      <c r="BA17" s="37">
        <f t="shared" si="12"/>
        <v>177083.33333333334</v>
      </c>
      <c r="BB17" s="37" t="str">
        <f t="shared" si="12"/>
        <v>0</v>
      </c>
      <c r="BC17" s="37" t="str">
        <f t="shared" si="12"/>
        <v>0</v>
      </c>
      <c r="BD17" s="37" t="str">
        <f t="shared" si="12"/>
        <v>0</v>
      </c>
      <c r="BE17" s="37" t="str">
        <f t="shared" si="12"/>
        <v>0</v>
      </c>
      <c r="BF17" s="37" t="str">
        <f t="shared" si="12"/>
        <v>0</v>
      </c>
      <c r="BG17" s="38"/>
      <c r="BH17" s="38"/>
      <c r="BI17" s="38"/>
      <c r="BJ17" s="38"/>
      <c r="BK17" s="38"/>
      <c r="BL17" s="38"/>
      <c r="BM17" s="38"/>
    </row>
    <row r="18" spans="2:65">
      <c r="B18" s="3" t="s">
        <v>66</v>
      </c>
      <c r="C18" s="39">
        <v>0.5</v>
      </c>
      <c r="D18" s="40">
        <v>0.54166666666666663</v>
      </c>
      <c r="E18" s="234">
        <v>2E-3</v>
      </c>
      <c r="F18" s="235">
        <v>0</v>
      </c>
      <c r="G18" s="235">
        <v>1E-3</v>
      </c>
      <c r="H18" s="235">
        <v>2E-3</v>
      </c>
      <c r="I18" s="235">
        <v>1E-3</v>
      </c>
      <c r="J18" s="235">
        <v>7.0000000000000001E-3</v>
      </c>
      <c r="K18" s="235">
        <v>0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198">
        <f t="shared" ca="1" si="6"/>
        <v>0</v>
      </c>
      <c r="U18" s="238">
        <v>1275</v>
      </c>
      <c r="V18" s="238">
        <v>1275</v>
      </c>
      <c r="W18" s="238">
        <v>1275</v>
      </c>
      <c r="X18" s="238">
        <v>1275</v>
      </c>
      <c r="Y18" s="238">
        <v>1275</v>
      </c>
      <c r="Z18" s="238">
        <v>1275</v>
      </c>
      <c r="AA18" s="238">
        <v>1275</v>
      </c>
      <c r="AB18" s="197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21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3"/>
        <v>106250</v>
      </c>
      <c r="BA18" s="37" t="str">
        <f t="shared" si="12"/>
        <v>0</v>
      </c>
      <c r="BB18" s="37">
        <f t="shared" si="12"/>
        <v>212500</v>
      </c>
      <c r="BC18" s="37">
        <f t="shared" si="12"/>
        <v>106250</v>
      </c>
      <c r="BD18" s="37">
        <f t="shared" si="12"/>
        <v>212500</v>
      </c>
      <c r="BE18" s="37">
        <f t="shared" si="12"/>
        <v>30357.142857142855</v>
      </c>
      <c r="BF18" s="37" t="str">
        <f t="shared" si="12"/>
        <v>0</v>
      </c>
      <c r="BG18" s="38"/>
      <c r="BH18" s="38"/>
      <c r="BI18" s="38"/>
      <c r="BJ18" s="38"/>
      <c r="BK18" s="38"/>
      <c r="BL18" s="38"/>
      <c r="BM18" s="38"/>
    </row>
    <row r="19" spans="2:65">
      <c r="B19" s="3" t="s">
        <v>66</v>
      </c>
      <c r="C19" s="39">
        <v>0.54166666666666663</v>
      </c>
      <c r="D19" s="40">
        <v>0.58333333333333337</v>
      </c>
      <c r="E19" s="234">
        <v>1E-3</v>
      </c>
      <c r="F19" s="235">
        <v>0</v>
      </c>
      <c r="G19" s="235">
        <v>1E-3</v>
      </c>
      <c r="H19" s="235">
        <v>0</v>
      </c>
      <c r="I19" s="235">
        <v>0</v>
      </c>
      <c r="J19" s="235">
        <v>2E-3</v>
      </c>
      <c r="K19" s="235">
        <v>3.0000000000000001E-3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198">
        <f t="shared" ca="1" si="6"/>
        <v>0</v>
      </c>
      <c r="U19" s="238">
        <v>1275</v>
      </c>
      <c r="V19" s="238">
        <v>1275</v>
      </c>
      <c r="W19" s="238">
        <v>1275</v>
      </c>
      <c r="X19" s="238">
        <v>1275</v>
      </c>
      <c r="Y19" s="238">
        <v>1275</v>
      </c>
      <c r="Z19" s="238">
        <v>1275</v>
      </c>
      <c r="AA19" s="238">
        <v>1275</v>
      </c>
      <c r="AB19" s="197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21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3"/>
        <v>212500</v>
      </c>
      <c r="BA19" s="37" t="str">
        <f t="shared" si="12"/>
        <v>0</v>
      </c>
      <c r="BB19" s="37">
        <f t="shared" si="12"/>
        <v>212500</v>
      </c>
      <c r="BC19" s="37" t="str">
        <f t="shared" si="12"/>
        <v>0</v>
      </c>
      <c r="BD19" s="37" t="str">
        <f t="shared" si="12"/>
        <v>0</v>
      </c>
      <c r="BE19" s="37">
        <f t="shared" si="12"/>
        <v>106250</v>
      </c>
      <c r="BF19" s="37">
        <f t="shared" si="12"/>
        <v>70833.333333333328</v>
      </c>
      <c r="BG19" s="38"/>
      <c r="BH19" s="38"/>
      <c r="BI19" s="38"/>
      <c r="BJ19" s="38"/>
      <c r="BK19" s="38"/>
      <c r="BL19" s="38"/>
      <c r="BM19" s="38"/>
    </row>
    <row r="20" spans="2:65">
      <c r="B20" s="3" t="s">
        <v>66</v>
      </c>
      <c r="C20" s="39">
        <v>0.58333333333333337</v>
      </c>
      <c r="D20" s="40">
        <v>0.625</v>
      </c>
      <c r="E20" s="234">
        <v>4.0000000000000001E-3</v>
      </c>
      <c r="F20" s="235">
        <v>0</v>
      </c>
      <c r="G20" s="235">
        <v>2E-3</v>
      </c>
      <c r="H20" s="235">
        <v>2E-3</v>
      </c>
      <c r="I20" s="235">
        <v>4.0000000000000001E-3</v>
      </c>
      <c r="J20" s="235">
        <v>2E-3</v>
      </c>
      <c r="K20" s="235">
        <v>1E-3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198">
        <f t="shared" ca="1" si="6"/>
        <v>0</v>
      </c>
      <c r="U20" s="238">
        <v>1275</v>
      </c>
      <c r="V20" s="238">
        <v>1275</v>
      </c>
      <c r="W20" s="238">
        <v>1275</v>
      </c>
      <c r="X20" s="238">
        <v>1275</v>
      </c>
      <c r="Y20" s="238">
        <v>1275</v>
      </c>
      <c r="Z20" s="238">
        <v>1275</v>
      </c>
      <c r="AA20" s="238">
        <v>1275</v>
      </c>
      <c r="AB20" s="197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21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3"/>
        <v>53125</v>
      </c>
      <c r="BA20" s="37" t="str">
        <f t="shared" si="12"/>
        <v>0</v>
      </c>
      <c r="BB20" s="37">
        <f t="shared" si="12"/>
        <v>106250</v>
      </c>
      <c r="BC20" s="37">
        <f t="shared" si="12"/>
        <v>106250</v>
      </c>
      <c r="BD20" s="37">
        <f t="shared" si="12"/>
        <v>53125</v>
      </c>
      <c r="BE20" s="37">
        <f t="shared" si="12"/>
        <v>106250</v>
      </c>
      <c r="BF20" s="37">
        <f t="shared" si="12"/>
        <v>212500</v>
      </c>
      <c r="BG20" s="38"/>
      <c r="BH20" s="38"/>
      <c r="BI20" s="38"/>
      <c r="BJ20" s="38"/>
      <c r="BK20" s="38"/>
      <c r="BL20" s="38"/>
      <c r="BM20" s="38"/>
    </row>
    <row r="21" spans="2:65">
      <c r="B21" s="3" t="s">
        <v>66</v>
      </c>
      <c r="C21" s="39">
        <v>0.625</v>
      </c>
      <c r="D21" s="40">
        <v>0.66666666666666663</v>
      </c>
      <c r="E21" s="234">
        <v>0</v>
      </c>
      <c r="F21" s="235">
        <v>0</v>
      </c>
      <c r="G21" s="235">
        <v>2E-3</v>
      </c>
      <c r="H21" s="235">
        <v>1E-3</v>
      </c>
      <c r="I21" s="235">
        <v>1E-3</v>
      </c>
      <c r="J21" s="235">
        <v>0</v>
      </c>
      <c r="K21" s="235">
        <v>4.0000000000000001E-3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198">
        <f t="shared" ca="1" si="6"/>
        <v>0</v>
      </c>
      <c r="U21" s="238">
        <v>1275</v>
      </c>
      <c r="V21" s="238">
        <v>1275</v>
      </c>
      <c r="W21" s="238">
        <v>1275</v>
      </c>
      <c r="X21" s="238">
        <v>1275</v>
      </c>
      <c r="Y21" s="238">
        <v>1275</v>
      </c>
      <c r="Z21" s="238">
        <v>1275</v>
      </c>
      <c r="AA21" s="238">
        <v>1275</v>
      </c>
      <c r="AB21" s="197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21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 t="str">
        <f t="shared" si="13"/>
        <v>0</v>
      </c>
      <c r="BA21" s="37" t="str">
        <f t="shared" si="12"/>
        <v>0</v>
      </c>
      <c r="BB21" s="37">
        <f t="shared" si="12"/>
        <v>106250</v>
      </c>
      <c r="BC21" s="37">
        <f t="shared" si="12"/>
        <v>212500</v>
      </c>
      <c r="BD21" s="37">
        <f t="shared" si="12"/>
        <v>212500</v>
      </c>
      <c r="BE21" s="37" t="str">
        <f t="shared" si="12"/>
        <v>0</v>
      </c>
      <c r="BF21" s="37">
        <f t="shared" si="12"/>
        <v>53125</v>
      </c>
      <c r="BG21" s="38"/>
      <c r="BH21" s="38"/>
      <c r="BI21" s="38"/>
      <c r="BJ21" s="38"/>
      <c r="BK21" s="38"/>
      <c r="BL21" s="38"/>
      <c r="BM21" s="38"/>
    </row>
    <row r="22" spans="2:65">
      <c r="B22" s="3" t="s">
        <v>66</v>
      </c>
      <c r="C22" s="39">
        <v>0.66666666666666663</v>
      </c>
      <c r="D22" s="40">
        <v>0.70833333333333337</v>
      </c>
      <c r="E22" s="234">
        <v>0</v>
      </c>
      <c r="F22" s="235">
        <v>4.0000000000000001E-3</v>
      </c>
      <c r="G22" s="235">
        <v>2E-3</v>
      </c>
      <c r="H22" s="235">
        <v>1E-3</v>
      </c>
      <c r="I22" s="235">
        <v>3.0000000000000001E-3</v>
      </c>
      <c r="J22" s="235">
        <v>0</v>
      </c>
      <c r="K22" s="235">
        <v>3.0000000000000001E-3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198">
        <f t="shared" ca="1" si="6"/>
        <v>0</v>
      </c>
      <c r="U22" s="47">
        <v>1700</v>
      </c>
      <c r="V22" s="47">
        <v>1700</v>
      </c>
      <c r="W22" s="47">
        <v>1700</v>
      </c>
      <c r="X22" s="47">
        <v>1700</v>
      </c>
      <c r="Y22" s="47">
        <v>1700</v>
      </c>
      <c r="Z22" s="47">
        <v>1700</v>
      </c>
      <c r="AA22" s="47">
        <v>1700</v>
      </c>
      <c r="AB22" s="197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21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 t="str">
        <f t="shared" si="13"/>
        <v>0</v>
      </c>
      <c r="BA22" s="37">
        <f t="shared" si="12"/>
        <v>70833.333333333328</v>
      </c>
      <c r="BB22" s="37">
        <f t="shared" si="12"/>
        <v>141666.66666666666</v>
      </c>
      <c r="BC22" s="37">
        <f t="shared" si="12"/>
        <v>283333.33333333331</v>
      </c>
      <c r="BD22" s="37">
        <f t="shared" si="12"/>
        <v>94444.444444444438</v>
      </c>
      <c r="BE22" s="37" t="str">
        <f t="shared" si="12"/>
        <v>0</v>
      </c>
      <c r="BF22" s="37">
        <f t="shared" si="12"/>
        <v>94444.444444444438</v>
      </c>
      <c r="BG22" s="38"/>
      <c r="BH22" s="38"/>
      <c r="BI22" s="38"/>
      <c r="BJ22" s="38"/>
      <c r="BK22" s="38"/>
      <c r="BL22" s="38"/>
      <c r="BM22" s="38"/>
    </row>
    <row r="23" spans="2:65">
      <c r="B23" s="3" t="s">
        <v>66</v>
      </c>
      <c r="C23" s="39">
        <v>0.70833333333333337</v>
      </c>
      <c r="D23" s="40">
        <v>0.75</v>
      </c>
      <c r="E23" s="234">
        <v>0</v>
      </c>
      <c r="F23" s="235">
        <v>0</v>
      </c>
      <c r="G23" s="235">
        <v>0</v>
      </c>
      <c r="H23" s="235">
        <v>0</v>
      </c>
      <c r="I23" s="235">
        <v>4.0000000000000001E-3</v>
      </c>
      <c r="J23" s="235">
        <v>0</v>
      </c>
      <c r="K23" s="235">
        <v>1E-3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198">
        <f t="shared" ca="1" si="6"/>
        <v>0</v>
      </c>
      <c r="U23" s="47">
        <v>1700</v>
      </c>
      <c r="V23" s="47">
        <v>1700</v>
      </c>
      <c r="W23" s="47">
        <v>1700</v>
      </c>
      <c r="X23" s="47">
        <v>1700</v>
      </c>
      <c r="Y23" s="47">
        <v>1700</v>
      </c>
      <c r="Z23" s="47">
        <v>1700</v>
      </c>
      <c r="AA23" s="47">
        <v>1700</v>
      </c>
      <c r="AB23" s="197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21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 t="str">
        <f t="shared" si="13"/>
        <v>0</v>
      </c>
      <c r="BA23" s="37" t="str">
        <f t="shared" si="12"/>
        <v>0</v>
      </c>
      <c r="BB23" s="37" t="str">
        <f t="shared" si="12"/>
        <v>0</v>
      </c>
      <c r="BC23" s="37" t="str">
        <f t="shared" si="12"/>
        <v>0</v>
      </c>
      <c r="BD23" s="37">
        <f t="shared" si="12"/>
        <v>70833.333333333328</v>
      </c>
      <c r="BE23" s="37" t="str">
        <f t="shared" si="12"/>
        <v>0</v>
      </c>
      <c r="BF23" s="37">
        <f t="shared" si="12"/>
        <v>283333.33333333331</v>
      </c>
      <c r="BG23" s="38"/>
      <c r="BH23" s="38"/>
      <c r="BI23" s="38"/>
      <c r="BJ23" s="38"/>
      <c r="BK23" s="38"/>
      <c r="BL23" s="38"/>
      <c r="BM23" s="38"/>
    </row>
    <row r="24" spans="2:65">
      <c r="B24" s="3" t="s">
        <v>66</v>
      </c>
      <c r="C24" s="39">
        <v>0.75</v>
      </c>
      <c r="D24" s="40">
        <v>0.79166666666666663</v>
      </c>
      <c r="E24" s="234">
        <v>2E-3</v>
      </c>
      <c r="F24" s="235">
        <v>0</v>
      </c>
      <c r="G24" s="235">
        <v>0</v>
      </c>
      <c r="H24" s="235">
        <v>1E-3</v>
      </c>
      <c r="I24" s="235">
        <v>0</v>
      </c>
      <c r="J24" s="235">
        <v>0</v>
      </c>
      <c r="K24" s="235">
        <v>0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198">
        <f t="shared" ca="1" si="6"/>
        <v>0</v>
      </c>
      <c r="U24" s="47">
        <v>2125</v>
      </c>
      <c r="V24" s="47">
        <v>2125</v>
      </c>
      <c r="W24" s="47">
        <v>2125</v>
      </c>
      <c r="X24" s="47">
        <v>2125</v>
      </c>
      <c r="Y24" s="47">
        <v>2125</v>
      </c>
      <c r="Z24" s="47">
        <v>2125</v>
      </c>
      <c r="AA24" s="47">
        <v>2125</v>
      </c>
      <c r="AB24" s="197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21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3"/>
        <v>177083.33333333334</v>
      </c>
      <c r="BA24" s="37" t="str">
        <f t="shared" si="12"/>
        <v>0</v>
      </c>
      <c r="BB24" s="37" t="str">
        <f t="shared" si="12"/>
        <v>0</v>
      </c>
      <c r="BC24" s="37">
        <f t="shared" si="12"/>
        <v>354166.66666666669</v>
      </c>
      <c r="BD24" s="37" t="str">
        <f t="shared" si="12"/>
        <v>0</v>
      </c>
      <c r="BE24" s="37" t="str">
        <f t="shared" si="12"/>
        <v>0</v>
      </c>
      <c r="BF24" s="37" t="str">
        <f t="shared" si="12"/>
        <v>0</v>
      </c>
      <c r="BG24" s="38"/>
      <c r="BH24" s="38"/>
      <c r="BI24" s="38"/>
      <c r="BJ24" s="38"/>
      <c r="BK24" s="38"/>
      <c r="BL24" s="38"/>
      <c r="BM24" s="38"/>
    </row>
    <row r="25" spans="2:65">
      <c r="B25" s="3" t="s">
        <v>66</v>
      </c>
      <c r="C25" s="39">
        <v>0.79166666666666663</v>
      </c>
      <c r="D25" s="40">
        <v>0.83333333333333337</v>
      </c>
      <c r="E25" s="234">
        <v>1.7999999999999999E-2</v>
      </c>
      <c r="F25" s="235">
        <v>4.0000000000000001E-3</v>
      </c>
      <c r="G25" s="235">
        <v>2E-3</v>
      </c>
      <c r="H25" s="235">
        <v>8.0000000000000002E-3</v>
      </c>
      <c r="I25" s="235">
        <v>2E-3</v>
      </c>
      <c r="J25" s="235">
        <v>3.0000000000000001E-3</v>
      </c>
      <c r="K25" s="235">
        <v>4.0000000000000001E-3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198">
        <f t="shared" ca="1" si="6"/>
        <v>0</v>
      </c>
      <c r="U25" s="47">
        <v>2125</v>
      </c>
      <c r="V25" s="47">
        <v>2125</v>
      </c>
      <c r="W25" s="47">
        <v>2125</v>
      </c>
      <c r="X25" s="47">
        <v>2125</v>
      </c>
      <c r="Y25" s="47">
        <v>2125</v>
      </c>
      <c r="Z25" s="47">
        <v>2125</v>
      </c>
      <c r="AA25" s="47">
        <v>2125</v>
      </c>
      <c r="AB25" s="197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21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13"/>
        <v>19675.925925925927</v>
      </c>
      <c r="BA25" s="37">
        <f t="shared" si="12"/>
        <v>88541.666666666672</v>
      </c>
      <c r="BB25" s="37">
        <f t="shared" si="12"/>
        <v>177083.33333333334</v>
      </c>
      <c r="BC25" s="37">
        <f t="shared" si="12"/>
        <v>44270.833333333336</v>
      </c>
      <c r="BD25" s="37">
        <f t="shared" si="12"/>
        <v>177083.33333333334</v>
      </c>
      <c r="BE25" s="37">
        <f t="shared" si="12"/>
        <v>118055.55555555556</v>
      </c>
      <c r="BF25" s="37">
        <f t="shared" si="12"/>
        <v>88541.666666666672</v>
      </c>
      <c r="BG25" s="38"/>
      <c r="BH25" s="38"/>
      <c r="BI25" s="38"/>
      <c r="BJ25" s="38"/>
      <c r="BK25" s="38"/>
      <c r="BL25" s="38"/>
      <c r="BM25" s="38"/>
    </row>
    <row r="26" spans="2:65">
      <c r="B26" s="3" t="s">
        <v>66</v>
      </c>
      <c r="C26" s="39">
        <v>0.83333333333333337</v>
      </c>
      <c r="D26" s="40">
        <v>0.875</v>
      </c>
      <c r="E26" s="234">
        <v>3.0000000000000001E-3</v>
      </c>
      <c r="F26" s="235">
        <v>2E-3</v>
      </c>
      <c r="G26" s="235">
        <v>3.0000000000000001E-3</v>
      </c>
      <c r="H26" s="235">
        <v>2E-3</v>
      </c>
      <c r="I26" s="235">
        <v>4.0000000000000001E-3</v>
      </c>
      <c r="J26" s="235">
        <v>2E-3</v>
      </c>
      <c r="K26" s="235">
        <v>1E-3</v>
      </c>
      <c r="L26" s="41">
        <f t="shared" ca="1" si="4"/>
        <v>318</v>
      </c>
      <c r="M26" s="42">
        <f t="shared" si="5"/>
        <v>2</v>
      </c>
      <c r="N26" s="43">
        <f t="shared" si="5"/>
        <v>1</v>
      </c>
      <c r="O26" s="43">
        <f t="shared" si="5"/>
        <v>2</v>
      </c>
      <c r="P26" s="43">
        <f t="shared" si="5"/>
        <v>2</v>
      </c>
      <c r="Q26" s="43">
        <f t="shared" si="5"/>
        <v>1</v>
      </c>
      <c r="R26" s="43">
        <f t="shared" si="5"/>
        <v>2</v>
      </c>
      <c r="S26" s="44">
        <f t="shared" si="5"/>
        <v>2</v>
      </c>
      <c r="T26" s="45">
        <f t="shared" ca="1" si="6"/>
        <v>53</v>
      </c>
      <c r="U26" s="238">
        <v>2975</v>
      </c>
      <c r="V26" s="238">
        <v>2975</v>
      </c>
      <c r="W26" s="238">
        <v>2975</v>
      </c>
      <c r="X26" s="238">
        <v>2975</v>
      </c>
      <c r="Y26" s="238">
        <v>2975</v>
      </c>
      <c r="Z26" s="238">
        <v>2975</v>
      </c>
      <c r="AA26" s="238">
        <v>2975</v>
      </c>
      <c r="AB26" s="49">
        <f t="shared" ca="1" si="7"/>
        <v>23800</v>
      </c>
      <c r="AC26" s="50">
        <f t="shared" ca="1" si="7"/>
        <v>11900</v>
      </c>
      <c r="AD26" s="50">
        <f t="shared" ca="1" si="7"/>
        <v>29750</v>
      </c>
      <c r="AE26" s="50">
        <f t="shared" ca="1" si="7"/>
        <v>29750</v>
      </c>
      <c r="AF26" s="50">
        <f t="shared" ca="1" si="7"/>
        <v>14875</v>
      </c>
      <c r="AG26" s="50">
        <f t="shared" ca="1" si="7"/>
        <v>23800</v>
      </c>
      <c r="AH26" s="51">
        <f t="shared" ca="1" si="7"/>
        <v>23800</v>
      </c>
      <c r="AI26" s="121">
        <f t="shared" ca="1" si="8"/>
        <v>157675</v>
      </c>
      <c r="AJ26" s="49">
        <f t="shared" ca="1" si="9"/>
        <v>0.14400000000000002</v>
      </c>
      <c r="AK26" s="50">
        <f t="shared" ca="1" si="9"/>
        <v>4.8000000000000001E-2</v>
      </c>
      <c r="AL26" s="50">
        <f t="shared" ca="1" si="9"/>
        <v>0.18</v>
      </c>
      <c r="AM26" s="50">
        <f t="shared" ca="1" si="9"/>
        <v>0.12</v>
      </c>
      <c r="AN26" s="50">
        <f t="shared" ca="1" si="9"/>
        <v>0.12</v>
      </c>
      <c r="AO26" s="50">
        <f t="shared" ca="1" si="9"/>
        <v>9.6000000000000002E-2</v>
      </c>
      <c r="AP26" s="51">
        <f t="shared" ca="1" si="9"/>
        <v>4.8000000000000001E-2</v>
      </c>
      <c r="AQ26" s="52">
        <f t="shared" ca="1" si="10"/>
        <v>0.75600000000000001</v>
      </c>
      <c r="AR26" s="49">
        <f t="shared" ca="1" si="11"/>
        <v>165277.77777777775</v>
      </c>
      <c r="AS26" s="50">
        <f t="shared" ca="1" si="11"/>
        <v>247916.66666666666</v>
      </c>
      <c r="AT26" s="50">
        <f t="shared" ca="1" si="11"/>
        <v>165277.77777777778</v>
      </c>
      <c r="AU26" s="50">
        <f t="shared" ca="1" si="11"/>
        <v>247916.66666666669</v>
      </c>
      <c r="AV26" s="50">
        <f t="shared" ca="1" si="11"/>
        <v>123958.33333333334</v>
      </c>
      <c r="AW26" s="50">
        <f t="shared" ca="1" si="11"/>
        <v>247916.66666666666</v>
      </c>
      <c r="AX26" s="51">
        <f t="shared" ca="1" si="11"/>
        <v>495833.33333333331</v>
      </c>
      <c r="AY26" s="52">
        <f t="shared" ca="1" si="11"/>
        <v>208564.8148148148</v>
      </c>
      <c r="AZ26" s="37">
        <f t="shared" si="13"/>
        <v>165277.77777777778</v>
      </c>
      <c r="BA26" s="37">
        <f t="shared" si="12"/>
        <v>247916.66666666666</v>
      </c>
      <c r="BB26" s="37">
        <f t="shared" si="12"/>
        <v>165277.77777777778</v>
      </c>
      <c r="BC26" s="37">
        <f t="shared" si="12"/>
        <v>247916.66666666666</v>
      </c>
      <c r="BD26" s="37">
        <f t="shared" si="12"/>
        <v>123958.33333333333</v>
      </c>
      <c r="BE26" s="37">
        <f t="shared" si="12"/>
        <v>247916.66666666666</v>
      </c>
      <c r="BF26" s="37">
        <f t="shared" si="12"/>
        <v>495833.33333333331</v>
      </c>
      <c r="BG26" s="38">
        <v>2</v>
      </c>
      <c r="BH26" s="38">
        <v>1</v>
      </c>
      <c r="BI26" s="38">
        <v>2</v>
      </c>
      <c r="BJ26" s="38">
        <v>2</v>
      </c>
      <c r="BK26" s="38">
        <v>1</v>
      </c>
      <c r="BL26" s="38">
        <v>2</v>
      </c>
      <c r="BM26" s="38">
        <v>2</v>
      </c>
    </row>
    <row r="27" spans="2:65">
      <c r="B27" s="3" t="s">
        <v>66</v>
      </c>
      <c r="C27" s="39">
        <v>0.875</v>
      </c>
      <c r="D27" s="40">
        <v>0.91666666666666663</v>
      </c>
      <c r="E27" s="234">
        <v>0</v>
      </c>
      <c r="F27" s="235">
        <v>1E-3</v>
      </c>
      <c r="G27" s="235">
        <v>1E-3</v>
      </c>
      <c r="H27" s="235">
        <v>0</v>
      </c>
      <c r="I27" s="235">
        <v>8.0000000000000002E-3</v>
      </c>
      <c r="J27" s="235">
        <v>2E-3</v>
      </c>
      <c r="K27" s="235">
        <v>2E-3</v>
      </c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238">
        <v>2975</v>
      </c>
      <c r="V27" s="238">
        <v>2975</v>
      </c>
      <c r="W27" s="238">
        <v>2975</v>
      </c>
      <c r="X27" s="238">
        <v>2975</v>
      </c>
      <c r="Y27" s="238">
        <v>2975</v>
      </c>
      <c r="Z27" s="238">
        <v>2975</v>
      </c>
      <c r="AA27" s="238">
        <v>2975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21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 t="str">
        <f t="shared" si="13"/>
        <v>0</v>
      </c>
      <c r="BA27" s="37">
        <f t="shared" si="12"/>
        <v>495833.33333333331</v>
      </c>
      <c r="BB27" s="37">
        <f t="shared" si="12"/>
        <v>495833.33333333331</v>
      </c>
      <c r="BC27" s="37" t="str">
        <f t="shared" si="12"/>
        <v>0</v>
      </c>
      <c r="BD27" s="37">
        <f t="shared" si="12"/>
        <v>61979.166666666664</v>
      </c>
      <c r="BE27" s="37">
        <f t="shared" si="12"/>
        <v>247916.66666666666</v>
      </c>
      <c r="BF27" s="37">
        <f t="shared" si="12"/>
        <v>247916.66666666666</v>
      </c>
      <c r="BG27" s="38"/>
      <c r="BH27" s="38"/>
      <c r="BI27" s="38"/>
      <c r="BJ27" s="38"/>
      <c r="BK27" s="38"/>
      <c r="BL27" s="38"/>
      <c r="BM27" s="38"/>
    </row>
    <row r="28" spans="2:65">
      <c r="B28" s="3" t="s">
        <v>66</v>
      </c>
      <c r="C28" s="39">
        <v>0.91666666666666663</v>
      </c>
      <c r="D28" s="40">
        <v>0.95833333333333337</v>
      </c>
      <c r="E28" s="234">
        <v>0</v>
      </c>
      <c r="F28" s="235">
        <v>2E-3</v>
      </c>
      <c r="G28" s="235">
        <v>0</v>
      </c>
      <c r="H28" s="235">
        <v>0</v>
      </c>
      <c r="I28" s="235">
        <v>0</v>
      </c>
      <c r="J28" s="235">
        <v>0</v>
      </c>
      <c r="K28" s="235">
        <v>0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238">
        <v>2125</v>
      </c>
      <c r="V28" s="238">
        <v>2125</v>
      </c>
      <c r="W28" s="238">
        <v>2125</v>
      </c>
      <c r="X28" s="238">
        <v>2125</v>
      </c>
      <c r="Y28" s="238">
        <v>2125</v>
      </c>
      <c r="Z28" s="238">
        <v>2125</v>
      </c>
      <c r="AA28" s="238">
        <v>2125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21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 t="str">
        <f t="shared" si="13"/>
        <v>0</v>
      </c>
      <c r="BA28" s="37">
        <f t="shared" si="12"/>
        <v>177083.33333333334</v>
      </c>
      <c r="BB28" s="37" t="str">
        <f t="shared" si="12"/>
        <v>0</v>
      </c>
      <c r="BC28" s="37" t="str">
        <f t="shared" si="12"/>
        <v>0</v>
      </c>
      <c r="BD28" s="37" t="str">
        <f t="shared" si="12"/>
        <v>0</v>
      </c>
      <c r="BE28" s="37" t="str">
        <f t="shared" si="12"/>
        <v>0</v>
      </c>
      <c r="BF28" s="37" t="str">
        <f t="shared" si="12"/>
        <v>0</v>
      </c>
      <c r="BG28" s="38"/>
      <c r="BH28" s="38"/>
      <c r="BI28" s="38"/>
      <c r="BJ28" s="38"/>
      <c r="BK28" s="38"/>
      <c r="BL28" s="38"/>
      <c r="BM28" s="38"/>
    </row>
    <row r="29" spans="2:65" ht="15" thickBot="1">
      <c r="B29" s="3" t="s">
        <v>66</v>
      </c>
      <c r="C29" s="54">
        <v>0.95833333333333337</v>
      </c>
      <c r="D29" s="55">
        <v>0</v>
      </c>
      <c r="E29" s="236">
        <v>3.0000000000000001E-3</v>
      </c>
      <c r="F29" s="237">
        <v>3.0000000000000001E-3</v>
      </c>
      <c r="G29" s="237">
        <v>1E-3</v>
      </c>
      <c r="H29" s="237">
        <v>0</v>
      </c>
      <c r="I29" s="237">
        <v>1E-3</v>
      </c>
      <c r="J29" s="237">
        <v>1E-3</v>
      </c>
      <c r="K29" s="237">
        <v>2E-3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238">
        <v>2125</v>
      </c>
      <c r="V29" s="238">
        <v>2125</v>
      </c>
      <c r="W29" s="238">
        <v>2125</v>
      </c>
      <c r="X29" s="238">
        <v>2125</v>
      </c>
      <c r="Y29" s="238">
        <v>2125</v>
      </c>
      <c r="Z29" s="238">
        <v>2125</v>
      </c>
      <c r="AA29" s="238">
        <v>2125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22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3"/>
        <v>118055.55555555556</v>
      </c>
      <c r="BA29" s="37">
        <f t="shared" si="12"/>
        <v>118055.55555555556</v>
      </c>
      <c r="BB29" s="37">
        <f t="shared" si="12"/>
        <v>354166.66666666669</v>
      </c>
      <c r="BC29" s="37" t="str">
        <f t="shared" si="12"/>
        <v>0</v>
      </c>
      <c r="BD29" s="37">
        <f t="shared" si="12"/>
        <v>354166.66666666669</v>
      </c>
      <c r="BE29" s="37">
        <f t="shared" si="12"/>
        <v>354166.66666666669</v>
      </c>
      <c r="BF29" s="37">
        <f t="shared" si="12"/>
        <v>177083.33333333334</v>
      </c>
      <c r="BG29" s="38"/>
      <c r="BH29" s="38"/>
      <c r="BI29" s="38"/>
      <c r="BJ29" s="38"/>
      <c r="BK29" s="38"/>
      <c r="BL29" s="38"/>
      <c r="BM29" s="38"/>
    </row>
    <row r="30" spans="2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2</v>
      </c>
      <c r="N30" s="70">
        <f t="shared" si="14"/>
        <v>1</v>
      </c>
      <c r="O30" s="70">
        <f t="shared" si="14"/>
        <v>2</v>
      </c>
      <c r="P30" s="70">
        <f t="shared" si="14"/>
        <v>2</v>
      </c>
      <c r="Q30" s="70">
        <f t="shared" si="14"/>
        <v>1</v>
      </c>
      <c r="R30" s="70">
        <f t="shared" si="14"/>
        <v>2</v>
      </c>
      <c r="S30" s="70">
        <f t="shared" si="14"/>
        <v>2</v>
      </c>
      <c r="T30" s="71">
        <f t="shared" ca="1" si="14"/>
        <v>53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23800</v>
      </c>
      <c r="AC30" s="70">
        <f t="shared" ca="1" si="15"/>
        <v>11900</v>
      </c>
      <c r="AD30" s="70">
        <f t="shared" ca="1" si="15"/>
        <v>29750</v>
      </c>
      <c r="AE30" s="70">
        <f t="shared" ca="1" si="15"/>
        <v>29750</v>
      </c>
      <c r="AF30" s="70">
        <f t="shared" ca="1" si="15"/>
        <v>14875</v>
      </c>
      <c r="AG30" s="70">
        <f t="shared" ca="1" si="15"/>
        <v>23800</v>
      </c>
      <c r="AH30" s="70">
        <f t="shared" ca="1" si="15"/>
        <v>23800</v>
      </c>
      <c r="AI30" s="71">
        <f t="shared" ca="1" si="15"/>
        <v>157675</v>
      </c>
      <c r="AJ30" s="70">
        <f t="shared" ca="1" si="15"/>
        <v>0.14400000000000002</v>
      </c>
      <c r="AK30" s="70">
        <f t="shared" ca="1" si="15"/>
        <v>4.8000000000000001E-2</v>
      </c>
      <c r="AL30" s="70">
        <f t="shared" ca="1" si="15"/>
        <v>0.18</v>
      </c>
      <c r="AM30" s="70">
        <f t="shared" ca="1" si="15"/>
        <v>0.12</v>
      </c>
      <c r="AN30" s="70">
        <f t="shared" ca="1" si="15"/>
        <v>0.12</v>
      </c>
      <c r="AO30" s="70">
        <f t="shared" ca="1" si="15"/>
        <v>9.6000000000000002E-2</v>
      </c>
      <c r="AP30" s="70">
        <f t="shared" ca="1" si="15"/>
        <v>4.8000000000000001E-2</v>
      </c>
      <c r="AQ30" s="71">
        <f t="shared" ca="1" si="15"/>
        <v>0.75600000000000001</v>
      </c>
      <c r="AR30" s="70">
        <f t="shared" ref="AR30:AY30" ca="1" si="16">AB30/AJ30</f>
        <v>165277.77777777775</v>
      </c>
      <c r="AS30" s="70">
        <f t="shared" ca="1" si="16"/>
        <v>247916.66666666666</v>
      </c>
      <c r="AT30" s="70">
        <f t="shared" ca="1" si="16"/>
        <v>165277.77777777778</v>
      </c>
      <c r="AU30" s="70">
        <f t="shared" ca="1" si="16"/>
        <v>247916.66666666669</v>
      </c>
      <c r="AV30" s="70">
        <f t="shared" ca="1" si="16"/>
        <v>123958.33333333334</v>
      </c>
      <c r="AW30" s="70">
        <f t="shared" ca="1" si="16"/>
        <v>247916.66666666666</v>
      </c>
      <c r="AX30" s="70">
        <f t="shared" ca="1" si="16"/>
        <v>495833.33333333331</v>
      </c>
      <c r="AY30" s="72">
        <f t="shared" ca="1" si="16"/>
        <v>208564.8148148148</v>
      </c>
      <c r="AZ30" s="73"/>
      <c r="BA30" s="73"/>
      <c r="BB30" s="73"/>
      <c r="BC30" s="73"/>
      <c r="BD30" s="73"/>
      <c r="BE30" s="73"/>
      <c r="BF30" s="73"/>
    </row>
    <row r="31" spans="2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150000</v>
      </c>
      <c r="N32" s="78"/>
      <c r="O32" s="77"/>
      <c r="P32" s="77"/>
      <c r="Q32" s="123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0.75600000000000001</v>
      </c>
      <c r="AR32" s="68"/>
      <c r="AS32" s="68"/>
      <c r="AT32" s="68"/>
      <c r="AU32" s="68"/>
      <c r="AV32" s="68"/>
      <c r="AW32" s="68"/>
      <c r="AX32" s="68"/>
      <c r="AY32" s="81">
        <f ca="1">AI30</f>
        <v>157675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7" t="s">
        <v>31</v>
      </c>
      <c r="M33" s="78">
        <f ca="1">AI30/AQ30</f>
        <v>208564.8148148148</v>
      </c>
      <c r="N33" s="82"/>
      <c r="O33" s="69"/>
      <c r="P33" s="74">
        <v>28000000</v>
      </c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1</v>
      </c>
      <c r="AR33" s="68"/>
      <c r="AS33" s="68"/>
      <c r="AT33" s="68"/>
      <c r="AU33" s="68"/>
      <c r="AV33" s="68"/>
      <c r="AW33" s="68"/>
      <c r="AX33" s="68"/>
      <c r="AY33" s="84">
        <f ca="1">M32-AY32</f>
        <v>-7675</v>
      </c>
      <c r="AZ33" s="73">
        <f ca="1">AQ30*70%</f>
        <v>0.5292</v>
      </c>
      <c r="BA33" s="73"/>
      <c r="BB33" s="73">
        <f ca="1">BA33+AZ33</f>
        <v>0.5292</v>
      </c>
      <c r="BC33" s="73">
        <f>M32</f>
        <v>150000</v>
      </c>
      <c r="BD33" s="73">
        <f ca="1">BC33/BB33</f>
        <v>283446.71201814059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7" t="s">
        <v>32</v>
      </c>
      <c r="M34" s="85">
        <f ca="1">M33*3</f>
        <v>625694.44444444438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</row>
    <row r="38" spans="1:58" s="96" customFormat="1" ht="15.6">
      <c r="A38" s="95" t="s">
        <v>67</v>
      </c>
      <c r="B38" s="95"/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63" priority="2" operator="containsText" text="Paid">
      <formula>NOT(ISERROR(SEARCH("Paid",B6)))</formula>
    </cfRule>
    <cfRule type="containsText" dxfId="62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56"/>
  <sheetViews>
    <sheetView topLeftCell="C1" workbookViewId="0">
      <selection activeCell="A26" sqref="A26"/>
    </sheetView>
  </sheetViews>
  <sheetFormatPr defaultColWidth="9.109375" defaultRowHeight="14.4"/>
  <cols>
    <col min="1" max="1" width="12.6640625" bestFit="1" customWidth="1"/>
    <col min="2" max="2" width="12" bestFit="1" customWidth="1"/>
    <col min="3" max="3" width="12.44140625" bestFit="1" customWidth="1"/>
    <col min="4" max="4" width="15.44140625" bestFit="1" customWidth="1"/>
    <col min="5" max="5" width="19.109375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16.88671875" bestFit="1" customWidth="1"/>
    <col min="17" max="17" width="8.4414062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44140625" bestFit="1" customWidth="1"/>
    <col min="54" max="54" width="12" bestFit="1" customWidth="1"/>
    <col min="55" max="55" width="16.5546875" bestFit="1" customWidth="1"/>
    <col min="56" max="56" width="11.33203125" bestFit="1" customWidth="1"/>
    <col min="57" max="57" width="11.109375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78">
      <c r="A1" s="314">
        <v>43466</v>
      </c>
      <c r="B1" s="315" t="s">
        <v>73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O1" s="1">
        <v>500</v>
      </c>
      <c r="BP1">
        <v>7</v>
      </c>
    </row>
    <row r="2" spans="1:78" ht="15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O2">
        <v>7200</v>
      </c>
      <c r="BP2">
        <v>7</v>
      </c>
    </row>
    <row r="3" spans="1:78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O3">
        <f>BO2+1000</f>
        <v>8200</v>
      </c>
      <c r="BP3">
        <v>0</v>
      </c>
    </row>
    <row r="4" spans="1:78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</row>
    <row r="5" spans="1:7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</row>
    <row r="6" spans="1:78" ht="15" thickBot="1">
      <c r="A6" s="10">
        <v>43497</v>
      </c>
      <c r="B6" s="3" t="s">
        <v>65</v>
      </c>
      <c r="C6" s="22">
        <v>0</v>
      </c>
      <c r="D6" s="23">
        <v>4.1666666666666664E-2</v>
      </c>
      <c r="E6" s="232">
        <v>1E-3</v>
      </c>
      <c r="F6" s="233">
        <v>1.0999999999999999E-2</v>
      </c>
      <c r="G6" s="233">
        <v>7.0000000000000001E-3</v>
      </c>
      <c r="H6" s="233">
        <v>2E-3</v>
      </c>
      <c r="I6" s="233">
        <v>3.0000000000000001E-3</v>
      </c>
      <c r="J6" s="233">
        <v>5.0000000000000001E-3</v>
      </c>
      <c r="K6" s="233">
        <v>1.0999999999999999E-2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2125</v>
      </c>
      <c r="V6" s="29">
        <v>2125</v>
      </c>
      <c r="W6" s="29">
        <v>2125</v>
      </c>
      <c r="X6" s="29">
        <v>2125</v>
      </c>
      <c r="Y6" s="29">
        <v>2125</v>
      </c>
      <c r="Z6" s="29">
        <v>2125</v>
      </c>
      <c r="AA6" s="29">
        <v>2125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>IFERROR(U6/6/E6,"0")</f>
        <v>354166.66666666669</v>
      </c>
      <c r="BA6" s="37">
        <f t="shared" ref="BA6:BF29" si="12">IFERROR(V6/6/F6,"0")</f>
        <v>32196.9696969697</v>
      </c>
      <c r="BB6" s="37">
        <f t="shared" si="12"/>
        <v>50595.238095238099</v>
      </c>
      <c r="BC6" s="37">
        <f t="shared" si="12"/>
        <v>177083.33333333334</v>
      </c>
      <c r="BD6" s="37">
        <f t="shared" si="12"/>
        <v>118055.55555555556</v>
      </c>
      <c r="BE6" s="37">
        <f t="shared" si="12"/>
        <v>70833.333333333328</v>
      </c>
      <c r="BF6" s="37">
        <f t="shared" si="12"/>
        <v>32196.9696969697</v>
      </c>
      <c r="BG6" s="38"/>
      <c r="BH6" s="38"/>
      <c r="BI6" s="38"/>
      <c r="BJ6" s="38"/>
      <c r="BK6" s="38"/>
      <c r="BL6" s="38"/>
      <c r="BM6" s="38"/>
      <c r="BY6">
        <v>0</v>
      </c>
      <c r="BZ6">
        <v>5</v>
      </c>
    </row>
    <row r="7" spans="1:78" ht="15" thickBot="1">
      <c r="A7" s="10">
        <v>43525</v>
      </c>
      <c r="B7" s="3" t="s">
        <v>65</v>
      </c>
      <c r="C7" s="39">
        <v>4.1666666666666664E-2</v>
      </c>
      <c r="D7" s="40">
        <v>8.3333333333333329E-2</v>
      </c>
      <c r="E7" s="234">
        <v>1E-3</v>
      </c>
      <c r="F7" s="235">
        <v>0.01</v>
      </c>
      <c r="G7" s="235">
        <v>0.01</v>
      </c>
      <c r="H7" s="235">
        <v>0</v>
      </c>
      <c r="I7" s="235">
        <v>1E-3</v>
      </c>
      <c r="J7" s="235">
        <v>1E-3</v>
      </c>
      <c r="K7" s="235">
        <v>7.0000000000000001E-3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2125</v>
      </c>
      <c r="V7" s="29">
        <v>2125</v>
      </c>
      <c r="W7" s="29">
        <v>2125</v>
      </c>
      <c r="X7" s="29">
        <v>2125</v>
      </c>
      <c r="Y7" s="29">
        <v>2125</v>
      </c>
      <c r="Z7" s="29">
        <v>2125</v>
      </c>
      <c r="AA7" s="29">
        <v>2125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21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13">IFERROR(U7/6/E7,"0")</f>
        <v>354166.66666666669</v>
      </c>
      <c r="BA7" s="37">
        <f t="shared" si="12"/>
        <v>35416.666666666664</v>
      </c>
      <c r="BB7" s="37">
        <f t="shared" si="12"/>
        <v>35416.666666666664</v>
      </c>
      <c r="BC7" s="37" t="str">
        <f t="shared" si="12"/>
        <v>0</v>
      </c>
      <c r="BD7" s="37">
        <f t="shared" si="12"/>
        <v>354166.66666666669</v>
      </c>
      <c r="BE7" s="37">
        <f t="shared" si="12"/>
        <v>354166.66666666669</v>
      </c>
      <c r="BF7" s="37">
        <f t="shared" si="12"/>
        <v>50595.238095238099</v>
      </c>
      <c r="BG7" s="38"/>
      <c r="BH7" s="38"/>
      <c r="BI7" s="38"/>
      <c r="BJ7" s="38"/>
      <c r="BK7" s="38"/>
      <c r="BL7" s="38"/>
      <c r="BM7" s="38"/>
      <c r="BY7">
        <v>2000</v>
      </c>
      <c r="BZ7">
        <v>6</v>
      </c>
    </row>
    <row r="8" spans="1:78" ht="15" thickBot="1">
      <c r="A8" s="10">
        <v>43556</v>
      </c>
      <c r="B8" s="3" t="s">
        <v>65</v>
      </c>
      <c r="C8" s="39">
        <v>8.3333333333333329E-2</v>
      </c>
      <c r="D8" s="40">
        <v>0.125</v>
      </c>
      <c r="E8" s="234">
        <v>2E-3</v>
      </c>
      <c r="F8" s="235">
        <v>3.0000000000000001E-3</v>
      </c>
      <c r="G8" s="235">
        <v>1E-3</v>
      </c>
      <c r="H8" s="235">
        <v>2E-3</v>
      </c>
      <c r="I8" s="235">
        <v>1E-3</v>
      </c>
      <c r="J8" s="235">
        <v>0</v>
      </c>
      <c r="K8" s="235">
        <v>0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2125</v>
      </c>
      <c r="V8" s="29">
        <v>2125</v>
      </c>
      <c r="W8" s="29">
        <v>2125</v>
      </c>
      <c r="X8" s="29">
        <v>2125</v>
      </c>
      <c r="Y8" s="29">
        <v>2125</v>
      </c>
      <c r="Z8" s="29">
        <v>2125</v>
      </c>
      <c r="AA8" s="29">
        <v>2125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21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3"/>
        <v>177083.33333333334</v>
      </c>
      <c r="BA8" s="37">
        <f t="shared" si="12"/>
        <v>118055.55555555556</v>
      </c>
      <c r="BB8" s="37">
        <f t="shared" si="12"/>
        <v>354166.66666666669</v>
      </c>
      <c r="BC8" s="37">
        <f t="shared" si="12"/>
        <v>177083.33333333334</v>
      </c>
      <c r="BD8" s="37">
        <f t="shared" si="12"/>
        <v>354166.66666666669</v>
      </c>
      <c r="BE8" s="37" t="str">
        <f t="shared" si="12"/>
        <v>0</v>
      </c>
      <c r="BF8" s="37" t="str">
        <f t="shared" si="12"/>
        <v>0</v>
      </c>
      <c r="BG8" s="38"/>
      <c r="BH8" s="38"/>
      <c r="BI8" s="38"/>
      <c r="BJ8" s="38"/>
      <c r="BK8" s="38"/>
      <c r="BL8" s="38"/>
      <c r="BM8" s="38"/>
      <c r="BY8">
        <v>3000</v>
      </c>
      <c r="BZ8">
        <v>6</v>
      </c>
    </row>
    <row r="9" spans="1:78" ht="15" thickBot="1">
      <c r="A9" s="10">
        <v>43586</v>
      </c>
      <c r="B9" s="3" t="s">
        <v>65</v>
      </c>
      <c r="C9" s="39">
        <v>0.125</v>
      </c>
      <c r="D9" s="40">
        <v>0.16666666666666666</v>
      </c>
      <c r="E9" s="234">
        <v>1E-3</v>
      </c>
      <c r="F9" s="235">
        <v>2E-3</v>
      </c>
      <c r="G9" s="235">
        <v>0</v>
      </c>
      <c r="H9" s="235">
        <v>5.0000000000000001E-3</v>
      </c>
      <c r="I9" s="235">
        <v>0</v>
      </c>
      <c r="J9" s="235">
        <v>0</v>
      </c>
      <c r="K9" s="235">
        <v>3.0000000000000001E-3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2125</v>
      </c>
      <c r="V9" s="29">
        <v>2125</v>
      </c>
      <c r="W9" s="29">
        <v>2125</v>
      </c>
      <c r="X9" s="29">
        <v>2125</v>
      </c>
      <c r="Y9" s="29">
        <v>2125</v>
      </c>
      <c r="Z9" s="29">
        <v>2125</v>
      </c>
      <c r="AA9" s="29">
        <v>2125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21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3"/>
        <v>354166.66666666669</v>
      </c>
      <c r="BA9" s="37">
        <f t="shared" si="12"/>
        <v>177083.33333333334</v>
      </c>
      <c r="BB9" s="37" t="str">
        <f t="shared" si="12"/>
        <v>0</v>
      </c>
      <c r="BC9" s="37">
        <f t="shared" si="12"/>
        <v>70833.333333333328</v>
      </c>
      <c r="BD9" s="37" t="str">
        <f t="shared" si="12"/>
        <v>0</v>
      </c>
      <c r="BE9" s="37" t="str">
        <f t="shared" si="12"/>
        <v>0</v>
      </c>
      <c r="BF9" s="37">
        <f t="shared" si="12"/>
        <v>118055.55555555556</v>
      </c>
      <c r="BG9" s="38"/>
      <c r="BH9" s="38"/>
      <c r="BI9" s="38"/>
      <c r="BJ9" s="38"/>
      <c r="BK9" s="38"/>
      <c r="BL9" s="38"/>
      <c r="BM9" s="38"/>
      <c r="BY9">
        <v>4000</v>
      </c>
      <c r="BZ9">
        <v>5</v>
      </c>
    </row>
    <row r="10" spans="1:78" ht="15" thickBot="1">
      <c r="A10" s="10">
        <v>43617</v>
      </c>
      <c r="B10" s="3" t="s">
        <v>65</v>
      </c>
      <c r="C10" s="39">
        <v>0.16666666666666666</v>
      </c>
      <c r="D10" s="40">
        <v>0.20833333333333334</v>
      </c>
      <c r="E10" s="234">
        <v>1E-3</v>
      </c>
      <c r="F10" s="235">
        <v>0</v>
      </c>
      <c r="G10" s="235">
        <v>0</v>
      </c>
      <c r="H10" s="235">
        <v>7.0000000000000001E-3</v>
      </c>
      <c r="I10" s="235">
        <v>1.2999999999999999E-2</v>
      </c>
      <c r="J10" s="235">
        <v>1E-3</v>
      </c>
      <c r="K10" s="235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2125</v>
      </c>
      <c r="V10" s="29">
        <v>2125</v>
      </c>
      <c r="W10" s="29">
        <v>2125</v>
      </c>
      <c r="X10" s="29">
        <v>2125</v>
      </c>
      <c r="Y10" s="29">
        <v>2125</v>
      </c>
      <c r="Z10" s="29">
        <v>2125</v>
      </c>
      <c r="AA10" s="29">
        <v>2125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21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13"/>
        <v>354166.66666666669</v>
      </c>
      <c r="BA10" s="37" t="str">
        <f t="shared" si="12"/>
        <v>0</v>
      </c>
      <c r="BB10" s="37" t="str">
        <f t="shared" si="12"/>
        <v>0</v>
      </c>
      <c r="BC10" s="37">
        <f t="shared" si="12"/>
        <v>50595.238095238099</v>
      </c>
      <c r="BD10" s="37">
        <f t="shared" si="12"/>
        <v>27243.589743589746</v>
      </c>
      <c r="BE10" s="37">
        <f t="shared" si="12"/>
        <v>354166.66666666669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  <c r="BY10">
        <v>5000</v>
      </c>
      <c r="BZ10">
        <v>0</v>
      </c>
    </row>
    <row r="11" spans="1:78" ht="15" thickBot="1">
      <c r="A11" s="10">
        <v>43647</v>
      </c>
      <c r="B11" s="3" t="s">
        <v>65</v>
      </c>
      <c r="C11" s="39">
        <v>0.20833333333333334</v>
      </c>
      <c r="D11" s="40">
        <v>0.25</v>
      </c>
      <c r="E11" s="234">
        <v>2E-3</v>
      </c>
      <c r="F11" s="235">
        <v>3.0000000000000001E-3</v>
      </c>
      <c r="G11" s="235">
        <v>0</v>
      </c>
      <c r="H11" s="235">
        <v>0</v>
      </c>
      <c r="I11" s="235">
        <v>0</v>
      </c>
      <c r="J11" s="235">
        <v>0</v>
      </c>
      <c r="K11" s="235">
        <v>2E-3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2125</v>
      </c>
      <c r="V11" s="29">
        <v>2125</v>
      </c>
      <c r="W11" s="29">
        <v>2125</v>
      </c>
      <c r="X11" s="29">
        <v>2125</v>
      </c>
      <c r="Y11" s="29">
        <v>2125</v>
      </c>
      <c r="Z11" s="29">
        <v>2125</v>
      </c>
      <c r="AA11" s="29">
        <v>2125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21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3"/>
        <v>177083.33333333334</v>
      </c>
      <c r="BA11" s="37">
        <f t="shared" si="12"/>
        <v>118055.55555555556</v>
      </c>
      <c r="BB11" s="37" t="str">
        <f t="shared" si="12"/>
        <v>0</v>
      </c>
      <c r="BC11" s="37" t="str">
        <f t="shared" si="12"/>
        <v>0</v>
      </c>
      <c r="BD11" s="37" t="str">
        <f t="shared" si="12"/>
        <v>0</v>
      </c>
      <c r="BE11" s="37" t="str">
        <f t="shared" si="12"/>
        <v>0</v>
      </c>
      <c r="BF11" s="37">
        <f t="shared" si="12"/>
        <v>177083.33333333334</v>
      </c>
      <c r="BG11" s="38"/>
      <c r="BH11" s="38"/>
      <c r="BI11" s="38"/>
      <c r="BJ11" s="38"/>
      <c r="BK11" s="38"/>
      <c r="BL11" s="38"/>
      <c r="BM11" s="38"/>
      <c r="BY11">
        <v>6000</v>
      </c>
      <c r="BZ11">
        <v>0</v>
      </c>
    </row>
    <row r="12" spans="1:78" ht="15" thickBot="1">
      <c r="A12" s="10">
        <v>43678</v>
      </c>
      <c r="B12" s="3" t="s">
        <v>65</v>
      </c>
      <c r="C12" s="39">
        <v>0.25</v>
      </c>
      <c r="D12" s="40">
        <v>0.29166666666666669</v>
      </c>
      <c r="E12" s="234">
        <v>0</v>
      </c>
      <c r="F12" s="235">
        <v>1E-3</v>
      </c>
      <c r="G12" s="235">
        <v>1E-3</v>
      </c>
      <c r="H12" s="235">
        <v>0</v>
      </c>
      <c r="I12" s="235">
        <v>1E-3</v>
      </c>
      <c r="J12" s="235">
        <v>1E-3</v>
      </c>
      <c r="K12" s="235">
        <v>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2125</v>
      </c>
      <c r="V12" s="29">
        <v>2125</v>
      </c>
      <c r="W12" s="29">
        <v>2125</v>
      </c>
      <c r="X12" s="29">
        <v>2125</v>
      </c>
      <c r="Y12" s="29">
        <v>2125</v>
      </c>
      <c r="Z12" s="29">
        <v>2125</v>
      </c>
      <c r="AA12" s="29">
        <v>2125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21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 t="str">
        <f t="shared" si="13"/>
        <v>0</v>
      </c>
      <c r="BA12" s="37">
        <f t="shared" si="12"/>
        <v>354166.66666666669</v>
      </c>
      <c r="BB12" s="37">
        <f t="shared" si="12"/>
        <v>354166.66666666669</v>
      </c>
      <c r="BC12" s="37" t="str">
        <f t="shared" si="12"/>
        <v>0</v>
      </c>
      <c r="BD12" s="37">
        <f t="shared" si="12"/>
        <v>354166.66666666669</v>
      </c>
      <c r="BE12" s="37">
        <f t="shared" si="12"/>
        <v>354166.66666666669</v>
      </c>
      <c r="BF12" s="37">
        <f t="shared" si="12"/>
        <v>354166.66666666669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65</v>
      </c>
      <c r="C13" s="39">
        <v>0.29166666666666669</v>
      </c>
      <c r="D13" s="40">
        <v>0.33333333333333331</v>
      </c>
      <c r="E13" s="234">
        <v>1E-3</v>
      </c>
      <c r="F13" s="235">
        <v>0</v>
      </c>
      <c r="G13" s="235">
        <v>2E-3</v>
      </c>
      <c r="H13" s="235">
        <v>1E-3</v>
      </c>
      <c r="I13" s="235">
        <v>1E-3</v>
      </c>
      <c r="J13" s="235">
        <v>1E-3</v>
      </c>
      <c r="K13" s="235">
        <v>0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2125</v>
      </c>
      <c r="V13" s="29">
        <v>2125</v>
      </c>
      <c r="W13" s="29">
        <v>2125</v>
      </c>
      <c r="X13" s="29">
        <v>2125</v>
      </c>
      <c r="Y13" s="29">
        <v>2125</v>
      </c>
      <c r="Z13" s="29">
        <v>2125</v>
      </c>
      <c r="AA13" s="29">
        <v>2125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21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3"/>
        <v>354166.66666666669</v>
      </c>
      <c r="BA13" s="37" t="str">
        <f t="shared" si="12"/>
        <v>0</v>
      </c>
      <c r="BB13" s="37">
        <f t="shared" si="12"/>
        <v>177083.33333333334</v>
      </c>
      <c r="BC13" s="37">
        <f t="shared" si="12"/>
        <v>354166.66666666669</v>
      </c>
      <c r="BD13" s="37">
        <f t="shared" si="12"/>
        <v>354166.66666666669</v>
      </c>
      <c r="BE13" s="37">
        <f t="shared" si="12"/>
        <v>354166.66666666669</v>
      </c>
      <c r="BF13" s="37" t="str">
        <f t="shared" si="12"/>
        <v>0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66</v>
      </c>
      <c r="C14" s="39">
        <v>0.33333333333333331</v>
      </c>
      <c r="D14" s="40">
        <v>0.375</v>
      </c>
      <c r="E14" s="234">
        <v>8.9999999999999993E-3</v>
      </c>
      <c r="F14" s="235">
        <v>2E-3</v>
      </c>
      <c r="G14" s="235">
        <v>1E-3</v>
      </c>
      <c r="H14" s="235">
        <v>8.0000000000000002E-3</v>
      </c>
      <c r="I14" s="235">
        <v>3.0000000000000001E-3</v>
      </c>
      <c r="J14" s="235">
        <v>3.0000000000000001E-3</v>
      </c>
      <c r="K14" s="235">
        <v>1.4999999999999999E-2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2125</v>
      </c>
      <c r="V14" s="29">
        <v>2125</v>
      </c>
      <c r="W14" s="29">
        <v>2125</v>
      </c>
      <c r="X14" s="29">
        <v>2125</v>
      </c>
      <c r="Y14" s="29">
        <v>2125</v>
      </c>
      <c r="Z14" s="29">
        <v>2125</v>
      </c>
      <c r="AA14" s="29">
        <v>2125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21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3"/>
        <v>39351.851851851854</v>
      </c>
      <c r="BA14" s="37">
        <f t="shared" si="12"/>
        <v>177083.33333333334</v>
      </c>
      <c r="BB14" s="37">
        <f t="shared" si="12"/>
        <v>354166.66666666669</v>
      </c>
      <c r="BC14" s="37">
        <f t="shared" si="12"/>
        <v>44270.833333333336</v>
      </c>
      <c r="BD14" s="37">
        <f t="shared" si="12"/>
        <v>118055.55555555556</v>
      </c>
      <c r="BE14" s="37">
        <f t="shared" si="12"/>
        <v>118055.55555555556</v>
      </c>
      <c r="BF14" s="37">
        <f t="shared" si="12"/>
        <v>23611.111111111113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66</v>
      </c>
      <c r="C15" s="39">
        <v>0.375</v>
      </c>
      <c r="D15" s="40">
        <v>0.41666666666666669</v>
      </c>
      <c r="E15" s="234">
        <v>3.1E-2</v>
      </c>
      <c r="F15" s="235">
        <v>0.01</v>
      </c>
      <c r="G15" s="235">
        <v>1.2999999999999999E-2</v>
      </c>
      <c r="H15" s="235">
        <v>2.1000000000000001E-2</v>
      </c>
      <c r="I15" s="235">
        <v>4.0000000000000001E-3</v>
      </c>
      <c r="J15" s="235">
        <v>2.9000000000000001E-2</v>
      </c>
      <c r="K15" s="235">
        <v>4.2000000000000003E-2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2125</v>
      </c>
      <c r="V15" s="29">
        <v>2125</v>
      </c>
      <c r="W15" s="29">
        <v>2125</v>
      </c>
      <c r="X15" s="29">
        <v>2125</v>
      </c>
      <c r="Y15" s="29">
        <v>2125</v>
      </c>
      <c r="Z15" s="29">
        <v>2125</v>
      </c>
      <c r="AA15" s="29">
        <v>2125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21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3"/>
        <v>11424.7311827957</v>
      </c>
      <c r="BA15" s="37">
        <f t="shared" si="12"/>
        <v>35416.666666666664</v>
      </c>
      <c r="BB15" s="37">
        <f t="shared" si="12"/>
        <v>27243.589743589746</v>
      </c>
      <c r="BC15" s="37">
        <f t="shared" si="12"/>
        <v>16865.079365079364</v>
      </c>
      <c r="BD15" s="37">
        <f t="shared" si="12"/>
        <v>88541.666666666672</v>
      </c>
      <c r="BE15" s="37">
        <f t="shared" si="12"/>
        <v>12212.643678160919</v>
      </c>
      <c r="BF15" s="37">
        <f t="shared" si="12"/>
        <v>8432.539682539682</v>
      </c>
      <c r="BG15" s="38"/>
      <c r="BH15" s="38"/>
      <c r="BI15" s="38"/>
      <c r="BJ15" s="38"/>
      <c r="BK15" s="38"/>
      <c r="BL15" s="38"/>
      <c r="BM15" s="38"/>
    </row>
    <row r="16" spans="1:78" ht="15" thickBot="1">
      <c r="A16" s="10">
        <v>43800</v>
      </c>
      <c r="B16" s="3" t="s">
        <v>66</v>
      </c>
      <c r="C16" s="39">
        <v>0.41666666666666669</v>
      </c>
      <c r="D16" s="40">
        <v>0.45833333333333331</v>
      </c>
      <c r="E16" s="234">
        <v>1.7000000000000001E-2</v>
      </c>
      <c r="F16" s="235">
        <v>2.5999999999999999E-2</v>
      </c>
      <c r="G16" s="235">
        <v>1.0999999999999999E-2</v>
      </c>
      <c r="H16" s="235">
        <v>5.0000000000000001E-3</v>
      </c>
      <c r="I16" s="235">
        <v>1.2E-2</v>
      </c>
      <c r="J16" s="235">
        <v>2.3E-2</v>
      </c>
      <c r="K16" s="235">
        <v>2.1000000000000001E-2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2125</v>
      </c>
      <c r="V16" s="29">
        <v>2125</v>
      </c>
      <c r="W16" s="29">
        <v>2125</v>
      </c>
      <c r="X16" s="29">
        <v>2125</v>
      </c>
      <c r="Y16" s="29">
        <v>2125</v>
      </c>
      <c r="Z16" s="29">
        <v>2125</v>
      </c>
      <c r="AA16" s="29">
        <v>2125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21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3"/>
        <v>20833.333333333332</v>
      </c>
      <c r="BA16" s="37">
        <f t="shared" si="12"/>
        <v>13621.794871794873</v>
      </c>
      <c r="BB16" s="37">
        <f t="shared" si="12"/>
        <v>32196.9696969697</v>
      </c>
      <c r="BC16" s="37">
        <f t="shared" si="12"/>
        <v>70833.333333333328</v>
      </c>
      <c r="BD16" s="37">
        <f t="shared" si="12"/>
        <v>29513.888888888891</v>
      </c>
      <c r="BE16" s="37">
        <f t="shared" si="12"/>
        <v>15398.550724637682</v>
      </c>
      <c r="BF16" s="37">
        <f t="shared" si="12"/>
        <v>16865.079365079364</v>
      </c>
      <c r="BG16" s="38"/>
      <c r="BH16" s="38"/>
      <c r="BI16" s="38"/>
      <c r="BJ16" s="38"/>
      <c r="BK16" s="38"/>
      <c r="BL16" s="38"/>
      <c r="BM16" s="38"/>
    </row>
    <row r="17" spans="2:65" ht="15" thickBot="1">
      <c r="B17" s="3" t="s">
        <v>66</v>
      </c>
      <c r="C17" s="39">
        <v>0.45833333333333331</v>
      </c>
      <c r="D17" s="40">
        <v>0.5</v>
      </c>
      <c r="E17" s="234">
        <v>1.7999999999999999E-2</v>
      </c>
      <c r="F17" s="235">
        <v>2.1000000000000001E-2</v>
      </c>
      <c r="G17" s="235">
        <v>1E-3</v>
      </c>
      <c r="H17" s="235">
        <v>1.0999999999999999E-2</v>
      </c>
      <c r="I17" s="235">
        <v>1.9E-2</v>
      </c>
      <c r="J17" s="235">
        <v>8.0000000000000002E-3</v>
      </c>
      <c r="K17" s="235">
        <v>1.2E-2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2125</v>
      </c>
      <c r="V17" s="29">
        <v>2125</v>
      </c>
      <c r="W17" s="29">
        <v>2125</v>
      </c>
      <c r="X17" s="29">
        <v>2125</v>
      </c>
      <c r="Y17" s="29">
        <v>2125</v>
      </c>
      <c r="Z17" s="29">
        <v>2125</v>
      </c>
      <c r="AA17" s="29">
        <v>2125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21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3"/>
        <v>19675.925925925927</v>
      </c>
      <c r="BA17" s="37">
        <f t="shared" si="12"/>
        <v>16865.079365079364</v>
      </c>
      <c r="BB17" s="37">
        <f t="shared" si="12"/>
        <v>354166.66666666669</v>
      </c>
      <c r="BC17" s="37">
        <f t="shared" si="12"/>
        <v>32196.9696969697</v>
      </c>
      <c r="BD17" s="37">
        <f t="shared" si="12"/>
        <v>18640.350877192985</v>
      </c>
      <c r="BE17" s="37">
        <f t="shared" si="12"/>
        <v>44270.833333333336</v>
      </c>
      <c r="BF17" s="37">
        <f t="shared" si="12"/>
        <v>29513.888888888891</v>
      </c>
      <c r="BG17" s="38"/>
      <c r="BH17" s="38"/>
      <c r="BI17" s="38"/>
      <c r="BJ17" s="38"/>
      <c r="BK17" s="38"/>
      <c r="BL17" s="38"/>
      <c r="BM17" s="38"/>
    </row>
    <row r="18" spans="2:65" ht="15" thickBot="1">
      <c r="B18" s="3" t="s">
        <v>66</v>
      </c>
      <c r="C18" s="39">
        <v>0.5</v>
      </c>
      <c r="D18" s="40">
        <v>0.54166666666666663</v>
      </c>
      <c r="E18" s="234">
        <v>0.01</v>
      </c>
      <c r="F18" s="235">
        <v>4.0000000000000001E-3</v>
      </c>
      <c r="G18" s="235">
        <v>1E-3</v>
      </c>
      <c r="H18" s="235">
        <v>6.0000000000000001E-3</v>
      </c>
      <c r="I18" s="235">
        <v>1.2E-2</v>
      </c>
      <c r="J18" s="235">
        <v>6.0000000000000001E-3</v>
      </c>
      <c r="K18" s="235">
        <v>7.0000000000000001E-3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2125</v>
      </c>
      <c r="V18" s="29">
        <v>2125</v>
      </c>
      <c r="W18" s="29">
        <v>2125</v>
      </c>
      <c r="X18" s="29">
        <v>2125</v>
      </c>
      <c r="Y18" s="29">
        <v>2125</v>
      </c>
      <c r="Z18" s="29">
        <v>2125</v>
      </c>
      <c r="AA18" s="29">
        <v>2125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21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3"/>
        <v>35416.666666666664</v>
      </c>
      <c r="BA18" s="37">
        <f t="shared" si="12"/>
        <v>88541.666666666672</v>
      </c>
      <c r="BB18" s="37">
        <f t="shared" si="12"/>
        <v>354166.66666666669</v>
      </c>
      <c r="BC18" s="37">
        <f t="shared" si="12"/>
        <v>59027.777777777781</v>
      </c>
      <c r="BD18" s="37">
        <f t="shared" si="12"/>
        <v>29513.888888888891</v>
      </c>
      <c r="BE18" s="37">
        <f t="shared" si="12"/>
        <v>59027.777777777781</v>
      </c>
      <c r="BF18" s="37">
        <f t="shared" si="12"/>
        <v>50595.238095238099</v>
      </c>
      <c r="BG18" s="38"/>
      <c r="BH18" s="38"/>
      <c r="BI18" s="38"/>
      <c r="BJ18" s="38"/>
      <c r="BK18" s="38"/>
      <c r="BL18" s="38"/>
      <c r="BM18" s="38"/>
    </row>
    <row r="19" spans="2:65" ht="15" thickBot="1">
      <c r="B19" s="3" t="s">
        <v>66</v>
      </c>
      <c r="C19" s="39">
        <v>0.54166666666666663</v>
      </c>
      <c r="D19" s="40">
        <v>0.58333333333333337</v>
      </c>
      <c r="E19" s="234">
        <v>1.2E-2</v>
      </c>
      <c r="F19" s="235">
        <v>8.0000000000000002E-3</v>
      </c>
      <c r="G19" s="235">
        <v>2E-3</v>
      </c>
      <c r="H19" s="235">
        <v>2.5999999999999999E-2</v>
      </c>
      <c r="I19" s="235">
        <v>3.0000000000000001E-3</v>
      </c>
      <c r="J19" s="235">
        <v>1.4999999999999999E-2</v>
      </c>
      <c r="K19" s="235">
        <v>3.0000000000000001E-3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2125</v>
      </c>
      <c r="V19" s="29">
        <v>2125</v>
      </c>
      <c r="W19" s="29">
        <v>2125</v>
      </c>
      <c r="X19" s="29">
        <v>2125</v>
      </c>
      <c r="Y19" s="29">
        <v>2125</v>
      </c>
      <c r="Z19" s="29">
        <v>2125</v>
      </c>
      <c r="AA19" s="29">
        <v>2125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21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3"/>
        <v>29513.888888888891</v>
      </c>
      <c r="BA19" s="37">
        <f t="shared" si="12"/>
        <v>44270.833333333336</v>
      </c>
      <c r="BB19" s="37">
        <f t="shared" si="12"/>
        <v>177083.33333333334</v>
      </c>
      <c r="BC19" s="37">
        <f t="shared" si="12"/>
        <v>13621.794871794873</v>
      </c>
      <c r="BD19" s="37">
        <f t="shared" si="12"/>
        <v>118055.55555555556</v>
      </c>
      <c r="BE19" s="37">
        <f t="shared" si="12"/>
        <v>23611.111111111113</v>
      </c>
      <c r="BF19" s="37">
        <f t="shared" si="12"/>
        <v>118055.55555555556</v>
      </c>
      <c r="BG19" s="38"/>
      <c r="BH19" s="38"/>
      <c r="BI19" s="38"/>
      <c r="BJ19" s="38"/>
      <c r="BK19" s="38"/>
      <c r="BL19" s="38"/>
      <c r="BM19" s="38"/>
    </row>
    <row r="20" spans="2:65" ht="15" thickBot="1">
      <c r="B20" s="3" t="s">
        <v>66</v>
      </c>
      <c r="C20" s="39">
        <v>0.58333333333333337</v>
      </c>
      <c r="D20" s="40">
        <v>0.625</v>
      </c>
      <c r="E20" s="234">
        <v>1.2999999999999999E-2</v>
      </c>
      <c r="F20" s="235">
        <v>6.0000000000000001E-3</v>
      </c>
      <c r="G20" s="235">
        <v>0.01</v>
      </c>
      <c r="H20" s="235">
        <v>4.0000000000000001E-3</v>
      </c>
      <c r="I20" s="235">
        <v>2.1000000000000001E-2</v>
      </c>
      <c r="J20" s="235">
        <v>2.5000000000000001E-2</v>
      </c>
      <c r="K20" s="235">
        <v>3.0000000000000001E-3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29">
        <v>2125</v>
      </c>
      <c r="V20" s="29">
        <v>2125</v>
      </c>
      <c r="W20" s="29">
        <v>2125</v>
      </c>
      <c r="X20" s="29">
        <v>2125</v>
      </c>
      <c r="Y20" s="29">
        <v>2125</v>
      </c>
      <c r="Z20" s="29">
        <v>2125</v>
      </c>
      <c r="AA20" s="29">
        <v>2125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21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3"/>
        <v>27243.589743589746</v>
      </c>
      <c r="BA20" s="37">
        <f t="shared" si="12"/>
        <v>59027.777777777781</v>
      </c>
      <c r="BB20" s="37">
        <f t="shared" si="12"/>
        <v>35416.666666666664</v>
      </c>
      <c r="BC20" s="37">
        <f t="shared" si="12"/>
        <v>88541.666666666672</v>
      </c>
      <c r="BD20" s="37">
        <f t="shared" si="12"/>
        <v>16865.079365079364</v>
      </c>
      <c r="BE20" s="37">
        <f t="shared" si="12"/>
        <v>14166.666666666666</v>
      </c>
      <c r="BF20" s="37">
        <f t="shared" si="12"/>
        <v>118055.55555555556</v>
      </c>
      <c r="BG20" s="38"/>
      <c r="BH20" s="38"/>
      <c r="BI20" s="38"/>
      <c r="BJ20" s="38"/>
      <c r="BK20" s="38"/>
      <c r="BL20" s="38"/>
      <c r="BM20" s="38"/>
    </row>
    <row r="21" spans="2:65" ht="15" thickBot="1">
      <c r="B21" s="3" t="s">
        <v>66</v>
      </c>
      <c r="C21" s="39">
        <v>0.625</v>
      </c>
      <c r="D21" s="40">
        <v>0.66666666666666663</v>
      </c>
      <c r="E21" s="234">
        <v>2.1999999999999999E-2</v>
      </c>
      <c r="F21" s="235">
        <v>0.01</v>
      </c>
      <c r="G21" s="235">
        <v>0.02</v>
      </c>
      <c r="H21" s="235">
        <v>2.1999999999999999E-2</v>
      </c>
      <c r="I21" s="235">
        <v>2.4E-2</v>
      </c>
      <c r="J21" s="235">
        <v>2.1999999999999999E-2</v>
      </c>
      <c r="K21" s="235">
        <v>6.0000000000000001E-3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29">
        <v>2125</v>
      </c>
      <c r="V21" s="29">
        <v>2125</v>
      </c>
      <c r="W21" s="29">
        <v>2125</v>
      </c>
      <c r="X21" s="29">
        <v>2125</v>
      </c>
      <c r="Y21" s="29">
        <v>2125</v>
      </c>
      <c r="Z21" s="29">
        <v>2125</v>
      </c>
      <c r="AA21" s="29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21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3"/>
        <v>16098.48484848485</v>
      </c>
      <c r="BA21" s="37">
        <f t="shared" si="12"/>
        <v>35416.666666666664</v>
      </c>
      <c r="BB21" s="37">
        <f t="shared" si="12"/>
        <v>17708.333333333332</v>
      </c>
      <c r="BC21" s="37">
        <f t="shared" si="12"/>
        <v>16098.48484848485</v>
      </c>
      <c r="BD21" s="37">
        <f t="shared" si="12"/>
        <v>14756.944444444445</v>
      </c>
      <c r="BE21" s="37">
        <f t="shared" si="12"/>
        <v>16098.48484848485</v>
      </c>
      <c r="BF21" s="37">
        <f t="shared" si="12"/>
        <v>59027.777777777781</v>
      </c>
      <c r="BG21" s="38"/>
      <c r="BH21" s="38"/>
      <c r="BI21" s="38"/>
      <c r="BJ21" s="38"/>
      <c r="BK21" s="38"/>
      <c r="BL21" s="38"/>
      <c r="BM21" s="38"/>
    </row>
    <row r="22" spans="2:65" ht="15" thickBot="1">
      <c r="B22" s="3" t="s">
        <v>66</v>
      </c>
      <c r="C22" s="39">
        <v>0.66666666666666663</v>
      </c>
      <c r="D22" s="40">
        <v>0.70833333333333337</v>
      </c>
      <c r="E22" s="234">
        <v>3.0000000000000001E-3</v>
      </c>
      <c r="F22" s="235">
        <v>5.0000000000000001E-3</v>
      </c>
      <c r="G22" s="235">
        <v>1.6E-2</v>
      </c>
      <c r="H22" s="235">
        <v>1.4E-2</v>
      </c>
      <c r="I22" s="235">
        <v>2.7E-2</v>
      </c>
      <c r="J22" s="235">
        <v>8.0000000000000002E-3</v>
      </c>
      <c r="K22" s="235">
        <v>6.0000000000000001E-3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29">
        <v>2125</v>
      </c>
      <c r="V22" s="29">
        <v>2125</v>
      </c>
      <c r="W22" s="29">
        <v>2125</v>
      </c>
      <c r="X22" s="29">
        <v>2125</v>
      </c>
      <c r="Y22" s="29">
        <v>2125</v>
      </c>
      <c r="Z22" s="29">
        <v>2125</v>
      </c>
      <c r="AA22" s="29">
        <v>2125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21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>
        <f t="shared" si="13"/>
        <v>118055.55555555556</v>
      </c>
      <c r="BA22" s="37">
        <f t="shared" si="12"/>
        <v>70833.333333333328</v>
      </c>
      <c r="BB22" s="37">
        <f t="shared" si="12"/>
        <v>22135.416666666668</v>
      </c>
      <c r="BC22" s="37">
        <f t="shared" si="12"/>
        <v>25297.61904761905</v>
      </c>
      <c r="BD22" s="37">
        <f t="shared" si="12"/>
        <v>13117.283950617284</v>
      </c>
      <c r="BE22" s="37">
        <f t="shared" si="12"/>
        <v>44270.833333333336</v>
      </c>
      <c r="BF22" s="37">
        <f t="shared" si="12"/>
        <v>59027.777777777781</v>
      </c>
      <c r="BG22" s="38"/>
      <c r="BH22" s="38"/>
      <c r="BI22" s="38"/>
      <c r="BJ22" s="38"/>
      <c r="BK22" s="38"/>
      <c r="BL22" s="38"/>
      <c r="BM22" s="38"/>
    </row>
    <row r="23" spans="2:65" ht="15" thickBot="1">
      <c r="B23" s="3" t="s">
        <v>66</v>
      </c>
      <c r="C23" s="39">
        <v>0.70833333333333337</v>
      </c>
      <c r="D23" s="40">
        <v>0.75</v>
      </c>
      <c r="E23" s="234">
        <v>4.0000000000000001E-3</v>
      </c>
      <c r="F23" s="235">
        <v>0.01</v>
      </c>
      <c r="G23" s="235">
        <v>1.2E-2</v>
      </c>
      <c r="H23" s="235">
        <v>2.7E-2</v>
      </c>
      <c r="I23" s="235">
        <v>8.0000000000000002E-3</v>
      </c>
      <c r="J23" s="235">
        <v>4.0000000000000001E-3</v>
      </c>
      <c r="K23" s="235">
        <v>7.0000000000000001E-3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2125</v>
      </c>
      <c r="V23" s="29">
        <v>2125</v>
      </c>
      <c r="W23" s="29">
        <v>2125</v>
      </c>
      <c r="X23" s="29">
        <v>2125</v>
      </c>
      <c r="Y23" s="29">
        <v>2125</v>
      </c>
      <c r="Z23" s="29">
        <v>2125</v>
      </c>
      <c r="AA23" s="29">
        <v>2125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21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3"/>
        <v>88541.666666666672</v>
      </c>
      <c r="BA23" s="37">
        <f t="shared" si="12"/>
        <v>35416.666666666664</v>
      </c>
      <c r="BB23" s="37">
        <f t="shared" si="12"/>
        <v>29513.888888888891</v>
      </c>
      <c r="BC23" s="37">
        <f t="shared" si="12"/>
        <v>13117.283950617284</v>
      </c>
      <c r="BD23" s="37">
        <f t="shared" si="12"/>
        <v>44270.833333333336</v>
      </c>
      <c r="BE23" s="37">
        <f t="shared" si="12"/>
        <v>88541.666666666672</v>
      </c>
      <c r="BF23" s="37">
        <f t="shared" si="12"/>
        <v>50595.238095238099</v>
      </c>
      <c r="BG23" s="38"/>
      <c r="BH23" s="38"/>
      <c r="BI23" s="38"/>
      <c r="BJ23" s="38"/>
      <c r="BK23" s="38"/>
      <c r="BL23" s="38"/>
      <c r="BM23" s="38"/>
    </row>
    <row r="24" spans="2:65" ht="15" thickBot="1">
      <c r="B24" s="3" t="s">
        <v>66</v>
      </c>
      <c r="C24" s="39">
        <v>0.75</v>
      </c>
      <c r="D24" s="40">
        <v>0.79166666666666663</v>
      </c>
      <c r="E24" s="234">
        <v>0.02</v>
      </c>
      <c r="F24" s="235">
        <v>7.0000000000000001E-3</v>
      </c>
      <c r="G24" s="235">
        <v>1.4E-2</v>
      </c>
      <c r="H24" s="235">
        <v>2.5999999999999999E-2</v>
      </c>
      <c r="I24" s="235">
        <v>8.0000000000000002E-3</v>
      </c>
      <c r="J24" s="235">
        <v>8.9999999999999993E-3</v>
      </c>
      <c r="K24" s="235">
        <v>2.5999999999999999E-2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29">
        <v>2125</v>
      </c>
      <c r="V24" s="29">
        <v>2125</v>
      </c>
      <c r="W24" s="29">
        <v>2125</v>
      </c>
      <c r="X24" s="29">
        <v>2125</v>
      </c>
      <c r="Y24" s="29">
        <v>2125</v>
      </c>
      <c r="Z24" s="29">
        <v>2125</v>
      </c>
      <c r="AA24" s="29">
        <v>2125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21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3"/>
        <v>17708.333333333332</v>
      </c>
      <c r="BA24" s="37">
        <f t="shared" si="12"/>
        <v>50595.238095238099</v>
      </c>
      <c r="BB24" s="37">
        <f t="shared" si="12"/>
        <v>25297.61904761905</v>
      </c>
      <c r="BC24" s="37">
        <f t="shared" si="12"/>
        <v>13621.794871794873</v>
      </c>
      <c r="BD24" s="37">
        <f t="shared" si="12"/>
        <v>44270.833333333336</v>
      </c>
      <c r="BE24" s="37">
        <f t="shared" si="12"/>
        <v>39351.851851851854</v>
      </c>
      <c r="BF24" s="37">
        <f t="shared" si="12"/>
        <v>13621.794871794873</v>
      </c>
      <c r="BG24" s="38"/>
      <c r="BH24" s="38"/>
      <c r="BI24" s="38"/>
      <c r="BJ24" s="38"/>
      <c r="BK24" s="38"/>
      <c r="BL24" s="38"/>
      <c r="BM24" s="38"/>
    </row>
    <row r="25" spans="2:65" ht="15" thickBot="1">
      <c r="B25" s="3" t="s">
        <v>66</v>
      </c>
      <c r="C25" s="39">
        <v>0.79166666666666663</v>
      </c>
      <c r="D25" s="40">
        <v>0.83333333333333337</v>
      </c>
      <c r="E25" s="234">
        <v>1.7999999999999999E-2</v>
      </c>
      <c r="F25" s="235">
        <v>2E-3</v>
      </c>
      <c r="G25" s="235">
        <v>2.7E-2</v>
      </c>
      <c r="H25" s="235">
        <v>6.0000000000000001E-3</v>
      </c>
      <c r="I25" s="235">
        <v>1.2E-2</v>
      </c>
      <c r="J25" s="235">
        <v>2.5999999999999999E-2</v>
      </c>
      <c r="K25" s="235">
        <v>3.1E-2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29">
        <v>2125</v>
      </c>
      <c r="V25" s="29">
        <v>2125</v>
      </c>
      <c r="W25" s="29">
        <v>2125</v>
      </c>
      <c r="X25" s="29">
        <v>2125</v>
      </c>
      <c r="Y25" s="29">
        <v>2125</v>
      </c>
      <c r="Z25" s="29">
        <v>2125</v>
      </c>
      <c r="AA25" s="29">
        <v>2125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21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13"/>
        <v>19675.925925925927</v>
      </c>
      <c r="BA25" s="37">
        <f t="shared" si="12"/>
        <v>177083.33333333334</v>
      </c>
      <c r="BB25" s="37">
        <f t="shared" si="12"/>
        <v>13117.283950617284</v>
      </c>
      <c r="BC25" s="37">
        <f t="shared" si="12"/>
        <v>59027.777777777781</v>
      </c>
      <c r="BD25" s="37">
        <f t="shared" si="12"/>
        <v>29513.888888888891</v>
      </c>
      <c r="BE25" s="37">
        <f t="shared" si="12"/>
        <v>13621.794871794873</v>
      </c>
      <c r="BF25" s="37">
        <f t="shared" si="12"/>
        <v>11424.7311827957</v>
      </c>
      <c r="BG25" s="38"/>
      <c r="BH25" s="38"/>
      <c r="BI25" s="38"/>
      <c r="BJ25" s="38"/>
      <c r="BK25" s="38"/>
      <c r="BL25" s="38"/>
      <c r="BM25" s="38"/>
    </row>
    <row r="26" spans="2:65" ht="15" thickBot="1">
      <c r="B26" s="3" t="s">
        <v>66</v>
      </c>
      <c r="C26" s="39">
        <v>0.83333333333333337</v>
      </c>
      <c r="D26" s="40">
        <v>0.875</v>
      </c>
      <c r="E26" s="234">
        <v>4.2000000000000003E-2</v>
      </c>
      <c r="F26" s="235">
        <v>0.01</v>
      </c>
      <c r="G26" s="235">
        <v>2.3E-2</v>
      </c>
      <c r="H26" s="235">
        <v>2.1999999999999999E-2</v>
      </c>
      <c r="I26" s="235">
        <v>1.7999999999999999E-2</v>
      </c>
      <c r="J26" s="235">
        <v>5.0000000000000001E-3</v>
      </c>
      <c r="K26" s="235">
        <v>1.0999999999999999E-2</v>
      </c>
      <c r="L26" s="41">
        <f t="shared" ca="1" si="4"/>
        <v>282</v>
      </c>
      <c r="M26" s="42">
        <f t="shared" si="5"/>
        <v>2</v>
      </c>
      <c r="N26" s="43">
        <f t="shared" si="5"/>
        <v>2</v>
      </c>
      <c r="O26" s="43">
        <f t="shared" si="5"/>
        <v>2</v>
      </c>
      <c r="P26" s="43">
        <f t="shared" si="5"/>
        <v>1</v>
      </c>
      <c r="Q26" s="43">
        <f t="shared" si="5"/>
        <v>0</v>
      </c>
      <c r="R26" s="43">
        <f t="shared" si="5"/>
        <v>2</v>
      </c>
      <c r="S26" s="44">
        <f t="shared" si="5"/>
        <v>2</v>
      </c>
      <c r="T26" s="45">
        <f t="shared" ca="1" si="6"/>
        <v>47</v>
      </c>
      <c r="U26" s="29">
        <v>2125</v>
      </c>
      <c r="V26" s="29">
        <v>2125</v>
      </c>
      <c r="W26" s="29">
        <v>2125</v>
      </c>
      <c r="X26" s="29">
        <v>2125</v>
      </c>
      <c r="Y26" s="29">
        <v>2125</v>
      </c>
      <c r="Z26" s="29">
        <v>2125</v>
      </c>
      <c r="AA26" s="29">
        <v>2125</v>
      </c>
      <c r="AB26" s="49">
        <f t="shared" ca="1" si="7"/>
        <v>17000</v>
      </c>
      <c r="AC26" s="50">
        <f t="shared" ca="1" si="7"/>
        <v>17000</v>
      </c>
      <c r="AD26" s="50">
        <f t="shared" ca="1" si="7"/>
        <v>21250</v>
      </c>
      <c r="AE26" s="50">
        <f t="shared" ca="1" si="7"/>
        <v>10625</v>
      </c>
      <c r="AF26" s="50">
        <f t="shared" ca="1" si="7"/>
        <v>0</v>
      </c>
      <c r="AG26" s="50">
        <f t="shared" ca="1" si="7"/>
        <v>17000</v>
      </c>
      <c r="AH26" s="51">
        <f t="shared" ca="1" si="7"/>
        <v>17000</v>
      </c>
      <c r="AI26" s="121">
        <f t="shared" ca="1" si="8"/>
        <v>99875</v>
      </c>
      <c r="AJ26" s="49">
        <f t="shared" ca="1" si="9"/>
        <v>2.016</v>
      </c>
      <c r="AK26" s="50">
        <f t="shared" ca="1" si="9"/>
        <v>0.48</v>
      </c>
      <c r="AL26" s="50">
        <f t="shared" ca="1" si="9"/>
        <v>1.38</v>
      </c>
      <c r="AM26" s="50">
        <f t="shared" ca="1" si="9"/>
        <v>0.65999999999999992</v>
      </c>
      <c r="AN26" s="50">
        <f t="shared" ca="1" si="9"/>
        <v>0</v>
      </c>
      <c r="AO26" s="50">
        <f t="shared" ca="1" si="9"/>
        <v>0.24</v>
      </c>
      <c r="AP26" s="51">
        <f t="shared" ca="1" si="9"/>
        <v>0.52800000000000002</v>
      </c>
      <c r="AQ26" s="52">
        <f t="shared" ca="1" si="10"/>
        <v>5.3040000000000003</v>
      </c>
      <c r="AR26" s="49">
        <f t="shared" ca="1" si="11"/>
        <v>8432.539682539682</v>
      </c>
      <c r="AS26" s="50">
        <f t="shared" ca="1" si="11"/>
        <v>35416.666666666672</v>
      </c>
      <c r="AT26" s="50">
        <f t="shared" ca="1" si="11"/>
        <v>15398.550724637682</v>
      </c>
      <c r="AU26" s="50">
        <f t="shared" ca="1" si="11"/>
        <v>16098.48484848485</v>
      </c>
      <c r="AV26" s="50" t="str">
        <f t="shared" ca="1" si="11"/>
        <v/>
      </c>
      <c r="AW26" s="50">
        <f t="shared" ca="1" si="11"/>
        <v>70833.333333333343</v>
      </c>
      <c r="AX26" s="51">
        <f t="shared" ca="1" si="11"/>
        <v>32196.969696969696</v>
      </c>
      <c r="AY26" s="52">
        <f t="shared" ca="1" si="11"/>
        <v>18830.128205128203</v>
      </c>
      <c r="AZ26" s="37">
        <f t="shared" si="13"/>
        <v>8432.539682539682</v>
      </c>
      <c r="BA26" s="37">
        <f t="shared" si="12"/>
        <v>35416.666666666664</v>
      </c>
      <c r="BB26" s="37">
        <f t="shared" si="12"/>
        <v>15398.550724637682</v>
      </c>
      <c r="BC26" s="37">
        <f t="shared" si="12"/>
        <v>16098.48484848485</v>
      </c>
      <c r="BD26" s="37">
        <f t="shared" si="12"/>
        <v>19675.925925925927</v>
      </c>
      <c r="BE26" s="37">
        <f t="shared" si="12"/>
        <v>70833.333333333328</v>
      </c>
      <c r="BF26" s="37">
        <f t="shared" si="12"/>
        <v>32196.9696969697</v>
      </c>
      <c r="BG26" s="38">
        <v>2</v>
      </c>
      <c r="BH26" s="38">
        <v>2</v>
      </c>
      <c r="BI26" s="38">
        <v>2</v>
      </c>
      <c r="BJ26" s="38">
        <v>1</v>
      </c>
      <c r="BK26" s="38"/>
      <c r="BL26" s="38">
        <v>2</v>
      </c>
      <c r="BM26" s="38">
        <v>2</v>
      </c>
    </row>
    <row r="27" spans="2:65" ht="15" thickBot="1">
      <c r="B27" s="3" t="s">
        <v>66</v>
      </c>
      <c r="C27" s="39">
        <v>0.875</v>
      </c>
      <c r="D27" s="40">
        <v>0.91666666666666663</v>
      </c>
      <c r="E27" s="234">
        <v>8.9999999999999993E-3</v>
      </c>
      <c r="F27" s="235">
        <v>8.9999999999999993E-3</v>
      </c>
      <c r="G27" s="235">
        <v>1.2E-2</v>
      </c>
      <c r="H27" s="235">
        <v>1.0999999999999999E-2</v>
      </c>
      <c r="I27" s="235">
        <v>1.7999999999999999E-2</v>
      </c>
      <c r="J27" s="235">
        <v>1.0999999999999999E-2</v>
      </c>
      <c r="K27" s="235">
        <v>5.0000000000000001E-3</v>
      </c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29">
        <v>2125</v>
      </c>
      <c r="V27" s="29">
        <v>2125</v>
      </c>
      <c r="W27" s="29">
        <v>2125</v>
      </c>
      <c r="X27" s="29">
        <v>2125</v>
      </c>
      <c r="Y27" s="29">
        <v>2125</v>
      </c>
      <c r="Z27" s="29">
        <v>2125</v>
      </c>
      <c r="AA27" s="29">
        <v>2125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21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>
        <f t="shared" si="13"/>
        <v>39351.851851851854</v>
      </c>
      <c r="BA27" s="37">
        <f t="shared" si="12"/>
        <v>39351.851851851854</v>
      </c>
      <c r="BB27" s="37">
        <f t="shared" si="12"/>
        <v>29513.888888888891</v>
      </c>
      <c r="BC27" s="37">
        <f t="shared" si="12"/>
        <v>32196.9696969697</v>
      </c>
      <c r="BD27" s="37">
        <f t="shared" si="12"/>
        <v>19675.925925925927</v>
      </c>
      <c r="BE27" s="37">
        <f t="shared" si="12"/>
        <v>32196.9696969697</v>
      </c>
      <c r="BF27" s="37">
        <f t="shared" si="12"/>
        <v>70833.333333333328</v>
      </c>
      <c r="BG27" s="38"/>
      <c r="BH27" s="38"/>
      <c r="BI27" s="38"/>
      <c r="BJ27" s="38"/>
      <c r="BK27" s="38"/>
      <c r="BL27" s="38"/>
      <c r="BM27" s="38"/>
    </row>
    <row r="28" spans="2:65" ht="15" thickBot="1">
      <c r="B28" s="3" t="s">
        <v>66</v>
      </c>
      <c r="C28" s="39">
        <v>0.91666666666666663</v>
      </c>
      <c r="D28" s="40">
        <v>0.95833333333333337</v>
      </c>
      <c r="E28" s="234">
        <v>2.1999999999999999E-2</v>
      </c>
      <c r="F28" s="235">
        <v>8.0000000000000002E-3</v>
      </c>
      <c r="G28" s="235">
        <v>5.0000000000000001E-3</v>
      </c>
      <c r="H28" s="235">
        <v>1.7000000000000001E-2</v>
      </c>
      <c r="I28" s="235">
        <v>1.4999999999999999E-2</v>
      </c>
      <c r="J28" s="235">
        <v>4.0000000000000001E-3</v>
      </c>
      <c r="K28" s="235">
        <v>1.2E-2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29">
        <v>2125</v>
      </c>
      <c r="V28" s="29">
        <v>2125</v>
      </c>
      <c r="W28" s="29">
        <v>2125</v>
      </c>
      <c r="X28" s="29">
        <v>2125</v>
      </c>
      <c r="Y28" s="29">
        <v>2125</v>
      </c>
      <c r="Z28" s="29">
        <v>2125</v>
      </c>
      <c r="AA28" s="29">
        <v>2125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21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>
        <f t="shared" si="13"/>
        <v>16098.48484848485</v>
      </c>
      <c r="BA28" s="37">
        <f t="shared" si="12"/>
        <v>44270.833333333336</v>
      </c>
      <c r="BB28" s="37">
        <f t="shared" si="12"/>
        <v>70833.333333333328</v>
      </c>
      <c r="BC28" s="37">
        <f t="shared" si="12"/>
        <v>20833.333333333332</v>
      </c>
      <c r="BD28" s="37">
        <f t="shared" si="12"/>
        <v>23611.111111111113</v>
      </c>
      <c r="BE28" s="37">
        <f t="shared" si="12"/>
        <v>88541.666666666672</v>
      </c>
      <c r="BF28" s="37">
        <f t="shared" si="12"/>
        <v>29513.888888888891</v>
      </c>
      <c r="BG28" s="38"/>
      <c r="BH28" s="38"/>
      <c r="BI28" s="38"/>
      <c r="BJ28" s="38"/>
      <c r="BK28" s="38"/>
      <c r="BL28" s="38"/>
      <c r="BM28" s="38"/>
    </row>
    <row r="29" spans="2:65" ht="15" thickBot="1">
      <c r="B29" s="3" t="s">
        <v>66</v>
      </c>
      <c r="C29" s="54">
        <v>0.95833333333333337</v>
      </c>
      <c r="D29" s="55">
        <v>0</v>
      </c>
      <c r="E29" s="236">
        <v>1.2E-2</v>
      </c>
      <c r="F29" s="237">
        <v>8.0000000000000002E-3</v>
      </c>
      <c r="G29" s="237">
        <v>4.0000000000000001E-3</v>
      </c>
      <c r="H29" s="237">
        <v>1.4E-2</v>
      </c>
      <c r="I29" s="237">
        <v>8.0000000000000002E-3</v>
      </c>
      <c r="J29" s="237">
        <v>8.0000000000000002E-3</v>
      </c>
      <c r="K29" s="237">
        <v>2.5999999999999999E-2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29">
        <v>2125</v>
      </c>
      <c r="V29" s="29">
        <v>2125</v>
      </c>
      <c r="W29" s="29">
        <v>2125</v>
      </c>
      <c r="X29" s="29">
        <v>2125</v>
      </c>
      <c r="Y29" s="29">
        <v>2125</v>
      </c>
      <c r="Z29" s="29">
        <v>2125</v>
      </c>
      <c r="AA29" s="29">
        <v>2125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22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3"/>
        <v>29513.888888888891</v>
      </c>
      <c r="BA29" s="37">
        <f t="shared" si="12"/>
        <v>44270.833333333336</v>
      </c>
      <c r="BB29" s="37">
        <f t="shared" si="12"/>
        <v>88541.666666666672</v>
      </c>
      <c r="BC29" s="37">
        <f t="shared" si="12"/>
        <v>25297.61904761905</v>
      </c>
      <c r="BD29" s="37">
        <f t="shared" si="12"/>
        <v>44270.833333333336</v>
      </c>
      <c r="BE29" s="37">
        <f t="shared" si="12"/>
        <v>44270.833333333336</v>
      </c>
      <c r="BF29" s="37">
        <f t="shared" si="12"/>
        <v>13621.794871794873</v>
      </c>
      <c r="BG29" s="38"/>
      <c r="BH29" s="38"/>
      <c r="BI29" s="38"/>
      <c r="BJ29" s="38"/>
      <c r="BK29" s="38"/>
      <c r="BL29" s="38"/>
      <c r="BM29" s="38"/>
    </row>
    <row r="30" spans="2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2</v>
      </c>
      <c r="N30" s="70">
        <f t="shared" si="14"/>
        <v>2</v>
      </c>
      <c r="O30" s="70">
        <f t="shared" si="14"/>
        <v>2</v>
      </c>
      <c r="P30" s="70">
        <f t="shared" si="14"/>
        <v>1</v>
      </c>
      <c r="Q30" s="70">
        <f t="shared" si="14"/>
        <v>0</v>
      </c>
      <c r="R30" s="70">
        <f t="shared" si="14"/>
        <v>2</v>
      </c>
      <c r="S30" s="70">
        <f t="shared" si="14"/>
        <v>2</v>
      </c>
      <c r="T30" s="71">
        <f t="shared" ca="1" si="14"/>
        <v>47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17000</v>
      </c>
      <c r="AC30" s="70">
        <f t="shared" ca="1" si="15"/>
        <v>17000</v>
      </c>
      <c r="AD30" s="70">
        <f t="shared" ca="1" si="15"/>
        <v>21250</v>
      </c>
      <c r="AE30" s="70">
        <f t="shared" ca="1" si="15"/>
        <v>10625</v>
      </c>
      <c r="AF30" s="70">
        <f t="shared" ca="1" si="15"/>
        <v>0</v>
      </c>
      <c r="AG30" s="70">
        <f t="shared" ca="1" si="15"/>
        <v>17000</v>
      </c>
      <c r="AH30" s="70">
        <f t="shared" ca="1" si="15"/>
        <v>17000</v>
      </c>
      <c r="AI30" s="71">
        <f t="shared" ca="1" si="15"/>
        <v>99875</v>
      </c>
      <c r="AJ30" s="70">
        <f t="shared" ca="1" si="15"/>
        <v>2.016</v>
      </c>
      <c r="AK30" s="70">
        <f t="shared" ca="1" si="15"/>
        <v>0.48</v>
      </c>
      <c r="AL30" s="70">
        <f t="shared" ca="1" si="15"/>
        <v>1.38</v>
      </c>
      <c r="AM30" s="70">
        <f t="shared" ca="1" si="15"/>
        <v>0.65999999999999992</v>
      </c>
      <c r="AN30" s="70">
        <f t="shared" ca="1" si="15"/>
        <v>0</v>
      </c>
      <c r="AO30" s="70">
        <f t="shared" ca="1" si="15"/>
        <v>0.24</v>
      </c>
      <c r="AP30" s="70">
        <f t="shared" ca="1" si="15"/>
        <v>0.52800000000000002</v>
      </c>
      <c r="AQ30" s="71">
        <f t="shared" ca="1" si="15"/>
        <v>5.3040000000000003</v>
      </c>
      <c r="AR30" s="70">
        <f t="shared" ref="AR30:AY30" ca="1" si="16">AB30/AJ30</f>
        <v>8432.539682539682</v>
      </c>
      <c r="AS30" s="70">
        <f t="shared" ca="1" si="16"/>
        <v>35416.666666666672</v>
      </c>
      <c r="AT30" s="70">
        <f t="shared" ca="1" si="16"/>
        <v>15398.550724637682</v>
      </c>
      <c r="AU30" s="70">
        <f t="shared" ca="1" si="16"/>
        <v>16098.48484848485</v>
      </c>
      <c r="AV30" s="70" t="e">
        <f t="shared" ca="1" si="16"/>
        <v>#DIV/0!</v>
      </c>
      <c r="AW30" s="70">
        <f t="shared" ca="1" si="16"/>
        <v>70833.333333333343</v>
      </c>
      <c r="AX30" s="70">
        <f t="shared" ca="1" si="16"/>
        <v>32196.969696969696</v>
      </c>
      <c r="AY30" s="72">
        <f t="shared" ca="1" si="16"/>
        <v>18830.128205128203</v>
      </c>
      <c r="AZ30" s="73"/>
      <c r="BA30" s="73"/>
      <c r="BB30" s="73"/>
      <c r="BC30" s="73"/>
      <c r="BD30" s="73"/>
      <c r="BE30" s="73"/>
      <c r="BF30" s="73"/>
    </row>
    <row r="31" spans="2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100000</v>
      </c>
      <c r="N32" s="78"/>
      <c r="O32" s="77"/>
      <c r="P32" s="77"/>
      <c r="Q32" s="123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5.3040000000000003</v>
      </c>
      <c r="AR32" s="68"/>
      <c r="AS32" s="68"/>
      <c r="AT32" s="68"/>
      <c r="AU32" s="68"/>
      <c r="AV32" s="68"/>
      <c r="AW32" s="68"/>
      <c r="AX32" s="68"/>
      <c r="AY32" s="81">
        <f ca="1">AI30</f>
        <v>99875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7" t="s">
        <v>31</v>
      </c>
      <c r="M33" s="78">
        <f ca="1">AI30/AQ30</f>
        <v>18830.128205128203</v>
      </c>
      <c r="N33" s="82"/>
      <c r="O33" s="69"/>
      <c r="P33" s="74">
        <v>28000000</v>
      </c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1</v>
      </c>
      <c r="AR33" s="68"/>
      <c r="AS33" s="68"/>
      <c r="AT33" s="68"/>
      <c r="AU33" s="68"/>
      <c r="AV33" s="68"/>
      <c r="AW33" s="68"/>
      <c r="AX33" s="68"/>
      <c r="AY33" s="84">
        <f ca="1">M32-AY32</f>
        <v>125</v>
      </c>
      <c r="AZ33" s="73">
        <f ca="1">AQ30*70%</f>
        <v>3.7128000000000001</v>
      </c>
      <c r="BA33" s="73"/>
      <c r="BB33" s="73">
        <f ca="1">BA33+AZ33</f>
        <v>3.7128000000000001</v>
      </c>
      <c r="BC33" s="73">
        <f>M32</f>
        <v>100000</v>
      </c>
      <c r="BD33" s="73">
        <f ca="1">BC33/BB33</f>
        <v>26933.850463262228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7" t="s">
        <v>32</v>
      </c>
      <c r="M34" s="85">
        <f ca="1">M33*3</f>
        <v>56490.38461538461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</row>
    <row r="38" spans="1:58" s="96" customFormat="1" ht="15.6">
      <c r="A38" s="95" t="s">
        <v>67</v>
      </c>
      <c r="B38" s="95"/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4">
      <c r="A49" s="97"/>
      <c r="B49" s="97"/>
    </row>
    <row r="50" spans="1:4">
      <c r="A50" s="97"/>
      <c r="B50" s="97"/>
    </row>
    <row r="51" spans="1:4">
      <c r="A51" s="97"/>
      <c r="B51" s="97"/>
    </row>
    <row r="52" spans="1:4">
      <c r="A52" s="97"/>
      <c r="B52" s="97"/>
    </row>
    <row r="53" spans="1:4">
      <c r="A53" s="97"/>
      <c r="B53" s="97"/>
    </row>
    <row r="54" spans="1:4">
      <c r="A54" s="97"/>
      <c r="B54" s="97"/>
    </row>
    <row r="55" spans="1:4">
      <c r="A55" s="97"/>
      <c r="B55" s="97"/>
    </row>
    <row r="56" spans="1:4">
      <c r="C56" s="98"/>
      <c r="D56" s="98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61" priority="2" operator="containsText" text="Paid">
      <formula>NOT(ISERROR(SEARCH("Paid",B6)))</formula>
    </cfRule>
    <cfRule type="containsText" dxfId="60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55"/>
  <sheetViews>
    <sheetView topLeftCell="X1" zoomScale="80" zoomScaleNormal="80" workbookViewId="0">
      <selection activeCell="A26" sqref="A26"/>
    </sheetView>
  </sheetViews>
  <sheetFormatPr defaultRowHeight="14.4"/>
  <cols>
    <col min="1" max="1" width="13.109375" bestFit="1" customWidth="1"/>
    <col min="2" max="2" width="12" bestFit="1" customWidth="1"/>
    <col min="3" max="3" width="11.5546875" bestFit="1" customWidth="1"/>
    <col min="4" max="4" width="12" bestFit="1" customWidth="1"/>
    <col min="5" max="5" width="13.88671875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9" bestFit="1" customWidth="1"/>
    <col min="17" max="17" width="8.4414062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33203125" bestFit="1" customWidth="1"/>
    <col min="53" max="53" width="11.33203125" bestFit="1" customWidth="1"/>
    <col min="54" max="54" width="11.88671875" bestFit="1" customWidth="1"/>
    <col min="55" max="55" width="14.6640625" bestFit="1" customWidth="1"/>
    <col min="56" max="56" width="11.109375" bestFit="1" customWidth="1"/>
    <col min="57" max="57" width="10.44140625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78" ht="15" customHeight="1">
      <c r="A1" s="314">
        <v>43466</v>
      </c>
      <c r="B1" s="315" t="s">
        <v>74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O1" s="1"/>
    </row>
    <row r="2" spans="1:78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</row>
    <row r="3" spans="1:78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O3" s="1">
        <v>500</v>
      </c>
      <c r="BP3">
        <v>7</v>
      </c>
    </row>
    <row r="4" spans="1:78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O4">
        <v>4200</v>
      </c>
      <c r="BP4">
        <v>7</v>
      </c>
    </row>
    <row r="5" spans="1:7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5200</v>
      </c>
      <c r="BP5">
        <v>0</v>
      </c>
    </row>
    <row r="6" spans="1:78" ht="15" thickBot="1">
      <c r="A6" s="10">
        <v>43497</v>
      </c>
      <c r="B6" s="3" t="s">
        <v>65</v>
      </c>
      <c r="C6" s="22">
        <v>0</v>
      </c>
      <c r="D6" s="23">
        <v>4.1666666666666664E-2</v>
      </c>
      <c r="E6" s="239">
        <v>0</v>
      </c>
      <c r="F6" s="240">
        <v>1E-3</v>
      </c>
      <c r="G6" s="240">
        <v>1E-3</v>
      </c>
      <c r="H6" s="240">
        <v>2E-3</v>
      </c>
      <c r="I6" s="240">
        <v>2E-3</v>
      </c>
      <c r="J6" s="240">
        <v>0</v>
      </c>
      <c r="K6" s="240">
        <v>2E-3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1700</v>
      </c>
      <c r="V6" s="29">
        <v>1700</v>
      </c>
      <c r="W6" s="29">
        <v>1700</v>
      </c>
      <c r="X6" s="29">
        <v>1700</v>
      </c>
      <c r="Y6" s="29">
        <v>1700</v>
      </c>
      <c r="Z6" s="29">
        <v>1700</v>
      </c>
      <c r="AA6" s="29">
        <v>1700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 t="str">
        <f>IFERROR(U6/6/E6,"0")</f>
        <v>0</v>
      </c>
      <c r="BA6" s="37">
        <f t="shared" ref="BA6:BF29" si="12">IFERROR(V6/6/F6,"0")</f>
        <v>283333.33333333331</v>
      </c>
      <c r="BB6" s="37">
        <f t="shared" si="12"/>
        <v>283333.33333333331</v>
      </c>
      <c r="BC6" s="37">
        <f t="shared" si="12"/>
        <v>141666.66666666666</v>
      </c>
      <c r="BD6" s="37">
        <f t="shared" si="12"/>
        <v>141666.66666666666</v>
      </c>
      <c r="BE6" s="37" t="str">
        <f t="shared" si="12"/>
        <v>0</v>
      </c>
      <c r="BF6" s="37">
        <f t="shared" si="12"/>
        <v>141666.66666666666</v>
      </c>
      <c r="BG6" s="38"/>
      <c r="BH6" s="38"/>
      <c r="BI6" s="38"/>
      <c r="BJ6" s="38"/>
      <c r="BK6" s="38"/>
      <c r="BL6" s="38"/>
      <c r="BM6" s="38"/>
      <c r="BY6">
        <v>0</v>
      </c>
      <c r="BZ6">
        <v>5</v>
      </c>
    </row>
    <row r="7" spans="1:78" ht="15" thickBot="1">
      <c r="A7" s="10">
        <v>43525</v>
      </c>
      <c r="B7" s="3" t="s">
        <v>65</v>
      </c>
      <c r="C7" s="39">
        <v>4.1666666666666664E-2</v>
      </c>
      <c r="D7" s="40">
        <v>8.3333333333333329E-2</v>
      </c>
      <c r="E7" s="241">
        <v>0</v>
      </c>
      <c r="F7" s="242">
        <v>2E-3</v>
      </c>
      <c r="G7" s="242">
        <v>0</v>
      </c>
      <c r="H7" s="242">
        <v>0</v>
      </c>
      <c r="I7" s="242">
        <v>3.0000000000000001E-3</v>
      </c>
      <c r="J7" s="242">
        <v>0</v>
      </c>
      <c r="K7" s="242">
        <v>3.0000000000000001E-3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1700</v>
      </c>
      <c r="V7" s="29">
        <v>1700</v>
      </c>
      <c r="W7" s="29">
        <v>1700</v>
      </c>
      <c r="X7" s="29">
        <v>1700</v>
      </c>
      <c r="Y7" s="29">
        <v>1700</v>
      </c>
      <c r="Z7" s="29">
        <v>1700</v>
      </c>
      <c r="AA7" s="29">
        <v>1700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21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 t="str">
        <f t="shared" ref="AZ7:AZ29" si="13">IFERROR(U7/6/E7,"0")</f>
        <v>0</v>
      </c>
      <c r="BA7" s="37">
        <f t="shared" si="12"/>
        <v>141666.66666666666</v>
      </c>
      <c r="BB7" s="37" t="str">
        <f t="shared" si="12"/>
        <v>0</v>
      </c>
      <c r="BC7" s="37" t="str">
        <f t="shared" si="12"/>
        <v>0</v>
      </c>
      <c r="BD7" s="37">
        <f t="shared" si="12"/>
        <v>94444.444444444438</v>
      </c>
      <c r="BE7" s="37" t="str">
        <f t="shared" si="12"/>
        <v>0</v>
      </c>
      <c r="BF7" s="37">
        <f t="shared" si="12"/>
        <v>94444.444444444438</v>
      </c>
      <c r="BG7" s="38"/>
      <c r="BH7" s="38"/>
      <c r="BI7" s="38"/>
      <c r="BJ7" s="38"/>
      <c r="BK7" s="38"/>
      <c r="BL7" s="38"/>
      <c r="BM7" s="38"/>
      <c r="BY7">
        <v>2000</v>
      </c>
      <c r="BZ7">
        <v>6</v>
      </c>
    </row>
    <row r="8" spans="1:78" ht="15" thickBot="1">
      <c r="A8" s="10">
        <v>43556</v>
      </c>
      <c r="B8" s="3" t="s">
        <v>65</v>
      </c>
      <c r="C8" s="39">
        <v>8.3333333333333329E-2</v>
      </c>
      <c r="D8" s="40">
        <v>0.125</v>
      </c>
      <c r="E8" s="241">
        <v>1E-3</v>
      </c>
      <c r="F8" s="242">
        <v>1E-3</v>
      </c>
      <c r="G8" s="242">
        <v>0</v>
      </c>
      <c r="H8" s="242">
        <v>1E-3</v>
      </c>
      <c r="I8" s="242">
        <v>0</v>
      </c>
      <c r="J8" s="242">
        <v>0</v>
      </c>
      <c r="K8" s="242">
        <v>0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1700</v>
      </c>
      <c r="V8" s="29">
        <v>1700</v>
      </c>
      <c r="W8" s="29">
        <v>1700</v>
      </c>
      <c r="X8" s="29">
        <v>1700</v>
      </c>
      <c r="Y8" s="29">
        <v>1700</v>
      </c>
      <c r="Z8" s="29">
        <v>1700</v>
      </c>
      <c r="AA8" s="29">
        <v>1700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21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3"/>
        <v>283333.33333333331</v>
      </c>
      <c r="BA8" s="37">
        <f t="shared" si="12"/>
        <v>283333.33333333331</v>
      </c>
      <c r="BB8" s="37" t="str">
        <f t="shared" si="12"/>
        <v>0</v>
      </c>
      <c r="BC8" s="37">
        <f t="shared" si="12"/>
        <v>283333.33333333331</v>
      </c>
      <c r="BD8" s="37" t="str">
        <f t="shared" si="12"/>
        <v>0</v>
      </c>
      <c r="BE8" s="37" t="str">
        <f t="shared" si="12"/>
        <v>0</v>
      </c>
      <c r="BF8" s="37" t="str">
        <f t="shared" si="12"/>
        <v>0</v>
      </c>
      <c r="BG8" s="38"/>
      <c r="BH8" s="38"/>
      <c r="BI8" s="38"/>
      <c r="BJ8" s="38"/>
      <c r="BK8" s="38"/>
      <c r="BL8" s="38"/>
      <c r="BM8" s="38"/>
      <c r="BY8">
        <v>3000</v>
      </c>
      <c r="BZ8">
        <v>6</v>
      </c>
    </row>
    <row r="9" spans="1:78" ht="15" thickBot="1">
      <c r="A9" s="10">
        <v>43586</v>
      </c>
      <c r="B9" s="3" t="s">
        <v>65</v>
      </c>
      <c r="C9" s="39">
        <v>0.125</v>
      </c>
      <c r="D9" s="40">
        <v>0.16666666666666666</v>
      </c>
      <c r="E9" s="241">
        <v>0</v>
      </c>
      <c r="F9" s="242">
        <v>0</v>
      </c>
      <c r="G9" s="242">
        <v>2E-3</v>
      </c>
      <c r="H9" s="242">
        <v>0</v>
      </c>
      <c r="I9" s="242">
        <v>0</v>
      </c>
      <c r="J9" s="242">
        <v>1E-3</v>
      </c>
      <c r="K9" s="242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1700</v>
      </c>
      <c r="V9" s="29">
        <v>1700</v>
      </c>
      <c r="W9" s="29">
        <v>1700</v>
      </c>
      <c r="X9" s="29">
        <v>1700</v>
      </c>
      <c r="Y9" s="29">
        <v>1700</v>
      </c>
      <c r="Z9" s="29">
        <v>1700</v>
      </c>
      <c r="AA9" s="29">
        <v>1700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21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13"/>
        <v>0</v>
      </c>
      <c r="BA9" s="37" t="str">
        <f t="shared" si="12"/>
        <v>0</v>
      </c>
      <c r="BB9" s="37">
        <f t="shared" si="12"/>
        <v>141666.66666666666</v>
      </c>
      <c r="BC9" s="37" t="str">
        <f t="shared" si="12"/>
        <v>0</v>
      </c>
      <c r="BD9" s="37" t="str">
        <f t="shared" si="12"/>
        <v>0</v>
      </c>
      <c r="BE9" s="37">
        <f t="shared" si="12"/>
        <v>283333.33333333331</v>
      </c>
      <c r="BF9" s="37" t="str">
        <f t="shared" si="12"/>
        <v>0</v>
      </c>
      <c r="BG9" s="38"/>
      <c r="BH9" s="38"/>
      <c r="BI9" s="38"/>
      <c r="BJ9" s="38"/>
      <c r="BK9" s="38"/>
      <c r="BL9" s="38"/>
      <c r="BM9" s="38"/>
      <c r="BY9">
        <v>4000</v>
      </c>
      <c r="BZ9">
        <v>5</v>
      </c>
    </row>
    <row r="10" spans="1:78" ht="15" thickBot="1">
      <c r="A10" s="10">
        <v>43617</v>
      </c>
      <c r="B10" s="3" t="s">
        <v>65</v>
      </c>
      <c r="C10" s="39">
        <v>0.16666666666666666</v>
      </c>
      <c r="D10" s="40">
        <v>0.20833333333333334</v>
      </c>
      <c r="E10" s="241">
        <v>0</v>
      </c>
      <c r="F10" s="242">
        <v>2E-3</v>
      </c>
      <c r="G10" s="242">
        <v>0</v>
      </c>
      <c r="H10" s="242">
        <v>0</v>
      </c>
      <c r="I10" s="242">
        <v>0</v>
      </c>
      <c r="J10" s="242">
        <v>2E-3</v>
      </c>
      <c r="K10" s="242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1700</v>
      </c>
      <c r="V10" s="29">
        <v>1700</v>
      </c>
      <c r="W10" s="29">
        <v>1700</v>
      </c>
      <c r="X10" s="29">
        <v>1700</v>
      </c>
      <c r="Y10" s="29">
        <v>1700</v>
      </c>
      <c r="Z10" s="29">
        <v>1700</v>
      </c>
      <c r="AA10" s="29">
        <v>1700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21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>
        <f t="shared" si="12"/>
        <v>141666.66666666666</v>
      </c>
      <c r="BB10" s="37" t="str">
        <f t="shared" si="12"/>
        <v>0</v>
      </c>
      <c r="BC10" s="37" t="str">
        <f t="shared" si="12"/>
        <v>0</v>
      </c>
      <c r="BD10" s="37" t="str">
        <f t="shared" si="12"/>
        <v>0</v>
      </c>
      <c r="BE10" s="37">
        <f t="shared" si="12"/>
        <v>141666.66666666666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  <c r="BY10">
        <v>5000</v>
      </c>
      <c r="BZ10">
        <v>0</v>
      </c>
    </row>
    <row r="11" spans="1:78" ht="15" thickBot="1">
      <c r="A11" s="10">
        <v>43647</v>
      </c>
      <c r="B11" s="3" t="s">
        <v>65</v>
      </c>
      <c r="C11" s="39">
        <v>0.20833333333333334</v>
      </c>
      <c r="D11" s="40">
        <v>0.25</v>
      </c>
      <c r="E11" s="241">
        <v>0</v>
      </c>
      <c r="F11" s="242">
        <v>0</v>
      </c>
      <c r="G11" s="242">
        <v>0</v>
      </c>
      <c r="H11" s="242">
        <v>1E-3</v>
      </c>
      <c r="I11" s="242">
        <v>1E-3</v>
      </c>
      <c r="J11" s="242">
        <v>0</v>
      </c>
      <c r="K11" s="242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1700</v>
      </c>
      <c r="V11" s="29">
        <v>1700</v>
      </c>
      <c r="W11" s="29">
        <v>1700</v>
      </c>
      <c r="X11" s="29">
        <v>1700</v>
      </c>
      <c r="Y11" s="29">
        <v>1700</v>
      </c>
      <c r="Z11" s="29">
        <v>1700</v>
      </c>
      <c r="AA11" s="29">
        <v>1700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21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13"/>
        <v>0</v>
      </c>
      <c r="BA11" s="37" t="str">
        <f t="shared" si="12"/>
        <v>0</v>
      </c>
      <c r="BB11" s="37" t="str">
        <f t="shared" si="12"/>
        <v>0</v>
      </c>
      <c r="BC11" s="37">
        <f t="shared" si="12"/>
        <v>283333.33333333331</v>
      </c>
      <c r="BD11" s="37">
        <f t="shared" si="12"/>
        <v>283333.33333333331</v>
      </c>
      <c r="BE11" s="37" t="str">
        <f t="shared" si="12"/>
        <v>0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  <c r="BY11">
        <v>6000</v>
      </c>
      <c r="BZ11">
        <v>0</v>
      </c>
    </row>
    <row r="12" spans="1:78" ht="15" thickBot="1">
      <c r="A12" s="10">
        <v>43678</v>
      </c>
      <c r="B12" s="3" t="s">
        <v>65</v>
      </c>
      <c r="C12" s="39">
        <v>0.25</v>
      </c>
      <c r="D12" s="40">
        <v>0.29166666666666669</v>
      </c>
      <c r="E12" s="241">
        <v>1E-3</v>
      </c>
      <c r="F12" s="242">
        <v>0</v>
      </c>
      <c r="G12" s="242">
        <v>0</v>
      </c>
      <c r="H12" s="242">
        <v>1E-3</v>
      </c>
      <c r="I12" s="242">
        <v>0</v>
      </c>
      <c r="J12" s="242">
        <v>0</v>
      </c>
      <c r="K12" s="242">
        <v>0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1700</v>
      </c>
      <c r="V12" s="29">
        <v>1700</v>
      </c>
      <c r="W12" s="29">
        <v>1700</v>
      </c>
      <c r="X12" s="29">
        <v>1700</v>
      </c>
      <c r="Y12" s="29">
        <v>1700</v>
      </c>
      <c r="Z12" s="29">
        <v>1700</v>
      </c>
      <c r="AA12" s="29">
        <v>1700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21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283333.33333333331</v>
      </c>
      <c r="BA12" s="37" t="str">
        <f t="shared" si="12"/>
        <v>0</v>
      </c>
      <c r="BB12" s="37" t="str">
        <f t="shared" si="12"/>
        <v>0</v>
      </c>
      <c r="BC12" s="37">
        <f t="shared" si="12"/>
        <v>283333.33333333331</v>
      </c>
      <c r="BD12" s="37" t="str">
        <f t="shared" si="12"/>
        <v>0</v>
      </c>
      <c r="BE12" s="37" t="str">
        <f t="shared" si="12"/>
        <v>0</v>
      </c>
      <c r="BF12" s="37" t="str">
        <f t="shared" si="12"/>
        <v>0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65</v>
      </c>
      <c r="C13" s="39">
        <v>0.29166666666666669</v>
      </c>
      <c r="D13" s="40">
        <v>0.33333333333333331</v>
      </c>
      <c r="E13" s="241">
        <v>2E-3</v>
      </c>
      <c r="F13" s="242">
        <v>5.0000000000000001E-3</v>
      </c>
      <c r="G13" s="242">
        <v>7.0000000000000001E-3</v>
      </c>
      <c r="H13" s="242">
        <v>1E-3</v>
      </c>
      <c r="I13" s="242">
        <v>5.0000000000000001E-3</v>
      </c>
      <c r="J13" s="242">
        <v>1E-3</v>
      </c>
      <c r="K13" s="242">
        <v>0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1700</v>
      </c>
      <c r="V13" s="29">
        <v>1700</v>
      </c>
      <c r="W13" s="29">
        <v>1700</v>
      </c>
      <c r="X13" s="29">
        <v>1700</v>
      </c>
      <c r="Y13" s="29">
        <v>1700</v>
      </c>
      <c r="Z13" s="29">
        <v>1700</v>
      </c>
      <c r="AA13" s="29">
        <v>1700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21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3"/>
        <v>141666.66666666666</v>
      </c>
      <c r="BA13" s="37">
        <f t="shared" si="12"/>
        <v>56666.666666666664</v>
      </c>
      <c r="BB13" s="37">
        <f t="shared" si="12"/>
        <v>40476.190476190473</v>
      </c>
      <c r="BC13" s="37">
        <f t="shared" si="12"/>
        <v>283333.33333333331</v>
      </c>
      <c r="BD13" s="37">
        <f t="shared" si="12"/>
        <v>56666.666666666664</v>
      </c>
      <c r="BE13" s="37">
        <f t="shared" si="12"/>
        <v>283333.33333333331</v>
      </c>
      <c r="BF13" s="37" t="str">
        <f t="shared" si="12"/>
        <v>0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66</v>
      </c>
      <c r="C14" s="39">
        <v>0.33333333333333331</v>
      </c>
      <c r="D14" s="40">
        <v>0.375</v>
      </c>
      <c r="E14" s="241">
        <v>0</v>
      </c>
      <c r="F14" s="242">
        <v>0</v>
      </c>
      <c r="G14" s="242">
        <v>0</v>
      </c>
      <c r="H14" s="242">
        <v>1E-3</v>
      </c>
      <c r="I14" s="242">
        <v>0</v>
      </c>
      <c r="J14" s="242">
        <v>0</v>
      </c>
      <c r="K14" s="242">
        <v>1E-3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1700</v>
      </c>
      <c r="V14" s="29">
        <v>1700</v>
      </c>
      <c r="W14" s="29">
        <v>1700</v>
      </c>
      <c r="X14" s="29">
        <v>1700</v>
      </c>
      <c r="Y14" s="29">
        <v>1700</v>
      </c>
      <c r="Z14" s="29">
        <v>1700</v>
      </c>
      <c r="AA14" s="29">
        <v>1700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21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 t="str">
        <f t="shared" si="13"/>
        <v>0</v>
      </c>
      <c r="BA14" s="37" t="str">
        <f t="shared" si="12"/>
        <v>0</v>
      </c>
      <c r="BB14" s="37" t="str">
        <f t="shared" si="12"/>
        <v>0</v>
      </c>
      <c r="BC14" s="37">
        <f t="shared" si="12"/>
        <v>283333.33333333331</v>
      </c>
      <c r="BD14" s="37" t="str">
        <f t="shared" si="12"/>
        <v>0</v>
      </c>
      <c r="BE14" s="37" t="str">
        <f t="shared" si="12"/>
        <v>0</v>
      </c>
      <c r="BF14" s="37">
        <f t="shared" si="12"/>
        <v>283333.33333333331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66</v>
      </c>
      <c r="C15" s="39">
        <v>0.375</v>
      </c>
      <c r="D15" s="40">
        <v>0.41666666666666669</v>
      </c>
      <c r="E15" s="241">
        <v>1E-3</v>
      </c>
      <c r="F15" s="242">
        <v>4.0000000000000001E-3</v>
      </c>
      <c r="G15" s="242">
        <v>0</v>
      </c>
      <c r="H15" s="242">
        <v>1E-3</v>
      </c>
      <c r="I15" s="242">
        <v>0</v>
      </c>
      <c r="J15" s="242">
        <v>0</v>
      </c>
      <c r="K15" s="242">
        <v>1E-3</v>
      </c>
      <c r="L15" s="41">
        <f t="shared" ca="1" si="4"/>
        <v>372</v>
      </c>
      <c r="M15" s="42">
        <f t="shared" si="5"/>
        <v>2</v>
      </c>
      <c r="N15" s="43">
        <f t="shared" si="5"/>
        <v>2</v>
      </c>
      <c r="O15" s="43">
        <f t="shared" si="5"/>
        <v>2</v>
      </c>
      <c r="P15" s="43">
        <f t="shared" si="5"/>
        <v>2</v>
      </c>
      <c r="Q15" s="43">
        <f t="shared" si="5"/>
        <v>2</v>
      </c>
      <c r="R15" s="43">
        <f t="shared" si="5"/>
        <v>2</v>
      </c>
      <c r="S15" s="44">
        <f t="shared" si="5"/>
        <v>2</v>
      </c>
      <c r="T15" s="45">
        <f t="shared" ca="1" si="6"/>
        <v>62</v>
      </c>
      <c r="U15" s="29">
        <v>1700</v>
      </c>
      <c r="V15" s="29">
        <v>1700</v>
      </c>
      <c r="W15" s="29">
        <v>1700</v>
      </c>
      <c r="X15" s="29">
        <v>1700</v>
      </c>
      <c r="Y15" s="29">
        <v>1700</v>
      </c>
      <c r="Z15" s="29">
        <v>1700</v>
      </c>
      <c r="AA15" s="29">
        <v>1700</v>
      </c>
      <c r="AB15" s="49">
        <f t="shared" ca="1" si="7"/>
        <v>13600</v>
      </c>
      <c r="AC15" s="50">
        <f t="shared" ca="1" si="7"/>
        <v>13600</v>
      </c>
      <c r="AD15" s="50">
        <f t="shared" ca="1" si="7"/>
        <v>17000</v>
      </c>
      <c r="AE15" s="50">
        <f t="shared" ca="1" si="7"/>
        <v>17000</v>
      </c>
      <c r="AF15" s="50">
        <f t="shared" ca="1" si="7"/>
        <v>17000</v>
      </c>
      <c r="AG15" s="50">
        <f t="shared" ca="1" si="7"/>
        <v>13600</v>
      </c>
      <c r="AH15" s="51">
        <f t="shared" ca="1" si="7"/>
        <v>13600</v>
      </c>
      <c r="AI15" s="121">
        <f t="shared" ca="1" si="8"/>
        <v>105400</v>
      </c>
      <c r="AJ15" s="49">
        <f t="shared" ca="1" si="9"/>
        <v>4.8000000000000001E-2</v>
      </c>
      <c r="AK15" s="50">
        <f t="shared" ca="1" si="9"/>
        <v>0.192</v>
      </c>
      <c r="AL15" s="50">
        <f t="shared" ca="1" si="9"/>
        <v>0</v>
      </c>
      <c r="AM15" s="50">
        <f t="shared" ca="1" si="9"/>
        <v>0.06</v>
      </c>
      <c r="AN15" s="50">
        <f t="shared" ca="1" si="9"/>
        <v>0</v>
      </c>
      <c r="AO15" s="50">
        <f t="shared" ca="1" si="9"/>
        <v>0</v>
      </c>
      <c r="AP15" s="51">
        <f t="shared" ca="1" si="9"/>
        <v>4.8000000000000001E-2</v>
      </c>
      <c r="AQ15" s="52">
        <f t="shared" ca="1" si="10"/>
        <v>0.34799999999999998</v>
      </c>
      <c r="AR15" s="49">
        <f t="shared" ca="1" si="11"/>
        <v>283333.33333333331</v>
      </c>
      <c r="AS15" s="50">
        <f t="shared" ca="1" si="11"/>
        <v>70833.333333333328</v>
      </c>
      <c r="AT15" s="50" t="str">
        <f t="shared" ca="1" si="11"/>
        <v/>
      </c>
      <c r="AU15" s="50">
        <f t="shared" ca="1" si="11"/>
        <v>283333.33333333337</v>
      </c>
      <c r="AV15" s="50" t="str">
        <f t="shared" ca="1" si="11"/>
        <v/>
      </c>
      <c r="AW15" s="50" t="str">
        <f t="shared" ca="1" si="11"/>
        <v/>
      </c>
      <c r="AX15" s="51">
        <f t="shared" ca="1" si="11"/>
        <v>283333.33333333331</v>
      </c>
      <c r="AY15" s="52">
        <f t="shared" ca="1" si="11"/>
        <v>302873.5632183908</v>
      </c>
      <c r="AZ15" s="37">
        <f t="shared" si="13"/>
        <v>283333.33333333331</v>
      </c>
      <c r="BA15" s="37">
        <f t="shared" si="12"/>
        <v>70833.333333333328</v>
      </c>
      <c r="BB15" s="37" t="str">
        <f t="shared" si="12"/>
        <v>0</v>
      </c>
      <c r="BC15" s="37">
        <f t="shared" si="12"/>
        <v>283333.33333333331</v>
      </c>
      <c r="BD15" s="37" t="str">
        <f t="shared" si="12"/>
        <v>0</v>
      </c>
      <c r="BE15" s="37" t="str">
        <f t="shared" si="12"/>
        <v>0</v>
      </c>
      <c r="BF15" s="37">
        <f t="shared" si="12"/>
        <v>283333.33333333331</v>
      </c>
      <c r="BG15" s="38">
        <v>2</v>
      </c>
      <c r="BH15" s="38">
        <v>2</v>
      </c>
      <c r="BI15" s="38">
        <v>2</v>
      </c>
      <c r="BJ15" s="38">
        <v>2</v>
      </c>
      <c r="BK15" s="38">
        <v>2</v>
      </c>
      <c r="BL15" s="38">
        <v>2</v>
      </c>
      <c r="BM15" s="38">
        <v>2</v>
      </c>
    </row>
    <row r="16" spans="1:78" ht="15" thickBot="1">
      <c r="A16" s="10">
        <v>43800</v>
      </c>
      <c r="B16" s="3" t="s">
        <v>66</v>
      </c>
      <c r="C16" s="39">
        <v>0.41666666666666669</v>
      </c>
      <c r="D16" s="40">
        <v>0.45833333333333331</v>
      </c>
      <c r="E16" s="241">
        <v>0</v>
      </c>
      <c r="F16" s="242">
        <v>1E-3</v>
      </c>
      <c r="G16" s="242">
        <v>2E-3</v>
      </c>
      <c r="H16" s="242">
        <v>1.0999999999999999E-2</v>
      </c>
      <c r="I16" s="242">
        <v>0</v>
      </c>
      <c r="J16" s="242">
        <v>3.0000000000000001E-3</v>
      </c>
      <c r="K16" s="242">
        <v>0</v>
      </c>
      <c r="L16" s="41">
        <f t="shared" ca="1" si="4"/>
        <v>372</v>
      </c>
      <c r="M16" s="42">
        <f t="shared" si="5"/>
        <v>2</v>
      </c>
      <c r="N16" s="43">
        <f t="shared" si="5"/>
        <v>2</v>
      </c>
      <c r="O16" s="43">
        <f t="shared" si="5"/>
        <v>2</v>
      </c>
      <c r="P16" s="43">
        <f t="shared" si="5"/>
        <v>2</v>
      </c>
      <c r="Q16" s="43">
        <f t="shared" si="5"/>
        <v>2</v>
      </c>
      <c r="R16" s="43">
        <f t="shared" si="5"/>
        <v>2</v>
      </c>
      <c r="S16" s="44">
        <f t="shared" si="5"/>
        <v>2</v>
      </c>
      <c r="T16" s="45">
        <f t="shared" ca="1" si="6"/>
        <v>62</v>
      </c>
      <c r="U16" s="29">
        <v>1700</v>
      </c>
      <c r="V16" s="29">
        <v>1700</v>
      </c>
      <c r="W16" s="29">
        <v>1700</v>
      </c>
      <c r="X16" s="29">
        <v>1700</v>
      </c>
      <c r="Y16" s="29">
        <v>1700</v>
      </c>
      <c r="Z16" s="29">
        <v>1700</v>
      </c>
      <c r="AA16" s="29">
        <v>1700</v>
      </c>
      <c r="AB16" s="49">
        <f t="shared" ca="1" si="7"/>
        <v>13600</v>
      </c>
      <c r="AC16" s="50">
        <f t="shared" ca="1" si="7"/>
        <v>13600</v>
      </c>
      <c r="AD16" s="50">
        <f t="shared" ca="1" si="7"/>
        <v>17000</v>
      </c>
      <c r="AE16" s="50">
        <f t="shared" ca="1" si="7"/>
        <v>17000</v>
      </c>
      <c r="AF16" s="50">
        <f t="shared" ca="1" si="7"/>
        <v>17000</v>
      </c>
      <c r="AG16" s="50">
        <f t="shared" ca="1" si="7"/>
        <v>13600</v>
      </c>
      <c r="AH16" s="51">
        <f t="shared" ca="1" si="7"/>
        <v>13600</v>
      </c>
      <c r="AI16" s="121">
        <f t="shared" ca="1" si="8"/>
        <v>105400</v>
      </c>
      <c r="AJ16" s="49">
        <f t="shared" ca="1" si="9"/>
        <v>0</v>
      </c>
      <c r="AK16" s="50">
        <f t="shared" ca="1" si="9"/>
        <v>4.8000000000000001E-2</v>
      </c>
      <c r="AL16" s="50">
        <f t="shared" ca="1" si="9"/>
        <v>0.12</v>
      </c>
      <c r="AM16" s="50">
        <f t="shared" ca="1" si="9"/>
        <v>0.65999999999999992</v>
      </c>
      <c r="AN16" s="50">
        <f t="shared" ca="1" si="9"/>
        <v>0</v>
      </c>
      <c r="AO16" s="50">
        <f t="shared" ca="1" si="9"/>
        <v>0.14400000000000002</v>
      </c>
      <c r="AP16" s="51">
        <f t="shared" ca="1" si="9"/>
        <v>0</v>
      </c>
      <c r="AQ16" s="52">
        <f t="shared" ca="1" si="10"/>
        <v>0.97199999999999986</v>
      </c>
      <c r="AR16" s="49" t="str">
        <f t="shared" ca="1" si="11"/>
        <v/>
      </c>
      <c r="AS16" s="50">
        <f t="shared" ca="1" si="11"/>
        <v>283333.33333333331</v>
      </c>
      <c r="AT16" s="50">
        <f t="shared" ca="1" si="11"/>
        <v>141666.66666666669</v>
      </c>
      <c r="AU16" s="50">
        <f t="shared" ca="1" si="11"/>
        <v>25757.57575757576</v>
      </c>
      <c r="AV16" s="50" t="str">
        <f t="shared" ca="1" si="11"/>
        <v/>
      </c>
      <c r="AW16" s="50">
        <f t="shared" ca="1" si="11"/>
        <v>94444.444444444438</v>
      </c>
      <c r="AX16" s="51" t="str">
        <f t="shared" ca="1" si="11"/>
        <v/>
      </c>
      <c r="AY16" s="52">
        <f t="shared" ca="1" si="11"/>
        <v>108436.21399176956</v>
      </c>
      <c r="AZ16" s="37" t="str">
        <f t="shared" si="13"/>
        <v>0</v>
      </c>
      <c r="BA16" s="37">
        <f t="shared" si="12"/>
        <v>283333.33333333331</v>
      </c>
      <c r="BB16" s="37">
        <f t="shared" si="12"/>
        <v>141666.66666666666</v>
      </c>
      <c r="BC16" s="37">
        <f t="shared" si="12"/>
        <v>25757.575757575756</v>
      </c>
      <c r="BD16" s="37" t="str">
        <f t="shared" si="12"/>
        <v>0</v>
      </c>
      <c r="BE16" s="37">
        <f t="shared" si="12"/>
        <v>94444.444444444438</v>
      </c>
      <c r="BF16" s="37" t="str">
        <f t="shared" si="12"/>
        <v>0</v>
      </c>
      <c r="BG16" s="38">
        <v>2</v>
      </c>
      <c r="BH16" s="38">
        <v>2</v>
      </c>
      <c r="BI16" s="38">
        <v>2</v>
      </c>
      <c r="BJ16" s="38">
        <v>2</v>
      </c>
      <c r="BK16" s="38">
        <v>2</v>
      </c>
      <c r="BL16" s="38">
        <v>2</v>
      </c>
      <c r="BM16" s="38">
        <v>2</v>
      </c>
    </row>
    <row r="17" spans="1:65" ht="15" thickBot="1">
      <c r="A17" s="53"/>
      <c r="B17" s="3" t="s">
        <v>66</v>
      </c>
      <c r="C17" s="39">
        <v>0.45833333333333331</v>
      </c>
      <c r="D17" s="40">
        <v>0.5</v>
      </c>
      <c r="E17" s="241">
        <v>1.4E-2</v>
      </c>
      <c r="F17" s="242">
        <v>0</v>
      </c>
      <c r="G17" s="242">
        <v>1E-3</v>
      </c>
      <c r="H17" s="242">
        <v>1E-3</v>
      </c>
      <c r="I17" s="242">
        <v>0</v>
      </c>
      <c r="J17" s="242">
        <v>1E-3</v>
      </c>
      <c r="K17" s="242">
        <v>0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1700</v>
      </c>
      <c r="V17" s="29">
        <v>1700</v>
      </c>
      <c r="W17" s="29">
        <v>1700</v>
      </c>
      <c r="X17" s="29">
        <v>1700</v>
      </c>
      <c r="Y17" s="29">
        <v>1700</v>
      </c>
      <c r="Z17" s="29">
        <v>1700</v>
      </c>
      <c r="AA17" s="29">
        <v>1700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21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3"/>
        <v>20238.095238095237</v>
      </c>
      <c r="BA17" s="37" t="str">
        <f t="shared" si="12"/>
        <v>0</v>
      </c>
      <c r="BB17" s="37">
        <f t="shared" si="12"/>
        <v>283333.33333333331</v>
      </c>
      <c r="BC17" s="37">
        <f t="shared" si="12"/>
        <v>283333.33333333331</v>
      </c>
      <c r="BD17" s="37" t="str">
        <f t="shared" si="12"/>
        <v>0</v>
      </c>
      <c r="BE17" s="37">
        <f t="shared" si="12"/>
        <v>283333.33333333331</v>
      </c>
      <c r="BF17" s="37" t="str">
        <f t="shared" si="12"/>
        <v>0</v>
      </c>
      <c r="BG17" s="38"/>
      <c r="BH17" s="38"/>
      <c r="BI17" s="38"/>
      <c r="BJ17" s="38"/>
      <c r="BK17" s="38"/>
      <c r="BL17" s="38"/>
      <c r="BM17" s="38"/>
    </row>
    <row r="18" spans="1:65" ht="15" thickBot="1">
      <c r="A18" s="53"/>
      <c r="B18" s="3" t="s">
        <v>66</v>
      </c>
      <c r="C18" s="39">
        <v>0.5</v>
      </c>
      <c r="D18" s="40">
        <v>0.54166666666666663</v>
      </c>
      <c r="E18" s="241">
        <v>3.0000000000000001E-3</v>
      </c>
      <c r="F18" s="242">
        <v>1.0999999999999999E-2</v>
      </c>
      <c r="G18" s="242">
        <v>1E-3</v>
      </c>
      <c r="H18" s="242">
        <v>0</v>
      </c>
      <c r="I18" s="242">
        <v>1E-3</v>
      </c>
      <c r="J18" s="242">
        <v>3.0000000000000001E-3</v>
      </c>
      <c r="K18" s="242">
        <v>1E-3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1700</v>
      </c>
      <c r="V18" s="29">
        <v>1700</v>
      </c>
      <c r="W18" s="29">
        <v>1700</v>
      </c>
      <c r="X18" s="29">
        <v>1700</v>
      </c>
      <c r="Y18" s="29">
        <v>1700</v>
      </c>
      <c r="Z18" s="29">
        <v>1700</v>
      </c>
      <c r="AA18" s="29">
        <v>1700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21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3"/>
        <v>94444.444444444438</v>
      </c>
      <c r="BA18" s="37">
        <f t="shared" si="12"/>
        <v>25757.575757575756</v>
      </c>
      <c r="BB18" s="37">
        <f t="shared" si="12"/>
        <v>283333.33333333331</v>
      </c>
      <c r="BC18" s="37" t="str">
        <f t="shared" si="12"/>
        <v>0</v>
      </c>
      <c r="BD18" s="37">
        <f t="shared" si="12"/>
        <v>283333.33333333331</v>
      </c>
      <c r="BE18" s="37">
        <f t="shared" si="12"/>
        <v>94444.444444444438</v>
      </c>
      <c r="BF18" s="37">
        <f t="shared" si="12"/>
        <v>283333.33333333331</v>
      </c>
      <c r="BG18" s="38"/>
      <c r="BH18" s="38"/>
      <c r="BI18" s="38"/>
      <c r="BJ18" s="38"/>
      <c r="BK18" s="38"/>
      <c r="BL18" s="38"/>
      <c r="BM18" s="38"/>
    </row>
    <row r="19" spans="1:65" ht="15" thickBot="1">
      <c r="A19" s="53"/>
      <c r="B19" s="3" t="s">
        <v>66</v>
      </c>
      <c r="C19" s="39">
        <v>0.54166666666666663</v>
      </c>
      <c r="D19" s="40">
        <v>0.58333333333333337</v>
      </c>
      <c r="E19" s="241">
        <v>5.0000000000000001E-3</v>
      </c>
      <c r="F19" s="242">
        <v>4.0000000000000001E-3</v>
      </c>
      <c r="G19" s="242">
        <v>2E-3</v>
      </c>
      <c r="H19" s="242">
        <v>4.0000000000000001E-3</v>
      </c>
      <c r="I19" s="242">
        <v>3.0000000000000001E-3</v>
      </c>
      <c r="J19" s="242">
        <v>6.0000000000000001E-3</v>
      </c>
      <c r="K19" s="242">
        <v>0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1700</v>
      </c>
      <c r="V19" s="29">
        <v>1700</v>
      </c>
      <c r="W19" s="29">
        <v>1700</v>
      </c>
      <c r="X19" s="29">
        <v>1700</v>
      </c>
      <c r="Y19" s="29">
        <v>1700</v>
      </c>
      <c r="Z19" s="29">
        <v>1700</v>
      </c>
      <c r="AA19" s="29">
        <v>1700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21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3"/>
        <v>56666.666666666664</v>
      </c>
      <c r="BA19" s="37">
        <f t="shared" si="12"/>
        <v>70833.333333333328</v>
      </c>
      <c r="BB19" s="37">
        <f t="shared" si="12"/>
        <v>141666.66666666666</v>
      </c>
      <c r="BC19" s="37">
        <f t="shared" si="12"/>
        <v>70833.333333333328</v>
      </c>
      <c r="BD19" s="37">
        <f t="shared" si="12"/>
        <v>94444.444444444438</v>
      </c>
      <c r="BE19" s="37">
        <f t="shared" si="12"/>
        <v>47222.222222222219</v>
      </c>
      <c r="BF19" s="37" t="str">
        <f t="shared" si="12"/>
        <v>0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66</v>
      </c>
      <c r="C20" s="39">
        <v>0.58333333333333337</v>
      </c>
      <c r="D20" s="40">
        <v>0.625</v>
      </c>
      <c r="E20" s="241">
        <v>4.0000000000000001E-3</v>
      </c>
      <c r="F20" s="242">
        <v>0</v>
      </c>
      <c r="G20" s="242">
        <v>1E-3</v>
      </c>
      <c r="H20" s="242">
        <v>3.0000000000000001E-3</v>
      </c>
      <c r="I20" s="242">
        <v>0</v>
      </c>
      <c r="J20" s="242">
        <v>1E-3</v>
      </c>
      <c r="K20" s="242">
        <v>1E-3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29">
        <v>1700</v>
      </c>
      <c r="V20" s="29">
        <v>1700</v>
      </c>
      <c r="W20" s="29">
        <v>1700</v>
      </c>
      <c r="X20" s="29">
        <v>1700</v>
      </c>
      <c r="Y20" s="29">
        <v>1700</v>
      </c>
      <c r="Z20" s="29">
        <v>1700</v>
      </c>
      <c r="AA20" s="29">
        <v>1700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21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3"/>
        <v>70833.333333333328</v>
      </c>
      <c r="BA20" s="37" t="str">
        <f t="shared" si="12"/>
        <v>0</v>
      </c>
      <c r="BB20" s="37">
        <f t="shared" si="12"/>
        <v>283333.33333333331</v>
      </c>
      <c r="BC20" s="37">
        <f t="shared" si="12"/>
        <v>94444.444444444438</v>
      </c>
      <c r="BD20" s="37" t="str">
        <f t="shared" si="12"/>
        <v>0</v>
      </c>
      <c r="BE20" s="37">
        <f t="shared" si="12"/>
        <v>283333.33333333331</v>
      </c>
      <c r="BF20" s="37">
        <f t="shared" si="12"/>
        <v>283333.33333333331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66</v>
      </c>
      <c r="C21" s="39">
        <v>0.625</v>
      </c>
      <c r="D21" s="40">
        <v>0.66666666666666663</v>
      </c>
      <c r="E21" s="241">
        <v>0</v>
      </c>
      <c r="F21" s="242">
        <v>1E-3</v>
      </c>
      <c r="G21" s="242">
        <v>0</v>
      </c>
      <c r="H21" s="242">
        <v>1E-3</v>
      </c>
      <c r="I21" s="242">
        <v>4.0000000000000001E-3</v>
      </c>
      <c r="J21" s="242">
        <v>3.0000000000000001E-3</v>
      </c>
      <c r="K21" s="242">
        <v>0.02</v>
      </c>
      <c r="L21" s="41">
        <f t="shared" ca="1" si="4"/>
        <v>372</v>
      </c>
      <c r="M21" s="42">
        <f t="shared" si="5"/>
        <v>2</v>
      </c>
      <c r="N21" s="43">
        <f t="shared" si="5"/>
        <v>2</v>
      </c>
      <c r="O21" s="43">
        <f t="shared" si="5"/>
        <v>2</v>
      </c>
      <c r="P21" s="43">
        <f t="shared" si="5"/>
        <v>2</v>
      </c>
      <c r="Q21" s="43">
        <f t="shared" si="5"/>
        <v>2</v>
      </c>
      <c r="R21" s="43">
        <f t="shared" si="5"/>
        <v>2</v>
      </c>
      <c r="S21" s="44">
        <f t="shared" si="5"/>
        <v>2</v>
      </c>
      <c r="T21" s="45">
        <f t="shared" ca="1" si="6"/>
        <v>62</v>
      </c>
      <c r="U21" s="29">
        <v>1700</v>
      </c>
      <c r="V21" s="29">
        <v>1700</v>
      </c>
      <c r="W21" s="29">
        <v>1700</v>
      </c>
      <c r="X21" s="29">
        <v>1700</v>
      </c>
      <c r="Y21" s="29">
        <v>1700</v>
      </c>
      <c r="Z21" s="29">
        <v>1700</v>
      </c>
      <c r="AA21" s="29">
        <v>1700</v>
      </c>
      <c r="AB21" s="49">
        <f t="shared" ca="1" si="7"/>
        <v>13600</v>
      </c>
      <c r="AC21" s="50">
        <f t="shared" ca="1" si="7"/>
        <v>13600</v>
      </c>
      <c r="AD21" s="50">
        <f t="shared" ca="1" si="7"/>
        <v>17000</v>
      </c>
      <c r="AE21" s="50">
        <f t="shared" ca="1" si="7"/>
        <v>17000</v>
      </c>
      <c r="AF21" s="50">
        <f t="shared" ca="1" si="7"/>
        <v>17000</v>
      </c>
      <c r="AG21" s="50">
        <f t="shared" ca="1" si="7"/>
        <v>13600</v>
      </c>
      <c r="AH21" s="51">
        <f t="shared" ca="1" si="7"/>
        <v>13600</v>
      </c>
      <c r="AI21" s="121">
        <f t="shared" ca="1" si="8"/>
        <v>105400</v>
      </c>
      <c r="AJ21" s="49">
        <f t="shared" ca="1" si="9"/>
        <v>0</v>
      </c>
      <c r="AK21" s="50">
        <f t="shared" ca="1" si="9"/>
        <v>4.8000000000000001E-2</v>
      </c>
      <c r="AL21" s="50">
        <f t="shared" ca="1" si="9"/>
        <v>0</v>
      </c>
      <c r="AM21" s="50">
        <f t="shared" ca="1" si="9"/>
        <v>0.06</v>
      </c>
      <c r="AN21" s="50">
        <f t="shared" ca="1" si="9"/>
        <v>0.24</v>
      </c>
      <c r="AO21" s="50">
        <f t="shared" ca="1" si="9"/>
        <v>0.14400000000000002</v>
      </c>
      <c r="AP21" s="51">
        <f t="shared" ca="1" si="9"/>
        <v>0.96</v>
      </c>
      <c r="AQ21" s="52">
        <f t="shared" ca="1" si="10"/>
        <v>1.452</v>
      </c>
      <c r="AR21" s="49" t="str">
        <f t="shared" ca="1" si="11"/>
        <v/>
      </c>
      <c r="AS21" s="50">
        <f t="shared" ca="1" si="11"/>
        <v>283333.33333333331</v>
      </c>
      <c r="AT21" s="50" t="str">
        <f t="shared" ca="1" si="11"/>
        <v/>
      </c>
      <c r="AU21" s="50">
        <f t="shared" ca="1" si="11"/>
        <v>283333.33333333337</v>
      </c>
      <c r="AV21" s="50">
        <f t="shared" ca="1" si="11"/>
        <v>70833.333333333343</v>
      </c>
      <c r="AW21" s="50">
        <f t="shared" ca="1" si="11"/>
        <v>94444.444444444438</v>
      </c>
      <c r="AX21" s="51">
        <f t="shared" ca="1" si="11"/>
        <v>14166.666666666668</v>
      </c>
      <c r="AY21" s="52">
        <f t="shared" ca="1" si="11"/>
        <v>72589.531680440778</v>
      </c>
      <c r="AZ21" s="37" t="str">
        <f t="shared" si="13"/>
        <v>0</v>
      </c>
      <c r="BA21" s="37">
        <f t="shared" si="12"/>
        <v>283333.33333333331</v>
      </c>
      <c r="BB21" s="37" t="str">
        <f t="shared" si="12"/>
        <v>0</v>
      </c>
      <c r="BC21" s="37">
        <f t="shared" si="12"/>
        <v>283333.33333333331</v>
      </c>
      <c r="BD21" s="37">
        <f t="shared" si="12"/>
        <v>70833.333333333328</v>
      </c>
      <c r="BE21" s="37">
        <f t="shared" si="12"/>
        <v>94444.444444444438</v>
      </c>
      <c r="BF21" s="37">
        <f t="shared" si="12"/>
        <v>14166.666666666666</v>
      </c>
      <c r="BG21" s="38">
        <v>2</v>
      </c>
      <c r="BH21" s="38">
        <v>2</v>
      </c>
      <c r="BI21" s="38">
        <v>2</v>
      </c>
      <c r="BJ21" s="38">
        <v>2</v>
      </c>
      <c r="BK21" s="38">
        <v>2</v>
      </c>
      <c r="BL21" s="38">
        <v>2</v>
      </c>
      <c r="BM21" s="38">
        <v>2</v>
      </c>
    </row>
    <row r="22" spans="1:65" ht="15" thickBot="1">
      <c r="B22" s="3" t="s">
        <v>66</v>
      </c>
      <c r="C22" s="39">
        <v>0.66666666666666663</v>
      </c>
      <c r="D22" s="40">
        <v>0.70833333333333337</v>
      </c>
      <c r="E22" s="241">
        <v>0</v>
      </c>
      <c r="F22" s="242">
        <v>1.7000000000000001E-2</v>
      </c>
      <c r="G22" s="242">
        <v>6.0000000000000001E-3</v>
      </c>
      <c r="H22" s="242">
        <v>0</v>
      </c>
      <c r="I22" s="242">
        <v>1.0999999999999999E-2</v>
      </c>
      <c r="J22" s="242">
        <v>2E-3</v>
      </c>
      <c r="K22" s="242">
        <v>0</v>
      </c>
      <c r="L22" s="41">
        <f t="shared" ca="1" si="4"/>
        <v>372</v>
      </c>
      <c r="M22" s="42">
        <f t="shared" si="5"/>
        <v>2</v>
      </c>
      <c r="N22" s="43">
        <f t="shared" si="5"/>
        <v>2</v>
      </c>
      <c r="O22" s="43">
        <f t="shared" si="5"/>
        <v>2</v>
      </c>
      <c r="P22" s="43">
        <f t="shared" si="5"/>
        <v>2</v>
      </c>
      <c r="Q22" s="43">
        <f t="shared" si="5"/>
        <v>2</v>
      </c>
      <c r="R22" s="43">
        <f t="shared" si="5"/>
        <v>2</v>
      </c>
      <c r="S22" s="44">
        <f t="shared" si="5"/>
        <v>2</v>
      </c>
      <c r="T22" s="45">
        <f t="shared" ca="1" si="6"/>
        <v>62</v>
      </c>
      <c r="U22" s="29">
        <v>1700</v>
      </c>
      <c r="V22" s="29">
        <v>1700</v>
      </c>
      <c r="W22" s="29">
        <v>1700</v>
      </c>
      <c r="X22" s="29">
        <v>1700</v>
      </c>
      <c r="Y22" s="29">
        <v>1700</v>
      </c>
      <c r="Z22" s="29">
        <v>1700</v>
      </c>
      <c r="AA22" s="29">
        <v>1700</v>
      </c>
      <c r="AB22" s="49">
        <f t="shared" ca="1" si="7"/>
        <v>13600</v>
      </c>
      <c r="AC22" s="50">
        <f t="shared" ca="1" si="7"/>
        <v>13600</v>
      </c>
      <c r="AD22" s="50">
        <f t="shared" ca="1" si="7"/>
        <v>17000</v>
      </c>
      <c r="AE22" s="50">
        <f t="shared" ca="1" si="7"/>
        <v>17000</v>
      </c>
      <c r="AF22" s="50">
        <f t="shared" ca="1" si="7"/>
        <v>17000</v>
      </c>
      <c r="AG22" s="50">
        <f t="shared" ca="1" si="7"/>
        <v>13600</v>
      </c>
      <c r="AH22" s="51">
        <f t="shared" ca="1" si="7"/>
        <v>13600</v>
      </c>
      <c r="AI22" s="121">
        <f t="shared" ca="1" si="8"/>
        <v>105400</v>
      </c>
      <c r="AJ22" s="49">
        <f t="shared" ca="1" si="9"/>
        <v>0</v>
      </c>
      <c r="AK22" s="50">
        <f t="shared" ca="1" si="9"/>
        <v>0.81600000000000006</v>
      </c>
      <c r="AL22" s="50">
        <f t="shared" ca="1" si="9"/>
        <v>0.36</v>
      </c>
      <c r="AM22" s="50">
        <f t="shared" ca="1" si="9"/>
        <v>0</v>
      </c>
      <c r="AN22" s="50">
        <f t="shared" ca="1" si="9"/>
        <v>0.65999999999999992</v>
      </c>
      <c r="AO22" s="50">
        <f t="shared" ca="1" si="9"/>
        <v>9.6000000000000002E-2</v>
      </c>
      <c r="AP22" s="51">
        <f t="shared" ca="1" si="9"/>
        <v>0</v>
      </c>
      <c r="AQ22" s="52">
        <f t="shared" ca="1" si="10"/>
        <v>1.9320000000000002</v>
      </c>
      <c r="AR22" s="49" t="str">
        <f t="shared" ca="1" si="11"/>
        <v/>
      </c>
      <c r="AS22" s="50">
        <f t="shared" ca="1" si="11"/>
        <v>16666.666666666664</v>
      </c>
      <c r="AT22" s="50">
        <f t="shared" ca="1" si="11"/>
        <v>47222.222222222226</v>
      </c>
      <c r="AU22" s="50" t="str">
        <f t="shared" ca="1" si="11"/>
        <v/>
      </c>
      <c r="AV22" s="50">
        <f t="shared" ca="1" si="11"/>
        <v>25757.57575757576</v>
      </c>
      <c r="AW22" s="50">
        <f t="shared" ca="1" si="11"/>
        <v>141666.66666666666</v>
      </c>
      <c r="AX22" s="51" t="str">
        <f t="shared" ca="1" si="11"/>
        <v/>
      </c>
      <c r="AY22" s="52">
        <f t="shared" ca="1" si="11"/>
        <v>54554.865424430638</v>
      </c>
      <c r="AZ22" s="37" t="str">
        <f t="shared" si="13"/>
        <v>0</v>
      </c>
      <c r="BA22" s="37">
        <f t="shared" si="12"/>
        <v>16666.666666666664</v>
      </c>
      <c r="BB22" s="37">
        <f t="shared" si="12"/>
        <v>47222.222222222219</v>
      </c>
      <c r="BC22" s="37" t="str">
        <f t="shared" si="12"/>
        <v>0</v>
      </c>
      <c r="BD22" s="37">
        <f t="shared" si="12"/>
        <v>25757.575757575756</v>
      </c>
      <c r="BE22" s="37">
        <f t="shared" si="12"/>
        <v>141666.66666666666</v>
      </c>
      <c r="BF22" s="37" t="str">
        <f t="shared" si="12"/>
        <v>0</v>
      </c>
      <c r="BG22" s="38">
        <v>2</v>
      </c>
      <c r="BH22" s="38">
        <v>2</v>
      </c>
      <c r="BI22" s="38">
        <v>2</v>
      </c>
      <c r="BJ22" s="38">
        <v>2</v>
      </c>
      <c r="BK22" s="38">
        <v>2</v>
      </c>
      <c r="BL22" s="38">
        <v>2</v>
      </c>
      <c r="BM22" s="38">
        <v>2</v>
      </c>
    </row>
    <row r="23" spans="1:65" ht="15" thickBot="1">
      <c r="B23" s="3" t="s">
        <v>66</v>
      </c>
      <c r="C23" s="39">
        <v>0.70833333333333337</v>
      </c>
      <c r="D23" s="40">
        <v>0.75</v>
      </c>
      <c r="E23" s="241">
        <v>6.0000000000000001E-3</v>
      </c>
      <c r="F23" s="242">
        <v>0</v>
      </c>
      <c r="G23" s="242">
        <v>2E-3</v>
      </c>
      <c r="H23" s="242">
        <v>0</v>
      </c>
      <c r="I23" s="242">
        <v>1E-3</v>
      </c>
      <c r="J23" s="242">
        <v>1E-3</v>
      </c>
      <c r="K23" s="242">
        <v>2E-3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1700</v>
      </c>
      <c r="V23" s="29">
        <v>1700</v>
      </c>
      <c r="W23" s="29">
        <v>1700</v>
      </c>
      <c r="X23" s="29">
        <v>1700</v>
      </c>
      <c r="Y23" s="29">
        <v>1700</v>
      </c>
      <c r="Z23" s="29">
        <v>1700</v>
      </c>
      <c r="AA23" s="29">
        <v>1700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21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3"/>
        <v>47222.222222222219</v>
      </c>
      <c r="BA23" s="37" t="str">
        <f t="shared" si="12"/>
        <v>0</v>
      </c>
      <c r="BB23" s="37">
        <f t="shared" si="12"/>
        <v>141666.66666666666</v>
      </c>
      <c r="BC23" s="37" t="str">
        <f t="shared" si="12"/>
        <v>0</v>
      </c>
      <c r="BD23" s="37">
        <f t="shared" si="12"/>
        <v>283333.33333333331</v>
      </c>
      <c r="BE23" s="37">
        <f t="shared" si="12"/>
        <v>283333.33333333331</v>
      </c>
      <c r="BF23" s="37">
        <f t="shared" si="12"/>
        <v>141666.66666666666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66</v>
      </c>
      <c r="C24" s="39">
        <v>0.75</v>
      </c>
      <c r="D24" s="40">
        <v>0.79166666666666663</v>
      </c>
      <c r="E24" s="241">
        <v>6.0000000000000001E-3</v>
      </c>
      <c r="F24" s="242">
        <v>1E-3</v>
      </c>
      <c r="G24" s="242">
        <v>4.0000000000000001E-3</v>
      </c>
      <c r="H24" s="242">
        <v>2E-3</v>
      </c>
      <c r="I24" s="242">
        <v>4.0000000000000001E-3</v>
      </c>
      <c r="J24" s="242">
        <v>0</v>
      </c>
      <c r="K24" s="242">
        <v>0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29">
        <v>1700</v>
      </c>
      <c r="V24" s="29">
        <v>1700</v>
      </c>
      <c r="W24" s="29">
        <v>1700</v>
      </c>
      <c r="X24" s="29">
        <v>1700</v>
      </c>
      <c r="Y24" s="29">
        <v>1700</v>
      </c>
      <c r="Z24" s="29">
        <v>1700</v>
      </c>
      <c r="AA24" s="29">
        <v>1700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21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3"/>
        <v>47222.222222222219</v>
      </c>
      <c r="BA24" s="37">
        <f t="shared" si="12"/>
        <v>283333.33333333331</v>
      </c>
      <c r="BB24" s="37">
        <f t="shared" si="12"/>
        <v>70833.333333333328</v>
      </c>
      <c r="BC24" s="37">
        <f t="shared" si="12"/>
        <v>141666.66666666666</v>
      </c>
      <c r="BD24" s="37">
        <f t="shared" si="12"/>
        <v>70833.333333333328</v>
      </c>
      <c r="BE24" s="37" t="str">
        <f t="shared" si="12"/>
        <v>0</v>
      </c>
      <c r="BF24" s="37" t="str">
        <f t="shared" si="12"/>
        <v>0</v>
      </c>
      <c r="BG24" s="38"/>
      <c r="BH24" s="38"/>
      <c r="BI24" s="38"/>
      <c r="BJ24" s="38"/>
      <c r="BK24" s="38"/>
      <c r="BL24" s="38"/>
      <c r="BM24" s="38"/>
    </row>
    <row r="25" spans="1:65" ht="15" thickBot="1">
      <c r="B25" s="3" t="s">
        <v>66</v>
      </c>
      <c r="C25" s="39">
        <v>0.79166666666666663</v>
      </c>
      <c r="D25" s="40">
        <v>0.83333333333333337</v>
      </c>
      <c r="E25" s="241">
        <v>2E-3</v>
      </c>
      <c r="F25" s="242">
        <v>1E-3</v>
      </c>
      <c r="G25" s="242">
        <v>4.0000000000000001E-3</v>
      </c>
      <c r="H25" s="242">
        <v>0</v>
      </c>
      <c r="I25" s="242">
        <v>1E-3</v>
      </c>
      <c r="J25" s="242">
        <v>0</v>
      </c>
      <c r="K25" s="242">
        <v>4.0000000000000001E-3</v>
      </c>
      <c r="L25" s="41">
        <f t="shared" ca="1" si="4"/>
        <v>144</v>
      </c>
      <c r="M25" s="42">
        <f t="shared" si="5"/>
        <v>2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2</v>
      </c>
      <c r="S25" s="44">
        <f t="shared" si="5"/>
        <v>2</v>
      </c>
      <c r="T25" s="45">
        <f t="shared" ca="1" si="6"/>
        <v>24</v>
      </c>
      <c r="U25" s="29">
        <v>1700</v>
      </c>
      <c r="V25" s="29">
        <v>1700</v>
      </c>
      <c r="W25" s="29">
        <v>1700</v>
      </c>
      <c r="X25" s="29">
        <v>1700</v>
      </c>
      <c r="Y25" s="29">
        <v>1700</v>
      </c>
      <c r="Z25" s="29">
        <v>1700</v>
      </c>
      <c r="AA25" s="29">
        <v>1700</v>
      </c>
      <c r="AB25" s="49">
        <f t="shared" ca="1" si="7"/>
        <v>13600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13600</v>
      </c>
      <c r="AH25" s="51">
        <f t="shared" ca="1" si="7"/>
        <v>13600</v>
      </c>
      <c r="AI25" s="121">
        <f t="shared" ca="1" si="8"/>
        <v>40800</v>
      </c>
      <c r="AJ25" s="49">
        <f t="shared" ca="1" si="9"/>
        <v>9.6000000000000002E-2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0.192</v>
      </c>
      <c r="AQ25" s="52">
        <f t="shared" ca="1" si="10"/>
        <v>0.28800000000000003</v>
      </c>
      <c r="AR25" s="49">
        <f t="shared" ca="1" si="11"/>
        <v>141666.66666666666</v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>
        <f t="shared" ca="1" si="11"/>
        <v>70833.333333333328</v>
      </c>
      <c r="AY25" s="52">
        <f t="shared" ca="1" si="11"/>
        <v>141666.66666666666</v>
      </c>
      <c r="AZ25" s="37">
        <f t="shared" si="13"/>
        <v>141666.66666666666</v>
      </c>
      <c r="BA25" s="37">
        <f t="shared" si="12"/>
        <v>283333.33333333331</v>
      </c>
      <c r="BB25" s="37">
        <f t="shared" si="12"/>
        <v>70833.333333333328</v>
      </c>
      <c r="BC25" s="37" t="str">
        <f t="shared" si="12"/>
        <v>0</v>
      </c>
      <c r="BD25" s="37">
        <f t="shared" si="12"/>
        <v>283333.33333333331</v>
      </c>
      <c r="BE25" s="37" t="str">
        <f t="shared" si="12"/>
        <v>0</v>
      </c>
      <c r="BF25" s="37">
        <f t="shared" si="12"/>
        <v>70833.333333333328</v>
      </c>
      <c r="BG25" s="38">
        <v>2</v>
      </c>
      <c r="BH25" s="38"/>
      <c r="BI25" s="38"/>
      <c r="BJ25" s="38"/>
      <c r="BK25" s="38"/>
      <c r="BL25" s="38">
        <v>2</v>
      </c>
      <c r="BM25" s="38">
        <v>2</v>
      </c>
    </row>
    <row r="26" spans="1:65" ht="15" thickBot="1">
      <c r="B26" s="3" t="s">
        <v>66</v>
      </c>
      <c r="C26" s="39">
        <v>0.83333333333333337</v>
      </c>
      <c r="D26" s="40">
        <v>0.875</v>
      </c>
      <c r="E26" s="241">
        <v>4.0000000000000001E-3</v>
      </c>
      <c r="F26" s="242">
        <v>1E-3</v>
      </c>
      <c r="G26" s="242">
        <v>2E-3</v>
      </c>
      <c r="H26" s="242">
        <v>2E-3</v>
      </c>
      <c r="I26" s="242">
        <v>6.0000000000000001E-3</v>
      </c>
      <c r="J26" s="242">
        <v>1E-3</v>
      </c>
      <c r="K26" s="242">
        <v>0</v>
      </c>
      <c r="L26" s="41">
        <f t="shared" ca="1" si="4"/>
        <v>372</v>
      </c>
      <c r="M26" s="42">
        <f t="shared" si="5"/>
        <v>2</v>
      </c>
      <c r="N26" s="43">
        <f t="shared" si="5"/>
        <v>2</v>
      </c>
      <c r="O26" s="43">
        <f t="shared" si="5"/>
        <v>2</v>
      </c>
      <c r="P26" s="43">
        <f t="shared" si="5"/>
        <v>2</v>
      </c>
      <c r="Q26" s="43">
        <f t="shared" si="5"/>
        <v>2</v>
      </c>
      <c r="R26" s="43">
        <f t="shared" si="5"/>
        <v>2</v>
      </c>
      <c r="S26" s="44">
        <f t="shared" si="5"/>
        <v>2</v>
      </c>
      <c r="T26" s="45">
        <f t="shared" ca="1" si="6"/>
        <v>62</v>
      </c>
      <c r="U26" s="29">
        <v>1700</v>
      </c>
      <c r="V26" s="29">
        <v>1700</v>
      </c>
      <c r="W26" s="29">
        <v>1700</v>
      </c>
      <c r="X26" s="29">
        <v>1700</v>
      </c>
      <c r="Y26" s="29">
        <v>1700</v>
      </c>
      <c r="Z26" s="29">
        <v>1700</v>
      </c>
      <c r="AA26" s="29">
        <v>1700</v>
      </c>
      <c r="AB26" s="49">
        <f t="shared" ca="1" si="7"/>
        <v>13600</v>
      </c>
      <c r="AC26" s="50">
        <f t="shared" ca="1" si="7"/>
        <v>13600</v>
      </c>
      <c r="AD26" s="50">
        <f t="shared" ca="1" si="7"/>
        <v>17000</v>
      </c>
      <c r="AE26" s="50">
        <f t="shared" ca="1" si="7"/>
        <v>17000</v>
      </c>
      <c r="AF26" s="50">
        <f t="shared" ca="1" si="7"/>
        <v>17000</v>
      </c>
      <c r="AG26" s="50">
        <f t="shared" ca="1" si="7"/>
        <v>13600</v>
      </c>
      <c r="AH26" s="51">
        <f t="shared" ca="1" si="7"/>
        <v>13600</v>
      </c>
      <c r="AI26" s="121">
        <f t="shared" ca="1" si="8"/>
        <v>105400</v>
      </c>
      <c r="AJ26" s="49">
        <f t="shared" ca="1" si="9"/>
        <v>0.192</v>
      </c>
      <c r="AK26" s="50">
        <f t="shared" ca="1" si="9"/>
        <v>4.8000000000000001E-2</v>
      </c>
      <c r="AL26" s="50">
        <f t="shared" ca="1" si="9"/>
        <v>0.12</v>
      </c>
      <c r="AM26" s="50">
        <f t="shared" ca="1" si="9"/>
        <v>0.12</v>
      </c>
      <c r="AN26" s="50">
        <f t="shared" ca="1" si="9"/>
        <v>0.36</v>
      </c>
      <c r="AO26" s="50">
        <f t="shared" ca="1" si="9"/>
        <v>4.8000000000000001E-2</v>
      </c>
      <c r="AP26" s="51">
        <f t="shared" ca="1" si="9"/>
        <v>0</v>
      </c>
      <c r="AQ26" s="52">
        <f t="shared" ca="1" si="10"/>
        <v>0.88800000000000001</v>
      </c>
      <c r="AR26" s="49">
        <f t="shared" ca="1" si="11"/>
        <v>70833.333333333328</v>
      </c>
      <c r="AS26" s="50">
        <f t="shared" ca="1" si="11"/>
        <v>283333.33333333331</v>
      </c>
      <c r="AT26" s="50">
        <f t="shared" ca="1" si="11"/>
        <v>141666.66666666669</v>
      </c>
      <c r="AU26" s="50">
        <f t="shared" ca="1" si="11"/>
        <v>141666.66666666669</v>
      </c>
      <c r="AV26" s="50">
        <f t="shared" ca="1" si="11"/>
        <v>47222.222222222226</v>
      </c>
      <c r="AW26" s="50">
        <f t="shared" ca="1" si="11"/>
        <v>283333.33333333331</v>
      </c>
      <c r="AX26" s="51" t="str">
        <f t="shared" ca="1" si="11"/>
        <v/>
      </c>
      <c r="AY26" s="52">
        <f t="shared" ca="1" si="11"/>
        <v>118693.6936936937</v>
      </c>
      <c r="AZ26" s="37">
        <f t="shared" si="13"/>
        <v>70833.333333333328</v>
      </c>
      <c r="BA26" s="37">
        <f t="shared" si="12"/>
        <v>283333.33333333331</v>
      </c>
      <c r="BB26" s="37">
        <f t="shared" si="12"/>
        <v>141666.66666666666</v>
      </c>
      <c r="BC26" s="37">
        <f t="shared" si="12"/>
        <v>141666.66666666666</v>
      </c>
      <c r="BD26" s="37">
        <f t="shared" si="12"/>
        <v>47222.222222222219</v>
      </c>
      <c r="BE26" s="37">
        <f t="shared" si="12"/>
        <v>283333.33333333331</v>
      </c>
      <c r="BF26" s="37" t="str">
        <f t="shared" si="12"/>
        <v>0</v>
      </c>
      <c r="BG26" s="38">
        <v>2</v>
      </c>
      <c r="BH26" s="38">
        <v>2</v>
      </c>
      <c r="BI26" s="38">
        <v>2</v>
      </c>
      <c r="BJ26" s="38">
        <v>2</v>
      </c>
      <c r="BK26" s="38">
        <v>2</v>
      </c>
      <c r="BL26" s="38">
        <v>2</v>
      </c>
      <c r="BM26" s="38">
        <v>2</v>
      </c>
    </row>
    <row r="27" spans="1:65" ht="15" thickBot="1">
      <c r="B27" s="3" t="s">
        <v>66</v>
      </c>
      <c r="C27" s="39">
        <v>0.875</v>
      </c>
      <c r="D27" s="40">
        <v>0.91666666666666663</v>
      </c>
      <c r="E27" s="241">
        <v>0.01</v>
      </c>
      <c r="F27" s="242">
        <v>0.01</v>
      </c>
      <c r="G27" s="242">
        <v>5.0000000000000001E-3</v>
      </c>
      <c r="H27" s="242">
        <v>4.0000000000000001E-3</v>
      </c>
      <c r="I27" s="242">
        <v>6.0000000000000001E-3</v>
      </c>
      <c r="J27" s="242">
        <v>5.0000000000000001E-3</v>
      </c>
      <c r="K27" s="242">
        <v>2E-3</v>
      </c>
      <c r="L27" s="41">
        <f t="shared" ca="1" si="4"/>
        <v>372</v>
      </c>
      <c r="M27" s="42">
        <f t="shared" si="5"/>
        <v>2</v>
      </c>
      <c r="N27" s="43">
        <f t="shared" si="5"/>
        <v>2</v>
      </c>
      <c r="O27" s="43">
        <f t="shared" si="5"/>
        <v>2</v>
      </c>
      <c r="P27" s="43">
        <f t="shared" si="5"/>
        <v>2</v>
      </c>
      <c r="Q27" s="43">
        <f t="shared" si="5"/>
        <v>2</v>
      </c>
      <c r="R27" s="43">
        <f t="shared" si="5"/>
        <v>2</v>
      </c>
      <c r="S27" s="44">
        <f t="shared" si="5"/>
        <v>2</v>
      </c>
      <c r="T27" s="45">
        <f t="shared" ca="1" si="6"/>
        <v>62</v>
      </c>
      <c r="U27" s="29">
        <v>1700</v>
      </c>
      <c r="V27" s="29">
        <v>1700</v>
      </c>
      <c r="W27" s="29">
        <v>1700</v>
      </c>
      <c r="X27" s="29">
        <v>1700</v>
      </c>
      <c r="Y27" s="29">
        <v>1700</v>
      </c>
      <c r="Z27" s="29">
        <v>1700</v>
      </c>
      <c r="AA27" s="29">
        <v>1700</v>
      </c>
      <c r="AB27" s="49">
        <f t="shared" ca="1" si="7"/>
        <v>13600</v>
      </c>
      <c r="AC27" s="50">
        <f t="shared" ca="1" si="7"/>
        <v>13600</v>
      </c>
      <c r="AD27" s="50">
        <f t="shared" ca="1" si="7"/>
        <v>17000</v>
      </c>
      <c r="AE27" s="50">
        <f t="shared" ca="1" si="7"/>
        <v>17000</v>
      </c>
      <c r="AF27" s="50">
        <f t="shared" ca="1" si="7"/>
        <v>17000</v>
      </c>
      <c r="AG27" s="50">
        <f t="shared" ca="1" si="7"/>
        <v>13600</v>
      </c>
      <c r="AH27" s="51">
        <f t="shared" ca="1" si="7"/>
        <v>13600</v>
      </c>
      <c r="AI27" s="121">
        <f t="shared" ca="1" si="8"/>
        <v>105400</v>
      </c>
      <c r="AJ27" s="49">
        <f t="shared" ca="1" si="9"/>
        <v>0.48</v>
      </c>
      <c r="AK27" s="50">
        <f t="shared" ca="1" si="9"/>
        <v>0.48</v>
      </c>
      <c r="AL27" s="50">
        <f t="shared" ca="1" si="9"/>
        <v>0.3</v>
      </c>
      <c r="AM27" s="50">
        <f t="shared" ca="1" si="9"/>
        <v>0.24</v>
      </c>
      <c r="AN27" s="50">
        <f t="shared" ca="1" si="9"/>
        <v>0.36</v>
      </c>
      <c r="AO27" s="50">
        <f t="shared" ca="1" si="9"/>
        <v>0.24</v>
      </c>
      <c r="AP27" s="51">
        <f t="shared" ca="1" si="9"/>
        <v>9.6000000000000002E-2</v>
      </c>
      <c r="AQ27" s="52">
        <f t="shared" ca="1" si="10"/>
        <v>2.1959999999999997</v>
      </c>
      <c r="AR27" s="49">
        <f t="shared" ca="1" si="11"/>
        <v>28333.333333333336</v>
      </c>
      <c r="AS27" s="50">
        <f t="shared" ca="1" si="11"/>
        <v>28333.333333333336</v>
      </c>
      <c r="AT27" s="50">
        <f t="shared" ca="1" si="11"/>
        <v>56666.666666666672</v>
      </c>
      <c r="AU27" s="50">
        <f t="shared" ca="1" si="11"/>
        <v>70833.333333333343</v>
      </c>
      <c r="AV27" s="50">
        <f t="shared" ca="1" si="11"/>
        <v>47222.222222222226</v>
      </c>
      <c r="AW27" s="50">
        <f t="shared" ca="1" si="11"/>
        <v>56666.666666666672</v>
      </c>
      <c r="AX27" s="51">
        <f t="shared" ca="1" si="11"/>
        <v>141666.66666666666</v>
      </c>
      <c r="AY27" s="52">
        <f t="shared" ca="1" si="11"/>
        <v>47996.357012750464</v>
      </c>
      <c r="AZ27" s="37">
        <f t="shared" si="13"/>
        <v>28333.333333333332</v>
      </c>
      <c r="BA27" s="37">
        <f t="shared" si="12"/>
        <v>28333.333333333332</v>
      </c>
      <c r="BB27" s="37">
        <f t="shared" si="12"/>
        <v>56666.666666666664</v>
      </c>
      <c r="BC27" s="37">
        <f t="shared" si="12"/>
        <v>70833.333333333328</v>
      </c>
      <c r="BD27" s="37">
        <f t="shared" si="12"/>
        <v>47222.222222222219</v>
      </c>
      <c r="BE27" s="37">
        <f t="shared" si="12"/>
        <v>56666.666666666664</v>
      </c>
      <c r="BF27" s="37">
        <f t="shared" si="12"/>
        <v>141666.66666666666</v>
      </c>
      <c r="BG27" s="38">
        <v>2</v>
      </c>
      <c r="BH27" s="38">
        <v>2</v>
      </c>
      <c r="BI27" s="38">
        <v>2</v>
      </c>
      <c r="BJ27" s="38">
        <v>2</v>
      </c>
      <c r="BK27" s="38">
        <v>2</v>
      </c>
      <c r="BL27" s="38">
        <v>2</v>
      </c>
      <c r="BM27" s="38">
        <v>2</v>
      </c>
    </row>
    <row r="28" spans="1:65" ht="15" thickBot="1">
      <c r="B28" s="3" t="s">
        <v>66</v>
      </c>
      <c r="C28" s="39">
        <v>0.91666666666666663</v>
      </c>
      <c r="D28" s="40">
        <v>0.95833333333333337</v>
      </c>
      <c r="E28" s="241">
        <v>0</v>
      </c>
      <c r="F28" s="242">
        <v>1E-3</v>
      </c>
      <c r="G28" s="242">
        <v>2E-3</v>
      </c>
      <c r="H28" s="242">
        <v>3.0000000000000001E-3</v>
      </c>
      <c r="I28" s="242">
        <v>1E-3</v>
      </c>
      <c r="J28" s="242">
        <v>1E-3</v>
      </c>
      <c r="K28" s="242">
        <v>0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29">
        <v>1700</v>
      </c>
      <c r="V28" s="29">
        <v>1700</v>
      </c>
      <c r="W28" s="29">
        <v>1700</v>
      </c>
      <c r="X28" s="29">
        <v>1700</v>
      </c>
      <c r="Y28" s="29">
        <v>1700</v>
      </c>
      <c r="Z28" s="29">
        <v>1700</v>
      </c>
      <c r="AA28" s="29">
        <v>1700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21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 t="str">
        <f t="shared" si="13"/>
        <v>0</v>
      </c>
      <c r="BA28" s="37">
        <f t="shared" si="12"/>
        <v>283333.33333333331</v>
      </c>
      <c r="BB28" s="37">
        <f t="shared" si="12"/>
        <v>141666.66666666666</v>
      </c>
      <c r="BC28" s="37">
        <f t="shared" si="12"/>
        <v>94444.444444444438</v>
      </c>
      <c r="BD28" s="37">
        <f t="shared" si="12"/>
        <v>283333.33333333331</v>
      </c>
      <c r="BE28" s="37">
        <f t="shared" si="12"/>
        <v>283333.33333333331</v>
      </c>
      <c r="BF28" s="37" t="str">
        <f t="shared" si="12"/>
        <v>0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66</v>
      </c>
      <c r="C29" s="54">
        <v>0.95833333333333337</v>
      </c>
      <c r="D29" s="55">
        <v>0</v>
      </c>
      <c r="E29" s="243">
        <v>7.0000000000000001E-3</v>
      </c>
      <c r="F29" s="244">
        <v>1E-3</v>
      </c>
      <c r="G29" s="244">
        <v>2E-3</v>
      </c>
      <c r="H29" s="244">
        <v>1E-3</v>
      </c>
      <c r="I29" s="244">
        <v>6.0000000000000001E-3</v>
      </c>
      <c r="J29" s="244">
        <v>0</v>
      </c>
      <c r="K29" s="244">
        <v>5.0000000000000001E-3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29">
        <v>1700</v>
      </c>
      <c r="V29" s="29">
        <v>1700</v>
      </c>
      <c r="W29" s="29">
        <v>1700</v>
      </c>
      <c r="X29" s="29">
        <v>1700</v>
      </c>
      <c r="Y29" s="29">
        <v>1700</v>
      </c>
      <c r="Z29" s="29">
        <v>1700</v>
      </c>
      <c r="AA29" s="29">
        <v>1700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22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3"/>
        <v>40476.190476190473</v>
      </c>
      <c r="BA29" s="37">
        <f t="shared" si="12"/>
        <v>283333.33333333331</v>
      </c>
      <c r="BB29" s="37">
        <f t="shared" si="12"/>
        <v>141666.66666666666</v>
      </c>
      <c r="BC29" s="37">
        <f t="shared" si="12"/>
        <v>283333.33333333331</v>
      </c>
      <c r="BD29" s="37">
        <f t="shared" si="12"/>
        <v>47222.222222222219</v>
      </c>
      <c r="BE29" s="37" t="str">
        <f t="shared" si="12"/>
        <v>0</v>
      </c>
      <c r="BF29" s="37">
        <f t="shared" si="12"/>
        <v>56666.666666666664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14</v>
      </c>
      <c r="N30" s="70">
        <f t="shared" si="14"/>
        <v>12</v>
      </c>
      <c r="O30" s="70">
        <f t="shared" si="14"/>
        <v>12</v>
      </c>
      <c r="P30" s="70">
        <f t="shared" si="14"/>
        <v>12</v>
      </c>
      <c r="Q30" s="70">
        <f t="shared" si="14"/>
        <v>12</v>
      </c>
      <c r="R30" s="70">
        <f t="shared" si="14"/>
        <v>14</v>
      </c>
      <c r="S30" s="70">
        <f t="shared" si="14"/>
        <v>14</v>
      </c>
      <c r="T30" s="71">
        <f t="shared" ca="1" si="14"/>
        <v>396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95200</v>
      </c>
      <c r="AC30" s="70">
        <f t="shared" ca="1" si="15"/>
        <v>81600</v>
      </c>
      <c r="AD30" s="70">
        <f t="shared" ca="1" si="15"/>
        <v>102000</v>
      </c>
      <c r="AE30" s="70">
        <f t="shared" ca="1" si="15"/>
        <v>102000</v>
      </c>
      <c r="AF30" s="70">
        <f t="shared" ca="1" si="15"/>
        <v>102000</v>
      </c>
      <c r="AG30" s="70">
        <f t="shared" ca="1" si="15"/>
        <v>95200</v>
      </c>
      <c r="AH30" s="70">
        <f t="shared" ca="1" si="15"/>
        <v>95200</v>
      </c>
      <c r="AI30" s="71">
        <f t="shared" ca="1" si="15"/>
        <v>673200</v>
      </c>
      <c r="AJ30" s="70">
        <f t="shared" ca="1" si="15"/>
        <v>0.81600000000000006</v>
      </c>
      <c r="AK30" s="70">
        <f t="shared" ca="1" si="15"/>
        <v>1.6320000000000001</v>
      </c>
      <c r="AL30" s="70">
        <f t="shared" ca="1" si="15"/>
        <v>0.89999999999999991</v>
      </c>
      <c r="AM30" s="70">
        <f t="shared" ca="1" si="15"/>
        <v>1.1400000000000001</v>
      </c>
      <c r="AN30" s="70">
        <f t="shared" ca="1" si="15"/>
        <v>1.6199999999999997</v>
      </c>
      <c r="AO30" s="70">
        <f t="shared" ca="1" si="15"/>
        <v>0.67199999999999993</v>
      </c>
      <c r="AP30" s="70">
        <f t="shared" ca="1" si="15"/>
        <v>1.296</v>
      </c>
      <c r="AQ30" s="71">
        <f t="shared" ca="1" si="15"/>
        <v>8.0760000000000005</v>
      </c>
      <c r="AR30" s="70">
        <f t="shared" ref="AR30:AY30" ca="1" si="16">AB30/AJ30</f>
        <v>116666.66666666666</v>
      </c>
      <c r="AS30" s="70">
        <f t="shared" ca="1" si="16"/>
        <v>50000</v>
      </c>
      <c r="AT30" s="70">
        <f t="shared" ca="1" si="16"/>
        <v>113333.33333333334</v>
      </c>
      <c r="AU30" s="70">
        <f t="shared" ca="1" si="16"/>
        <v>89473.684210526306</v>
      </c>
      <c r="AV30" s="70">
        <f t="shared" ca="1" si="16"/>
        <v>62962.962962962978</v>
      </c>
      <c r="AW30" s="70">
        <f t="shared" ca="1" si="16"/>
        <v>141666.66666666669</v>
      </c>
      <c r="AX30" s="70">
        <f t="shared" ca="1" si="16"/>
        <v>73456.790123456783</v>
      </c>
      <c r="AY30" s="72">
        <f t="shared" ca="1" si="16"/>
        <v>83358.098068350664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8">
        <v>675000</v>
      </c>
      <c r="N32" s="78"/>
      <c r="O32" s="77"/>
      <c r="P32" s="77"/>
      <c r="Q32" s="77"/>
      <c r="R32" s="123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3.0839999999999996</v>
      </c>
      <c r="AR32" s="68"/>
      <c r="AS32" s="68"/>
      <c r="AT32" s="68"/>
      <c r="AU32" s="68"/>
      <c r="AV32" s="68"/>
      <c r="AW32" s="68"/>
      <c r="AX32" s="68"/>
      <c r="AY32" s="81">
        <f ca="1">AI30</f>
        <v>673200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7" t="s">
        <v>31</v>
      </c>
      <c r="M33" s="78">
        <f ca="1">AI30/AQ30</f>
        <v>83358.098068350664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0.38187221396731047</v>
      </c>
      <c r="AR33" s="68"/>
      <c r="AS33" s="68"/>
      <c r="AT33" s="68"/>
      <c r="AU33" s="68"/>
      <c r="AV33" s="68"/>
      <c r="AW33" s="68"/>
      <c r="AX33" s="68"/>
      <c r="AY33" s="84">
        <f ca="1">M32-AY32</f>
        <v>1800</v>
      </c>
      <c r="AZ33" s="73">
        <f ca="1">AQ30*70%</f>
        <v>5.6532</v>
      </c>
      <c r="BA33" s="73"/>
      <c r="BB33" s="73">
        <f ca="1">BA33+AZ33</f>
        <v>5.6532</v>
      </c>
      <c r="BC33" s="73">
        <f>M32</f>
        <v>675000</v>
      </c>
      <c r="BD33" s="73">
        <f ca="1">BC33/BB33</f>
        <v>119401.40097643812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7" t="s">
        <v>32</v>
      </c>
      <c r="M34" s="85">
        <f ca="1">M33*3</f>
        <v>250074.29420505199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</row>
    <row r="38" spans="1:58" s="96" customFormat="1" ht="15.6">
      <c r="A38" s="95" t="s">
        <v>67</v>
      </c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4">
      <c r="A49" s="97"/>
      <c r="B49" s="97"/>
    </row>
    <row r="50" spans="1:4">
      <c r="A50" s="97"/>
      <c r="B50" s="97"/>
    </row>
    <row r="51" spans="1:4">
      <c r="A51" s="97"/>
      <c r="B51" s="97"/>
    </row>
    <row r="52" spans="1:4">
      <c r="A52" s="97"/>
      <c r="B52" s="97"/>
    </row>
    <row r="53" spans="1:4">
      <c r="A53" s="97"/>
      <c r="B53" s="97"/>
    </row>
    <row r="54" spans="1:4">
      <c r="A54" s="97"/>
      <c r="B54" s="97"/>
    </row>
    <row r="55" spans="1:4">
      <c r="C55" s="98"/>
      <c r="D55" s="98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59" priority="2" operator="containsText" text="Paid">
      <formula>NOT(ISERROR(SEARCH("Paid",B6)))</formula>
    </cfRule>
    <cfRule type="containsText" dxfId="58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U47"/>
  <sheetViews>
    <sheetView zoomScale="69" zoomScaleNormal="69" workbookViewId="0">
      <selection activeCell="A26" sqref="A26"/>
    </sheetView>
  </sheetViews>
  <sheetFormatPr defaultRowHeight="14.4"/>
  <cols>
    <col min="1" max="1" width="13.109375" bestFit="1" customWidth="1"/>
    <col min="2" max="2" width="12" bestFit="1" customWidth="1"/>
    <col min="3" max="3" width="11.88671875" bestFit="1" customWidth="1"/>
    <col min="4" max="4" width="14.44140625" bestFit="1" customWidth="1"/>
    <col min="5" max="5" width="6.55468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9" bestFit="1" customWidth="1"/>
    <col min="17" max="17" width="8.4414062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20.5546875" bestFit="1" customWidth="1"/>
    <col min="53" max="53" width="11.33203125" bestFit="1" customWidth="1"/>
    <col min="54" max="54" width="11.88671875" bestFit="1" customWidth="1"/>
    <col min="55" max="55" width="14.6640625" bestFit="1" customWidth="1"/>
    <col min="56" max="56" width="11.109375" bestFit="1" customWidth="1"/>
    <col min="57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  <col min="66" max="66" width="12" bestFit="1" customWidth="1"/>
    <col min="67" max="67" width="11.88671875" bestFit="1" customWidth="1"/>
    <col min="68" max="68" width="11.33203125" bestFit="1" customWidth="1"/>
    <col min="69" max="71" width="12.33203125" bestFit="1" customWidth="1"/>
    <col min="72" max="72" width="11.88671875" bestFit="1" customWidth="1"/>
  </cols>
  <sheetData>
    <row r="1" spans="1:68" ht="15" customHeight="1">
      <c r="A1" s="314">
        <v>43466</v>
      </c>
      <c r="B1" s="315" t="s">
        <v>75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68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</row>
    <row r="3" spans="1:68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</row>
    <row r="4" spans="1:68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</row>
    <row r="5" spans="1:6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 s="1">
        <v>0</v>
      </c>
      <c r="BP5">
        <v>7</v>
      </c>
    </row>
    <row r="6" spans="1:68" ht="15" thickBot="1">
      <c r="A6" s="10">
        <v>43497</v>
      </c>
      <c r="B6" s="3" t="s">
        <v>65</v>
      </c>
      <c r="C6" s="22">
        <v>0</v>
      </c>
      <c r="D6" s="23">
        <v>4.1666666666666664E-2</v>
      </c>
      <c r="E6" s="101"/>
      <c r="F6" s="102"/>
      <c r="G6" s="102"/>
      <c r="H6" s="102"/>
      <c r="I6" s="102"/>
      <c r="J6" s="102"/>
      <c r="K6" s="102"/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2125</v>
      </c>
      <c r="V6" s="29">
        <v>2125</v>
      </c>
      <c r="W6" s="29">
        <v>2125</v>
      </c>
      <c r="X6" s="29">
        <v>2125</v>
      </c>
      <c r="Y6" s="29">
        <v>2125</v>
      </c>
      <c r="Z6" s="29">
        <v>2125</v>
      </c>
      <c r="AA6" s="29">
        <v>2125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 t="str">
        <f>IFERROR(U6/6/E6,"0")</f>
        <v>0</v>
      </c>
      <c r="BA6" s="37" t="str">
        <f t="shared" ref="BA6:BF29" si="12">IFERROR(V6/6/F6,"0")</f>
        <v>0</v>
      </c>
      <c r="BB6" s="37" t="str">
        <f t="shared" si="12"/>
        <v>0</v>
      </c>
      <c r="BC6" s="37" t="str">
        <f t="shared" si="12"/>
        <v>0</v>
      </c>
      <c r="BD6" s="37" t="str">
        <f t="shared" si="12"/>
        <v>0</v>
      </c>
      <c r="BE6" s="37" t="str">
        <f t="shared" si="12"/>
        <v>0</v>
      </c>
      <c r="BF6" s="37" t="str">
        <f t="shared" si="12"/>
        <v>0</v>
      </c>
      <c r="BG6" s="38"/>
      <c r="BH6" s="38"/>
      <c r="BI6" s="38"/>
      <c r="BJ6" s="38"/>
      <c r="BK6" s="38"/>
      <c r="BL6" s="38"/>
      <c r="BM6" s="38"/>
      <c r="BO6">
        <v>3040</v>
      </c>
      <c r="BP6">
        <v>0</v>
      </c>
    </row>
    <row r="7" spans="1:68" ht="15" thickBot="1">
      <c r="A7" s="10">
        <v>43525</v>
      </c>
      <c r="B7" s="3" t="s">
        <v>65</v>
      </c>
      <c r="C7" s="39">
        <v>4.1666666666666664E-2</v>
      </c>
      <c r="D7" s="40">
        <v>8.3333333333333329E-2</v>
      </c>
      <c r="E7" s="105"/>
      <c r="F7" s="106"/>
      <c r="G7" s="106"/>
      <c r="H7" s="106"/>
      <c r="I7" s="106"/>
      <c r="J7" s="106"/>
      <c r="K7" s="106"/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2125</v>
      </c>
      <c r="V7" s="29">
        <v>2125</v>
      </c>
      <c r="W7" s="29">
        <v>2125</v>
      </c>
      <c r="X7" s="29">
        <v>2125</v>
      </c>
      <c r="Y7" s="29">
        <v>2125</v>
      </c>
      <c r="Z7" s="29">
        <v>2125</v>
      </c>
      <c r="AA7" s="29">
        <v>2125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21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 t="str">
        <f t="shared" ref="AZ7:AZ29" si="13">IFERROR(U7/6/E7,"0")</f>
        <v>0</v>
      </c>
      <c r="BA7" s="37" t="str">
        <f t="shared" si="12"/>
        <v>0</v>
      </c>
      <c r="BB7" s="37" t="str">
        <f t="shared" si="12"/>
        <v>0</v>
      </c>
      <c r="BC7" s="37" t="str">
        <f t="shared" si="12"/>
        <v>0</v>
      </c>
      <c r="BD7" s="37" t="str">
        <f t="shared" si="12"/>
        <v>0</v>
      </c>
      <c r="BE7" s="37" t="str">
        <f t="shared" si="12"/>
        <v>0</v>
      </c>
      <c r="BF7" s="37" t="str">
        <f t="shared" si="12"/>
        <v>0</v>
      </c>
      <c r="BG7" s="38"/>
      <c r="BH7" s="38"/>
      <c r="BI7" s="38"/>
      <c r="BJ7" s="38"/>
      <c r="BK7" s="38"/>
      <c r="BL7" s="38"/>
      <c r="BM7" s="38"/>
      <c r="BO7">
        <v>3100</v>
      </c>
      <c r="BP7">
        <v>0</v>
      </c>
    </row>
    <row r="8" spans="1:68" ht="15" thickBot="1">
      <c r="A8" s="10">
        <v>43556</v>
      </c>
      <c r="B8" s="3" t="s">
        <v>65</v>
      </c>
      <c r="C8" s="39">
        <v>8.3333333333333329E-2</v>
      </c>
      <c r="D8" s="40">
        <v>0.125</v>
      </c>
      <c r="E8" s="105"/>
      <c r="F8" s="106"/>
      <c r="G8" s="106"/>
      <c r="H8" s="106"/>
      <c r="I8" s="106"/>
      <c r="J8" s="106"/>
      <c r="K8" s="106"/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2125</v>
      </c>
      <c r="V8" s="29">
        <v>2125</v>
      </c>
      <c r="W8" s="29">
        <v>2125</v>
      </c>
      <c r="X8" s="29">
        <v>2125</v>
      </c>
      <c r="Y8" s="29">
        <v>2125</v>
      </c>
      <c r="Z8" s="29">
        <v>2125</v>
      </c>
      <c r="AA8" s="29">
        <v>2125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21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 t="str">
        <f t="shared" si="13"/>
        <v>0</v>
      </c>
      <c r="BA8" s="37" t="str">
        <f t="shared" si="12"/>
        <v>0</v>
      </c>
      <c r="BB8" s="37" t="str">
        <f t="shared" si="12"/>
        <v>0</v>
      </c>
      <c r="BC8" s="37" t="str">
        <f t="shared" si="12"/>
        <v>0</v>
      </c>
      <c r="BD8" s="37" t="str">
        <f t="shared" si="12"/>
        <v>0</v>
      </c>
      <c r="BE8" s="37" t="str">
        <f t="shared" si="12"/>
        <v>0</v>
      </c>
      <c r="BF8" s="37" t="str">
        <f t="shared" si="12"/>
        <v>0</v>
      </c>
      <c r="BG8" s="38"/>
      <c r="BH8" s="38"/>
      <c r="BI8" s="38"/>
      <c r="BJ8" s="38"/>
      <c r="BK8" s="38"/>
      <c r="BL8" s="38"/>
      <c r="BM8" s="38"/>
      <c r="BO8">
        <v>5200</v>
      </c>
      <c r="BP8">
        <v>0</v>
      </c>
    </row>
    <row r="9" spans="1:68" ht="15" thickBot="1">
      <c r="A9" s="10">
        <v>43586</v>
      </c>
      <c r="B9" s="3" t="s">
        <v>65</v>
      </c>
      <c r="C9" s="39">
        <v>0.125</v>
      </c>
      <c r="D9" s="40">
        <v>0.16666666666666666</v>
      </c>
      <c r="E9" s="105"/>
      <c r="F9" s="106"/>
      <c r="G9" s="106"/>
      <c r="H9" s="106"/>
      <c r="I9" s="106"/>
      <c r="J9" s="106"/>
      <c r="K9" s="106"/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2125</v>
      </c>
      <c r="V9" s="29">
        <v>2125</v>
      </c>
      <c r="W9" s="29">
        <v>2125</v>
      </c>
      <c r="X9" s="29">
        <v>2125</v>
      </c>
      <c r="Y9" s="29">
        <v>2125</v>
      </c>
      <c r="Z9" s="29">
        <v>2125</v>
      </c>
      <c r="AA9" s="29">
        <v>2125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21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13"/>
        <v>0</v>
      </c>
      <c r="BA9" s="37" t="str">
        <f t="shared" si="12"/>
        <v>0</v>
      </c>
      <c r="BB9" s="37" t="str">
        <f t="shared" si="12"/>
        <v>0</v>
      </c>
      <c r="BC9" s="37" t="str">
        <f t="shared" si="12"/>
        <v>0</v>
      </c>
      <c r="BD9" s="37" t="str">
        <f t="shared" si="12"/>
        <v>0</v>
      </c>
      <c r="BE9" s="37" t="str">
        <f t="shared" si="12"/>
        <v>0</v>
      </c>
      <c r="BF9" s="37" t="str">
        <f t="shared" si="12"/>
        <v>0</v>
      </c>
      <c r="BG9" s="38"/>
      <c r="BH9" s="38"/>
      <c r="BI9" s="38"/>
      <c r="BJ9" s="38"/>
      <c r="BK9" s="38"/>
      <c r="BL9" s="38"/>
      <c r="BM9" s="38"/>
    </row>
    <row r="10" spans="1:68" ht="15" thickBot="1">
      <c r="A10" s="10">
        <v>43617</v>
      </c>
      <c r="B10" s="3" t="s">
        <v>65</v>
      </c>
      <c r="C10" s="39">
        <v>0.16666666666666666</v>
      </c>
      <c r="D10" s="40">
        <v>0.20833333333333334</v>
      </c>
      <c r="E10" s="105"/>
      <c r="F10" s="106"/>
      <c r="G10" s="106"/>
      <c r="H10" s="106"/>
      <c r="I10" s="106"/>
      <c r="J10" s="106"/>
      <c r="K10" s="106"/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2125</v>
      </c>
      <c r="V10" s="29">
        <v>2125</v>
      </c>
      <c r="W10" s="29">
        <v>2125</v>
      </c>
      <c r="X10" s="29">
        <v>2125</v>
      </c>
      <c r="Y10" s="29">
        <v>2125</v>
      </c>
      <c r="Z10" s="29">
        <v>2125</v>
      </c>
      <c r="AA10" s="29">
        <v>2125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21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 t="str">
        <f t="shared" si="12"/>
        <v>0</v>
      </c>
      <c r="BB10" s="37" t="str">
        <f t="shared" si="12"/>
        <v>0</v>
      </c>
      <c r="BC10" s="37" t="str">
        <f t="shared" si="12"/>
        <v>0</v>
      </c>
      <c r="BD10" s="37" t="str">
        <f t="shared" si="12"/>
        <v>0</v>
      </c>
      <c r="BE10" s="37" t="str">
        <f t="shared" si="12"/>
        <v>0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</row>
    <row r="11" spans="1:68" ht="15" thickBot="1">
      <c r="A11" s="10">
        <v>43647</v>
      </c>
      <c r="B11" s="3" t="s">
        <v>65</v>
      </c>
      <c r="C11" s="39">
        <v>0.20833333333333334</v>
      </c>
      <c r="D11" s="40">
        <v>0.25</v>
      </c>
      <c r="E11" s="105"/>
      <c r="F11" s="106"/>
      <c r="G11" s="106"/>
      <c r="H11" s="106"/>
      <c r="I11" s="106"/>
      <c r="J11" s="106"/>
      <c r="K11" s="106"/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2125</v>
      </c>
      <c r="V11" s="29">
        <v>2125</v>
      </c>
      <c r="W11" s="29">
        <v>2125</v>
      </c>
      <c r="X11" s="29">
        <v>2125</v>
      </c>
      <c r="Y11" s="29">
        <v>2125</v>
      </c>
      <c r="Z11" s="29">
        <v>2125</v>
      </c>
      <c r="AA11" s="29">
        <v>2125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21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13"/>
        <v>0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 t="str">
        <f t="shared" si="12"/>
        <v>0</v>
      </c>
      <c r="BE11" s="37" t="str">
        <f t="shared" si="12"/>
        <v>0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</row>
    <row r="12" spans="1:68" ht="15" thickBot="1">
      <c r="A12" s="10">
        <v>43678</v>
      </c>
      <c r="B12" s="3" t="s">
        <v>65</v>
      </c>
      <c r="C12" s="39">
        <v>0.25</v>
      </c>
      <c r="D12" s="40">
        <v>0.29166666666666669</v>
      </c>
      <c r="E12" s="105"/>
      <c r="F12" s="106"/>
      <c r="G12" s="106"/>
      <c r="H12" s="106"/>
      <c r="I12" s="106"/>
      <c r="J12" s="106"/>
      <c r="K12" s="106"/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2125</v>
      </c>
      <c r="V12" s="29">
        <v>2125</v>
      </c>
      <c r="W12" s="29">
        <v>2125</v>
      </c>
      <c r="X12" s="29">
        <v>2125</v>
      </c>
      <c r="Y12" s="29">
        <v>2125</v>
      </c>
      <c r="Z12" s="29">
        <v>2125</v>
      </c>
      <c r="AA12" s="29">
        <v>2125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21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 t="str">
        <f t="shared" si="13"/>
        <v>0</v>
      </c>
      <c r="BA12" s="37" t="str">
        <f t="shared" si="12"/>
        <v>0</v>
      </c>
      <c r="BB12" s="37" t="str">
        <f t="shared" si="12"/>
        <v>0</v>
      </c>
      <c r="BC12" s="37" t="str">
        <f t="shared" si="12"/>
        <v>0</v>
      </c>
      <c r="BD12" s="37" t="str">
        <f t="shared" si="12"/>
        <v>0</v>
      </c>
      <c r="BE12" s="37" t="str">
        <f t="shared" si="12"/>
        <v>0</v>
      </c>
      <c r="BF12" s="37" t="str">
        <f t="shared" si="12"/>
        <v>0</v>
      </c>
      <c r="BG12" s="38"/>
      <c r="BH12" s="38"/>
      <c r="BI12" s="38"/>
      <c r="BJ12" s="38"/>
      <c r="BK12" s="38"/>
      <c r="BL12" s="38"/>
      <c r="BM12" s="38"/>
    </row>
    <row r="13" spans="1:68" ht="15" thickBot="1">
      <c r="A13" s="10">
        <v>43709</v>
      </c>
      <c r="B13" s="3" t="s">
        <v>65</v>
      </c>
      <c r="C13" s="39">
        <v>0.29166666666666669</v>
      </c>
      <c r="D13" s="40">
        <v>0.33333333333333331</v>
      </c>
      <c r="E13" s="105"/>
      <c r="F13" s="106"/>
      <c r="G13" s="106"/>
      <c r="H13" s="106"/>
      <c r="I13" s="106"/>
      <c r="J13" s="106"/>
      <c r="K13" s="106"/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2125</v>
      </c>
      <c r="V13" s="29">
        <v>2125</v>
      </c>
      <c r="W13" s="29">
        <v>2125</v>
      </c>
      <c r="X13" s="29">
        <v>2125</v>
      </c>
      <c r="Y13" s="29">
        <v>2125</v>
      </c>
      <c r="Z13" s="29">
        <v>2125</v>
      </c>
      <c r="AA13" s="29">
        <v>2125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21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 t="str">
        <f t="shared" si="13"/>
        <v>0</v>
      </c>
      <c r="BA13" s="37" t="str">
        <f t="shared" si="12"/>
        <v>0</v>
      </c>
      <c r="BB13" s="37" t="str">
        <f t="shared" si="12"/>
        <v>0</v>
      </c>
      <c r="BC13" s="37" t="str">
        <f t="shared" si="12"/>
        <v>0</v>
      </c>
      <c r="BD13" s="37" t="str">
        <f t="shared" si="12"/>
        <v>0</v>
      </c>
      <c r="BE13" s="37" t="str">
        <f t="shared" si="12"/>
        <v>0</v>
      </c>
      <c r="BF13" s="37" t="str">
        <f t="shared" si="12"/>
        <v>0</v>
      </c>
      <c r="BG13" s="38"/>
      <c r="BH13" s="38"/>
      <c r="BI13" s="38"/>
      <c r="BJ13" s="38"/>
      <c r="BK13" s="38"/>
      <c r="BL13" s="38"/>
      <c r="BM13" s="38"/>
    </row>
    <row r="14" spans="1:68" ht="15" thickBot="1">
      <c r="A14" s="10">
        <v>43739</v>
      </c>
      <c r="B14" s="3" t="s">
        <v>66</v>
      </c>
      <c r="C14" s="39">
        <v>0.33333333333333331</v>
      </c>
      <c r="D14" s="40">
        <v>0.375</v>
      </c>
      <c r="E14" s="105"/>
      <c r="F14" s="106"/>
      <c r="G14" s="106"/>
      <c r="H14" s="106"/>
      <c r="I14" s="106"/>
      <c r="J14" s="106"/>
      <c r="K14" s="106"/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2125</v>
      </c>
      <c r="V14" s="29">
        <v>2125</v>
      </c>
      <c r="W14" s="29">
        <v>2125</v>
      </c>
      <c r="X14" s="29">
        <v>2125</v>
      </c>
      <c r="Y14" s="29">
        <v>2125</v>
      </c>
      <c r="Z14" s="29">
        <v>2125</v>
      </c>
      <c r="AA14" s="29">
        <v>2125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21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 t="str">
        <f t="shared" si="13"/>
        <v>0</v>
      </c>
      <c r="BA14" s="37" t="str">
        <f t="shared" si="12"/>
        <v>0</v>
      </c>
      <c r="BB14" s="37" t="str">
        <f t="shared" si="12"/>
        <v>0</v>
      </c>
      <c r="BC14" s="37" t="str">
        <f t="shared" si="12"/>
        <v>0</v>
      </c>
      <c r="BD14" s="37" t="str">
        <f t="shared" si="12"/>
        <v>0</v>
      </c>
      <c r="BE14" s="37" t="str">
        <f t="shared" si="12"/>
        <v>0</v>
      </c>
      <c r="BF14" s="37" t="str">
        <f t="shared" si="12"/>
        <v>0</v>
      </c>
      <c r="BG14" s="38"/>
      <c r="BH14" s="38"/>
      <c r="BI14" s="38"/>
      <c r="BJ14" s="38"/>
      <c r="BK14" s="38"/>
      <c r="BL14" s="38"/>
      <c r="BM14" s="38"/>
    </row>
    <row r="15" spans="1:68" ht="15" thickBot="1">
      <c r="A15" s="10">
        <v>43770</v>
      </c>
      <c r="B15" s="3" t="s">
        <v>66</v>
      </c>
      <c r="C15" s="39">
        <v>0.375</v>
      </c>
      <c r="D15" s="40">
        <v>0.41666666666666669</v>
      </c>
      <c r="E15" s="105"/>
      <c r="F15" s="106"/>
      <c r="G15" s="106"/>
      <c r="H15" s="106"/>
      <c r="I15" s="106"/>
      <c r="J15" s="106"/>
      <c r="K15" s="106"/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2125</v>
      </c>
      <c r="V15" s="29">
        <v>2125</v>
      </c>
      <c r="W15" s="29">
        <v>2125</v>
      </c>
      <c r="X15" s="29">
        <v>2125</v>
      </c>
      <c r="Y15" s="29">
        <v>2125</v>
      </c>
      <c r="Z15" s="29">
        <v>2125</v>
      </c>
      <c r="AA15" s="29">
        <v>2125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21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 t="str">
        <f t="shared" si="13"/>
        <v>0</v>
      </c>
      <c r="BA15" s="37" t="str">
        <f t="shared" si="12"/>
        <v>0</v>
      </c>
      <c r="BB15" s="37" t="str">
        <f t="shared" si="12"/>
        <v>0</v>
      </c>
      <c r="BC15" s="37" t="str">
        <f t="shared" si="12"/>
        <v>0</v>
      </c>
      <c r="BD15" s="37" t="str">
        <f t="shared" si="12"/>
        <v>0</v>
      </c>
      <c r="BE15" s="37" t="str">
        <f t="shared" si="12"/>
        <v>0</v>
      </c>
      <c r="BF15" s="37" t="str">
        <f t="shared" si="12"/>
        <v>0</v>
      </c>
      <c r="BG15" s="38"/>
      <c r="BH15" s="38"/>
      <c r="BI15" s="38"/>
      <c r="BJ15" s="38"/>
      <c r="BK15" s="38"/>
      <c r="BL15" s="38"/>
      <c r="BM15" s="38"/>
    </row>
    <row r="16" spans="1:68" ht="15" thickBot="1">
      <c r="A16" s="10">
        <v>43800</v>
      </c>
      <c r="B16" s="3" t="s">
        <v>66</v>
      </c>
      <c r="C16" s="39">
        <v>0.41666666666666669</v>
      </c>
      <c r="D16" s="40">
        <v>0.45833333333333331</v>
      </c>
      <c r="E16" s="105"/>
      <c r="F16" s="106"/>
      <c r="G16" s="106"/>
      <c r="H16" s="106"/>
      <c r="I16" s="106"/>
      <c r="J16" s="106"/>
      <c r="K16" s="106"/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2125</v>
      </c>
      <c r="V16" s="29">
        <v>2125</v>
      </c>
      <c r="W16" s="29">
        <v>2125</v>
      </c>
      <c r="X16" s="29">
        <v>2125</v>
      </c>
      <c r="Y16" s="29">
        <v>2125</v>
      </c>
      <c r="Z16" s="29">
        <v>2125</v>
      </c>
      <c r="AA16" s="29">
        <v>2125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21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 t="str">
        <f t="shared" si="13"/>
        <v>0</v>
      </c>
      <c r="BA16" s="37" t="str">
        <f t="shared" si="12"/>
        <v>0</v>
      </c>
      <c r="BB16" s="37" t="str">
        <f t="shared" si="12"/>
        <v>0</v>
      </c>
      <c r="BC16" s="37" t="str">
        <f t="shared" si="12"/>
        <v>0</v>
      </c>
      <c r="BD16" s="37" t="str">
        <f t="shared" si="12"/>
        <v>0</v>
      </c>
      <c r="BE16" s="37" t="str">
        <f t="shared" si="12"/>
        <v>0</v>
      </c>
      <c r="BF16" s="37" t="str">
        <f t="shared" si="12"/>
        <v>0</v>
      </c>
      <c r="BG16" s="38"/>
      <c r="BH16" s="38"/>
      <c r="BI16" s="38"/>
      <c r="BJ16" s="38"/>
      <c r="BK16" s="38"/>
      <c r="BL16" s="38"/>
      <c r="BM16" s="38"/>
    </row>
    <row r="17" spans="1:73" ht="15" thickBot="1">
      <c r="A17" s="53"/>
      <c r="B17" s="3" t="s">
        <v>66</v>
      </c>
      <c r="C17" s="39">
        <v>0.45833333333333331</v>
      </c>
      <c r="D17" s="40">
        <v>0.5</v>
      </c>
      <c r="E17" s="105"/>
      <c r="F17" s="106"/>
      <c r="G17" s="106"/>
      <c r="H17" s="106"/>
      <c r="I17" s="106"/>
      <c r="J17" s="106"/>
      <c r="K17" s="106"/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2125</v>
      </c>
      <c r="V17" s="29">
        <v>2125</v>
      </c>
      <c r="W17" s="29">
        <v>2125</v>
      </c>
      <c r="X17" s="29">
        <v>2125</v>
      </c>
      <c r="Y17" s="29">
        <v>2125</v>
      </c>
      <c r="Z17" s="29">
        <v>2125</v>
      </c>
      <c r="AA17" s="29">
        <v>2125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21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 t="str">
        <f t="shared" si="13"/>
        <v>0</v>
      </c>
      <c r="BA17" s="37" t="str">
        <f t="shared" si="12"/>
        <v>0</v>
      </c>
      <c r="BB17" s="37" t="str">
        <f t="shared" si="12"/>
        <v>0</v>
      </c>
      <c r="BC17" s="37" t="str">
        <f t="shared" si="12"/>
        <v>0</v>
      </c>
      <c r="BD17" s="37" t="str">
        <f t="shared" si="12"/>
        <v>0</v>
      </c>
      <c r="BE17" s="37" t="str">
        <f t="shared" si="12"/>
        <v>0</v>
      </c>
      <c r="BF17" s="37" t="str">
        <f t="shared" si="12"/>
        <v>0</v>
      </c>
      <c r="BG17" s="38"/>
      <c r="BH17" s="38"/>
      <c r="BI17" s="38"/>
      <c r="BJ17" s="38"/>
      <c r="BK17" s="38"/>
      <c r="BL17" s="38"/>
      <c r="BM17" s="38"/>
    </row>
    <row r="18" spans="1:73" ht="15" thickBot="1">
      <c r="A18" s="53"/>
      <c r="B18" s="3" t="s">
        <v>66</v>
      </c>
      <c r="C18" s="39">
        <v>0.5</v>
      </c>
      <c r="D18" s="40">
        <v>0.54166666666666663</v>
      </c>
      <c r="E18" s="105"/>
      <c r="F18" s="106"/>
      <c r="G18" s="106"/>
      <c r="H18" s="106"/>
      <c r="I18" s="106"/>
      <c r="J18" s="106"/>
      <c r="K18" s="106"/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2125</v>
      </c>
      <c r="V18" s="29">
        <v>2125</v>
      </c>
      <c r="W18" s="29">
        <v>2125</v>
      </c>
      <c r="X18" s="29">
        <v>2125</v>
      </c>
      <c r="Y18" s="29">
        <v>2125</v>
      </c>
      <c r="Z18" s="29">
        <v>2125</v>
      </c>
      <c r="AA18" s="29">
        <v>2125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21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 t="str">
        <f t="shared" si="13"/>
        <v>0</v>
      </c>
      <c r="BA18" s="37" t="str">
        <f t="shared" si="12"/>
        <v>0</v>
      </c>
      <c r="BB18" s="37" t="str">
        <f t="shared" si="12"/>
        <v>0</v>
      </c>
      <c r="BC18" s="37" t="str">
        <f t="shared" si="12"/>
        <v>0</v>
      </c>
      <c r="BD18" s="37" t="str">
        <f t="shared" si="12"/>
        <v>0</v>
      </c>
      <c r="BE18" s="37" t="str">
        <f t="shared" si="12"/>
        <v>0</v>
      </c>
      <c r="BF18" s="37" t="str">
        <f t="shared" si="12"/>
        <v>0</v>
      </c>
      <c r="BG18" s="38"/>
      <c r="BH18" s="38"/>
      <c r="BI18" s="38"/>
      <c r="BJ18" s="38"/>
      <c r="BK18" s="38"/>
      <c r="BL18" s="38"/>
      <c r="BM18" s="38"/>
    </row>
    <row r="19" spans="1:73" ht="15" thickBot="1">
      <c r="A19" s="53"/>
      <c r="B19" s="3" t="s">
        <v>66</v>
      </c>
      <c r="C19" s="39">
        <v>0.54166666666666663</v>
      </c>
      <c r="D19" s="40">
        <v>0.58333333333333337</v>
      </c>
      <c r="E19" s="105"/>
      <c r="F19" s="106"/>
      <c r="G19" s="106"/>
      <c r="H19" s="106"/>
      <c r="I19" s="106"/>
      <c r="J19" s="106"/>
      <c r="K19" s="106"/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2125</v>
      </c>
      <c r="V19" s="29">
        <v>2125</v>
      </c>
      <c r="W19" s="29">
        <v>2125</v>
      </c>
      <c r="X19" s="29">
        <v>2125</v>
      </c>
      <c r="Y19" s="29">
        <v>2125</v>
      </c>
      <c r="Z19" s="29">
        <v>2125</v>
      </c>
      <c r="AA19" s="29">
        <v>2125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21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 t="str">
        <f t="shared" si="13"/>
        <v>0</v>
      </c>
      <c r="BA19" s="37" t="str">
        <f t="shared" si="12"/>
        <v>0</v>
      </c>
      <c r="BB19" s="37" t="str">
        <f t="shared" si="12"/>
        <v>0</v>
      </c>
      <c r="BC19" s="37" t="str">
        <f t="shared" si="12"/>
        <v>0</v>
      </c>
      <c r="BD19" s="37" t="str">
        <f t="shared" si="12"/>
        <v>0</v>
      </c>
      <c r="BE19" s="37" t="str">
        <f t="shared" si="12"/>
        <v>0</v>
      </c>
      <c r="BF19" s="37" t="str">
        <f t="shared" si="12"/>
        <v>0</v>
      </c>
      <c r="BG19" s="38"/>
      <c r="BH19" s="38"/>
      <c r="BI19" s="38"/>
      <c r="BJ19" s="38"/>
      <c r="BK19" s="38"/>
      <c r="BL19" s="38"/>
      <c r="BM19" s="38"/>
    </row>
    <row r="20" spans="1:73" ht="15" thickBot="1">
      <c r="B20" s="3" t="s">
        <v>66</v>
      </c>
      <c r="C20" s="39">
        <v>0.58333333333333337</v>
      </c>
      <c r="D20" s="40">
        <v>0.625</v>
      </c>
      <c r="E20" s="105"/>
      <c r="F20" s="106"/>
      <c r="G20" s="106"/>
      <c r="H20" s="106"/>
      <c r="I20" s="106"/>
      <c r="J20" s="106"/>
      <c r="K20" s="106"/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29">
        <v>2125</v>
      </c>
      <c r="V20" s="29">
        <v>2125</v>
      </c>
      <c r="W20" s="29">
        <v>2125</v>
      </c>
      <c r="X20" s="29">
        <v>2125</v>
      </c>
      <c r="Y20" s="29">
        <v>2125</v>
      </c>
      <c r="Z20" s="29">
        <v>2125</v>
      </c>
      <c r="AA20" s="29">
        <v>2125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21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 t="str">
        <f t="shared" si="13"/>
        <v>0</v>
      </c>
      <c r="BA20" s="37" t="str">
        <f t="shared" si="12"/>
        <v>0</v>
      </c>
      <c r="BB20" s="37" t="str">
        <f t="shared" si="12"/>
        <v>0</v>
      </c>
      <c r="BC20" s="37" t="str">
        <f t="shared" si="12"/>
        <v>0</v>
      </c>
      <c r="BD20" s="37" t="str">
        <f t="shared" si="12"/>
        <v>0</v>
      </c>
      <c r="BE20" s="37" t="str">
        <f t="shared" si="12"/>
        <v>0</v>
      </c>
      <c r="BF20" s="37" t="str">
        <f t="shared" si="12"/>
        <v>0</v>
      </c>
      <c r="BG20" s="38"/>
      <c r="BH20" s="38"/>
      <c r="BI20" s="38"/>
      <c r="BJ20" s="38"/>
      <c r="BK20" s="38"/>
      <c r="BL20" s="38"/>
      <c r="BM20" s="38"/>
    </row>
    <row r="21" spans="1:73" ht="15" thickBot="1">
      <c r="B21" s="3" t="s">
        <v>66</v>
      </c>
      <c r="C21" s="39">
        <v>0.625</v>
      </c>
      <c r="D21" s="40">
        <v>0.66666666666666663</v>
      </c>
      <c r="E21" s="105"/>
      <c r="F21" s="106"/>
      <c r="G21" s="106"/>
      <c r="H21" s="106"/>
      <c r="I21" s="106"/>
      <c r="J21" s="106"/>
      <c r="K21" s="106"/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29">
        <v>2125</v>
      </c>
      <c r="V21" s="29">
        <v>2125</v>
      </c>
      <c r="W21" s="29">
        <v>2125</v>
      </c>
      <c r="X21" s="29">
        <v>2125</v>
      </c>
      <c r="Y21" s="29">
        <v>2125</v>
      </c>
      <c r="Z21" s="29">
        <v>2125</v>
      </c>
      <c r="AA21" s="29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21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 t="str">
        <f t="shared" si="13"/>
        <v>0</v>
      </c>
      <c r="BA21" s="37" t="str">
        <f t="shared" si="12"/>
        <v>0</v>
      </c>
      <c r="BB21" s="37" t="str">
        <f t="shared" si="12"/>
        <v>0</v>
      </c>
      <c r="BC21" s="37" t="str">
        <f t="shared" si="12"/>
        <v>0</v>
      </c>
      <c r="BD21" s="37" t="str">
        <f t="shared" si="12"/>
        <v>0</v>
      </c>
      <c r="BE21" s="37" t="str">
        <f t="shared" si="12"/>
        <v>0</v>
      </c>
      <c r="BF21" s="37" t="str">
        <f t="shared" si="12"/>
        <v>0</v>
      </c>
      <c r="BG21" s="38"/>
      <c r="BH21" s="38"/>
      <c r="BI21" s="38"/>
      <c r="BJ21" s="38"/>
      <c r="BK21" s="38"/>
      <c r="BL21" s="38"/>
      <c r="BM21" s="38"/>
    </row>
    <row r="22" spans="1:73" ht="15" thickBot="1">
      <c r="B22" s="3" t="s">
        <v>66</v>
      </c>
      <c r="C22" s="39">
        <v>0.66666666666666663</v>
      </c>
      <c r="D22" s="40">
        <v>0.70833333333333337</v>
      </c>
      <c r="E22" s="105"/>
      <c r="F22" s="106"/>
      <c r="G22" s="106"/>
      <c r="H22" s="106"/>
      <c r="I22" s="106"/>
      <c r="J22" s="106"/>
      <c r="K22" s="106"/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29">
        <v>2125</v>
      </c>
      <c r="V22" s="29">
        <v>2125</v>
      </c>
      <c r="W22" s="29">
        <v>2125</v>
      </c>
      <c r="X22" s="29">
        <v>2125</v>
      </c>
      <c r="Y22" s="29">
        <v>2125</v>
      </c>
      <c r="Z22" s="29">
        <v>2125</v>
      </c>
      <c r="AA22" s="29">
        <v>2125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21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 t="str">
        <f t="shared" si="13"/>
        <v>0</v>
      </c>
      <c r="BA22" s="37" t="str">
        <f t="shared" si="12"/>
        <v>0</v>
      </c>
      <c r="BB22" s="37" t="str">
        <f t="shared" si="12"/>
        <v>0</v>
      </c>
      <c r="BC22" s="37" t="str">
        <f t="shared" si="12"/>
        <v>0</v>
      </c>
      <c r="BD22" s="37" t="str">
        <f t="shared" si="12"/>
        <v>0</v>
      </c>
      <c r="BE22" s="37" t="str">
        <f t="shared" si="12"/>
        <v>0</v>
      </c>
      <c r="BF22" s="37" t="str">
        <f t="shared" si="12"/>
        <v>0</v>
      </c>
      <c r="BG22" s="38"/>
      <c r="BH22" s="38"/>
      <c r="BI22" s="38"/>
      <c r="BJ22" s="38"/>
      <c r="BK22" s="38"/>
      <c r="BL22" s="38"/>
      <c r="BM22" s="38"/>
    </row>
    <row r="23" spans="1:73" ht="15" thickBot="1">
      <c r="B23" s="3" t="s">
        <v>66</v>
      </c>
      <c r="C23" s="39">
        <v>0.70833333333333337</v>
      </c>
      <c r="D23" s="40">
        <v>0.75</v>
      </c>
      <c r="E23" s="105"/>
      <c r="F23" s="106"/>
      <c r="G23" s="106"/>
      <c r="H23" s="106"/>
      <c r="I23" s="106"/>
      <c r="J23" s="106"/>
      <c r="K23" s="106"/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2125</v>
      </c>
      <c r="V23" s="29">
        <v>2125</v>
      </c>
      <c r="W23" s="29">
        <v>2125</v>
      </c>
      <c r="X23" s="29">
        <v>2125</v>
      </c>
      <c r="Y23" s="29">
        <v>2125</v>
      </c>
      <c r="Z23" s="29">
        <v>2125</v>
      </c>
      <c r="AA23" s="29">
        <v>2125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21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 t="str">
        <f t="shared" si="13"/>
        <v>0</v>
      </c>
      <c r="BA23" s="37" t="str">
        <f t="shared" si="12"/>
        <v>0</v>
      </c>
      <c r="BB23" s="37" t="str">
        <f t="shared" si="12"/>
        <v>0</v>
      </c>
      <c r="BC23" s="37" t="str">
        <f t="shared" si="12"/>
        <v>0</v>
      </c>
      <c r="BD23" s="37" t="str">
        <f t="shared" si="12"/>
        <v>0</v>
      </c>
      <c r="BE23" s="37" t="str">
        <f t="shared" si="12"/>
        <v>0</v>
      </c>
      <c r="BF23" s="37" t="str">
        <f t="shared" si="12"/>
        <v>0</v>
      </c>
      <c r="BG23" s="38"/>
      <c r="BH23" s="38"/>
      <c r="BI23" s="38"/>
      <c r="BJ23" s="38"/>
      <c r="BK23" s="38"/>
      <c r="BL23" s="38"/>
      <c r="BM23" s="38"/>
    </row>
    <row r="24" spans="1:73" ht="15" thickBot="1">
      <c r="B24" s="3" t="s">
        <v>66</v>
      </c>
      <c r="C24" s="39">
        <v>0.75</v>
      </c>
      <c r="D24" s="40">
        <v>0.79166666666666663</v>
      </c>
      <c r="E24" s="105"/>
      <c r="F24" s="106"/>
      <c r="G24" s="106"/>
      <c r="H24" s="106"/>
      <c r="I24" s="106"/>
      <c r="J24" s="106"/>
      <c r="K24" s="106"/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29">
        <v>2125</v>
      </c>
      <c r="V24" s="29">
        <v>2125</v>
      </c>
      <c r="W24" s="29">
        <v>2125</v>
      </c>
      <c r="X24" s="29">
        <v>2125</v>
      </c>
      <c r="Y24" s="29">
        <v>2125</v>
      </c>
      <c r="Z24" s="29">
        <v>2125</v>
      </c>
      <c r="AA24" s="29">
        <v>2125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21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 t="str">
        <f t="shared" si="13"/>
        <v>0</v>
      </c>
      <c r="BA24" s="37" t="str">
        <f t="shared" si="12"/>
        <v>0</v>
      </c>
      <c r="BB24" s="37" t="str">
        <f t="shared" si="12"/>
        <v>0</v>
      </c>
      <c r="BC24" s="37" t="str">
        <f t="shared" si="12"/>
        <v>0</v>
      </c>
      <c r="BD24" s="37" t="str">
        <f t="shared" si="12"/>
        <v>0</v>
      </c>
      <c r="BE24" s="37" t="str">
        <f t="shared" si="12"/>
        <v>0</v>
      </c>
      <c r="BF24" s="37" t="str">
        <f t="shared" si="12"/>
        <v>0</v>
      </c>
      <c r="BG24" s="38"/>
      <c r="BH24" s="38"/>
      <c r="BI24" s="38"/>
      <c r="BJ24" s="38"/>
      <c r="BK24" s="38"/>
      <c r="BL24" s="38"/>
      <c r="BM24" s="38"/>
    </row>
    <row r="25" spans="1:73" ht="15" thickBot="1">
      <c r="B25" s="3" t="s">
        <v>66</v>
      </c>
      <c r="C25" s="39">
        <v>0.79166666666666663</v>
      </c>
      <c r="D25" s="40">
        <v>0.83333333333333337</v>
      </c>
      <c r="E25" s="105"/>
      <c r="F25" s="106"/>
      <c r="G25" s="106"/>
      <c r="H25" s="106"/>
      <c r="I25" s="106"/>
      <c r="J25" s="106"/>
      <c r="K25" s="106"/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29">
        <v>2125</v>
      </c>
      <c r="V25" s="29">
        <v>2125</v>
      </c>
      <c r="W25" s="29">
        <v>2125</v>
      </c>
      <c r="X25" s="29">
        <v>2125</v>
      </c>
      <c r="Y25" s="29">
        <v>2125</v>
      </c>
      <c r="Z25" s="29">
        <v>2125</v>
      </c>
      <c r="AA25" s="29">
        <v>2125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21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 t="str">
        <f t="shared" si="13"/>
        <v>0</v>
      </c>
      <c r="BA25" s="37" t="str">
        <f t="shared" si="12"/>
        <v>0</v>
      </c>
      <c r="BB25" s="37" t="str">
        <f t="shared" si="12"/>
        <v>0</v>
      </c>
      <c r="BC25" s="37" t="str">
        <f t="shared" si="12"/>
        <v>0</v>
      </c>
      <c r="BD25" s="37" t="str">
        <f t="shared" si="12"/>
        <v>0</v>
      </c>
      <c r="BE25" s="37" t="str">
        <f t="shared" si="12"/>
        <v>0</v>
      </c>
      <c r="BF25" s="37" t="str">
        <f t="shared" si="12"/>
        <v>0</v>
      </c>
      <c r="BG25" s="38"/>
      <c r="BH25" s="38"/>
      <c r="BI25" s="38"/>
      <c r="BJ25" s="38"/>
      <c r="BK25" s="38"/>
      <c r="BL25" s="38"/>
      <c r="BM25" s="38"/>
    </row>
    <row r="26" spans="1:73" ht="15" thickBot="1">
      <c r="B26" s="3" t="s">
        <v>66</v>
      </c>
      <c r="C26" s="39">
        <v>0.83333333333333337</v>
      </c>
      <c r="D26" s="40">
        <v>0.875</v>
      </c>
      <c r="E26" s="105"/>
      <c r="F26" s="106"/>
      <c r="G26" s="106"/>
      <c r="H26" s="106"/>
      <c r="I26" s="106"/>
      <c r="J26" s="106"/>
      <c r="K26" s="106"/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29">
        <v>2125</v>
      </c>
      <c r="V26" s="29">
        <v>2125</v>
      </c>
      <c r="W26" s="29">
        <v>2125</v>
      </c>
      <c r="X26" s="29">
        <v>2125</v>
      </c>
      <c r="Y26" s="29">
        <v>2125</v>
      </c>
      <c r="Z26" s="29">
        <v>2125</v>
      </c>
      <c r="AA26" s="29">
        <v>2125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21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 t="str">
        <f t="shared" si="13"/>
        <v>0</v>
      </c>
      <c r="BA26" s="37" t="str">
        <f t="shared" si="12"/>
        <v>0</v>
      </c>
      <c r="BB26" s="37" t="str">
        <f t="shared" si="12"/>
        <v>0</v>
      </c>
      <c r="BC26" s="37" t="str">
        <f t="shared" si="12"/>
        <v>0</v>
      </c>
      <c r="BD26" s="37" t="str">
        <f t="shared" si="12"/>
        <v>0</v>
      </c>
      <c r="BE26" s="37" t="str">
        <f t="shared" si="12"/>
        <v>0</v>
      </c>
      <c r="BF26" s="37" t="str">
        <f t="shared" si="12"/>
        <v>0</v>
      </c>
      <c r="BG26" s="38"/>
      <c r="BH26" s="38"/>
      <c r="BI26" s="38"/>
      <c r="BJ26" s="38"/>
      <c r="BK26" s="38"/>
      <c r="BL26" s="38"/>
      <c r="BM26" s="38"/>
      <c r="BN26" s="73"/>
      <c r="BO26" s="73"/>
      <c r="BP26" s="73"/>
      <c r="BQ26" s="73"/>
      <c r="BR26" s="73"/>
      <c r="BS26" s="73"/>
      <c r="BT26" s="73"/>
      <c r="BU26" s="73"/>
    </row>
    <row r="27" spans="1:73" ht="15" thickBot="1">
      <c r="B27" s="3" t="s">
        <v>66</v>
      </c>
      <c r="C27" s="39">
        <v>0.875</v>
      </c>
      <c r="D27" s="40">
        <v>0.91666666666666663</v>
      </c>
      <c r="E27" s="105"/>
      <c r="F27" s="106"/>
      <c r="G27" s="106"/>
      <c r="H27" s="106"/>
      <c r="I27" s="106"/>
      <c r="J27" s="106"/>
      <c r="K27" s="106"/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29">
        <v>2125</v>
      </c>
      <c r="V27" s="29">
        <v>2125</v>
      </c>
      <c r="W27" s="29">
        <v>2125</v>
      </c>
      <c r="X27" s="29">
        <v>2125</v>
      </c>
      <c r="Y27" s="29">
        <v>2125</v>
      </c>
      <c r="Z27" s="29">
        <v>2125</v>
      </c>
      <c r="AA27" s="29">
        <v>2125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21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 t="str">
        <f t="shared" si="13"/>
        <v>0</v>
      </c>
      <c r="BA27" s="37" t="str">
        <f t="shared" si="12"/>
        <v>0</v>
      </c>
      <c r="BB27" s="37" t="str">
        <f t="shared" si="12"/>
        <v>0</v>
      </c>
      <c r="BC27" s="37" t="str">
        <f t="shared" si="12"/>
        <v>0</v>
      </c>
      <c r="BD27" s="37" t="str">
        <f t="shared" si="12"/>
        <v>0</v>
      </c>
      <c r="BE27" s="37" t="str">
        <f t="shared" si="12"/>
        <v>0</v>
      </c>
      <c r="BF27" s="37" t="str">
        <f t="shared" si="12"/>
        <v>0</v>
      </c>
      <c r="BG27" s="38"/>
      <c r="BH27" s="38"/>
      <c r="BI27" s="38"/>
      <c r="BJ27" s="38"/>
      <c r="BK27" s="38"/>
      <c r="BL27" s="38"/>
      <c r="BM27" s="38"/>
      <c r="BN27" s="73"/>
      <c r="BO27" s="73"/>
      <c r="BP27" s="73"/>
      <c r="BQ27" s="73"/>
      <c r="BR27" s="73"/>
      <c r="BS27" s="73"/>
      <c r="BT27" s="73"/>
    </row>
    <row r="28" spans="1:73" ht="15" thickBot="1">
      <c r="B28" s="3" t="s">
        <v>66</v>
      </c>
      <c r="C28" s="39">
        <v>0.91666666666666663</v>
      </c>
      <c r="D28" s="40">
        <v>0.95833333333333337</v>
      </c>
      <c r="E28" s="105"/>
      <c r="F28" s="106"/>
      <c r="G28" s="106"/>
      <c r="H28" s="106"/>
      <c r="I28" s="106"/>
      <c r="J28" s="106"/>
      <c r="K28" s="106"/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29">
        <v>2125</v>
      </c>
      <c r="V28" s="29">
        <v>2125</v>
      </c>
      <c r="W28" s="29">
        <v>2125</v>
      </c>
      <c r="X28" s="29">
        <v>2125</v>
      </c>
      <c r="Y28" s="29">
        <v>2125</v>
      </c>
      <c r="Z28" s="29">
        <v>2125</v>
      </c>
      <c r="AA28" s="29">
        <v>2125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21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 t="str">
        <f t="shared" si="13"/>
        <v>0</v>
      </c>
      <c r="BA28" s="37" t="str">
        <f t="shared" si="12"/>
        <v>0</v>
      </c>
      <c r="BB28" s="37" t="str">
        <f t="shared" si="12"/>
        <v>0</v>
      </c>
      <c r="BC28" s="37" t="str">
        <f t="shared" si="12"/>
        <v>0</v>
      </c>
      <c r="BD28" s="37" t="str">
        <f t="shared" si="12"/>
        <v>0</v>
      </c>
      <c r="BE28" s="37" t="str">
        <f t="shared" si="12"/>
        <v>0</v>
      </c>
      <c r="BF28" s="37" t="str">
        <f t="shared" si="12"/>
        <v>0</v>
      </c>
      <c r="BG28" s="38"/>
      <c r="BH28" s="38"/>
      <c r="BI28" s="38"/>
      <c r="BJ28" s="38"/>
      <c r="BK28" s="38"/>
      <c r="BL28" s="38"/>
      <c r="BM28" s="38"/>
      <c r="BN28" s="73"/>
      <c r="BO28" s="73"/>
      <c r="BP28" s="73"/>
      <c r="BQ28" s="73"/>
      <c r="BR28" s="73"/>
      <c r="BS28" s="73"/>
      <c r="BT28" s="73"/>
    </row>
    <row r="29" spans="1:73" ht="15" thickBot="1">
      <c r="B29" s="3" t="s">
        <v>66</v>
      </c>
      <c r="C29" s="54">
        <v>0.95833333333333337</v>
      </c>
      <c r="D29" s="55">
        <v>0</v>
      </c>
      <c r="E29" s="109"/>
      <c r="F29" s="110"/>
      <c r="G29" s="110"/>
      <c r="H29" s="110"/>
      <c r="I29" s="110"/>
      <c r="J29" s="110"/>
      <c r="K29" s="110"/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29">
        <v>2125</v>
      </c>
      <c r="V29" s="29">
        <v>2125</v>
      </c>
      <c r="W29" s="29">
        <v>2125</v>
      </c>
      <c r="X29" s="29">
        <v>2125</v>
      </c>
      <c r="Y29" s="29">
        <v>2125</v>
      </c>
      <c r="Z29" s="29">
        <v>2125</v>
      </c>
      <c r="AA29" s="29">
        <v>2125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22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 t="str">
        <f t="shared" si="13"/>
        <v>0</v>
      </c>
      <c r="BA29" s="37" t="str">
        <f t="shared" si="12"/>
        <v>0</v>
      </c>
      <c r="BB29" s="37" t="str">
        <f t="shared" si="12"/>
        <v>0</v>
      </c>
      <c r="BC29" s="37" t="str">
        <f t="shared" si="12"/>
        <v>0</v>
      </c>
      <c r="BD29" s="37" t="str">
        <f t="shared" si="12"/>
        <v>0</v>
      </c>
      <c r="BE29" s="37" t="str">
        <f t="shared" si="12"/>
        <v>0</v>
      </c>
      <c r="BF29" s="37" t="str">
        <f t="shared" si="12"/>
        <v>0</v>
      </c>
      <c r="BG29" s="38"/>
      <c r="BH29" s="38"/>
      <c r="BI29" s="38"/>
      <c r="BJ29" s="38"/>
      <c r="BK29" s="38"/>
      <c r="BL29" s="38"/>
      <c r="BM29" s="38"/>
      <c r="BN29" s="73"/>
      <c r="BO29" s="73"/>
      <c r="BP29" s="73"/>
      <c r="BQ29" s="73"/>
      <c r="BR29" s="73"/>
      <c r="BS29" s="73"/>
      <c r="BT29" s="73"/>
    </row>
    <row r="30" spans="1:73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0</v>
      </c>
      <c r="N30" s="70">
        <f t="shared" si="14"/>
        <v>0</v>
      </c>
      <c r="O30" s="70">
        <f t="shared" si="14"/>
        <v>0</v>
      </c>
      <c r="P30" s="70">
        <f t="shared" si="14"/>
        <v>0</v>
      </c>
      <c r="Q30" s="70">
        <f t="shared" si="14"/>
        <v>0</v>
      </c>
      <c r="R30" s="70">
        <f t="shared" si="14"/>
        <v>0</v>
      </c>
      <c r="S30" s="70">
        <f t="shared" si="14"/>
        <v>0</v>
      </c>
      <c r="T30" s="71">
        <f t="shared" ca="1" si="14"/>
        <v>0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0</v>
      </c>
      <c r="AC30" s="70">
        <f t="shared" ca="1" si="15"/>
        <v>0</v>
      </c>
      <c r="AD30" s="70">
        <f t="shared" ca="1" si="15"/>
        <v>0</v>
      </c>
      <c r="AE30" s="70">
        <f t="shared" ca="1" si="15"/>
        <v>0</v>
      </c>
      <c r="AF30" s="70">
        <f t="shared" ca="1" si="15"/>
        <v>0</v>
      </c>
      <c r="AG30" s="70">
        <f t="shared" ca="1" si="15"/>
        <v>0</v>
      </c>
      <c r="AH30" s="70">
        <f t="shared" ca="1" si="15"/>
        <v>0</v>
      </c>
      <c r="AI30" s="71">
        <f t="shared" ca="1" si="15"/>
        <v>0</v>
      </c>
      <c r="AJ30" s="70">
        <f t="shared" ca="1" si="15"/>
        <v>0</v>
      </c>
      <c r="AK30" s="70">
        <f t="shared" ca="1" si="15"/>
        <v>0</v>
      </c>
      <c r="AL30" s="70">
        <f t="shared" ca="1" si="15"/>
        <v>0</v>
      </c>
      <c r="AM30" s="70">
        <f t="shared" ca="1" si="15"/>
        <v>0</v>
      </c>
      <c r="AN30" s="70">
        <f t="shared" ca="1" si="15"/>
        <v>0</v>
      </c>
      <c r="AO30" s="70">
        <f t="shared" ca="1" si="15"/>
        <v>0</v>
      </c>
      <c r="AP30" s="70">
        <f t="shared" ca="1" si="15"/>
        <v>0</v>
      </c>
      <c r="AQ30" s="71">
        <f t="shared" ca="1" si="15"/>
        <v>0</v>
      </c>
      <c r="AR30" s="70" t="e">
        <f t="shared" ref="AR30:AY30" ca="1" si="16">AB30/AJ30</f>
        <v>#DIV/0!</v>
      </c>
      <c r="AS30" s="70" t="e">
        <f t="shared" ca="1" si="16"/>
        <v>#DIV/0!</v>
      </c>
      <c r="AT30" s="70" t="e">
        <f t="shared" ca="1" si="16"/>
        <v>#DIV/0!</v>
      </c>
      <c r="AU30" s="70" t="e">
        <f t="shared" ca="1" si="16"/>
        <v>#DIV/0!</v>
      </c>
      <c r="AV30" s="70" t="e">
        <f t="shared" ca="1" si="16"/>
        <v>#DIV/0!</v>
      </c>
      <c r="AW30" s="70" t="e">
        <f t="shared" ca="1" si="16"/>
        <v>#DIV/0!</v>
      </c>
      <c r="AX30" s="70" t="e">
        <f t="shared" ca="1" si="16"/>
        <v>#DIV/0!</v>
      </c>
      <c r="AY30" s="72" t="e">
        <f t="shared" ca="1" si="16"/>
        <v>#DIV/0!</v>
      </c>
      <c r="AZ30" s="73"/>
      <c r="BA30" s="73"/>
      <c r="BB30" s="73"/>
      <c r="BC30" s="73"/>
      <c r="BD30" s="73"/>
      <c r="BE30" s="73"/>
      <c r="BF30" s="73"/>
    </row>
    <row r="31" spans="1:73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73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/>
      <c r="N32" s="78"/>
      <c r="O32" s="77"/>
      <c r="P32" s="77"/>
      <c r="Q32" s="77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7" t="s">
        <v>31</v>
      </c>
      <c r="M33" s="78" t="e">
        <f ca="1">AI30/AQ30</f>
        <v>#DIV/0!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 t="e">
        <f ca="1">AQ32/AQ30</f>
        <v>#DIV/0!</v>
      </c>
      <c r="AR33" s="68"/>
      <c r="AS33" s="68"/>
      <c r="AT33" s="68"/>
      <c r="AU33" s="68"/>
      <c r="AV33" s="68"/>
      <c r="AW33" s="68"/>
      <c r="AX33" s="68"/>
      <c r="AY33" s="84">
        <f ca="1">M32-AI30</f>
        <v>0</v>
      </c>
      <c r="AZ33" s="73">
        <f ca="1">AQ30*70%</f>
        <v>0</v>
      </c>
      <c r="BA33" s="73">
        <v>1178</v>
      </c>
      <c r="BB33" s="73">
        <f ca="1">BA33+AZ33</f>
        <v>1178</v>
      </c>
      <c r="BC33" s="73">
        <f>M32</f>
        <v>0</v>
      </c>
      <c r="BD33" s="73">
        <f ca="1">BC33/BB33</f>
        <v>0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7" t="s">
        <v>32</v>
      </c>
      <c r="M34" s="85" t="e">
        <f ca="1">M33*3</f>
        <v>#DIV/0!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147"/>
      <c r="BA35" s="73"/>
      <c r="BB35" s="73"/>
      <c r="BC35" s="73"/>
      <c r="BD35" s="73"/>
      <c r="BE35" s="73"/>
      <c r="BF35" s="73"/>
    </row>
    <row r="36" spans="1:58" s="96" customFormat="1">
      <c r="A36" s="119" t="s">
        <v>67</v>
      </c>
      <c r="AZ36" s="245"/>
      <c r="BA36" s="245"/>
      <c r="BB36" s="245"/>
      <c r="BC36" s="245"/>
      <c r="BD36" s="245"/>
    </row>
    <row r="38" spans="1:58">
      <c r="A38" s="97"/>
      <c r="B38" s="97"/>
    </row>
    <row r="39" spans="1:58">
      <c r="A39" s="97"/>
      <c r="B39" s="97"/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  <c r="N44" t="s">
        <v>76</v>
      </c>
    </row>
    <row r="45" spans="1:58">
      <c r="A45" s="97"/>
      <c r="B45" s="97"/>
    </row>
    <row r="46" spans="1:58">
      <c r="A46" s="97"/>
      <c r="B46" s="97"/>
    </row>
    <row r="47" spans="1:58">
      <c r="C47" s="98"/>
      <c r="D47" s="98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57" priority="2" operator="containsText" text="Paid">
      <formula>NOT(ISERROR(SEARCH("Paid",B6)))</formula>
    </cfRule>
    <cfRule type="containsText" dxfId="56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53"/>
  <sheetViews>
    <sheetView zoomScale="60" zoomScaleNormal="60" workbookViewId="0">
      <selection activeCell="A26" sqref="A26"/>
    </sheetView>
  </sheetViews>
  <sheetFormatPr defaultRowHeight="14.4"/>
  <cols>
    <col min="1" max="1" width="12.6640625" customWidth="1"/>
    <col min="2" max="2" width="12" bestFit="1" customWidth="1"/>
    <col min="3" max="3" width="11.6640625" bestFit="1" customWidth="1"/>
    <col min="4" max="4" width="9.6640625" bestFit="1" customWidth="1"/>
    <col min="5" max="5" width="6.55468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16.88671875" bestFit="1" customWidth="1"/>
    <col min="15" max="15" width="8.44140625" bestFit="1" customWidth="1"/>
    <col min="16" max="16" width="9" bestFit="1" customWidth="1"/>
    <col min="17" max="17" width="8.4414062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33203125" bestFit="1" customWidth="1"/>
    <col min="54" max="54" width="12" bestFit="1" customWidth="1"/>
    <col min="55" max="55" width="16.5546875" bestFit="1" customWidth="1"/>
    <col min="56" max="56" width="11.33203125" bestFit="1" customWidth="1"/>
    <col min="57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69" ht="15" customHeight="1">
      <c r="A1" s="314">
        <v>43466</v>
      </c>
      <c r="B1" s="315" t="s">
        <v>77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69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</row>
    <row r="3" spans="1:69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</row>
    <row r="4" spans="1:69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</row>
    <row r="5" spans="1:69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 s="1">
        <v>0</v>
      </c>
      <c r="BQ5">
        <v>6</v>
      </c>
    </row>
    <row r="6" spans="1:69" ht="15" thickBot="1">
      <c r="A6" s="10">
        <v>43497</v>
      </c>
      <c r="B6" s="3" t="s">
        <v>65</v>
      </c>
      <c r="C6" s="22">
        <v>0</v>
      </c>
      <c r="D6" s="23">
        <v>4.1666666666666664E-2</v>
      </c>
      <c r="E6" s="101">
        <v>0</v>
      </c>
      <c r="F6" s="102">
        <v>0</v>
      </c>
      <c r="G6" s="102">
        <v>0</v>
      </c>
      <c r="H6" s="102">
        <v>3.0000000000000001E-3</v>
      </c>
      <c r="I6" s="102">
        <v>2E-3</v>
      </c>
      <c r="J6" s="102">
        <v>0</v>
      </c>
      <c r="K6" s="102">
        <v>0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1700</v>
      </c>
      <c r="V6" s="29">
        <v>1700</v>
      </c>
      <c r="W6" s="29">
        <v>1700</v>
      </c>
      <c r="X6" s="29">
        <v>1700</v>
      </c>
      <c r="Y6" s="29">
        <v>1700</v>
      </c>
      <c r="Z6" s="29">
        <v>1700</v>
      </c>
      <c r="AA6" s="29">
        <v>1700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 t="str">
        <f>IFERROR(U6/6/E6,"")</f>
        <v/>
      </c>
      <c r="BA6" s="37" t="str">
        <f t="shared" ref="BA6:BF29" si="12">IFERROR(V6/6/F6,"")</f>
        <v/>
      </c>
      <c r="BB6" s="37" t="str">
        <f t="shared" si="12"/>
        <v/>
      </c>
      <c r="BC6" s="37">
        <f t="shared" si="12"/>
        <v>94444.444444444438</v>
      </c>
      <c r="BD6" s="37">
        <f t="shared" si="12"/>
        <v>141666.66666666666</v>
      </c>
      <c r="BE6" s="37" t="str">
        <f t="shared" si="12"/>
        <v/>
      </c>
      <c r="BF6" s="37" t="str">
        <f t="shared" si="12"/>
        <v/>
      </c>
      <c r="BG6" s="38"/>
      <c r="BH6" s="38"/>
      <c r="BI6" s="38"/>
      <c r="BJ6" s="38"/>
      <c r="BK6" s="38"/>
      <c r="BL6" s="38"/>
      <c r="BM6" s="38"/>
      <c r="BP6">
        <v>7200</v>
      </c>
      <c r="BQ6">
        <v>6</v>
      </c>
    </row>
    <row r="7" spans="1:69" ht="15" thickBot="1">
      <c r="A7" s="10">
        <v>43525</v>
      </c>
      <c r="B7" s="3" t="s">
        <v>65</v>
      </c>
      <c r="C7" s="39">
        <v>4.1666666666666664E-2</v>
      </c>
      <c r="D7" s="40">
        <v>8.3333333333333329E-2</v>
      </c>
      <c r="E7" s="105">
        <v>0</v>
      </c>
      <c r="F7" s="106">
        <v>0</v>
      </c>
      <c r="G7" s="106">
        <v>1E-3</v>
      </c>
      <c r="H7" s="106">
        <v>0</v>
      </c>
      <c r="I7" s="106">
        <v>0</v>
      </c>
      <c r="J7" s="106">
        <v>0</v>
      </c>
      <c r="K7" s="106">
        <v>0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1700</v>
      </c>
      <c r="V7" s="29">
        <v>1700</v>
      </c>
      <c r="W7" s="29">
        <v>1700</v>
      </c>
      <c r="X7" s="29">
        <v>1700</v>
      </c>
      <c r="Y7" s="29">
        <v>1700</v>
      </c>
      <c r="Z7" s="29">
        <v>1700</v>
      </c>
      <c r="AA7" s="29">
        <v>1700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21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 t="str">
        <f t="shared" ref="AZ7:AZ29" si="13">IFERROR(U7/6/E7,"")</f>
        <v/>
      </c>
      <c r="BA7" s="37" t="str">
        <f t="shared" si="12"/>
        <v/>
      </c>
      <c r="BB7" s="37">
        <f t="shared" si="12"/>
        <v>283333.33333333331</v>
      </c>
      <c r="BC7" s="37" t="str">
        <f t="shared" si="12"/>
        <v/>
      </c>
      <c r="BD7" s="37" t="str">
        <f t="shared" si="12"/>
        <v/>
      </c>
      <c r="BE7" s="37" t="str">
        <f t="shared" si="12"/>
        <v/>
      </c>
      <c r="BF7" s="37" t="str">
        <f t="shared" si="12"/>
        <v/>
      </c>
      <c r="BG7" s="38"/>
      <c r="BH7" s="38"/>
      <c r="BI7" s="38"/>
      <c r="BJ7" s="38"/>
      <c r="BK7" s="38"/>
      <c r="BL7" s="38"/>
      <c r="BM7" s="38"/>
      <c r="BP7">
        <v>8000</v>
      </c>
      <c r="BQ7">
        <v>0</v>
      </c>
    </row>
    <row r="8" spans="1:69" ht="15" thickBot="1">
      <c r="A8" s="10">
        <v>43556</v>
      </c>
      <c r="B8" s="3" t="s">
        <v>65</v>
      </c>
      <c r="C8" s="39">
        <v>8.3333333333333329E-2</v>
      </c>
      <c r="D8" s="40">
        <v>0.125</v>
      </c>
      <c r="E8" s="105">
        <v>0</v>
      </c>
      <c r="F8" s="106">
        <v>0</v>
      </c>
      <c r="G8" s="106">
        <v>0</v>
      </c>
      <c r="H8" s="106">
        <v>0</v>
      </c>
      <c r="I8" s="106">
        <v>0</v>
      </c>
      <c r="J8" s="106">
        <v>0</v>
      </c>
      <c r="K8" s="106">
        <v>0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1700</v>
      </c>
      <c r="V8" s="29">
        <v>1700</v>
      </c>
      <c r="W8" s="29">
        <v>1700</v>
      </c>
      <c r="X8" s="29">
        <v>1700</v>
      </c>
      <c r="Y8" s="29">
        <v>1700</v>
      </c>
      <c r="Z8" s="29">
        <v>1700</v>
      </c>
      <c r="AA8" s="29">
        <v>1700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21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 t="str">
        <f t="shared" si="13"/>
        <v/>
      </c>
      <c r="BA8" s="37" t="str">
        <f t="shared" si="12"/>
        <v/>
      </c>
      <c r="BB8" s="37" t="str">
        <f t="shared" si="12"/>
        <v/>
      </c>
      <c r="BC8" s="37" t="str">
        <f t="shared" si="12"/>
        <v/>
      </c>
      <c r="BD8" s="37" t="str">
        <f t="shared" si="12"/>
        <v/>
      </c>
      <c r="BE8" s="37" t="str">
        <f t="shared" si="12"/>
        <v/>
      </c>
      <c r="BF8" s="37" t="str">
        <f t="shared" si="12"/>
        <v/>
      </c>
      <c r="BG8" s="38"/>
      <c r="BH8" s="38"/>
      <c r="BI8" s="38"/>
      <c r="BJ8" s="38"/>
      <c r="BK8" s="38"/>
      <c r="BL8" s="38"/>
      <c r="BM8" s="38"/>
      <c r="BP8">
        <f>BP7+1000</f>
        <v>9000</v>
      </c>
      <c r="BQ8">
        <v>0</v>
      </c>
    </row>
    <row r="9" spans="1:69" ht="15" thickBot="1">
      <c r="A9" s="10">
        <v>43586</v>
      </c>
      <c r="B9" s="3" t="s">
        <v>65</v>
      </c>
      <c r="C9" s="39">
        <v>0.125</v>
      </c>
      <c r="D9" s="40">
        <v>0.16666666666666666</v>
      </c>
      <c r="E9" s="105">
        <v>0</v>
      </c>
      <c r="F9" s="106">
        <v>0</v>
      </c>
      <c r="G9" s="106">
        <v>3.0000000000000001E-3</v>
      </c>
      <c r="H9" s="106">
        <v>0</v>
      </c>
      <c r="I9" s="106">
        <v>0</v>
      </c>
      <c r="J9" s="106">
        <v>0</v>
      </c>
      <c r="K9" s="106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1700</v>
      </c>
      <c r="V9" s="29">
        <v>1700</v>
      </c>
      <c r="W9" s="29">
        <v>1700</v>
      </c>
      <c r="X9" s="29">
        <v>1700</v>
      </c>
      <c r="Y9" s="29">
        <v>1700</v>
      </c>
      <c r="Z9" s="29">
        <v>1700</v>
      </c>
      <c r="AA9" s="29">
        <v>1700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21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13"/>
        <v/>
      </c>
      <c r="BA9" s="37" t="str">
        <f t="shared" si="12"/>
        <v/>
      </c>
      <c r="BB9" s="37">
        <f t="shared" si="12"/>
        <v>94444.444444444438</v>
      </c>
      <c r="BC9" s="37" t="str">
        <f t="shared" si="12"/>
        <v/>
      </c>
      <c r="BD9" s="37" t="str">
        <f t="shared" si="12"/>
        <v/>
      </c>
      <c r="BE9" s="37" t="str">
        <f t="shared" si="12"/>
        <v/>
      </c>
      <c r="BF9" s="37" t="str">
        <f t="shared" si="12"/>
        <v/>
      </c>
      <c r="BG9" s="38"/>
      <c r="BH9" s="38"/>
      <c r="BI9" s="38"/>
      <c r="BJ9" s="38"/>
      <c r="BK9" s="38"/>
      <c r="BL9" s="38"/>
      <c r="BM9" s="38"/>
    </row>
    <row r="10" spans="1:69" ht="15" thickBot="1">
      <c r="A10" s="10">
        <v>43617</v>
      </c>
      <c r="B10" s="3" t="s">
        <v>65</v>
      </c>
      <c r="C10" s="39">
        <v>0.16666666666666666</v>
      </c>
      <c r="D10" s="40">
        <v>0.20833333333333334</v>
      </c>
      <c r="E10" s="105">
        <v>2E-3</v>
      </c>
      <c r="F10" s="106">
        <v>2E-3</v>
      </c>
      <c r="G10" s="106">
        <v>2E-3</v>
      </c>
      <c r="H10" s="106">
        <v>1E-3</v>
      </c>
      <c r="I10" s="106">
        <v>0</v>
      </c>
      <c r="J10" s="106">
        <v>2E-3</v>
      </c>
      <c r="K10" s="106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1700</v>
      </c>
      <c r="V10" s="29">
        <v>1700</v>
      </c>
      <c r="W10" s="29">
        <v>1700</v>
      </c>
      <c r="X10" s="29">
        <v>1700</v>
      </c>
      <c r="Y10" s="29">
        <v>1700</v>
      </c>
      <c r="Z10" s="29">
        <v>1700</v>
      </c>
      <c r="AA10" s="29">
        <v>1700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21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13"/>
        <v>141666.66666666666</v>
      </c>
      <c r="BA10" s="37">
        <f t="shared" si="12"/>
        <v>141666.66666666666</v>
      </c>
      <c r="BB10" s="37">
        <f t="shared" si="12"/>
        <v>141666.66666666666</v>
      </c>
      <c r="BC10" s="37">
        <f t="shared" si="12"/>
        <v>283333.33333333331</v>
      </c>
      <c r="BD10" s="37" t="str">
        <f t="shared" si="12"/>
        <v/>
      </c>
      <c r="BE10" s="37">
        <f t="shared" si="12"/>
        <v>141666.66666666666</v>
      </c>
      <c r="BF10" s="37" t="str">
        <f t="shared" si="12"/>
        <v/>
      </c>
      <c r="BG10" s="38"/>
      <c r="BH10" s="38"/>
      <c r="BI10" s="38"/>
      <c r="BJ10" s="38"/>
      <c r="BK10" s="38"/>
      <c r="BL10" s="38"/>
      <c r="BM10" s="38"/>
    </row>
    <row r="11" spans="1:69" ht="15" thickBot="1">
      <c r="A11" s="10">
        <v>43647</v>
      </c>
      <c r="B11" s="3" t="s">
        <v>65</v>
      </c>
      <c r="C11" s="39">
        <v>0.20833333333333334</v>
      </c>
      <c r="D11" s="40">
        <v>0.25</v>
      </c>
      <c r="E11" s="105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1700</v>
      </c>
      <c r="V11" s="29">
        <v>1700</v>
      </c>
      <c r="W11" s="29">
        <v>1700</v>
      </c>
      <c r="X11" s="29">
        <v>1700</v>
      </c>
      <c r="Y11" s="29">
        <v>1700</v>
      </c>
      <c r="Z11" s="29">
        <v>1700</v>
      </c>
      <c r="AA11" s="29">
        <v>1700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21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13"/>
        <v/>
      </c>
      <c r="BA11" s="37" t="str">
        <f t="shared" si="12"/>
        <v/>
      </c>
      <c r="BB11" s="37" t="str">
        <f t="shared" si="12"/>
        <v/>
      </c>
      <c r="BC11" s="37" t="str">
        <f t="shared" si="12"/>
        <v/>
      </c>
      <c r="BD11" s="37" t="str">
        <f t="shared" si="12"/>
        <v/>
      </c>
      <c r="BE11" s="37" t="str">
        <f t="shared" si="12"/>
        <v/>
      </c>
      <c r="BF11" s="37" t="str">
        <f t="shared" si="12"/>
        <v/>
      </c>
      <c r="BG11" s="38"/>
      <c r="BH11" s="38"/>
      <c r="BI11" s="38"/>
      <c r="BJ11" s="38"/>
      <c r="BK11" s="38"/>
      <c r="BL11" s="38"/>
      <c r="BM11" s="38"/>
    </row>
    <row r="12" spans="1:69" ht="15" thickBot="1">
      <c r="A12" s="10">
        <v>43678</v>
      </c>
      <c r="B12" s="3" t="s">
        <v>65</v>
      </c>
      <c r="C12" s="39">
        <v>0.25</v>
      </c>
      <c r="D12" s="40">
        <v>0.29166666666666669</v>
      </c>
      <c r="E12" s="105">
        <v>0</v>
      </c>
      <c r="F12" s="106">
        <v>0</v>
      </c>
      <c r="G12" s="106">
        <v>2E-3</v>
      </c>
      <c r="H12" s="106">
        <v>0</v>
      </c>
      <c r="I12" s="106">
        <v>1E-3</v>
      </c>
      <c r="J12" s="106">
        <v>0</v>
      </c>
      <c r="K12" s="106">
        <v>0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1700</v>
      </c>
      <c r="V12" s="29">
        <v>1700</v>
      </c>
      <c r="W12" s="29">
        <v>1700</v>
      </c>
      <c r="X12" s="29">
        <v>1700</v>
      </c>
      <c r="Y12" s="29">
        <v>1700</v>
      </c>
      <c r="Z12" s="29">
        <v>1700</v>
      </c>
      <c r="AA12" s="29">
        <v>1700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21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 t="str">
        <f t="shared" si="13"/>
        <v/>
      </c>
      <c r="BA12" s="37" t="str">
        <f t="shared" si="12"/>
        <v/>
      </c>
      <c r="BB12" s="37">
        <f t="shared" si="12"/>
        <v>141666.66666666666</v>
      </c>
      <c r="BC12" s="37" t="str">
        <f t="shared" si="12"/>
        <v/>
      </c>
      <c r="BD12" s="37">
        <f t="shared" si="12"/>
        <v>283333.33333333331</v>
      </c>
      <c r="BE12" s="37" t="str">
        <f t="shared" si="12"/>
        <v/>
      </c>
      <c r="BF12" s="37" t="str">
        <f t="shared" si="12"/>
        <v/>
      </c>
      <c r="BG12" s="38"/>
      <c r="BH12" s="38"/>
      <c r="BI12" s="38"/>
      <c r="BJ12" s="38"/>
      <c r="BK12" s="38"/>
      <c r="BL12" s="38"/>
      <c r="BM12" s="38"/>
    </row>
    <row r="13" spans="1:69" ht="15" thickBot="1">
      <c r="A13" s="10">
        <v>43709</v>
      </c>
      <c r="B13" s="3" t="s">
        <v>65</v>
      </c>
      <c r="C13" s="39">
        <v>0.29166666666666669</v>
      </c>
      <c r="D13" s="40">
        <v>0.33333333333333331</v>
      </c>
      <c r="E13" s="105">
        <v>0</v>
      </c>
      <c r="F13" s="106">
        <v>1E-3</v>
      </c>
      <c r="G13" s="106">
        <v>0</v>
      </c>
      <c r="H13" s="106">
        <v>4.0000000000000001E-3</v>
      </c>
      <c r="I13" s="106">
        <v>2E-3</v>
      </c>
      <c r="J13" s="106">
        <v>0</v>
      </c>
      <c r="K13" s="106">
        <v>0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1700</v>
      </c>
      <c r="V13" s="29">
        <v>1700</v>
      </c>
      <c r="W13" s="29">
        <v>1700</v>
      </c>
      <c r="X13" s="29">
        <v>1700</v>
      </c>
      <c r="Y13" s="29">
        <v>1700</v>
      </c>
      <c r="Z13" s="29">
        <v>1700</v>
      </c>
      <c r="AA13" s="29">
        <v>1700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21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 t="str">
        <f t="shared" si="13"/>
        <v/>
      </c>
      <c r="BA13" s="37">
        <f t="shared" si="12"/>
        <v>283333.33333333331</v>
      </c>
      <c r="BB13" s="37" t="str">
        <f t="shared" si="12"/>
        <v/>
      </c>
      <c r="BC13" s="37">
        <f t="shared" si="12"/>
        <v>70833.333333333328</v>
      </c>
      <c r="BD13" s="37">
        <f t="shared" si="12"/>
        <v>141666.66666666666</v>
      </c>
      <c r="BE13" s="37" t="str">
        <f t="shared" si="12"/>
        <v/>
      </c>
      <c r="BF13" s="37" t="str">
        <f t="shared" si="12"/>
        <v/>
      </c>
      <c r="BG13" s="38"/>
      <c r="BH13" s="38"/>
      <c r="BI13" s="38"/>
      <c r="BJ13" s="38"/>
      <c r="BK13" s="38"/>
      <c r="BL13" s="38"/>
      <c r="BM13" s="38"/>
    </row>
    <row r="14" spans="1:69" ht="15" thickBot="1">
      <c r="A14" s="10">
        <v>43739</v>
      </c>
      <c r="B14" s="3" t="s">
        <v>66</v>
      </c>
      <c r="C14" s="39">
        <v>0.33333333333333331</v>
      </c>
      <c r="D14" s="40">
        <v>0.375</v>
      </c>
      <c r="E14" s="105">
        <v>1E-3</v>
      </c>
      <c r="F14" s="106">
        <v>1E-3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1700</v>
      </c>
      <c r="V14" s="29">
        <v>1700</v>
      </c>
      <c r="W14" s="29">
        <v>1700</v>
      </c>
      <c r="X14" s="29">
        <v>1700</v>
      </c>
      <c r="Y14" s="29">
        <v>1700</v>
      </c>
      <c r="Z14" s="29">
        <v>1700</v>
      </c>
      <c r="AA14" s="29">
        <v>1700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21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3"/>
        <v>283333.33333333331</v>
      </c>
      <c r="BA14" s="37">
        <f t="shared" si="12"/>
        <v>283333.33333333331</v>
      </c>
      <c r="BB14" s="37" t="str">
        <f t="shared" si="12"/>
        <v/>
      </c>
      <c r="BC14" s="37" t="str">
        <f t="shared" si="12"/>
        <v/>
      </c>
      <c r="BD14" s="37" t="str">
        <f t="shared" si="12"/>
        <v/>
      </c>
      <c r="BE14" s="37" t="str">
        <f t="shared" si="12"/>
        <v/>
      </c>
      <c r="BF14" s="37" t="str">
        <f t="shared" si="12"/>
        <v/>
      </c>
      <c r="BG14" s="38"/>
      <c r="BH14" s="38"/>
      <c r="BI14" s="38"/>
      <c r="BJ14" s="38"/>
      <c r="BK14" s="38"/>
      <c r="BL14" s="38"/>
      <c r="BM14" s="38"/>
    </row>
    <row r="15" spans="1:69" ht="15" thickBot="1">
      <c r="A15" s="10">
        <v>43770</v>
      </c>
      <c r="B15" s="3" t="s">
        <v>66</v>
      </c>
      <c r="C15" s="39">
        <v>0.375</v>
      </c>
      <c r="D15" s="40">
        <v>0.41666666666666669</v>
      </c>
      <c r="E15" s="105">
        <v>1E-3</v>
      </c>
      <c r="F15" s="106">
        <v>1E-3</v>
      </c>
      <c r="G15" s="106">
        <v>2E-3</v>
      </c>
      <c r="H15" s="106">
        <v>0</v>
      </c>
      <c r="I15" s="106">
        <v>0</v>
      </c>
      <c r="J15" s="106">
        <v>1E-3</v>
      </c>
      <c r="K15" s="106">
        <v>3.0000000000000001E-3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1700</v>
      </c>
      <c r="V15" s="29">
        <v>1700</v>
      </c>
      <c r="W15" s="29">
        <v>1700</v>
      </c>
      <c r="X15" s="29">
        <v>1700</v>
      </c>
      <c r="Y15" s="29">
        <v>1700</v>
      </c>
      <c r="Z15" s="29">
        <v>1700</v>
      </c>
      <c r="AA15" s="29">
        <v>1700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21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3"/>
        <v>283333.33333333331</v>
      </c>
      <c r="BA15" s="37">
        <f t="shared" si="12"/>
        <v>283333.33333333331</v>
      </c>
      <c r="BB15" s="37">
        <f t="shared" si="12"/>
        <v>141666.66666666666</v>
      </c>
      <c r="BC15" s="37" t="str">
        <f t="shared" si="12"/>
        <v/>
      </c>
      <c r="BD15" s="37" t="str">
        <f t="shared" si="12"/>
        <v/>
      </c>
      <c r="BE15" s="37">
        <f t="shared" si="12"/>
        <v>283333.33333333331</v>
      </c>
      <c r="BF15" s="37">
        <f t="shared" si="12"/>
        <v>94444.444444444438</v>
      </c>
      <c r="BG15" s="38"/>
      <c r="BH15" s="38"/>
      <c r="BI15" s="38"/>
      <c r="BJ15" s="38"/>
      <c r="BK15" s="38"/>
      <c r="BL15" s="38"/>
      <c r="BM15" s="38"/>
    </row>
    <row r="16" spans="1:69" ht="15" thickBot="1">
      <c r="A16" s="10">
        <v>43800</v>
      </c>
      <c r="B16" s="3" t="s">
        <v>66</v>
      </c>
      <c r="C16" s="39">
        <v>0.41666666666666669</v>
      </c>
      <c r="D16" s="40">
        <v>0.45833333333333331</v>
      </c>
      <c r="E16" s="105">
        <v>0</v>
      </c>
      <c r="F16" s="106">
        <v>3.0000000000000001E-3</v>
      </c>
      <c r="G16" s="106">
        <v>0</v>
      </c>
      <c r="H16" s="106">
        <v>5.0000000000000001E-3</v>
      </c>
      <c r="I16" s="106">
        <v>0</v>
      </c>
      <c r="J16" s="106">
        <v>2E-3</v>
      </c>
      <c r="K16" s="106">
        <v>0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1700</v>
      </c>
      <c r="V16" s="29">
        <v>1700</v>
      </c>
      <c r="W16" s="29">
        <v>1700</v>
      </c>
      <c r="X16" s="29">
        <v>1700</v>
      </c>
      <c r="Y16" s="29">
        <v>1700</v>
      </c>
      <c r="Z16" s="29">
        <v>1700</v>
      </c>
      <c r="AA16" s="29">
        <v>1700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21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 t="str">
        <f t="shared" si="13"/>
        <v/>
      </c>
      <c r="BA16" s="37">
        <f t="shared" si="12"/>
        <v>94444.444444444438</v>
      </c>
      <c r="BB16" s="37" t="str">
        <f t="shared" si="12"/>
        <v/>
      </c>
      <c r="BC16" s="37">
        <f t="shared" si="12"/>
        <v>56666.666666666664</v>
      </c>
      <c r="BD16" s="37" t="str">
        <f t="shared" si="12"/>
        <v/>
      </c>
      <c r="BE16" s="37">
        <f t="shared" si="12"/>
        <v>141666.66666666666</v>
      </c>
      <c r="BF16" s="37" t="str">
        <f t="shared" si="12"/>
        <v/>
      </c>
      <c r="BG16" s="38"/>
      <c r="BH16" s="38"/>
      <c r="BI16" s="38"/>
      <c r="BJ16" s="38"/>
      <c r="BK16" s="38"/>
      <c r="BL16" s="38"/>
      <c r="BM16" s="38"/>
    </row>
    <row r="17" spans="1:66" ht="15" thickBot="1">
      <c r="A17" s="53"/>
      <c r="B17" s="3" t="s">
        <v>66</v>
      </c>
      <c r="C17" s="39">
        <v>0.45833333333333331</v>
      </c>
      <c r="D17" s="40">
        <v>0.5</v>
      </c>
      <c r="E17" s="105">
        <v>0</v>
      </c>
      <c r="F17" s="106">
        <v>1E-3</v>
      </c>
      <c r="G17" s="106">
        <v>1E-3</v>
      </c>
      <c r="H17" s="106">
        <v>0</v>
      </c>
      <c r="I17" s="106">
        <v>2E-3</v>
      </c>
      <c r="J17" s="106">
        <v>1E-3</v>
      </c>
      <c r="K17" s="106">
        <v>0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1700</v>
      </c>
      <c r="V17" s="29">
        <v>1700</v>
      </c>
      <c r="W17" s="29">
        <v>1700</v>
      </c>
      <c r="X17" s="29">
        <v>1700</v>
      </c>
      <c r="Y17" s="29">
        <v>1700</v>
      </c>
      <c r="Z17" s="29">
        <v>1700</v>
      </c>
      <c r="AA17" s="29">
        <v>1700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21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 t="str">
        <f t="shared" si="13"/>
        <v/>
      </c>
      <c r="BA17" s="37">
        <f t="shared" si="12"/>
        <v>283333.33333333331</v>
      </c>
      <c r="BB17" s="37">
        <f t="shared" si="12"/>
        <v>283333.33333333331</v>
      </c>
      <c r="BC17" s="37" t="str">
        <f t="shared" si="12"/>
        <v/>
      </c>
      <c r="BD17" s="37">
        <f t="shared" si="12"/>
        <v>141666.66666666666</v>
      </c>
      <c r="BE17" s="37">
        <f t="shared" si="12"/>
        <v>283333.33333333331</v>
      </c>
      <c r="BF17" s="37" t="str">
        <f t="shared" si="12"/>
        <v/>
      </c>
      <c r="BG17" s="38"/>
      <c r="BH17" s="38"/>
      <c r="BI17" s="38"/>
      <c r="BJ17" s="38"/>
      <c r="BK17" s="38"/>
      <c r="BL17" s="38"/>
      <c r="BM17" s="38"/>
    </row>
    <row r="18" spans="1:66" ht="15" thickBot="1">
      <c r="A18" s="53"/>
      <c r="B18" s="3" t="s">
        <v>66</v>
      </c>
      <c r="C18" s="39">
        <v>0.5</v>
      </c>
      <c r="D18" s="40">
        <v>0.54166666666666663</v>
      </c>
      <c r="E18" s="105">
        <v>3.0000000000000001E-3</v>
      </c>
      <c r="F18" s="106">
        <v>5.0000000000000001E-3</v>
      </c>
      <c r="G18" s="106">
        <v>0</v>
      </c>
      <c r="H18" s="106">
        <v>0</v>
      </c>
      <c r="I18" s="106">
        <v>0</v>
      </c>
      <c r="J18" s="106">
        <v>3.0000000000000001E-3</v>
      </c>
      <c r="K18" s="106">
        <v>2.7E-2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1700</v>
      </c>
      <c r="V18" s="29">
        <v>1700</v>
      </c>
      <c r="W18" s="29">
        <v>1700</v>
      </c>
      <c r="X18" s="29">
        <v>1700</v>
      </c>
      <c r="Y18" s="29">
        <v>1700</v>
      </c>
      <c r="Z18" s="29">
        <v>1700</v>
      </c>
      <c r="AA18" s="29">
        <v>1700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21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3"/>
        <v>94444.444444444438</v>
      </c>
      <c r="BA18" s="37">
        <f t="shared" si="12"/>
        <v>56666.666666666664</v>
      </c>
      <c r="BB18" s="37" t="str">
        <f t="shared" si="12"/>
        <v/>
      </c>
      <c r="BC18" s="37" t="str">
        <f t="shared" si="12"/>
        <v/>
      </c>
      <c r="BD18" s="37" t="str">
        <f t="shared" si="12"/>
        <v/>
      </c>
      <c r="BE18" s="37">
        <f t="shared" si="12"/>
        <v>94444.444444444438</v>
      </c>
      <c r="BF18" s="37">
        <f t="shared" si="12"/>
        <v>10493.827160493827</v>
      </c>
      <c r="BG18" s="38"/>
      <c r="BH18" s="38"/>
      <c r="BI18" s="38"/>
      <c r="BJ18" s="38"/>
      <c r="BK18" s="38"/>
      <c r="BL18" s="38"/>
      <c r="BM18" s="38"/>
    </row>
    <row r="19" spans="1:66" ht="15" thickBot="1">
      <c r="A19" s="53"/>
      <c r="B19" s="3" t="s">
        <v>66</v>
      </c>
      <c r="C19" s="39">
        <v>0.54166666666666663</v>
      </c>
      <c r="D19" s="40">
        <v>0.58333333333333337</v>
      </c>
      <c r="E19" s="105">
        <v>0</v>
      </c>
      <c r="F19" s="106">
        <v>1E-3</v>
      </c>
      <c r="G19" s="106">
        <v>0</v>
      </c>
      <c r="H19" s="106">
        <v>1E-3</v>
      </c>
      <c r="I19" s="106">
        <v>1E-3</v>
      </c>
      <c r="J19" s="106">
        <v>0</v>
      </c>
      <c r="K19" s="106">
        <v>2E-3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1700</v>
      </c>
      <c r="V19" s="29">
        <v>1700</v>
      </c>
      <c r="W19" s="29">
        <v>1700</v>
      </c>
      <c r="X19" s="29">
        <v>1700</v>
      </c>
      <c r="Y19" s="29">
        <v>1700</v>
      </c>
      <c r="Z19" s="29">
        <v>1700</v>
      </c>
      <c r="AA19" s="29">
        <v>1700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21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 t="str">
        <f t="shared" si="13"/>
        <v/>
      </c>
      <c r="BA19" s="37">
        <f t="shared" si="12"/>
        <v>283333.33333333331</v>
      </c>
      <c r="BB19" s="37" t="str">
        <f t="shared" si="12"/>
        <v/>
      </c>
      <c r="BC19" s="37">
        <f t="shared" si="12"/>
        <v>283333.33333333331</v>
      </c>
      <c r="BD19" s="37">
        <f t="shared" si="12"/>
        <v>283333.33333333331</v>
      </c>
      <c r="BE19" s="37" t="str">
        <f t="shared" si="12"/>
        <v/>
      </c>
      <c r="BF19" s="37">
        <f t="shared" si="12"/>
        <v>141666.66666666666</v>
      </c>
      <c r="BG19" s="38"/>
      <c r="BH19" s="38"/>
      <c r="BI19" s="38"/>
      <c r="BJ19" s="38"/>
      <c r="BK19" s="38"/>
      <c r="BL19" s="38"/>
      <c r="BM19" s="38"/>
    </row>
    <row r="20" spans="1:66" ht="15" thickBot="1">
      <c r="B20" s="3" t="s">
        <v>66</v>
      </c>
      <c r="C20" s="39">
        <v>0.58333333333333337</v>
      </c>
      <c r="D20" s="40">
        <v>0.625</v>
      </c>
      <c r="E20" s="105">
        <v>0</v>
      </c>
      <c r="F20" s="106">
        <v>0</v>
      </c>
      <c r="G20" s="106">
        <v>1E-3</v>
      </c>
      <c r="H20" s="106">
        <v>0</v>
      </c>
      <c r="I20" s="106">
        <v>3.0000000000000001E-3</v>
      </c>
      <c r="J20" s="106">
        <v>6.0000000000000001E-3</v>
      </c>
      <c r="K20" s="106">
        <v>0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29">
        <v>1700</v>
      </c>
      <c r="V20" s="29">
        <v>1700</v>
      </c>
      <c r="W20" s="29">
        <v>1700</v>
      </c>
      <c r="X20" s="29">
        <v>1700</v>
      </c>
      <c r="Y20" s="29">
        <v>1700</v>
      </c>
      <c r="Z20" s="29">
        <v>1700</v>
      </c>
      <c r="AA20" s="29">
        <v>1700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21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 t="str">
        <f t="shared" si="13"/>
        <v/>
      </c>
      <c r="BA20" s="37" t="str">
        <f t="shared" si="12"/>
        <v/>
      </c>
      <c r="BB20" s="37">
        <f t="shared" si="12"/>
        <v>283333.33333333331</v>
      </c>
      <c r="BC20" s="37" t="str">
        <f t="shared" si="12"/>
        <v/>
      </c>
      <c r="BD20" s="37">
        <f t="shared" si="12"/>
        <v>94444.444444444438</v>
      </c>
      <c r="BE20" s="37">
        <f t="shared" si="12"/>
        <v>47222.222222222219</v>
      </c>
      <c r="BF20" s="37" t="str">
        <f t="shared" si="12"/>
        <v/>
      </c>
      <c r="BG20" s="38"/>
      <c r="BH20" s="38"/>
      <c r="BI20" s="38"/>
      <c r="BJ20" s="38"/>
      <c r="BK20" s="38"/>
      <c r="BL20" s="38"/>
      <c r="BM20" s="38"/>
    </row>
    <row r="21" spans="1:66" ht="15" thickBot="1">
      <c r="B21" s="3" t="s">
        <v>66</v>
      </c>
      <c r="C21" s="39">
        <v>0.625</v>
      </c>
      <c r="D21" s="40">
        <v>0.66666666666666663</v>
      </c>
      <c r="E21" s="105">
        <v>1E-3</v>
      </c>
      <c r="F21" s="106">
        <v>2E-3</v>
      </c>
      <c r="G21" s="106">
        <v>0</v>
      </c>
      <c r="H21" s="106">
        <v>0</v>
      </c>
      <c r="I21" s="106">
        <v>1E-3</v>
      </c>
      <c r="J21" s="106">
        <v>1E-3</v>
      </c>
      <c r="K21" s="106">
        <v>0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29">
        <v>1700</v>
      </c>
      <c r="V21" s="29">
        <v>1700</v>
      </c>
      <c r="W21" s="29">
        <v>1700</v>
      </c>
      <c r="X21" s="29">
        <v>1700</v>
      </c>
      <c r="Y21" s="29">
        <v>1700</v>
      </c>
      <c r="Z21" s="29">
        <v>1700</v>
      </c>
      <c r="AA21" s="29">
        <v>1700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21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3"/>
        <v>283333.33333333331</v>
      </c>
      <c r="BA21" s="37">
        <f t="shared" si="12"/>
        <v>141666.66666666666</v>
      </c>
      <c r="BB21" s="37" t="str">
        <f t="shared" si="12"/>
        <v/>
      </c>
      <c r="BC21" s="37" t="str">
        <f t="shared" si="12"/>
        <v/>
      </c>
      <c r="BD21" s="37">
        <f t="shared" si="12"/>
        <v>283333.33333333331</v>
      </c>
      <c r="BE21" s="37">
        <f t="shared" si="12"/>
        <v>283333.33333333331</v>
      </c>
      <c r="BF21" s="37" t="str">
        <f t="shared" si="12"/>
        <v/>
      </c>
      <c r="BG21" s="38"/>
      <c r="BH21" s="38"/>
      <c r="BI21" s="38"/>
      <c r="BJ21" s="38"/>
      <c r="BK21" s="38"/>
      <c r="BL21" s="38"/>
      <c r="BM21" s="38"/>
    </row>
    <row r="22" spans="1:66" ht="15" thickBot="1">
      <c r="B22" s="3" t="s">
        <v>66</v>
      </c>
      <c r="C22" s="39">
        <v>0.66666666666666663</v>
      </c>
      <c r="D22" s="40">
        <v>0.70833333333333337</v>
      </c>
      <c r="E22" s="105">
        <v>0</v>
      </c>
      <c r="F22" s="106">
        <v>0</v>
      </c>
      <c r="G22" s="106">
        <v>1E-3</v>
      </c>
      <c r="H22" s="106">
        <v>0</v>
      </c>
      <c r="I22" s="106">
        <v>0</v>
      </c>
      <c r="J22" s="106">
        <v>0</v>
      </c>
      <c r="K22" s="106">
        <v>0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29">
        <v>1700</v>
      </c>
      <c r="V22" s="29">
        <v>1700</v>
      </c>
      <c r="W22" s="29">
        <v>1700</v>
      </c>
      <c r="X22" s="29">
        <v>1700</v>
      </c>
      <c r="Y22" s="29">
        <v>1700</v>
      </c>
      <c r="Z22" s="29">
        <v>1700</v>
      </c>
      <c r="AA22" s="29">
        <v>1700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21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 t="str">
        <f t="shared" si="13"/>
        <v/>
      </c>
      <c r="BA22" s="37" t="str">
        <f t="shared" si="12"/>
        <v/>
      </c>
      <c r="BB22" s="37">
        <f t="shared" si="12"/>
        <v>283333.33333333331</v>
      </c>
      <c r="BC22" s="37" t="str">
        <f t="shared" si="12"/>
        <v/>
      </c>
      <c r="BD22" s="37" t="str">
        <f t="shared" si="12"/>
        <v/>
      </c>
      <c r="BE22" s="37" t="str">
        <f t="shared" si="12"/>
        <v/>
      </c>
      <c r="BF22" s="37" t="str">
        <f t="shared" si="12"/>
        <v/>
      </c>
      <c r="BG22" s="38"/>
      <c r="BH22" s="38"/>
      <c r="BI22" s="38"/>
      <c r="BJ22" s="38"/>
      <c r="BK22" s="38"/>
      <c r="BL22" s="38"/>
      <c r="BM22" s="38"/>
    </row>
    <row r="23" spans="1:66">
      <c r="B23" s="3" t="s">
        <v>66</v>
      </c>
      <c r="C23" s="39">
        <v>0.70833333333333337</v>
      </c>
      <c r="D23" s="40">
        <v>0.75</v>
      </c>
      <c r="E23" s="105">
        <v>1E-3</v>
      </c>
      <c r="F23" s="106">
        <v>0</v>
      </c>
      <c r="G23" s="106">
        <v>0</v>
      </c>
      <c r="H23" s="106">
        <v>0</v>
      </c>
      <c r="I23" s="106">
        <v>1E-3</v>
      </c>
      <c r="J23" s="106">
        <v>0</v>
      </c>
      <c r="K23" s="106">
        <v>3.0000000000000001E-3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1700</v>
      </c>
      <c r="V23" s="29">
        <v>1700</v>
      </c>
      <c r="W23" s="29">
        <v>1700</v>
      </c>
      <c r="X23" s="29">
        <v>1700</v>
      </c>
      <c r="Y23" s="29">
        <v>1700</v>
      </c>
      <c r="Z23" s="29">
        <v>1700</v>
      </c>
      <c r="AA23" s="29">
        <v>1700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21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3"/>
        <v>283333.33333333331</v>
      </c>
      <c r="BA23" s="37" t="str">
        <f t="shared" si="12"/>
        <v/>
      </c>
      <c r="BB23" s="37" t="str">
        <f t="shared" si="12"/>
        <v/>
      </c>
      <c r="BC23" s="37" t="str">
        <f t="shared" si="12"/>
        <v/>
      </c>
      <c r="BD23" s="37">
        <f t="shared" si="12"/>
        <v>283333.33333333331</v>
      </c>
      <c r="BE23" s="37" t="str">
        <f t="shared" si="12"/>
        <v/>
      </c>
      <c r="BF23" s="37">
        <f t="shared" si="12"/>
        <v>94444.444444444438</v>
      </c>
      <c r="BG23" s="38"/>
      <c r="BH23" s="38"/>
      <c r="BI23" s="38"/>
      <c r="BJ23" s="38"/>
      <c r="BK23" s="38"/>
      <c r="BL23" s="38"/>
      <c r="BM23" s="38"/>
    </row>
    <row r="24" spans="1:66">
      <c r="B24" s="3" t="s">
        <v>66</v>
      </c>
      <c r="C24" s="39">
        <v>0.75</v>
      </c>
      <c r="D24" s="40">
        <v>0.79166666666666663</v>
      </c>
      <c r="E24" s="105">
        <v>1E-3</v>
      </c>
      <c r="F24" s="106">
        <v>0</v>
      </c>
      <c r="G24" s="106">
        <v>2E-3</v>
      </c>
      <c r="H24" s="106">
        <v>2E-3</v>
      </c>
      <c r="I24" s="106">
        <v>3.0000000000000001E-3</v>
      </c>
      <c r="J24" s="106">
        <v>1E-3</v>
      </c>
      <c r="K24" s="106">
        <v>0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2550</v>
      </c>
      <c r="V24" s="46">
        <v>2550</v>
      </c>
      <c r="W24" s="46">
        <v>2550</v>
      </c>
      <c r="X24" s="46">
        <v>2550</v>
      </c>
      <c r="Y24" s="46">
        <v>2550</v>
      </c>
      <c r="Z24" s="46">
        <v>2550</v>
      </c>
      <c r="AA24" s="46">
        <v>2550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21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3"/>
        <v>425000</v>
      </c>
      <c r="BA24" s="37" t="str">
        <f t="shared" si="12"/>
        <v/>
      </c>
      <c r="BB24" s="37">
        <f t="shared" si="12"/>
        <v>212500</v>
      </c>
      <c r="BC24" s="37">
        <f t="shared" si="12"/>
        <v>212500</v>
      </c>
      <c r="BD24" s="37">
        <f t="shared" si="12"/>
        <v>141666.66666666666</v>
      </c>
      <c r="BE24" s="37">
        <f t="shared" si="12"/>
        <v>425000</v>
      </c>
      <c r="BF24" s="37" t="str">
        <f t="shared" si="12"/>
        <v/>
      </c>
      <c r="BG24" s="38"/>
      <c r="BH24" s="38"/>
      <c r="BI24" s="38"/>
      <c r="BJ24" s="38"/>
      <c r="BK24" s="38"/>
      <c r="BL24" s="38"/>
      <c r="BM24" s="38"/>
    </row>
    <row r="25" spans="1:66">
      <c r="B25" s="3" t="s">
        <v>66</v>
      </c>
      <c r="C25" s="39">
        <v>0.79166666666666663</v>
      </c>
      <c r="D25" s="40">
        <v>0.83333333333333337</v>
      </c>
      <c r="E25" s="105">
        <v>1E-3</v>
      </c>
      <c r="F25" s="106">
        <v>6.0000000000000001E-3</v>
      </c>
      <c r="G25" s="106">
        <v>3.0000000000000001E-3</v>
      </c>
      <c r="H25" s="106">
        <v>0</v>
      </c>
      <c r="I25" s="106">
        <v>0</v>
      </c>
      <c r="J25" s="106">
        <v>0</v>
      </c>
      <c r="K25" s="106">
        <v>1E-3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2550</v>
      </c>
      <c r="V25" s="46">
        <v>2550</v>
      </c>
      <c r="W25" s="46">
        <v>2550</v>
      </c>
      <c r="X25" s="46">
        <v>2550</v>
      </c>
      <c r="Y25" s="46">
        <v>2550</v>
      </c>
      <c r="Z25" s="46">
        <v>2550</v>
      </c>
      <c r="AA25" s="46">
        <v>2550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21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13"/>
        <v>425000</v>
      </c>
      <c r="BA25" s="37">
        <f t="shared" si="12"/>
        <v>70833.333333333328</v>
      </c>
      <c r="BB25" s="37">
        <f t="shared" si="12"/>
        <v>141666.66666666666</v>
      </c>
      <c r="BC25" s="37" t="str">
        <f t="shared" si="12"/>
        <v/>
      </c>
      <c r="BD25" s="37" t="str">
        <f t="shared" si="12"/>
        <v/>
      </c>
      <c r="BE25" s="37" t="str">
        <f t="shared" si="12"/>
        <v/>
      </c>
      <c r="BF25" s="37">
        <f t="shared" si="12"/>
        <v>425000</v>
      </c>
      <c r="BG25" s="38"/>
      <c r="BH25" s="38"/>
      <c r="BI25" s="38"/>
      <c r="BJ25" s="38"/>
      <c r="BK25" s="38"/>
      <c r="BL25" s="38"/>
      <c r="BM25" s="38"/>
    </row>
    <row r="26" spans="1:66">
      <c r="B26" s="3" t="s">
        <v>66</v>
      </c>
      <c r="C26" s="39">
        <v>0.83333333333333337</v>
      </c>
      <c r="D26" s="40">
        <v>0.875</v>
      </c>
      <c r="E26" s="105">
        <v>0</v>
      </c>
      <c r="F26" s="106">
        <v>2E-3</v>
      </c>
      <c r="G26" s="106">
        <v>3.0000000000000001E-3</v>
      </c>
      <c r="H26" s="106">
        <v>1E-3</v>
      </c>
      <c r="I26" s="106">
        <v>0</v>
      </c>
      <c r="J26" s="106">
        <v>0</v>
      </c>
      <c r="K26" s="106">
        <v>1E-3</v>
      </c>
      <c r="L26" s="41">
        <f t="shared" ca="1" si="4"/>
        <v>372</v>
      </c>
      <c r="M26" s="42">
        <f t="shared" si="5"/>
        <v>2</v>
      </c>
      <c r="N26" s="43">
        <f t="shared" si="5"/>
        <v>2</v>
      </c>
      <c r="O26" s="43">
        <f t="shared" si="5"/>
        <v>2</v>
      </c>
      <c r="P26" s="43">
        <f t="shared" si="5"/>
        <v>2</v>
      </c>
      <c r="Q26" s="43">
        <f t="shared" si="5"/>
        <v>2</v>
      </c>
      <c r="R26" s="43">
        <f t="shared" si="5"/>
        <v>2</v>
      </c>
      <c r="S26" s="44">
        <f t="shared" si="5"/>
        <v>2</v>
      </c>
      <c r="T26" s="45">
        <f t="shared" ca="1" si="6"/>
        <v>62</v>
      </c>
      <c r="U26" s="46">
        <v>2550</v>
      </c>
      <c r="V26" s="46">
        <v>2550</v>
      </c>
      <c r="W26" s="46">
        <v>2550</v>
      </c>
      <c r="X26" s="46">
        <v>2550</v>
      </c>
      <c r="Y26" s="46">
        <v>2550</v>
      </c>
      <c r="Z26" s="46">
        <v>2550</v>
      </c>
      <c r="AA26" s="46">
        <v>2550</v>
      </c>
      <c r="AB26" s="49">
        <f t="shared" ca="1" si="7"/>
        <v>20400</v>
      </c>
      <c r="AC26" s="50">
        <f t="shared" ca="1" si="7"/>
        <v>20400</v>
      </c>
      <c r="AD26" s="50">
        <f t="shared" ca="1" si="7"/>
        <v>25500</v>
      </c>
      <c r="AE26" s="50">
        <f t="shared" ca="1" si="7"/>
        <v>25500</v>
      </c>
      <c r="AF26" s="50">
        <f t="shared" ca="1" si="7"/>
        <v>25500</v>
      </c>
      <c r="AG26" s="50">
        <f t="shared" ca="1" si="7"/>
        <v>20400</v>
      </c>
      <c r="AH26" s="51">
        <f t="shared" ca="1" si="7"/>
        <v>20400</v>
      </c>
      <c r="AI26" s="121">
        <f t="shared" ca="1" si="8"/>
        <v>158100</v>
      </c>
      <c r="AJ26" s="49">
        <f t="shared" ca="1" si="9"/>
        <v>0</v>
      </c>
      <c r="AK26" s="50">
        <f t="shared" ca="1" si="9"/>
        <v>9.6000000000000002E-2</v>
      </c>
      <c r="AL26" s="50">
        <f t="shared" ca="1" si="9"/>
        <v>0.18</v>
      </c>
      <c r="AM26" s="50">
        <f t="shared" ca="1" si="9"/>
        <v>0.06</v>
      </c>
      <c r="AN26" s="50">
        <f t="shared" ca="1" si="9"/>
        <v>0</v>
      </c>
      <c r="AO26" s="50">
        <f t="shared" ca="1" si="9"/>
        <v>0</v>
      </c>
      <c r="AP26" s="51">
        <f t="shared" ca="1" si="9"/>
        <v>4.8000000000000001E-2</v>
      </c>
      <c r="AQ26" s="52">
        <f t="shared" ca="1" si="10"/>
        <v>0.38400000000000001</v>
      </c>
      <c r="AR26" s="49" t="str">
        <f t="shared" ca="1" si="11"/>
        <v/>
      </c>
      <c r="AS26" s="50">
        <f t="shared" ca="1" si="11"/>
        <v>212500</v>
      </c>
      <c r="AT26" s="50">
        <f t="shared" ca="1" si="11"/>
        <v>141666.66666666669</v>
      </c>
      <c r="AU26" s="50">
        <f t="shared" ca="1" si="11"/>
        <v>425000</v>
      </c>
      <c r="AV26" s="50" t="str">
        <f t="shared" ca="1" si="11"/>
        <v/>
      </c>
      <c r="AW26" s="50" t="str">
        <f t="shared" ca="1" si="11"/>
        <v/>
      </c>
      <c r="AX26" s="51">
        <f t="shared" ca="1" si="11"/>
        <v>425000</v>
      </c>
      <c r="AY26" s="52">
        <f t="shared" ca="1" si="11"/>
        <v>411718.75</v>
      </c>
      <c r="AZ26" s="37" t="str">
        <f t="shared" si="13"/>
        <v/>
      </c>
      <c r="BA26" s="37">
        <f t="shared" si="12"/>
        <v>212500</v>
      </c>
      <c r="BB26" s="37">
        <f t="shared" si="12"/>
        <v>141666.66666666666</v>
      </c>
      <c r="BC26" s="37">
        <f t="shared" si="12"/>
        <v>425000</v>
      </c>
      <c r="BD26" s="37" t="str">
        <f t="shared" si="12"/>
        <v/>
      </c>
      <c r="BE26" s="37" t="str">
        <f t="shared" si="12"/>
        <v/>
      </c>
      <c r="BF26" s="37">
        <f t="shared" si="12"/>
        <v>425000</v>
      </c>
      <c r="BG26" s="38">
        <v>2</v>
      </c>
      <c r="BH26" s="38">
        <v>2</v>
      </c>
      <c r="BI26" s="38">
        <v>2</v>
      </c>
      <c r="BJ26" s="38">
        <v>2</v>
      </c>
      <c r="BK26" s="38">
        <v>2</v>
      </c>
      <c r="BL26" s="38">
        <v>2</v>
      </c>
      <c r="BM26" s="38">
        <v>2</v>
      </c>
    </row>
    <row r="27" spans="1:66">
      <c r="B27" s="3" t="s">
        <v>66</v>
      </c>
      <c r="C27" s="39">
        <v>0.875</v>
      </c>
      <c r="D27" s="40">
        <v>0.91666666666666663</v>
      </c>
      <c r="E27" s="105">
        <v>0</v>
      </c>
      <c r="F27" s="106">
        <v>7.0000000000000001E-3</v>
      </c>
      <c r="G27" s="106">
        <v>1E-3</v>
      </c>
      <c r="H27" s="106">
        <v>1E-3</v>
      </c>
      <c r="I27" s="106">
        <v>2E-3</v>
      </c>
      <c r="J27" s="106">
        <v>1E-3</v>
      </c>
      <c r="K27" s="106">
        <v>1E-3</v>
      </c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46">
        <v>2550</v>
      </c>
      <c r="V27" s="46">
        <v>2550</v>
      </c>
      <c r="W27" s="46">
        <v>2550</v>
      </c>
      <c r="X27" s="46">
        <v>2550</v>
      </c>
      <c r="Y27" s="46">
        <v>2550</v>
      </c>
      <c r="Z27" s="46">
        <v>2550</v>
      </c>
      <c r="AA27" s="46">
        <v>2550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21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 t="str">
        <f t="shared" si="13"/>
        <v/>
      </c>
      <c r="BA27" s="37">
        <f t="shared" si="12"/>
        <v>60714.28571428571</v>
      </c>
      <c r="BB27" s="37">
        <f t="shared" si="12"/>
        <v>425000</v>
      </c>
      <c r="BC27" s="37">
        <f t="shared" si="12"/>
        <v>425000</v>
      </c>
      <c r="BD27" s="37">
        <f t="shared" si="12"/>
        <v>212500</v>
      </c>
      <c r="BE27" s="37">
        <f t="shared" si="12"/>
        <v>425000</v>
      </c>
      <c r="BF27" s="37">
        <f t="shared" si="12"/>
        <v>425000</v>
      </c>
      <c r="BG27" s="38"/>
      <c r="BH27" s="38"/>
      <c r="BI27" s="38"/>
      <c r="BJ27" s="38"/>
      <c r="BK27" s="38"/>
      <c r="BL27" s="38"/>
      <c r="BM27" s="38"/>
    </row>
    <row r="28" spans="1:66">
      <c r="B28" s="3" t="s">
        <v>66</v>
      </c>
      <c r="C28" s="39">
        <v>0.91666666666666663</v>
      </c>
      <c r="D28" s="40">
        <v>0.95833333333333337</v>
      </c>
      <c r="E28" s="105">
        <v>0</v>
      </c>
      <c r="F28" s="106">
        <v>1E-3</v>
      </c>
      <c r="G28" s="106">
        <v>0</v>
      </c>
      <c r="H28" s="106">
        <v>0</v>
      </c>
      <c r="I28" s="106">
        <v>0</v>
      </c>
      <c r="J28" s="106">
        <v>1E-3</v>
      </c>
      <c r="K28" s="106">
        <v>3.0000000000000001E-3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46">
        <v>2550</v>
      </c>
      <c r="V28" s="46">
        <v>2550</v>
      </c>
      <c r="W28" s="46">
        <v>2550</v>
      </c>
      <c r="X28" s="46">
        <v>2550</v>
      </c>
      <c r="Y28" s="46">
        <v>2550</v>
      </c>
      <c r="Z28" s="46">
        <v>2550</v>
      </c>
      <c r="AA28" s="46">
        <v>2550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21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 t="str">
        <f t="shared" si="13"/>
        <v/>
      </c>
      <c r="BA28" s="37">
        <f t="shared" si="12"/>
        <v>425000</v>
      </c>
      <c r="BB28" s="37" t="str">
        <f t="shared" si="12"/>
        <v/>
      </c>
      <c r="BC28" s="37" t="str">
        <f t="shared" si="12"/>
        <v/>
      </c>
      <c r="BD28" s="37" t="str">
        <f t="shared" si="12"/>
        <v/>
      </c>
      <c r="BE28" s="37">
        <f t="shared" si="12"/>
        <v>425000</v>
      </c>
      <c r="BF28" s="37">
        <f t="shared" si="12"/>
        <v>141666.66666666666</v>
      </c>
      <c r="BG28" s="38"/>
      <c r="BH28" s="38"/>
      <c r="BI28" s="38"/>
      <c r="BJ28" s="38"/>
      <c r="BK28" s="38"/>
      <c r="BL28" s="38"/>
      <c r="BM28" s="38"/>
      <c r="BN28" s="94"/>
    </row>
    <row r="29" spans="1:66" ht="15" thickBot="1">
      <c r="B29" s="3" t="s">
        <v>66</v>
      </c>
      <c r="C29" s="54">
        <v>0.95833333333333337</v>
      </c>
      <c r="D29" s="55">
        <v>0</v>
      </c>
      <c r="E29" s="109">
        <v>1E-3</v>
      </c>
      <c r="F29" s="110">
        <v>1E-3</v>
      </c>
      <c r="G29" s="110">
        <v>0</v>
      </c>
      <c r="H29" s="110">
        <v>4.0000000000000001E-3</v>
      </c>
      <c r="I29" s="110">
        <v>4.0000000000000001E-3</v>
      </c>
      <c r="J29" s="110">
        <v>0</v>
      </c>
      <c r="K29" s="110">
        <v>0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61">
        <v>1700</v>
      </c>
      <c r="V29" s="61">
        <v>1700</v>
      </c>
      <c r="W29" s="61">
        <v>1700</v>
      </c>
      <c r="X29" s="61">
        <v>1700</v>
      </c>
      <c r="Y29" s="61">
        <v>1700</v>
      </c>
      <c r="Z29" s="61">
        <v>1700</v>
      </c>
      <c r="AA29" s="61">
        <v>1700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22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3"/>
        <v>283333.33333333331</v>
      </c>
      <c r="BA29" s="37">
        <f t="shared" si="12"/>
        <v>283333.33333333331</v>
      </c>
      <c r="BB29" s="37" t="str">
        <f t="shared" si="12"/>
        <v/>
      </c>
      <c r="BC29" s="37">
        <f t="shared" si="12"/>
        <v>70833.333333333328</v>
      </c>
      <c r="BD29" s="37">
        <f t="shared" si="12"/>
        <v>70833.333333333328</v>
      </c>
      <c r="BE29" s="37" t="str">
        <f t="shared" si="12"/>
        <v/>
      </c>
      <c r="BF29" s="37" t="str">
        <f t="shared" si="12"/>
        <v/>
      </c>
      <c r="BG29" s="38">
        <v>0</v>
      </c>
      <c r="BH29" s="38">
        <v>0</v>
      </c>
      <c r="BI29" s="38">
        <v>0</v>
      </c>
      <c r="BJ29" s="38">
        <v>0</v>
      </c>
      <c r="BK29" s="38">
        <v>0</v>
      </c>
      <c r="BL29" s="38">
        <v>0</v>
      </c>
      <c r="BM29" s="38">
        <v>0</v>
      </c>
    </row>
    <row r="30" spans="1:66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2</v>
      </c>
      <c r="N30" s="70">
        <f t="shared" si="14"/>
        <v>2</v>
      </c>
      <c r="O30" s="70">
        <f t="shared" si="14"/>
        <v>2</v>
      </c>
      <c r="P30" s="70">
        <f t="shared" si="14"/>
        <v>2</v>
      </c>
      <c r="Q30" s="70">
        <f t="shared" si="14"/>
        <v>2</v>
      </c>
      <c r="R30" s="70">
        <f t="shared" si="14"/>
        <v>2</v>
      </c>
      <c r="S30" s="70">
        <f t="shared" si="14"/>
        <v>2</v>
      </c>
      <c r="T30" s="71">
        <f t="shared" ca="1" si="14"/>
        <v>62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20400</v>
      </c>
      <c r="AC30" s="70">
        <f t="shared" ca="1" si="15"/>
        <v>20400</v>
      </c>
      <c r="AD30" s="70">
        <f t="shared" ca="1" si="15"/>
        <v>25500</v>
      </c>
      <c r="AE30" s="70">
        <f t="shared" ca="1" si="15"/>
        <v>25500</v>
      </c>
      <c r="AF30" s="70">
        <f t="shared" ca="1" si="15"/>
        <v>25500</v>
      </c>
      <c r="AG30" s="70">
        <f t="shared" ca="1" si="15"/>
        <v>20400</v>
      </c>
      <c r="AH30" s="70">
        <f t="shared" ca="1" si="15"/>
        <v>20400</v>
      </c>
      <c r="AI30" s="71">
        <f t="shared" ca="1" si="15"/>
        <v>158100</v>
      </c>
      <c r="AJ30" s="70">
        <f t="shared" ca="1" si="15"/>
        <v>0</v>
      </c>
      <c r="AK30" s="70">
        <f t="shared" ca="1" si="15"/>
        <v>9.6000000000000002E-2</v>
      </c>
      <c r="AL30" s="70">
        <f t="shared" ca="1" si="15"/>
        <v>0.18</v>
      </c>
      <c r="AM30" s="70">
        <f t="shared" ca="1" si="15"/>
        <v>0.06</v>
      </c>
      <c r="AN30" s="70">
        <f t="shared" ca="1" si="15"/>
        <v>0</v>
      </c>
      <c r="AO30" s="70">
        <f t="shared" ca="1" si="15"/>
        <v>0</v>
      </c>
      <c r="AP30" s="70">
        <f t="shared" ca="1" si="15"/>
        <v>4.8000000000000001E-2</v>
      </c>
      <c r="AQ30" s="71">
        <f t="shared" ca="1" si="15"/>
        <v>0.38400000000000001</v>
      </c>
      <c r="AR30" s="70" t="e">
        <f t="shared" ref="AR30:AY30" ca="1" si="16">AB30/AJ30</f>
        <v>#DIV/0!</v>
      </c>
      <c r="AS30" s="70">
        <f t="shared" ca="1" si="16"/>
        <v>212500</v>
      </c>
      <c r="AT30" s="70">
        <f t="shared" ca="1" si="16"/>
        <v>141666.66666666669</v>
      </c>
      <c r="AU30" s="70">
        <f t="shared" ca="1" si="16"/>
        <v>425000</v>
      </c>
      <c r="AV30" s="70" t="e">
        <f t="shared" ca="1" si="16"/>
        <v>#DIV/0!</v>
      </c>
      <c r="AW30" s="70" t="e">
        <f t="shared" ca="1" si="16"/>
        <v>#DIV/0!</v>
      </c>
      <c r="AX30" s="70">
        <f t="shared" ca="1" si="16"/>
        <v>425000</v>
      </c>
      <c r="AY30" s="72">
        <f t="shared" ca="1" si="16"/>
        <v>411718.75</v>
      </c>
      <c r="AZ30" s="73"/>
      <c r="BA30" s="73"/>
      <c r="BB30" s="73"/>
      <c r="BC30" s="73"/>
      <c r="BD30" s="73"/>
      <c r="BE30" s="73"/>
      <c r="BF30" s="73"/>
    </row>
    <row r="31" spans="1:66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6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150000</v>
      </c>
      <c r="N32" s="78"/>
      <c r="O32" s="77"/>
      <c r="P32" s="77"/>
      <c r="Q32" s="123"/>
      <c r="R32" s="77"/>
      <c r="S32" s="77"/>
      <c r="T32" s="77"/>
      <c r="U32" s="68"/>
      <c r="V32" s="68"/>
      <c r="W32" s="68"/>
      <c r="X32" s="68"/>
      <c r="Y32" s="68"/>
      <c r="Z32" s="68"/>
      <c r="AA32" s="83"/>
      <c r="AB32" s="68"/>
      <c r="AC32" s="68"/>
      <c r="AD32" s="68"/>
      <c r="AE32" s="68"/>
      <c r="AF32" s="68"/>
      <c r="AG32" s="68"/>
      <c r="AH32" s="68"/>
      <c r="AI32" s="83">
        <f ca="1">AI27/AI30</f>
        <v>0</v>
      </c>
      <c r="AJ32" s="68"/>
      <c r="AK32" s="68"/>
      <c r="AL32" s="68"/>
      <c r="AM32" s="68"/>
      <c r="AN32" s="68"/>
      <c r="AO32" s="68"/>
      <c r="AP32" s="68"/>
      <c r="AQ32" s="80">
        <f ca="1">SUM(AQ26:AQ28)</f>
        <v>0.38400000000000001</v>
      </c>
      <c r="AR32" s="68"/>
      <c r="AS32" s="68"/>
      <c r="AT32" s="68"/>
      <c r="AU32" s="68"/>
      <c r="AV32" s="68"/>
      <c r="AW32" s="68"/>
      <c r="AX32" s="68"/>
      <c r="AY32" s="81">
        <f ca="1">AI30</f>
        <v>158100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125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7" t="s">
        <v>31</v>
      </c>
      <c r="M33" s="78">
        <f ca="1">AI30/AQ30</f>
        <v>411718.75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1</v>
      </c>
      <c r="AR33" s="68"/>
      <c r="AS33" s="68"/>
      <c r="AT33" s="68"/>
      <c r="AU33" s="68"/>
      <c r="AV33" s="68"/>
      <c r="AW33" s="68"/>
      <c r="AX33" s="68"/>
      <c r="AY33" s="84">
        <f ca="1">M32-AI30</f>
        <v>-8100</v>
      </c>
      <c r="AZ33" s="73">
        <f ca="1">AQ30*70%</f>
        <v>0.26879999999999998</v>
      </c>
      <c r="BA33" s="73"/>
      <c r="BB33" s="73">
        <f ca="1">BA33+AZ33</f>
        <v>0.26879999999999998</v>
      </c>
      <c r="BC33" s="73">
        <f>M32</f>
        <v>150000</v>
      </c>
      <c r="BD33" s="73">
        <f ca="1">BC33/BB33</f>
        <v>558035.71428571432</v>
      </c>
      <c r="BE33" s="125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7" t="s">
        <v>32</v>
      </c>
      <c r="M34" s="85">
        <f ca="1">M33*3</f>
        <v>1235156.25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80"/>
      <c r="AR34" s="68"/>
      <c r="AS34" s="68"/>
      <c r="AT34" s="68"/>
      <c r="AU34" s="68"/>
      <c r="AV34" s="68"/>
      <c r="AW34" s="68"/>
      <c r="AX34" s="68"/>
      <c r="AY34" s="87"/>
      <c r="AZ34" s="125"/>
      <c r="BA34" s="125"/>
      <c r="BB34" s="125"/>
      <c r="BC34" s="125"/>
      <c r="BD34" s="125"/>
      <c r="BE34" s="125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125"/>
      <c r="BA35" s="125"/>
      <c r="BB35" s="125"/>
      <c r="BC35" s="125"/>
      <c r="BD35" s="125"/>
      <c r="BE35" s="125"/>
      <c r="BF35" s="73"/>
    </row>
    <row r="36" spans="1:58">
      <c r="AZ36" s="73"/>
      <c r="BA36" s="73"/>
      <c r="BB36" s="73"/>
      <c r="BC36" s="73"/>
      <c r="BD36" s="73"/>
    </row>
    <row r="37" spans="1:58">
      <c r="M37">
        <f ca="1">M4</f>
        <v>4</v>
      </c>
      <c r="N37">
        <f t="shared" ref="N37:S37" ca="1" si="17">N4</f>
        <v>4</v>
      </c>
      <c r="O37">
        <f t="shared" ca="1" si="17"/>
        <v>5</v>
      </c>
      <c r="P37">
        <f t="shared" ca="1" si="17"/>
        <v>5</v>
      </c>
      <c r="Q37">
        <f t="shared" ca="1" si="17"/>
        <v>5</v>
      </c>
      <c r="R37">
        <f t="shared" ca="1" si="17"/>
        <v>4</v>
      </c>
      <c r="S37">
        <f t="shared" ca="1" si="17"/>
        <v>4</v>
      </c>
    </row>
    <row r="38" spans="1:58" s="96" customFormat="1">
      <c r="A38" s="119" t="s">
        <v>67</v>
      </c>
    </row>
    <row r="39" spans="1:58">
      <c r="A39" s="2" t="s">
        <v>78</v>
      </c>
      <c r="B39" s="2"/>
    </row>
    <row r="40" spans="1:58">
      <c r="A40" t="s">
        <v>66</v>
      </c>
      <c r="N40" s="73"/>
    </row>
    <row r="41" spans="1:58">
      <c r="A41" s="345" t="s">
        <v>67</v>
      </c>
    </row>
    <row r="42" spans="1:58">
      <c r="A42" s="345"/>
    </row>
    <row r="44" spans="1:58">
      <c r="A44" t="s">
        <v>79</v>
      </c>
    </row>
    <row r="45" spans="1:58">
      <c r="A45" s="97">
        <v>0</v>
      </c>
      <c r="B45" s="97"/>
    </row>
    <row r="46" spans="1:58">
      <c r="A46" s="97">
        <v>0.33333333333333331</v>
      </c>
      <c r="B46" s="97"/>
    </row>
    <row r="47" spans="1:58">
      <c r="A47" s="97">
        <v>0.375</v>
      </c>
      <c r="B47" s="97"/>
    </row>
    <row r="48" spans="1:58">
      <c r="A48" s="97">
        <v>0.41666666666666669</v>
      </c>
      <c r="B48" s="97"/>
    </row>
    <row r="49" spans="1:4">
      <c r="A49" s="97">
        <v>0.5</v>
      </c>
      <c r="B49" s="97"/>
    </row>
    <row r="50" spans="1:4">
      <c r="A50" s="97">
        <v>0.58333333333333337</v>
      </c>
      <c r="B50" s="97"/>
    </row>
    <row r="51" spans="1:4">
      <c r="A51" s="97">
        <v>0.625</v>
      </c>
      <c r="B51" s="97"/>
    </row>
    <row r="52" spans="1:4">
      <c r="A52" s="97">
        <v>0.66666666666666663</v>
      </c>
      <c r="B52" s="97"/>
    </row>
    <row r="53" spans="1:4">
      <c r="C53" s="98"/>
      <c r="D53" s="98"/>
    </row>
  </sheetData>
  <mergeCells count="17"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41:A42"/>
    <mergeCell ref="AQ3:AQ5"/>
    <mergeCell ref="AR3:AX3"/>
    <mergeCell ref="AY3:AY5"/>
    <mergeCell ref="AZ3:BF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55" priority="2" operator="containsText" text="Paid">
      <formula>NOT(ISERROR(SEARCH("Paid",B6)))</formula>
    </cfRule>
    <cfRule type="containsText" dxfId="54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38"/>
  <sheetViews>
    <sheetView zoomScale="73" zoomScaleNormal="73" workbookViewId="0">
      <selection activeCell="A40" sqref="A40"/>
    </sheetView>
  </sheetViews>
  <sheetFormatPr defaultRowHeight="14.4"/>
  <cols>
    <col min="1" max="1" width="12.6640625" bestFit="1" customWidth="1"/>
    <col min="2" max="2" width="12" customWidth="1"/>
    <col min="3" max="3" width="12.33203125" bestFit="1" customWidth="1"/>
    <col min="4" max="4" width="9.44140625" bestFit="1" customWidth="1"/>
    <col min="5" max="5" width="21.88671875" bestFit="1" customWidth="1"/>
    <col min="6" max="6" width="7.5546875" bestFit="1" customWidth="1"/>
    <col min="7" max="7" width="6.5546875" bestFit="1" customWidth="1"/>
    <col min="8" max="8" width="7" bestFit="1" customWidth="1"/>
    <col min="9" max="10" width="7.6640625" bestFit="1" customWidth="1"/>
    <col min="11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13.44140625" bestFit="1" customWidth="1"/>
    <col min="17" max="17" width="16.10937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19.44140625" customWidth="1"/>
    <col min="52" max="52" width="12.44140625" bestFit="1" customWidth="1"/>
    <col min="53" max="53" width="11.44140625" bestFit="1" customWidth="1"/>
    <col min="54" max="54" width="12" bestFit="1" customWidth="1"/>
    <col min="55" max="55" width="15.109375" bestFit="1" customWidth="1"/>
    <col min="56" max="56" width="11.33203125" bestFit="1" customWidth="1"/>
    <col min="57" max="57" width="10.109375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8.5546875" bestFit="1" customWidth="1"/>
    <col min="65" max="65" width="8" customWidth="1"/>
  </cols>
  <sheetData>
    <row r="1" spans="1:69" ht="15" customHeight="1">
      <c r="A1" s="314">
        <v>43466</v>
      </c>
      <c r="B1" s="315" t="s">
        <v>80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69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</row>
    <row r="3" spans="1:69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P3" s="1">
        <v>0</v>
      </c>
      <c r="BQ3">
        <v>9</v>
      </c>
    </row>
    <row r="4" spans="1:69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P4">
        <v>4500</v>
      </c>
      <c r="BQ4">
        <v>9</v>
      </c>
    </row>
    <row r="5" spans="1:69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v>5000</v>
      </c>
      <c r="BQ5">
        <v>8</v>
      </c>
    </row>
    <row r="6" spans="1:69" ht="15" thickBot="1">
      <c r="A6" s="10">
        <v>43497</v>
      </c>
      <c r="B6" s="3" t="s">
        <v>65</v>
      </c>
      <c r="C6" s="22">
        <v>0</v>
      </c>
      <c r="D6" s="23">
        <v>4.1666666666666664E-2</v>
      </c>
      <c r="E6" s="232">
        <v>6.0000000000000001E-3</v>
      </c>
      <c r="F6" s="233">
        <v>3.0000000000000001E-3</v>
      </c>
      <c r="G6" s="233">
        <v>0</v>
      </c>
      <c r="H6" s="233">
        <v>0</v>
      </c>
      <c r="I6" s="233">
        <v>2E-3</v>
      </c>
      <c r="J6" s="233">
        <v>2E-3</v>
      </c>
      <c r="K6" s="233">
        <v>3.0000000000000001E-3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2125</v>
      </c>
      <c r="V6" s="29">
        <v>2125</v>
      </c>
      <c r="W6" s="29">
        <v>2125</v>
      </c>
      <c r="X6" s="29">
        <v>2125</v>
      </c>
      <c r="Y6" s="29">
        <v>2125</v>
      </c>
      <c r="Z6" s="29">
        <v>2125</v>
      </c>
      <c r="AA6" s="29">
        <v>2125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52" t="str">
        <f t="shared" ca="1" si="11"/>
        <v/>
      </c>
      <c r="AZ6" s="37">
        <f>IFERROR(U6/6/E6,"0")</f>
        <v>59027.777777777781</v>
      </c>
      <c r="BA6" s="37">
        <f t="shared" ref="BA6:BF29" si="12">IFERROR(V6/6/F6,"0")</f>
        <v>118055.55555555556</v>
      </c>
      <c r="BB6" s="37" t="str">
        <f t="shared" si="12"/>
        <v>0</v>
      </c>
      <c r="BC6" s="37" t="str">
        <f t="shared" si="12"/>
        <v>0</v>
      </c>
      <c r="BD6" s="37">
        <f t="shared" si="12"/>
        <v>177083.33333333334</v>
      </c>
      <c r="BE6" s="37">
        <f t="shared" si="12"/>
        <v>177083.33333333334</v>
      </c>
      <c r="BF6" s="37">
        <f t="shared" si="12"/>
        <v>118055.55555555556</v>
      </c>
      <c r="BG6" s="38"/>
      <c r="BH6" s="38"/>
      <c r="BI6" s="38"/>
      <c r="BJ6" s="38"/>
      <c r="BK6" s="38"/>
      <c r="BL6" s="38"/>
      <c r="BM6" s="38"/>
      <c r="BP6">
        <f>BP5+500</f>
        <v>5500</v>
      </c>
      <c r="BQ6">
        <v>0</v>
      </c>
    </row>
    <row r="7" spans="1:69" ht="15" thickBot="1">
      <c r="A7" s="10">
        <v>43525</v>
      </c>
      <c r="B7" s="3" t="s">
        <v>65</v>
      </c>
      <c r="C7" s="39">
        <v>4.1666666666666664E-2</v>
      </c>
      <c r="D7" s="40">
        <v>8.3333333333333329E-2</v>
      </c>
      <c r="E7" s="234">
        <v>0</v>
      </c>
      <c r="F7" s="235">
        <v>3.0000000000000001E-3</v>
      </c>
      <c r="G7" s="235">
        <v>0</v>
      </c>
      <c r="H7" s="235">
        <v>2E-3</v>
      </c>
      <c r="I7" s="235">
        <v>1E-3</v>
      </c>
      <c r="J7" s="235">
        <v>0</v>
      </c>
      <c r="K7" s="235">
        <v>0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2125</v>
      </c>
      <c r="V7" s="29">
        <v>2125</v>
      </c>
      <c r="W7" s="29">
        <v>2125</v>
      </c>
      <c r="X7" s="29">
        <v>2125</v>
      </c>
      <c r="Y7" s="29">
        <v>2125</v>
      </c>
      <c r="Z7" s="29">
        <v>2125</v>
      </c>
      <c r="AA7" s="29">
        <v>2125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21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 t="str">
        <f t="shared" ref="AZ7:AZ29" si="13">IFERROR(U7/6/E7,"0")</f>
        <v>0</v>
      </c>
      <c r="BA7" s="37">
        <f t="shared" si="12"/>
        <v>118055.55555555556</v>
      </c>
      <c r="BB7" s="37" t="str">
        <f t="shared" si="12"/>
        <v>0</v>
      </c>
      <c r="BC7" s="37">
        <f t="shared" si="12"/>
        <v>177083.33333333334</v>
      </c>
      <c r="BD7" s="37">
        <f t="shared" si="12"/>
        <v>354166.66666666669</v>
      </c>
      <c r="BE7" s="37" t="str">
        <f t="shared" si="12"/>
        <v>0</v>
      </c>
      <c r="BF7" s="37" t="str">
        <f t="shared" si="12"/>
        <v>0</v>
      </c>
      <c r="BG7" s="38"/>
      <c r="BH7" s="38"/>
      <c r="BI7" s="38"/>
      <c r="BJ7" s="38"/>
      <c r="BK7" s="38"/>
      <c r="BL7" s="38"/>
      <c r="BM7" s="38"/>
      <c r="BP7">
        <f>BP6+500</f>
        <v>6000</v>
      </c>
      <c r="BQ7">
        <v>0</v>
      </c>
    </row>
    <row r="8" spans="1:69" ht="15" thickBot="1">
      <c r="A8" s="10">
        <v>43556</v>
      </c>
      <c r="B8" s="3" t="s">
        <v>65</v>
      </c>
      <c r="C8" s="39">
        <v>8.3333333333333329E-2</v>
      </c>
      <c r="D8" s="40">
        <v>0.125</v>
      </c>
      <c r="E8" s="234">
        <v>2E-3</v>
      </c>
      <c r="F8" s="235">
        <v>5.0000000000000001E-3</v>
      </c>
      <c r="G8" s="235">
        <v>1E-3</v>
      </c>
      <c r="H8" s="235">
        <v>6.0000000000000001E-3</v>
      </c>
      <c r="I8" s="235">
        <v>0</v>
      </c>
      <c r="J8" s="235">
        <v>0</v>
      </c>
      <c r="K8" s="235">
        <v>6.0000000000000001E-3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2125</v>
      </c>
      <c r="V8" s="29">
        <v>2125</v>
      </c>
      <c r="W8" s="29">
        <v>2125</v>
      </c>
      <c r="X8" s="29">
        <v>2125</v>
      </c>
      <c r="Y8" s="29">
        <v>2125</v>
      </c>
      <c r="Z8" s="29">
        <v>2125</v>
      </c>
      <c r="AA8" s="29">
        <v>2125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21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3"/>
        <v>177083.33333333334</v>
      </c>
      <c r="BA8" s="37">
        <f t="shared" si="12"/>
        <v>70833.333333333328</v>
      </c>
      <c r="BB8" s="37">
        <f t="shared" si="12"/>
        <v>354166.66666666669</v>
      </c>
      <c r="BC8" s="37">
        <f t="shared" si="12"/>
        <v>59027.777777777781</v>
      </c>
      <c r="BD8" s="37" t="str">
        <f t="shared" si="12"/>
        <v>0</v>
      </c>
      <c r="BE8" s="37" t="str">
        <f t="shared" si="12"/>
        <v>0</v>
      </c>
      <c r="BF8" s="37">
        <f t="shared" si="12"/>
        <v>59027.777777777781</v>
      </c>
      <c r="BG8" s="38"/>
      <c r="BH8" s="38"/>
      <c r="BI8" s="38"/>
      <c r="BJ8" s="38"/>
      <c r="BK8" s="38"/>
      <c r="BL8" s="38"/>
      <c r="BM8" s="38"/>
    </row>
    <row r="9" spans="1:69" ht="15" thickBot="1">
      <c r="A9" s="10">
        <v>43586</v>
      </c>
      <c r="B9" s="3" t="s">
        <v>65</v>
      </c>
      <c r="C9" s="39">
        <v>0.125</v>
      </c>
      <c r="D9" s="40">
        <v>0.16666666666666666</v>
      </c>
      <c r="E9" s="234">
        <v>4.0000000000000001E-3</v>
      </c>
      <c r="F9" s="235">
        <v>0</v>
      </c>
      <c r="G9" s="235">
        <v>1E-3</v>
      </c>
      <c r="H9" s="235">
        <v>0</v>
      </c>
      <c r="I9" s="235">
        <v>2E-3</v>
      </c>
      <c r="J9" s="235">
        <v>0</v>
      </c>
      <c r="K9" s="235">
        <v>3.0000000000000001E-3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2125</v>
      </c>
      <c r="V9" s="29">
        <v>2125</v>
      </c>
      <c r="W9" s="29">
        <v>2125</v>
      </c>
      <c r="X9" s="29">
        <v>2125</v>
      </c>
      <c r="Y9" s="29">
        <v>2125</v>
      </c>
      <c r="Z9" s="29">
        <v>2125</v>
      </c>
      <c r="AA9" s="29">
        <v>2125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21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3"/>
        <v>88541.666666666672</v>
      </c>
      <c r="BA9" s="37" t="str">
        <f t="shared" si="12"/>
        <v>0</v>
      </c>
      <c r="BB9" s="37">
        <f t="shared" si="12"/>
        <v>354166.66666666669</v>
      </c>
      <c r="BC9" s="37" t="str">
        <f t="shared" si="12"/>
        <v>0</v>
      </c>
      <c r="BD9" s="37">
        <f t="shared" si="12"/>
        <v>177083.33333333334</v>
      </c>
      <c r="BE9" s="37" t="str">
        <f t="shared" si="12"/>
        <v>0</v>
      </c>
      <c r="BF9" s="37">
        <f t="shared" si="12"/>
        <v>118055.55555555556</v>
      </c>
      <c r="BG9" s="38"/>
      <c r="BH9" s="38"/>
      <c r="BI9" s="38"/>
      <c r="BJ9" s="38"/>
      <c r="BK9" s="38"/>
      <c r="BL9" s="38"/>
      <c r="BM9" s="38"/>
    </row>
    <row r="10" spans="1:69" ht="15" thickBot="1">
      <c r="A10" s="10">
        <v>43617</v>
      </c>
      <c r="B10" s="3" t="s">
        <v>65</v>
      </c>
      <c r="C10" s="39">
        <v>0.16666666666666666</v>
      </c>
      <c r="D10" s="40">
        <v>0.20833333333333334</v>
      </c>
      <c r="E10" s="234">
        <v>0</v>
      </c>
      <c r="F10" s="235">
        <v>1E-3</v>
      </c>
      <c r="G10" s="235">
        <v>6.0000000000000001E-3</v>
      </c>
      <c r="H10" s="235">
        <v>0</v>
      </c>
      <c r="I10" s="235">
        <v>0</v>
      </c>
      <c r="J10" s="235">
        <v>1E-3</v>
      </c>
      <c r="K10" s="235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2125</v>
      </c>
      <c r="V10" s="29">
        <v>2125</v>
      </c>
      <c r="W10" s="29">
        <v>2125</v>
      </c>
      <c r="X10" s="29">
        <v>2125</v>
      </c>
      <c r="Y10" s="29">
        <v>2125</v>
      </c>
      <c r="Z10" s="29">
        <v>2125</v>
      </c>
      <c r="AA10" s="29">
        <v>2125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21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>
        <f t="shared" si="12"/>
        <v>354166.66666666669</v>
      </c>
      <c r="BB10" s="37">
        <f t="shared" si="12"/>
        <v>59027.777777777781</v>
      </c>
      <c r="BC10" s="37" t="str">
        <f t="shared" si="12"/>
        <v>0</v>
      </c>
      <c r="BD10" s="37" t="str">
        <f t="shared" si="12"/>
        <v>0</v>
      </c>
      <c r="BE10" s="37">
        <f t="shared" si="12"/>
        <v>354166.66666666669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</row>
    <row r="11" spans="1:69" ht="15" thickBot="1">
      <c r="A11" s="10">
        <v>43647</v>
      </c>
      <c r="B11" s="3" t="s">
        <v>65</v>
      </c>
      <c r="C11" s="39">
        <v>0.20833333333333334</v>
      </c>
      <c r="D11" s="40">
        <v>0.25</v>
      </c>
      <c r="E11" s="234">
        <v>0</v>
      </c>
      <c r="F11" s="235">
        <v>0</v>
      </c>
      <c r="G11" s="235">
        <v>0</v>
      </c>
      <c r="H11" s="235">
        <v>1E-3</v>
      </c>
      <c r="I11" s="235">
        <v>0</v>
      </c>
      <c r="J11" s="235">
        <v>0</v>
      </c>
      <c r="K11" s="235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2125</v>
      </c>
      <c r="V11" s="29">
        <v>2125</v>
      </c>
      <c r="W11" s="29">
        <v>2125</v>
      </c>
      <c r="X11" s="29">
        <v>2125</v>
      </c>
      <c r="Y11" s="29">
        <v>2125</v>
      </c>
      <c r="Z11" s="29">
        <v>2125</v>
      </c>
      <c r="AA11" s="29">
        <v>2125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21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13"/>
        <v>0</v>
      </c>
      <c r="BA11" s="37" t="str">
        <f t="shared" si="12"/>
        <v>0</v>
      </c>
      <c r="BB11" s="37" t="str">
        <f t="shared" si="12"/>
        <v>0</v>
      </c>
      <c r="BC11" s="37">
        <f t="shared" si="12"/>
        <v>354166.66666666669</v>
      </c>
      <c r="BD11" s="37" t="str">
        <f t="shared" si="12"/>
        <v>0</v>
      </c>
      <c r="BE11" s="37" t="str">
        <f t="shared" si="12"/>
        <v>0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</row>
    <row r="12" spans="1:69" ht="15" thickBot="1">
      <c r="A12" s="10">
        <v>43678</v>
      </c>
      <c r="B12" s="3" t="s">
        <v>65</v>
      </c>
      <c r="C12" s="39">
        <v>0.25</v>
      </c>
      <c r="D12" s="40">
        <v>0.29166666666666669</v>
      </c>
      <c r="E12" s="234">
        <v>1E-3</v>
      </c>
      <c r="F12" s="235">
        <v>2E-3</v>
      </c>
      <c r="G12" s="235">
        <v>2E-3</v>
      </c>
      <c r="H12" s="235">
        <v>2E-3</v>
      </c>
      <c r="I12" s="235">
        <v>0</v>
      </c>
      <c r="J12" s="235">
        <v>0</v>
      </c>
      <c r="K12" s="235">
        <v>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2125</v>
      </c>
      <c r="V12" s="29">
        <v>2125</v>
      </c>
      <c r="W12" s="29">
        <v>2125</v>
      </c>
      <c r="X12" s="29">
        <v>2125</v>
      </c>
      <c r="Y12" s="29">
        <v>2125</v>
      </c>
      <c r="Z12" s="29">
        <v>2125</v>
      </c>
      <c r="AA12" s="29">
        <v>2125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21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354166.66666666669</v>
      </c>
      <c r="BA12" s="37">
        <f t="shared" si="12"/>
        <v>177083.33333333334</v>
      </c>
      <c r="BB12" s="37">
        <f t="shared" si="12"/>
        <v>177083.33333333334</v>
      </c>
      <c r="BC12" s="37">
        <f t="shared" si="12"/>
        <v>177083.33333333334</v>
      </c>
      <c r="BD12" s="37" t="str">
        <f t="shared" si="12"/>
        <v>0</v>
      </c>
      <c r="BE12" s="37" t="str">
        <f t="shared" si="12"/>
        <v>0</v>
      </c>
      <c r="BF12" s="37">
        <f t="shared" si="12"/>
        <v>354166.66666666669</v>
      </c>
      <c r="BG12" s="38"/>
      <c r="BH12" s="38"/>
      <c r="BI12" s="38"/>
      <c r="BJ12" s="38"/>
      <c r="BK12" s="38"/>
      <c r="BL12" s="38"/>
      <c r="BM12" s="38"/>
    </row>
    <row r="13" spans="1:69">
      <c r="A13" s="10">
        <v>43709</v>
      </c>
      <c r="B13" s="3" t="s">
        <v>65</v>
      </c>
      <c r="C13" s="39">
        <v>0.29166666666666669</v>
      </c>
      <c r="D13" s="40">
        <v>0.33333333333333331</v>
      </c>
      <c r="E13" s="234">
        <v>3.0000000000000001E-3</v>
      </c>
      <c r="F13" s="235">
        <v>1.2E-2</v>
      </c>
      <c r="G13" s="235">
        <v>6.0000000000000001E-3</v>
      </c>
      <c r="H13" s="235">
        <v>1.0999999999999999E-2</v>
      </c>
      <c r="I13" s="235">
        <v>3.0000000000000001E-3</v>
      </c>
      <c r="J13" s="235">
        <v>5.0000000000000001E-3</v>
      </c>
      <c r="K13" s="235">
        <v>8.9999999999999993E-3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2125</v>
      </c>
      <c r="V13" s="29">
        <v>2125</v>
      </c>
      <c r="W13" s="29">
        <v>2125</v>
      </c>
      <c r="X13" s="29">
        <v>2125</v>
      </c>
      <c r="Y13" s="29">
        <v>2125</v>
      </c>
      <c r="Z13" s="29">
        <v>2125</v>
      </c>
      <c r="AA13" s="29">
        <v>2125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21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3"/>
        <v>118055.55555555556</v>
      </c>
      <c r="BA13" s="37">
        <f t="shared" si="12"/>
        <v>29513.888888888891</v>
      </c>
      <c r="BB13" s="37">
        <f t="shared" si="12"/>
        <v>59027.777777777781</v>
      </c>
      <c r="BC13" s="37">
        <f t="shared" si="12"/>
        <v>32196.9696969697</v>
      </c>
      <c r="BD13" s="37">
        <f t="shared" si="12"/>
        <v>118055.55555555556</v>
      </c>
      <c r="BE13" s="37">
        <f t="shared" si="12"/>
        <v>70833.333333333328</v>
      </c>
      <c r="BF13" s="37">
        <f t="shared" si="12"/>
        <v>39351.851851851854</v>
      </c>
      <c r="BG13" s="38"/>
      <c r="BH13" s="38"/>
      <c r="BI13" s="38"/>
      <c r="BJ13" s="38"/>
      <c r="BK13" s="38"/>
      <c r="BL13" s="38"/>
      <c r="BM13" s="38"/>
    </row>
    <row r="14" spans="1:69">
      <c r="A14" s="10">
        <v>43739</v>
      </c>
      <c r="B14" s="3" t="s">
        <v>66</v>
      </c>
      <c r="C14" s="39">
        <v>0.33333333333333331</v>
      </c>
      <c r="D14" s="40">
        <v>0.375</v>
      </c>
      <c r="E14" s="234">
        <v>2E-3</v>
      </c>
      <c r="F14" s="235">
        <v>2E-3</v>
      </c>
      <c r="G14" s="235">
        <v>1.4E-2</v>
      </c>
      <c r="H14" s="235">
        <v>4.0000000000000001E-3</v>
      </c>
      <c r="I14" s="235">
        <v>2E-3</v>
      </c>
      <c r="J14" s="235">
        <v>3.0000000000000001E-3</v>
      </c>
      <c r="K14" s="235">
        <v>6.0000000000000001E-3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46">
        <v>3400</v>
      </c>
      <c r="V14" s="46">
        <v>3400</v>
      </c>
      <c r="W14" s="46">
        <v>3400</v>
      </c>
      <c r="X14" s="46">
        <v>3400</v>
      </c>
      <c r="Y14" s="46">
        <v>3400</v>
      </c>
      <c r="Z14" s="46">
        <v>3400</v>
      </c>
      <c r="AA14" s="46">
        <v>3400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21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3"/>
        <v>283333.33333333331</v>
      </c>
      <c r="BA14" s="37">
        <f t="shared" si="12"/>
        <v>283333.33333333331</v>
      </c>
      <c r="BB14" s="37">
        <f t="shared" si="12"/>
        <v>40476.190476190473</v>
      </c>
      <c r="BC14" s="37">
        <f t="shared" si="12"/>
        <v>141666.66666666666</v>
      </c>
      <c r="BD14" s="37">
        <f t="shared" si="12"/>
        <v>283333.33333333331</v>
      </c>
      <c r="BE14" s="37">
        <f t="shared" si="12"/>
        <v>188888.88888888888</v>
      </c>
      <c r="BF14" s="37">
        <f t="shared" si="12"/>
        <v>94444.444444444438</v>
      </c>
      <c r="BG14" s="38"/>
      <c r="BH14" s="38"/>
      <c r="BI14" s="38"/>
      <c r="BJ14" s="38"/>
      <c r="BK14" s="38"/>
      <c r="BL14" s="38"/>
      <c r="BM14" s="38"/>
    </row>
    <row r="15" spans="1:69">
      <c r="A15" s="10">
        <v>43770</v>
      </c>
      <c r="B15" s="3" t="s">
        <v>66</v>
      </c>
      <c r="C15" s="39">
        <v>0.375</v>
      </c>
      <c r="D15" s="40">
        <v>0.41666666666666669</v>
      </c>
      <c r="E15" s="234">
        <v>0</v>
      </c>
      <c r="F15" s="235">
        <v>4.0000000000000001E-3</v>
      </c>
      <c r="G15" s="235">
        <v>1.2999999999999999E-2</v>
      </c>
      <c r="H15" s="235">
        <v>3.0000000000000001E-3</v>
      </c>
      <c r="I15" s="235">
        <v>5.0000000000000001E-3</v>
      </c>
      <c r="J15" s="235">
        <v>2E-3</v>
      </c>
      <c r="K15" s="235">
        <v>1E-3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3400</v>
      </c>
      <c r="V15" s="46">
        <v>3400</v>
      </c>
      <c r="W15" s="46">
        <v>3400</v>
      </c>
      <c r="X15" s="46">
        <v>3400</v>
      </c>
      <c r="Y15" s="46">
        <v>3400</v>
      </c>
      <c r="Z15" s="46">
        <v>3400</v>
      </c>
      <c r="AA15" s="46">
        <v>3400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21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 t="str">
        <f t="shared" si="13"/>
        <v>0</v>
      </c>
      <c r="BA15" s="37">
        <f t="shared" si="12"/>
        <v>141666.66666666666</v>
      </c>
      <c r="BB15" s="37">
        <f t="shared" si="12"/>
        <v>43589.743589743586</v>
      </c>
      <c r="BC15" s="37">
        <f t="shared" si="12"/>
        <v>188888.88888888888</v>
      </c>
      <c r="BD15" s="37">
        <f t="shared" si="12"/>
        <v>113333.33333333333</v>
      </c>
      <c r="BE15" s="37">
        <f t="shared" si="12"/>
        <v>283333.33333333331</v>
      </c>
      <c r="BF15" s="37">
        <f t="shared" si="12"/>
        <v>566666.66666666663</v>
      </c>
      <c r="BG15" s="38"/>
      <c r="BH15" s="38"/>
      <c r="BI15" s="38"/>
      <c r="BJ15" s="38"/>
      <c r="BK15" s="38"/>
      <c r="BL15" s="38"/>
      <c r="BM15" s="38"/>
    </row>
    <row r="16" spans="1:69">
      <c r="A16" s="10">
        <v>43800</v>
      </c>
      <c r="B16" s="3" t="s">
        <v>66</v>
      </c>
      <c r="C16" s="39">
        <v>0.41666666666666669</v>
      </c>
      <c r="D16" s="40">
        <v>0.45833333333333331</v>
      </c>
      <c r="E16" s="234">
        <v>2.1000000000000001E-2</v>
      </c>
      <c r="F16" s="235">
        <v>4.0000000000000001E-3</v>
      </c>
      <c r="G16" s="235">
        <v>1.2E-2</v>
      </c>
      <c r="H16" s="235">
        <v>1E-3</v>
      </c>
      <c r="I16" s="235">
        <v>7.0000000000000001E-3</v>
      </c>
      <c r="J16" s="235">
        <v>1E-3</v>
      </c>
      <c r="K16" s="235">
        <v>4.0000000000000001E-3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3400</v>
      </c>
      <c r="V16" s="46">
        <v>3400</v>
      </c>
      <c r="W16" s="46">
        <v>3400</v>
      </c>
      <c r="X16" s="46">
        <v>3400</v>
      </c>
      <c r="Y16" s="46">
        <v>3400</v>
      </c>
      <c r="Z16" s="46">
        <v>3400</v>
      </c>
      <c r="AA16" s="46">
        <v>3400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21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3"/>
        <v>26984.126984126982</v>
      </c>
      <c r="BA16" s="37">
        <f t="shared" si="12"/>
        <v>141666.66666666666</v>
      </c>
      <c r="BB16" s="37">
        <f t="shared" si="12"/>
        <v>47222.222222222219</v>
      </c>
      <c r="BC16" s="37">
        <f t="shared" si="12"/>
        <v>566666.66666666663</v>
      </c>
      <c r="BD16" s="37">
        <f t="shared" si="12"/>
        <v>80952.380952380947</v>
      </c>
      <c r="BE16" s="37">
        <f t="shared" si="12"/>
        <v>566666.66666666663</v>
      </c>
      <c r="BF16" s="37">
        <f t="shared" si="12"/>
        <v>141666.66666666666</v>
      </c>
      <c r="BG16" s="38"/>
      <c r="BH16" s="38"/>
      <c r="BI16" s="38"/>
      <c r="BJ16" s="38"/>
      <c r="BK16" s="38"/>
      <c r="BL16" s="38"/>
      <c r="BM16" s="38"/>
    </row>
    <row r="17" spans="1:65">
      <c r="A17" s="53"/>
      <c r="B17" s="3" t="s">
        <v>66</v>
      </c>
      <c r="C17" s="39">
        <v>0.45833333333333331</v>
      </c>
      <c r="D17" s="40">
        <v>0.5</v>
      </c>
      <c r="E17" s="234">
        <v>4.2000000000000003E-2</v>
      </c>
      <c r="F17" s="235">
        <v>7.0000000000000001E-3</v>
      </c>
      <c r="G17" s="235">
        <v>8.9999999999999993E-3</v>
      </c>
      <c r="H17" s="235">
        <v>5.0000000000000001E-3</v>
      </c>
      <c r="I17" s="235">
        <v>6.0000000000000001E-3</v>
      </c>
      <c r="J17" s="235">
        <v>8.9999999999999993E-3</v>
      </c>
      <c r="K17" s="235">
        <v>2E-3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46">
        <v>3400</v>
      </c>
      <c r="V17" s="46">
        <v>3400</v>
      </c>
      <c r="W17" s="46">
        <v>3400</v>
      </c>
      <c r="X17" s="46">
        <v>3400</v>
      </c>
      <c r="Y17" s="46">
        <v>3400</v>
      </c>
      <c r="Z17" s="46">
        <v>3400</v>
      </c>
      <c r="AA17" s="46">
        <v>3400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21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3"/>
        <v>13492.063492063491</v>
      </c>
      <c r="BA17" s="37">
        <f t="shared" si="12"/>
        <v>80952.380952380947</v>
      </c>
      <c r="BB17" s="37">
        <f t="shared" si="12"/>
        <v>62962.962962962964</v>
      </c>
      <c r="BC17" s="37">
        <f t="shared" si="12"/>
        <v>113333.33333333333</v>
      </c>
      <c r="BD17" s="37">
        <f t="shared" si="12"/>
        <v>94444.444444444438</v>
      </c>
      <c r="BE17" s="37">
        <f t="shared" si="12"/>
        <v>62962.962962962964</v>
      </c>
      <c r="BF17" s="37">
        <f t="shared" si="12"/>
        <v>283333.33333333331</v>
      </c>
      <c r="BG17" s="38"/>
      <c r="BH17" s="38"/>
      <c r="BI17" s="38"/>
      <c r="BJ17" s="38"/>
      <c r="BK17" s="38"/>
      <c r="BL17" s="38"/>
      <c r="BM17" s="38"/>
    </row>
    <row r="18" spans="1:65">
      <c r="A18" s="53"/>
      <c r="B18" s="3" t="s">
        <v>66</v>
      </c>
      <c r="C18" s="39">
        <v>0.5</v>
      </c>
      <c r="D18" s="40">
        <v>0.54166666666666663</v>
      </c>
      <c r="E18" s="234">
        <v>0.01</v>
      </c>
      <c r="F18" s="235">
        <v>0</v>
      </c>
      <c r="G18" s="235">
        <v>1.9E-2</v>
      </c>
      <c r="H18" s="235">
        <v>8.0000000000000002E-3</v>
      </c>
      <c r="I18" s="235">
        <v>6.0000000000000001E-3</v>
      </c>
      <c r="J18" s="235">
        <v>1.4E-2</v>
      </c>
      <c r="K18" s="235">
        <v>2.7E-2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2550</v>
      </c>
      <c r="V18" s="46">
        <v>2550</v>
      </c>
      <c r="W18" s="46">
        <v>2550</v>
      </c>
      <c r="X18" s="46">
        <v>2550</v>
      </c>
      <c r="Y18" s="46">
        <v>2550</v>
      </c>
      <c r="Z18" s="46">
        <v>2550</v>
      </c>
      <c r="AA18" s="46">
        <v>2550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21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3"/>
        <v>42500</v>
      </c>
      <c r="BA18" s="37" t="str">
        <f t="shared" si="12"/>
        <v>0</v>
      </c>
      <c r="BB18" s="37">
        <f t="shared" si="12"/>
        <v>22368.42105263158</v>
      </c>
      <c r="BC18" s="37">
        <f t="shared" si="12"/>
        <v>53125</v>
      </c>
      <c r="BD18" s="37">
        <f t="shared" si="12"/>
        <v>70833.333333333328</v>
      </c>
      <c r="BE18" s="37">
        <f t="shared" si="12"/>
        <v>30357.142857142855</v>
      </c>
      <c r="BF18" s="37">
        <f t="shared" si="12"/>
        <v>15740.740740740741</v>
      </c>
      <c r="BG18" s="38"/>
      <c r="BH18" s="38"/>
      <c r="BI18" s="38"/>
      <c r="BJ18" s="38"/>
      <c r="BK18" s="38"/>
      <c r="BL18" s="38"/>
      <c r="BM18" s="38"/>
    </row>
    <row r="19" spans="1:65">
      <c r="A19" s="53"/>
      <c r="B19" s="3" t="s">
        <v>66</v>
      </c>
      <c r="C19" s="39">
        <v>0.54166666666666663</v>
      </c>
      <c r="D19" s="40">
        <v>0.58333333333333337</v>
      </c>
      <c r="E19" s="234">
        <v>2E-3</v>
      </c>
      <c r="F19" s="235">
        <v>5.0000000000000001E-3</v>
      </c>
      <c r="G19" s="235">
        <v>8.0000000000000002E-3</v>
      </c>
      <c r="H19" s="235">
        <v>5.0000000000000001E-3</v>
      </c>
      <c r="I19" s="235">
        <v>5.0000000000000001E-3</v>
      </c>
      <c r="J19" s="235">
        <v>1.4E-2</v>
      </c>
      <c r="K19" s="235">
        <v>8.0000000000000002E-3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2550</v>
      </c>
      <c r="V19" s="46">
        <v>2550</v>
      </c>
      <c r="W19" s="46">
        <v>2550</v>
      </c>
      <c r="X19" s="46">
        <v>2550</v>
      </c>
      <c r="Y19" s="46">
        <v>2550</v>
      </c>
      <c r="Z19" s="46">
        <v>2550</v>
      </c>
      <c r="AA19" s="46">
        <v>2550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21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3"/>
        <v>212500</v>
      </c>
      <c r="BA19" s="37">
        <f t="shared" si="12"/>
        <v>85000</v>
      </c>
      <c r="BB19" s="37">
        <f t="shared" si="12"/>
        <v>53125</v>
      </c>
      <c r="BC19" s="37">
        <f t="shared" si="12"/>
        <v>85000</v>
      </c>
      <c r="BD19" s="37">
        <f t="shared" si="12"/>
        <v>85000</v>
      </c>
      <c r="BE19" s="37">
        <f t="shared" si="12"/>
        <v>30357.142857142855</v>
      </c>
      <c r="BF19" s="37">
        <f t="shared" si="12"/>
        <v>53125</v>
      </c>
      <c r="BG19" s="38"/>
      <c r="BH19" s="38"/>
      <c r="BI19" s="38"/>
      <c r="BJ19" s="38"/>
      <c r="BK19" s="38"/>
      <c r="BL19" s="38"/>
      <c r="BM19" s="38"/>
    </row>
    <row r="20" spans="1:65">
      <c r="B20" s="3" t="s">
        <v>66</v>
      </c>
      <c r="C20" s="39">
        <v>0.58333333333333337</v>
      </c>
      <c r="D20" s="40">
        <v>0.625</v>
      </c>
      <c r="E20" s="234">
        <v>3.0000000000000001E-3</v>
      </c>
      <c r="F20" s="235">
        <v>7.0000000000000001E-3</v>
      </c>
      <c r="G20" s="235">
        <v>1.6E-2</v>
      </c>
      <c r="H20" s="235">
        <v>8.0000000000000002E-3</v>
      </c>
      <c r="I20" s="235">
        <v>4.0000000000000001E-3</v>
      </c>
      <c r="J20" s="235">
        <v>2.1000000000000001E-2</v>
      </c>
      <c r="K20" s="235">
        <v>5.0000000000000001E-3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2550</v>
      </c>
      <c r="V20" s="46">
        <v>2550</v>
      </c>
      <c r="W20" s="46">
        <v>2550</v>
      </c>
      <c r="X20" s="46">
        <v>2550</v>
      </c>
      <c r="Y20" s="46">
        <v>2550</v>
      </c>
      <c r="Z20" s="46">
        <v>2550</v>
      </c>
      <c r="AA20" s="46">
        <v>2550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21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3"/>
        <v>141666.66666666666</v>
      </c>
      <c r="BA20" s="37">
        <f t="shared" si="12"/>
        <v>60714.28571428571</v>
      </c>
      <c r="BB20" s="37">
        <f t="shared" si="12"/>
        <v>26562.5</v>
      </c>
      <c r="BC20" s="37">
        <f t="shared" si="12"/>
        <v>53125</v>
      </c>
      <c r="BD20" s="37">
        <f t="shared" si="12"/>
        <v>106250</v>
      </c>
      <c r="BE20" s="37">
        <f t="shared" si="12"/>
        <v>20238.095238095237</v>
      </c>
      <c r="BF20" s="37">
        <f t="shared" si="12"/>
        <v>85000</v>
      </c>
      <c r="BG20" s="38"/>
      <c r="BH20" s="38"/>
      <c r="BI20" s="38"/>
      <c r="BJ20" s="38"/>
      <c r="BK20" s="38"/>
      <c r="BL20" s="38"/>
      <c r="BM20" s="38"/>
    </row>
    <row r="21" spans="1:65">
      <c r="B21" s="3" t="s">
        <v>66</v>
      </c>
      <c r="C21" s="39">
        <v>0.625</v>
      </c>
      <c r="D21" s="40">
        <v>0.66666666666666663</v>
      </c>
      <c r="E21" s="234">
        <v>2E-3</v>
      </c>
      <c r="F21" s="235">
        <v>4.0000000000000001E-3</v>
      </c>
      <c r="G21" s="235">
        <v>8.0000000000000002E-3</v>
      </c>
      <c r="H21" s="235">
        <v>8.9999999999999993E-3</v>
      </c>
      <c r="I21" s="235">
        <v>5.0000000000000001E-3</v>
      </c>
      <c r="J21" s="235">
        <v>2.5000000000000001E-2</v>
      </c>
      <c r="K21" s="235">
        <v>6.0000000000000001E-3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46">
        <v>2550</v>
      </c>
      <c r="V21" s="46">
        <v>2550</v>
      </c>
      <c r="W21" s="46">
        <v>2550</v>
      </c>
      <c r="X21" s="46">
        <v>2550</v>
      </c>
      <c r="Y21" s="46">
        <v>2550</v>
      </c>
      <c r="Z21" s="46">
        <v>2550</v>
      </c>
      <c r="AA21" s="46">
        <v>2550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21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3"/>
        <v>212500</v>
      </c>
      <c r="BA21" s="37">
        <f t="shared" si="12"/>
        <v>106250</v>
      </c>
      <c r="BB21" s="37">
        <f t="shared" si="12"/>
        <v>53125</v>
      </c>
      <c r="BC21" s="37">
        <f t="shared" si="12"/>
        <v>47222.222222222226</v>
      </c>
      <c r="BD21" s="37">
        <f t="shared" si="12"/>
        <v>85000</v>
      </c>
      <c r="BE21" s="37">
        <f t="shared" si="12"/>
        <v>17000</v>
      </c>
      <c r="BF21" s="37">
        <f t="shared" si="12"/>
        <v>70833.333333333328</v>
      </c>
      <c r="BG21" s="38"/>
      <c r="BH21" s="38"/>
      <c r="BI21" s="38"/>
      <c r="BJ21" s="38"/>
      <c r="BK21" s="38"/>
      <c r="BL21" s="38"/>
      <c r="BM21" s="38"/>
    </row>
    <row r="22" spans="1:65">
      <c r="B22" s="3" t="s">
        <v>66</v>
      </c>
      <c r="C22" s="39">
        <v>0.66666666666666663</v>
      </c>
      <c r="D22" s="40">
        <v>0.70833333333333337</v>
      </c>
      <c r="E22" s="234">
        <v>5.0000000000000001E-3</v>
      </c>
      <c r="F22" s="235">
        <v>1.0999999999999999E-2</v>
      </c>
      <c r="G22" s="235">
        <v>2E-3</v>
      </c>
      <c r="H22" s="235">
        <v>4.0000000000000001E-3</v>
      </c>
      <c r="I22" s="235">
        <v>1E-3</v>
      </c>
      <c r="J22" s="235">
        <v>6.0000000000000001E-3</v>
      </c>
      <c r="K22" s="235">
        <v>8.9999999999999993E-3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46">
        <v>2550</v>
      </c>
      <c r="V22" s="46">
        <v>2550</v>
      </c>
      <c r="W22" s="46">
        <v>2550</v>
      </c>
      <c r="X22" s="46">
        <v>2550</v>
      </c>
      <c r="Y22" s="46">
        <v>2550</v>
      </c>
      <c r="Z22" s="46">
        <v>2550</v>
      </c>
      <c r="AA22" s="46">
        <v>2550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21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>
        <f t="shared" si="13"/>
        <v>85000</v>
      </c>
      <c r="BA22" s="37">
        <f t="shared" si="12"/>
        <v>38636.36363636364</v>
      </c>
      <c r="BB22" s="37">
        <f t="shared" si="12"/>
        <v>212500</v>
      </c>
      <c r="BC22" s="37">
        <f t="shared" si="12"/>
        <v>106250</v>
      </c>
      <c r="BD22" s="37">
        <f t="shared" si="12"/>
        <v>425000</v>
      </c>
      <c r="BE22" s="37">
        <f t="shared" si="12"/>
        <v>70833.333333333328</v>
      </c>
      <c r="BF22" s="37">
        <f t="shared" si="12"/>
        <v>47222.222222222226</v>
      </c>
      <c r="BG22" s="38"/>
      <c r="BH22" s="38"/>
      <c r="BI22" s="38"/>
      <c r="BJ22" s="38"/>
      <c r="BK22" s="38"/>
      <c r="BL22" s="38"/>
      <c r="BM22" s="38"/>
    </row>
    <row r="23" spans="1:65">
      <c r="B23" s="3" t="s">
        <v>66</v>
      </c>
      <c r="C23" s="39">
        <v>0.70833333333333337</v>
      </c>
      <c r="D23" s="40">
        <v>0.75</v>
      </c>
      <c r="E23" s="234">
        <v>7.0000000000000001E-3</v>
      </c>
      <c r="F23" s="235">
        <v>1.7999999999999999E-2</v>
      </c>
      <c r="G23" s="235">
        <v>8.0000000000000002E-3</v>
      </c>
      <c r="H23" s="235">
        <v>1.0999999999999999E-2</v>
      </c>
      <c r="I23" s="235">
        <v>0.01</v>
      </c>
      <c r="J23" s="235">
        <v>6.0000000000000001E-3</v>
      </c>
      <c r="K23" s="235">
        <v>8.9999999999999993E-3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46">
        <v>2550</v>
      </c>
      <c r="V23" s="46">
        <v>2550</v>
      </c>
      <c r="W23" s="46">
        <v>2550</v>
      </c>
      <c r="X23" s="46">
        <v>2550</v>
      </c>
      <c r="Y23" s="46">
        <v>2550</v>
      </c>
      <c r="Z23" s="46">
        <v>2550</v>
      </c>
      <c r="AA23" s="46">
        <v>2550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21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3"/>
        <v>60714.28571428571</v>
      </c>
      <c r="BA23" s="37">
        <f t="shared" si="12"/>
        <v>23611.111111111113</v>
      </c>
      <c r="BB23" s="37">
        <f t="shared" si="12"/>
        <v>53125</v>
      </c>
      <c r="BC23" s="37">
        <f t="shared" si="12"/>
        <v>38636.36363636364</v>
      </c>
      <c r="BD23" s="37">
        <f t="shared" si="12"/>
        <v>42500</v>
      </c>
      <c r="BE23" s="37">
        <f t="shared" si="12"/>
        <v>70833.333333333328</v>
      </c>
      <c r="BF23" s="37">
        <f t="shared" si="12"/>
        <v>47222.222222222226</v>
      </c>
      <c r="BG23" s="38"/>
      <c r="BH23" s="38"/>
      <c r="BI23" s="38"/>
      <c r="BJ23" s="38"/>
      <c r="BK23" s="38"/>
      <c r="BL23" s="38"/>
      <c r="BM23" s="38"/>
    </row>
    <row r="24" spans="1:65">
      <c r="B24" s="3" t="s">
        <v>66</v>
      </c>
      <c r="C24" s="39">
        <v>0.75</v>
      </c>
      <c r="D24" s="40">
        <v>0.79166666666666663</v>
      </c>
      <c r="E24" s="234">
        <v>7.0000000000000001E-3</v>
      </c>
      <c r="F24" s="235">
        <v>2.3E-2</v>
      </c>
      <c r="G24" s="235">
        <v>0.01</v>
      </c>
      <c r="H24" s="235">
        <v>2.1999999999999999E-2</v>
      </c>
      <c r="I24" s="235">
        <v>1.0999999999999999E-2</v>
      </c>
      <c r="J24" s="235">
        <v>1.7000000000000001E-2</v>
      </c>
      <c r="K24" s="235">
        <v>2.1000000000000001E-2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4250</v>
      </c>
      <c r="V24" s="46">
        <v>4250</v>
      </c>
      <c r="W24" s="46">
        <v>4250</v>
      </c>
      <c r="X24" s="46">
        <v>4250</v>
      </c>
      <c r="Y24" s="46">
        <v>4250</v>
      </c>
      <c r="Z24" s="46">
        <v>4250</v>
      </c>
      <c r="AA24" s="46">
        <v>4250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21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3"/>
        <v>101190.4761904762</v>
      </c>
      <c r="BA24" s="37">
        <f t="shared" si="12"/>
        <v>30797.101449275364</v>
      </c>
      <c r="BB24" s="37">
        <f t="shared" si="12"/>
        <v>70833.333333333328</v>
      </c>
      <c r="BC24" s="37">
        <f t="shared" si="12"/>
        <v>32196.9696969697</v>
      </c>
      <c r="BD24" s="37">
        <f t="shared" si="12"/>
        <v>64393.939393939399</v>
      </c>
      <c r="BE24" s="37">
        <f t="shared" si="12"/>
        <v>41666.666666666664</v>
      </c>
      <c r="BF24" s="37">
        <f t="shared" si="12"/>
        <v>33730.158730158728</v>
      </c>
      <c r="BG24" s="38"/>
      <c r="BH24" s="38"/>
      <c r="BI24" s="38"/>
      <c r="BJ24" s="38"/>
      <c r="BK24" s="38"/>
      <c r="BL24" s="38"/>
      <c r="BM24" s="38"/>
    </row>
    <row r="25" spans="1:65">
      <c r="B25" s="3" t="s">
        <v>66</v>
      </c>
      <c r="C25" s="39">
        <v>0.79166666666666663</v>
      </c>
      <c r="D25" s="40">
        <v>0.83333333333333337</v>
      </c>
      <c r="E25" s="234">
        <v>3.0000000000000001E-3</v>
      </c>
      <c r="F25" s="235">
        <v>8.0000000000000002E-3</v>
      </c>
      <c r="G25" s="235">
        <v>2.1999999999999999E-2</v>
      </c>
      <c r="H25" s="235">
        <v>0.02</v>
      </c>
      <c r="I25" s="235">
        <v>8.0000000000000002E-3</v>
      </c>
      <c r="J25" s="235">
        <v>6.5000000000000002E-2</v>
      </c>
      <c r="K25" s="235">
        <v>0.01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6800</v>
      </c>
      <c r="V25" s="46">
        <v>6800</v>
      </c>
      <c r="W25" s="46">
        <v>6800</v>
      </c>
      <c r="X25" s="46">
        <v>6800</v>
      </c>
      <c r="Y25" s="46">
        <v>6800</v>
      </c>
      <c r="Z25" s="46">
        <v>6800</v>
      </c>
      <c r="AA25" s="46">
        <v>6800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21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13"/>
        <v>377777.77777777775</v>
      </c>
      <c r="BA25" s="37">
        <f t="shared" si="12"/>
        <v>141666.66666666666</v>
      </c>
      <c r="BB25" s="37">
        <f t="shared" si="12"/>
        <v>51515.151515151512</v>
      </c>
      <c r="BC25" s="37">
        <f t="shared" si="12"/>
        <v>56666.666666666664</v>
      </c>
      <c r="BD25" s="37">
        <f t="shared" si="12"/>
        <v>141666.66666666666</v>
      </c>
      <c r="BE25" s="37">
        <f t="shared" si="12"/>
        <v>17435.897435897434</v>
      </c>
      <c r="BF25" s="37">
        <f t="shared" si="12"/>
        <v>113333.33333333333</v>
      </c>
      <c r="BG25" s="38"/>
      <c r="BH25" s="38"/>
      <c r="BI25" s="38"/>
      <c r="BJ25" s="38"/>
      <c r="BK25" s="38"/>
      <c r="BL25" s="38"/>
      <c r="BM25" s="38"/>
    </row>
    <row r="26" spans="1:65">
      <c r="B26" s="3" t="s">
        <v>66</v>
      </c>
      <c r="C26" s="39">
        <v>0.83333333333333337</v>
      </c>
      <c r="D26" s="40">
        <v>0.875</v>
      </c>
      <c r="E26" s="234">
        <v>2.7E-2</v>
      </c>
      <c r="F26" s="235">
        <v>3.4000000000000002E-2</v>
      </c>
      <c r="G26" s="235">
        <v>2.3E-2</v>
      </c>
      <c r="H26" s="235">
        <v>4.2000000000000003E-2</v>
      </c>
      <c r="I26" s="235">
        <v>3.7999999999999999E-2</v>
      </c>
      <c r="J26" s="235">
        <v>2.5000000000000001E-2</v>
      </c>
      <c r="K26" s="235">
        <v>1.2E-2</v>
      </c>
      <c r="L26" s="41">
        <f t="shared" ca="1" si="4"/>
        <v>372</v>
      </c>
      <c r="M26" s="42">
        <f t="shared" si="5"/>
        <v>2</v>
      </c>
      <c r="N26" s="43">
        <f t="shared" si="5"/>
        <v>2</v>
      </c>
      <c r="O26" s="43">
        <f t="shared" si="5"/>
        <v>2</v>
      </c>
      <c r="P26" s="43">
        <f t="shared" si="5"/>
        <v>2</v>
      </c>
      <c r="Q26" s="43">
        <f t="shared" si="5"/>
        <v>2</v>
      </c>
      <c r="R26" s="43">
        <f t="shared" si="5"/>
        <v>2</v>
      </c>
      <c r="S26" s="44">
        <f t="shared" si="5"/>
        <v>2</v>
      </c>
      <c r="T26" s="45">
        <f t="shared" ca="1" si="6"/>
        <v>62</v>
      </c>
      <c r="U26" s="46">
        <v>6800</v>
      </c>
      <c r="V26" s="46">
        <v>6800</v>
      </c>
      <c r="W26" s="46">
        <v>6800</v>
      </c>
      <c r="X26" s="46">
        <v>6800</v>
      </c>
      <c r="Y26" s="46">
        <v>6800</v>
      </c>
      <c r="Z26" s="46">
        <v>6800</v>
      </c>
      <c r="AA26" s="46">
        <v>6800</v>
      </c>
      <c r="AB26" s="49">
        <f t="shared" ca="1" si="7"/>
        <v>54400</v>
      </c>
      <c r="AC26" s="50">
        <f t="shared" ca="1" si="7"/>
        <v>54400</v>
      </c>
      <c r="AD26" s="50">
        <f t="shared" ca="1" si="7"/>
        <v>68000</v>
      </c>
      <c r="AE26" s="50">
        <f t="shared" ca="1" si="7"/>
        <v>68000</v>
      </c>
      <c r="AF26" s="50">
        <f t="shared" ca="1" si="7"/>
        <v>68000</v>
      </c>
      <c r="AG26" s="50">
        <f t="shared" ca="1" si="7"/>
        <v>54400</v>
      </c>
      <c r="AH26" s="51">
        <f t="shared" ca="1" si="7"/>
        <v>54400</v>
      </c>
      <c r="AI26" s="121">
        <f t="shared" ca="1" si="8"/>
        <v>421600</v>
      </c>
      <c r="AJ26" s="49">
        <f t="shared" ca="1" si="9"/>
        <v>1.296</v>
      </c>
      <c r="AK26" s="50">
        <f t="shared" ca="1" si="9"/>
        <v>1.6320000000000001</v>
      </c>
      <c r="AL26" s="50">
        <f t="shared" ca="1" si="9"/>
        <v>1.38</v>
      </c>
      <c r="AM26" s="50">
        <f t="shared" ca="1" si="9"/>
        <v>2.52</v>
      </c>
      <c r="AN26" s="50">
        <f t="shared" ca="1" si="9"/>
        <v>2.2799999999999998</v>
      </c>
      <c r="AO26" s="50">
        <f t="shared" ca="1" si="9"/>
        <v>1.2000000000000002</v>
      </c>
      <c r="AP26" s="51">
        <f t="shared" ca="1" si="9"/>
        <v>0.57600000000000007</v>
      </c>
      <c r="AQ26" s="52">
        <f t="shared" ca="1" si="10"/>
        <v>10.884</v>
      </c>
      <c r="AR26" s="49">
        <f t="shared" ca="1" si="11"/>
        <v>41975.308641975309</v>
      </c>
      <c r="AS26" s="50">
        <f t="shared" ca="1" si="11"/>
        <v>33333.333333333328</v>
      </c>
      <c r="AT26" s="50">
        <f t="shared" ca="1" si="11"/>
        <v>49275.362318840584</v>
      </c>
      <c r="AU26" s="50">
        <f t="shared" ca="1" si="11"/>
        <v>26984.126984126982</v>
      </c>
      <c r="AV26" s="50">
        <f t="shared" ca="1" si="11"/>
        <v>29824.561403508775</v>
      </c>
      <c r="AW26" s="50">
        <f t="shared" ca="1" si="11"/>
        <v>45333.333333333328</v>
      </c>
      <c r="AX26" s="51">
        <f t="shared" ca="1" si="11"/>
        <v>94444.444444444438</v>
      </c>
      <c r="AY26" s="52">
        <f t="shared" ca="1" si="11"/>
        <v>38735.758912164645</v>
      </c>
      <c r="AZ26" s="37">
        <f t="shared" si="13"/>
        <v>41975.308641975309</v>
      </c>
      <c r="BA26" s="37">
        <f t="shared" si="12"/>
        <v>33333.333333333328</v>
      </c>
      <c r="BB26" s="37">
        <f t="shared" si="12"/>
        <v>49275.362318840576</v>
      </c>
      <c r="BC26" s="37">
        <f t="shared" si="12"/>
        <v>26984.126984126982</v>
      </c>
      <c r="BD26" s="37">
        <f t="shared" si="12"/>
        <v>29824.561403508771</v>
      </c>
      <c r="BE26" s="37">
        <f t="shared" si="12"/>
        <v>45333.333333333328</v>
      </c>
      <c r="BF26" s="37">
        <f t="shared" si="12"/>
        <v>94444.444444444438</v>
      </c>
      <c r="BG26" s="38">
        <v>2</v>
      </c>
      <c r="BH26" s="38">
        <v>2</v>
      </c>
      <c r="BI26" s="38">
        <v>2</v>
      </c>
      <c r="BJ26" s="38">
        <v>2</v>
      </c>
      <c r="BK26" s="38">
        <v>2</v>
      </c>
      <c r="BL26" s="38">
        <v>2</v>
      </c>
      <c r="BM26" s="38">
        <v>2</v>
      </c>
    </row>
    <row r="27" spans="1:65">
      <c r="B27" s="3" t="s">
        <v>66</v>
      </c>
      <c r="C27" s="39">
        <v>0.875</v>
      </c>
      <c r="D27" s="40">
        <v>0.91666666666666663</v>
      </c>
      <c r="E27" s="234">
        <v>2.9000000000000001E-2</v>
      </c>
      <c r="F27" s="235">
        <v>0.03</v>
      </c>
      <c r="G27" s="235">
        <v>3.1E-2</v>
      </c>
      <c r="H27" s="235">
        <v>0.03</v>
      </c>
      <c r="I27" s="235">
        <v>5.7000000000000002E-2</v>
      </c>
      <c r="J27" s="235">
        <v>2.8000000000000001E-2</v>
      </c>
      <c r="K27" s="235">
        <v>1.7999999999999999E-2</v>
      </c>
      <c r="L27" s="41">
        <f t="shared" ca="1" si="4"/>
        <v>24</v>
      </c>
      <c r="M27" s="42">
        <f t="shared" si="5"/>
        <v>1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4</v>
      </c>
      <c r="U27" s="46">
        <v>6800</v>
      </c>
      <c r="V27" s="46">
        <v>6800</v>
      </c>
      <c r="W27" s="46">
        <v>6800</v>
      </c>
      <c r="X27" s="46">
        <v>6800</v>
      </c>
      <c r="Y27" s="46">
        <v>6800</v>
      </c>
      <c r="Z27" s="46">
        <v>6800</v>
      </c>
      <c r="AA27" s="46">
        <v>6800</v>
      </c>
      <c r="AB27" s="49">
        <f t="shared" ca="1" si="7"/>
        <v>27200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21">
        <f t="shared" ca="1" si="8"/>
        <v>27200</v>
      </c>
      <c r="AJ27" s="49">
        <f t="shared" ca="1" si="9"/>
        <v>0.69600000000000006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0.69600000000000006</v>
      </c>
      <c r="AR27" s="49">
        <f t="shared" ca="1" si="11"/>
        <v>39080.45977011494</v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>
        <f t="shared" ca="1" si="11"/>
        <v>39080.45977011494</v>
      </c>
      <c r="AZ27" s="37">
        <f t="shared" si="13"/>
        <v>39080.45977011494</v>
      </c>
      <c r="BA27" s="37">
        <f t="shared" si="12"/>
        <v>37777.777777777774</v>
      </c>
      <c r="BB27" s="37">
        <f t="shared" si="12"/>
        <v>36559.139784946237</v>
      </c>
      <c r="BC27" s="37">
        <f t="shared" si="12"/>
        <v>37777.777777777774</v>
      </c>
      <c r="BD27" s="37">
        <f t="shared" si="12"/>
        <v>19883.040935672514</v>
      </c>
      <c r="BE27" s="37">
        <f t="shared" si="12"/>
        <v>40476.190476190473</v>
      </c>
      <c r="BF27" s="37">
        <f t="shared" si="12"/>
        <v>62962.962962962964</v>
      </c>
      <c r="BG27" s="38">
        <v>1</v>
      </c>
      <c r="BH27" s="38"/>
      <c r="BI27" s="38"/>
      <c r="BJ27" s="38"/>
      <c r="BK27" s="38"/>
      <c r="BL27" s="38"/>
      <c r="BM27" s="38"/>
    </row>
    <row r="28" spans="1:65">
      <c r="B28" s="3" t="s">
        <v>66</v>
      </c>
      <c r="C28" s="39">
        <v>0.91666666666666663</v>
      </c>
      <c r="D28" s="40">
        <v>0.95833333333333337</v>
      </c>
      <c r="E28" s="234">
        <v>2E-3</v>
      </c>
      <c r="F28" s="235">
        <v>7.0000000000000001E-3</v>
      </c>
      <c r="G28" s="235">
        <v>2.7E-2</v>
      </c>
      <c r="H28" s="235">
        <v>1.4E-2</v>
      </c>
      <c r="I28" s="235">
        <v>6.0000000000000001E-3</v>
      </c>
      <c r="J28" s="235">
        <v>6.0000000000000001E-3</v>
      </c>
      <c r="K28" s="235">
        <v>1.7999999999999999E-2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46">
        <v>4250</v>
      </c>
      <c r="V28" s="46">
        <v>4250</v>
      </c>
      <c r="W28" s="46">
        <v>4250</v>
      </c>
      <c r="X28" s="46">
        <v>4250</v>
      </c>
      <c r="Y28" s="46">
        <v>4250</v>
      </c>
      <c r="Z28" s="46">
        <v>4250</v>
      </c>
      <c r="AA28" s="46">
        <v>4250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21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>
        <f t="shared" si="13"/>
        <v>354166.66666666669</v>
      </c>
      <c r="BA28" s="37">
        <f t="shared" si="12"/>
        <v>101190.4761904762</v>
      </c>
      <c r="BB28" s="37">
        <f t="shared" si="12"/>
        <v>26234.567901234568</v>
      </c>
      <c r="BC28" s="37">
        <f t="shared" si="12"/>
        <v>50595.238095238099</v>
      </c>
      <c r="BD28" s="37">
        <f t="shared" si="12"/>
        <v>118055.55555555556</v>
      </c>
      <c r="BE28" s="37">
        <f t="shared" si="12"/>
        <v>118055.55555555556</v>
      </c>
      <c r="BF28" s="37">
        <f t="shared" si="12"/>
        <v>39351.851851851854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66</v>
      </c>
      <c r="C29" s="54">
        <v>0.95833333333333337</v>
      </c>
      <c r="D29" s="55">
        <v>0</v>
      </c>
      <c r="E29" s="236">
        <v>1E-3</v>
      </c>
      <c r="F29" s="237">
        <v>0.01</v>
      </c>
      <c r="G29" s="237">
        <v>1.0999999999999999E-2</v>
      </c>
      <c r="H29" s="237">
        <v>5.0000000000000001E-3</v>
      </c>
      <c r="I29" s="237">
        <v>8.0000000000000002E-3</v>
      </c>
      <c r="J29" s="237">
        <v>6.0000000000000001E-3</v>
      </c>
      <c r="K29" s="237">
        <v>1.9E-2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46">
        <v>4250</v>
      </c>
      <c r="V29" s="46">
        <v>4250</v>
      </c>
      <c r="W29" s="46">
        <v>4250</v>
      </c>
      <c r="X29" s="46">
        <v>4250</v>
      </c>
      <c r="Y29" s="46">
        <v>4250</v>
      </c>
      <c r="Z29" s="46">
        <v>4250</v>
      </c>
      <c r="AA29" s="46">
        <v>4250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22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3"/>
        <v>708333.33333333337</v>
      </c>
      <c r="BA29" s="37">
        <f t="shared" si="12"/>
        <v>70833.333333333328</v>
      </c>
      <c r="BB29" s="37">
        <f t="shared" si="12"/>
        <v>64393.939393939399</v>
      </c>
      <c r="BC29" s="37">
        <f t="shared" si="12"/>
        <v>141666.66666666666</v>
      </c>
      <c r="BD29" s="37">
        <f t="shared" si="12"/>
        <v>88541.666666666672</v>
      </c>
      <c r="BE29" s="37">
        <f t="shared" si="12"/>
        <v>118055.55555555556</v>
      </c>
      <c r="BF29" s="37">
        <f t="shared" si="12"/>
        <v>37280.701754385969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3</v>
      </c>
      <c r="N30" s="70">
        <f t="shared" si="14"/>
        <v>2</v>
      </c>
      <c r="O30" s="70">
        <f t="shared" si="14"/>
        <v>2</v>
      </c>
      <c r="P30" s="70">
        <f t="shared" si="14"/>
        <v>2</v>
      </c>
      <c r="Q30" s="70">
        <f t="shared" si="14"/>
        <v>2</v>
      </c>
      <c r="R30" s="70">
        <f t="shared" si="14"/>
        <v>2</v>
      </c>
      <c r="S30" s="70">
        <f t="shared" si="14"/>
        <v>2</v>
      </c>
      <c r="T30" s="71">
        <f t="shared" ca="1" si="14"/>
        <v>66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81600</v>
      </c>
      <c r="AC30" s="70">
        <f t="shared" ca="1" si="15"/>
        <v>54400</v>
      </c>
      <c r="AD30" s="70">
        <f t="shared" ca="1" si="15"/>
        <v>68000</v>
      </c>
      <c r="AE30" s="70">
        <f t="shared" ca="1" si="15"/>
        <v>68000</v>
      </c>
      <c r="AF30" s="70">
        <f t="shared" ca="1" si="15"/>
        <v>68000</v>
      </c>
      <c r="AG30" s="70">
        <f t="shared" ca="1" si="15"/>
        <v>54400</v>
      </c>
      <c r="AH30" s="70">
        <f t="shared" ca="1" si="15"/>
        <v>54400</v>
      </c>
      <c r="AI30" s="71">
        <f t="shared" ca="1" si="15"/>
        <v>448800</v>
      </c>
      <c r="AJ30" s="70">
        <f t="shared" ca="1" si="15"/>
        <v>1.992</v>
      </c>
      <c r="AK30" s="70">
        <f t="shared" ca="1" si="15"/>
        <v>1.6320000000000001</v>
      </c>
      <c r="AL30" s="70">
        <f t="shared" ca="1" si="15"/>
        <v>1.38</v>
      </c>
      <c r="AM30" s="70">
        <f t="shared" ca="1" si="15"/>
        <v>2.52</v>
      </c>
      <c r="AN30" s="70">
        <f t="shared" ca="1" si="15"/>
        <v>2.2799999999999998</v>
      </c>
      <c r="AO30" s="70">
        <f t="shared" ca="1" si="15"/>
        <v>1.2000000000000002</v>
      </c>
      <c r="AP30" s="70">
        <f t="shared" ca="1" si="15"/>
        <v>0.57600000000000007</v>
      </c>
      <c r="AQ30" s="71">
        <f t="shared" ca="1" si="15"/>
        <v>11.58</v>
      </c>
      <c r="AR30" s="70">
        <f t="shared" ref="AR30:AX30" ca="1" si="16">AB30/AJ30</f>
        <v>40963.855421686749</v>
      </c>
      <c r="AS30" s="70">
        <f t="shared" ca="1" si="16"/>
        <v>33333.333333333328</v>
      </c>
      <c r="AT30" s="70">
        <f t="shared" ca="1" si="16"/>
        <v>49275.362318840584</v>
      </c>
      <c r="AU30" s="70">
        <f t="shared" ca="1" si="16"/>
        <v>26984.126984126982</v>
      </c>
      <c r="AV30" s="70">
        <f t="shared" ca="1" si="16"/>
        <v>29824.561403508775</v>
      </c>
      <c r="AW30" s="70">
        <f t="shared" ca="1" si="16"/>
        <v>45333.333333333328</v>
      </c>
      <c r="AX30" s="70">
        <f t="shared" ca="1" si="16"/>
        <v>94444.444444444438</v>
      </c>
      <c r="AY30" s="72">
        <f ca="1">AI30/AQ30</f>
        <v>38756.476683937821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127"/>
      <c r="J32" s="79"/>
      <c r="L32" s="76" t="s">
        <v>26</v>
      </c>
      <c r="M32" s="99">
        <v>450000</v>
      </c>
      <c r="N32" s="78"/>
      <c r="O32" s="77"/>
      <c r="P32" s="74">
        <v>994500</v>
      </c>
      <c r="Q32" s="74">
        <f>M32-P32</f>
        <v>-544500</v>
      </c>
      <c r="R32" s="77"/>
      <c r="S32" s="123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11.58</v>
      </c>
      <c r="AR32" s="68"/>
      <c r="AS32" s="68"/>
      <c r="AT32" s="68"/>
      <c r="AU32" s="68"/>
      <c r="AV32" s="68"/>
      <c r="AW32" s="68"/>
      <c r="AX32" s="68"/>
      <c r="AY32" s="81">
        <f ca="1">AI30</f>
        <v>448800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7" t="s">
        <v>31</v>
      </c>
      <c r="M33" s="78">
        <f ca="1">AI30/AQ30</f>
        <v>38756.476683937821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1</v>
      </c>
      <c r="AR33" s="68"/>
      <c r="AS33" s="68"/>
      <c r="AT33" s="68"/>
      <c r="AU33" s="68"/>
      <c r="AV33" s="68"/>
      <c r="AW33" s="68"/>
      <c r="AX33" s="68"/>
      <c r="AY33" s="84">
        <f ca="1">AI30-M32</f>
        <v>-1200</v>
      </c>
      <c r="AZ33" s="73">
        <f ca="1">AQ30*70%</f>
        <v>8.1059999999999999</v>
      </c>
      <c r="BA33" s="73">
        <v>2604</v>
      </c>
      <c r="BB33" s="73">
        <f ca="1">BA33+AZ33</f>
        <v>2612.1060000000002</v>
      </c>
      <c r="BC33" s="73">
        <f>M32</f>
        <v>450000</v>
      </c>
      <c r="BD33" s="73">
        <f ca="1">BC33/BB33</f>
        <v>172.27478517334288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7" t="s">
        <v>32</v>
      </c>
      <c r="M34" s="85">
        <f ca="1">M33*3</f>
        <v>116269.43005181346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73">
        <f ca="1">M32/AY30</f>
        <v>11.61096256684492</v>
      </c>
    </row>
    <row r="37" spans="1:58">
      <c r="AZ37" s="73">
        <f ca="1">AZ36*70%</f>
        <v>8.1276737967914432</v>
      </c>
    </row>
    <row r="38" spans="1:58" s="96" customFormat="1" ht="15.6">
      <c r="A38" s="95" t="s">
        <v>67</v>
      </c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 I32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53" priority="2" operator="containsText" text="Paid">
      <formula>NOT(ISERROR(SEARCH("Paid",B6)))</formula>
    </cfRule>
    <cfRule type="containsText" dxfId="52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S51"/>
  <sheetViews>
    <sheetView topLeftCell="G1" zoomScale="60" zoomScaleNormal="60" workbookViewId="0">
      <selection activeCell="A26" sqref="A26"/>
    </sheetView>
  </sheetViews>
  <sheetFormatPr defaultRowHeight="14.4"/>
  <cols>
    <col min="1" max="1" width="12.6640625" bestFit="1" customWidth="1"/>
    <col min="2" max="2" width="12" bestFit="1" customWidth="1"/>
    <col min="3" max="3" width="10.44140625" bestFit="1" customWidth="1"/>
    <col min="4" max="4" width="13.44140625" bestFit="1" customWidth="1"/>
    <col min="5" max="5" width="13.88671875" customWidth="1"/>
    <col min="6" max="6" width="7.5546875" bestFit="1" customWidth="1"/>
    <col min="7" max="7" width="6.5546875" bestFit="1" customWidth="1"/>
    <col min="8" max="8" width="9.44140625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14.6640625" bestFit="1" customWidth="1"/>
    <col min="17" max="17" width="16.10937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33203125" bestFit="1" customWidth="1"/>
    <col min="54" max="54" width="12" bestFit="1" customWidth="1"/>
    <col min="55" max="55" width="14.88671875" bestFit="1" customWidth="1"/>
    <col min="56" max="56" width="11.3320312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71" ht="15" customHeight="1">
      <c r="A1" s="314">
        <v>43466</v>
      </c>
      <c r="B1" s="315" t="s">
        <v>81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71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R2" s="1">
        <v>0</v>
      </c>
      <c r="BS2">
        <v>7</v>
      </c>
    </row>
    <row r="3" spans="1:71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R3">
        <v>5200</v>
      </c>
      <c r="BS3">
        <v>6</v>
      </c>
    </row>
    <row r="4" spans="1:71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R4">
        <f>BR3+100</f>
        <v>5300</v>
      </c>
      <c r="BS4">
        <v>0</v>
      </c>
    </row>
    <row r="5" spans="1:71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R5">
        <f t="shared" ref="BR5:BR6" si="4">BR4+100</f>
        <v>5400</v>
      </c>
      <c r="BS5">
        <v>0</v>
      </c>
    </row>
    <row r="6" spans="1:71">
      <c r="A6" s="10">
        <v>43497</v>
      </c>
      <c r="B6" s="3" t="s">
        <v>65</v>
      </c>
      <c r="C6" s="22">
        <v>0</v>
      </c>
      <c r="D6" s="23">
        <v>4.1666666666666664E-2</v>
      </c>
      <c r="E6">
        <v>4.0000000000000001E-3</v>
      </c>
      <c r="F6">
        <v>5.0000000000000001E-3</v>
      </c>
      <c r="G6">
        <v>3.0000000000000001E-3</v>
      </c>
      <c r="H6">
        <v>1.2999999999999999E-2</v>
      </c>
      <c r="I6">
        <v>3.0000000000000001E-3</v>
      </c>
      <c r="J6">
        <v>4.0000000000000001E-3</v>
      </c>
      <c r="K6">
        <v>4.0000000000000001E-3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28">
        <f t="shared" ref="T6:T29" ca="1" si="7">IFERROR(M6*M$4+N6*N$4+O6*O$4+P6*P$4+Q6*Q$4+R6*R$4+S6*S$4,"0")</f>
        <v>0</v>
      </c>
      <c r="U6" s="29"/>
      <c r="V6" s="30"/>
      <c r="W6" s="30"/>
      <c r="X6" s="30"/>
      <c r="Y6" s="30"/>
      <c r="Z6" s="30"/>
      <c r="AA6" s="31"/>
      <c r="AB6" s="32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t="shared" ref="AI6:AI29" ca="1" si="9">SUM(AB6:AH6)</f>
        <v>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>
        <f t="shared" ref="AQ6:AQ29" ca="1" si="11">SUM(AJ6:AP6)</f>
        <v>0</v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>IFERROR(U6/6/E6,"0")</f>
        <v>0</v>
      </c>
      <c r="BA6" s="37">
        <f t="shared" ref="BA6:BF29" si="13">IFERROR(V6/6/F6,"0")</f>
        <v>0</v>
      </c>
      <c r="BB6" s="37">
        <f t="shared" si="13"/>
        <v>0</v>
      </c>
      <c r="BC6" s="37">
        <f t="shared" si="13"/>
        <v>0</v>
      </c>
      <c r="BD6" s="37">
        <f t="shared" si="13"/>
        <v>0</v>
      </c>
      <c r="BE6" s="37">
        <f t="shared" si="13"/>
        <v>0</v>
      </c>
      <c r="BF6" s="37">
        <f t="shared" si="13"/>
        <v>0</v>
      </c>
      <c r="BG6" s="38"/>
      <c r="BH6" s="38"/>
      <c r="BI6" s="38"/>
      <c r="BJ6" s="38"/>
      <c r="BK6" s="38"/>
      <c r="BL6" s="38"/>
      <c r="BM6" s="38"/>
      <c r="BR6">
        <f t="shared" si="4"/>
        <v>5500</v>
      </c>
      <c r="BS6">
        <v>0</v>
      </c>
    </row>
    <row r="7" spans="1:71">
      <c r="A7" s="10">
        <v>43525</v>
      </c>
      <c r="B7" s="3" t="s">
        <v>65</v>
      </c>
      <c r="C7" s="39">
        <v>4.1666666666666664E-2</v>
      </c>
      <c r="D7" s="40">
        <v>8.3333333333333329E-2</v>
      </c>
      <c r="E7">
        <v>0</v>
      </c>
      <c r="F7">
        <v>2E-3</v>
      </c>
      <c r="G7">
        <v>8.0000000000000002E-3</v>
      </c>
      <c r="H7">
        <v>1E-3</v>
      </c>
      <c r="I7">
        <v>0</v>
      </c>
      <c r="J7">
        <v>1E-3</v>
      </c>
      <c r="K7">
        <v>1E-3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45">
        <f t="shared" ca="1" si="7"/>
        <v>0</v>
      </c>
      <c r="U7" s="46"/>
      <c r="V7" s="47"/>
      <c r="W7" s="47"/>
      <c r="X7" s="47"/>
      <c r="Y7" s="47"/>
      <c r="Z7" s="47"/>
      <c r="AA7" s="48"/>
      <c r="AB7" s="4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121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52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 t="str">
        <f t="shared" ref="AZ7:AZ29" si="14">IFERROR(U7/6/E7,"0")</f>
        <v>0</v>
      </c>
      <c r="BA7" s="37">
        <f t="shared" si="13"/>
        <v>0</v>
      </c>
      <c r="BB7" s="37">
        <f t="shared" si="13"/>
        <v>0</v>
      </c>
      <c r="BC7" s="37">
        <f t="shared" si="13"/>
        <v>0</v>
      </c>
      <c r="BD7" s="37" t="str">
        <f t="shared" si="13"/>
        <v>0</v>
      </c>
      <c r="BE7" s="37">
        <f t="shared" si="13"/>
        <v>0</v>
      </c>
      <c r="BF7" s="37">
        <f t="shared" si="13"/>
        <v>0</v>
      </c>
      <c r="BG7" s="38"/>
      <c r="BH7" s="38"/>
      <c r="BI7" s="38"/>
      <c r="BJ7" s="38"/>
      <c r="BK7" s="38"/>
      <c r="BL7" s="38"/>
      <c r="BM7" s="38"/>
    </row>
    <row r="8" spans="1:71">
      <c r="A8" s="10">
        <v>43556</v>
      </c>
      <c r="B8" s="3" t="s">
        <v>65</v>
      </c>
      <c r="C8" s="39">
        <v>8.3333333333333329E-2</v>
      </c>
      <c r="D8" s="40">
        <v>0.125</v>
      </c>
      <c r="E8">
        <v>0</v>
      </c>
      <c r="F8">
        <v>0</v>
      </c>
      <c r="G8">
        <v>0</v>
      </c>
      <c r="H8">
        <v>0</v>
      </c>
      <c r="I8">
        <v>1E-3</v>
      </c>
      <c r="J8">
        <v>0</v>
      </c>
      <c r="K8">
        <v>0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45">
        <f t="shared" ca="1" si="7"/>
        <v>0</v>
      </c>
      <c r="U8" s="46"/>
      <c r="V8" s="47"/>
      <c r="W8" s="47"/>
      <c r="X8" s="47"/>
      <c r="Y8" s="47"/>
      <c r="Z8" s="47"/>
      <c r="AA8" s="48"/>
      <c r="AB8" s="4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121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52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 t="str">
        <f t="shared" si="14"/>
        <v>0</v>
      </c>
      <c r="BA8" s="37" t="str">
        <f t="shared" si="13"/>
        <v>0</v>
      </c>
      <c r="BB8" s="37" t="str">
        <f t="shared" si="13"/>
        <v>0</v>
      </c>
      <c r="BC8" s="37" t="str">
        <f t="shared" si="13"/>
        <v>0</v>
      </c>
      <c r="BD8" s="37">
        <f t="shared" si="13"/>
        <v>0</v>
      </c>
      <c r="BE8" s="37" t="str">
        <f t="shared" si="13"/>
        <v>0</v>
      </c>
      <c r="BF8" s="37" t="str">
        <f t="shared" si="13"/>
        <v>0</v>
      </c>
      <c r="BG8" s="38"/>
      <c r="BH8" s="38"/>
      <c r="BI8" s="38"/>
      <c r="BJ8" s="38"/>
      <c r="BK8" s="38"/>
      <c r="BL8" s="38"/>
      <c r="BM8" s="38"/>
    </row>
    <row r="9" spans="1:71">
      <c r="A9" s="10">
        <v>43586</v>
      </c>
      <c r="B9" s="3" t="s">
        <v>65</v>
      </c>
      <c r="C9" s="39">
        <v>0.125</v>
      </c>
      <c r="D9" s="40">
        <v>0.16666666666666666</v>
      </c>
      <c r="E9">
        <v>3.0000000000000001E-3</v>
      </c>
      <c r="F9">
        <v>1E-3</v>
      </c>
      <c r="G9">
        <v>0</v>
      </c>
      <c r="H9">
        <v>0</v>
      </c>
      <c r="I9">
        <v>1E-3</v>
      </c>
      <c r="J9">
        <v>2E-3</v>
      </c>
      <c r="K9">
        <v>0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45">
        <f t="shared" ca="1" si="7"/>
        <v>0</v>
      </c>
      <c r="U9" s="46"/>
      <c r="V9" s="47"/>
      <c r="W9" s="47"/>
      <c r="X9" s="47"/>
      <c r="Y9" s="47"/>
      <c r="Z9" s="47"/>
      <c r="AA9" s="48"/>
      <c r="AB9" s="4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121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52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4"/>
        <v>0</v>
      </c>
      <c r="BA9" s="37">
        <f t="shared" si="13"/>
        <v>0</v>
      </c>
      <c r="BB9" s="37" t="str">
        <f t="shared" si="13"/>
        <v>0</v>
      </c>
      <c r="BC9" s="37" t="str">
        <f t="shared" si="13"/>
        <v>0</v>
      </c>
      <c r="BD9" s="37">
        <f t="shared" si="13"/>
        <v>0</v>
      </c>
      <c r="BE9" s="37">
        <f t="shared" si="13"/>
        <v>0</v>
      </c>
      <c r="BF9" s="37" t="str">
        <f t="shared" si="13"/>
        <v>0</v>
      </c>
      <c r="BG9" s="38"/>
      <c r="BH9" s="38"/>
      <c r="BI9" s="38"/>
      <c r="BJ9" s="38"/>
      <c r="BK9" s="38"/>
      <c r="BL9" s="38"/>
      <c r="BM9" s="38"/>
    </row>
    <row r="10" spans="1:71">
      <c r="A10" s="10">
        <v>43617</v>
      </c>
      <c r="B10" s="3" t="s">
        <v>65</v>
      </c>
      <c r="C10" s="39">
        <v>0.16666666666666666</v>
      </c>
      <c r="D10" s="40">
        <v>0.20833333333333334</v>
      </c>
      <c r="E10">
        <v>1E-3</v>
      </c>
      <c r="F10">
        <v>3.0000000000000001E-3</v>
      </c>
      <c r="G10">
        <v>2E-3</v>
      </c>
      <c r="H10">
        <v>3.0000000000000001E-3</v>
      </c>
      <c r="I10">
        <v>0</v>
      </c>
      <c r="J10">
        <v>0</v>
      </c>
      <c r="K10">
        <v>0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45">
        <f t="shared" ca="1" si="7"/>
        <v>0</v>
      </c>
      <c r="U10" s="46"/>
      <c r="V10" s="47"/>
      <c r="W10" s="47"/>
      <c r="X10" s="47"/>
      <c r="Y10" s="47"/>
      <c r="Z10" s="47"/>
      <c r="AA10" s="48"/>
      <c r="AB10" s="4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121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52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4"/>
        <v>0</v>
      </c>
      <c r="BA10" s="37">
        <f t="shared" si="13"/>
        <v>0</v>
      </c>
      <c r="BB10" s="37">
        <f t="shared" si="13"/>
        <v>0</v>
      </c>
      <c r="BC10" s="37">
        <f t="shared" si="13"/>
        <v>0</v>
      </c>
      <c r="BD10" s="37" t="str">
        <f t="shared" si="13"/>
        <v>0</v>
      </c>
      <c r="BE10" s="37" t="str">
        <f t="shared" si="13"/>
        <v>0</v>
      </c>
      <c r="BF10" s="37" t="str">
        <f t="shared" si="13"/>
        <v>0</v>
      </c>
      <c r="BG10" s="38"/>
      <c r="BH10" s="38"/>
      <c r="BI10" s="38"/>
      <c r="BJ10" s="38"/>
      <c r="BK10" s="38"/>
      <c r="BL10" s="38"/>
      <c r="BM10" s="38"/>
    </row>
    <row r="11" spans="1:71">
      <c r="A11" s="10">
        <v>43647</v>
      </c>
      <c r="B11" s="3" t="s">
        <v>65</v>
      </c>
      <c r="C11" s="39">
        <v>0.20833333333333334</v>
      </c>
      <c r="D11" s="40">
        <v>0.25</v>
      </c>
      <c r="E11">
        <v>0</v>
      </c>
      <c r="F11">
        <v>1E-3</v>
      </c>
      <c r="G11">
        <v>1E-3</v>
      </c>
      <c r="H11">
        <v>3.0000000000000001E-3</v>
      </c>
      <c r="I11">
        <v>0</v>
      </c>
      <c r="J11">
        <v>2.5999999999999999E-2</v>
      </c>
      <c r="K11">
        <v>0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45">
        <f t="shared" ca="1" si="7"/>
        <v>0</v>
      </c>
      <c r="U11" s="46"/>
      <c r="V11" s="47"/>
      <c r="W11" s="47"/>
      <c r="X11" s="47"/>
      <c r="Y11" s="47"/>
      <c r="Z11" s="47"/>
      <c r="AA11" s="48"/>
      <c r="AB11" s="4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121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52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 t="str">
        <f t="shared" si="14"/>
        <v>0</v>
      </c>
      <c r="BA11" s="37">
        <f t="shared" si="13"/>
        <v>0</v>
      </c>
      <c r="BB11" s="37">
        <f t="shared" si="13"/>
        <v>0</v>
      </c>
      <c r="BC11" s="37">
        <f t="shared" si="13"/>
        <v>0</v>
      </c>
      <c r="BD11" s="37" t="str">
        <f t="shared" si="13"/>
        <v>0</v>
      </c>
      <c r="BE11" s="37">
        <f t="shared" si="13"/>
        <v>0</v>
      </c>
      <c r="BF11" s="37" t="str">
        <f t="shared" si="13"/>
        <v>0</v>
      </c>
      <c r="BG11" s="38"/>
      <c r="BH11" s="38"/>
      <c r="BI11" s="38"/>
      <c r="BJ11" s="38"/>
      <c r="BK11" s="38"/>
      <c r="BL11" s="38"/>
      <c r="BM11" s="38"/>
    </row>
    <row r="12" spans="1:71">
      <c r="A12" s="10">
        <v>43678</v>
      </c>
      <c r="B12" s="3" t="s">
        <v>65</v>
      </c>
      <c r="C12" s="39">
        <v>0.25</v>
      </c>
      <c r="D12" s="40">
        <v>0.29166666666666669</v>
      </c>
      <c r="E12">
        <v>0</v>
      </c>
      <c r="F12">
        <v>0</v>
      </c>
      <c r="G12">
        <v>2E-3</v>
      </c>
      <c r="H12">
        <v>0</v>
      </c>
      <c r="I12">
        <v>0</v>
      </c>
      <c r="J12">
        <v>0</v>
      </c>
      <c r="K12">
        <v>0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45">
        <f t="shared" ca="1" si="7"/>
        <v>0</v>
      </c>
      <c r="U12" s="46"/>
      <c r="V12" s="47"/>
      <c r="W12" s="47"/>
      <c r="X12" s="47"/>
      <c r="Y12" s="47"/>
      <c r="Z12" s="47"/>
      <c r="AA12" s="48"/>
      <c r="AB12" s="4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121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52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 t="str">
        <f t="shared" si="14"/>
        <v>0</v>
      </c>
      <c r="BA12" s="37" t="str">
        <f t="shared" si="13"/>
        <v>0</v>
      </c>
      <c r="BB12" s="37">
        <f t="shared" si="13"/>
        <v>0</v>
      </c>
      <c r="BC12" s="37" t="str">
        <f t="shared" si="13"/>
        <v>0</v>
      </c>
      <c r="BD12" s="37" t="str">
        <f t="shared" si="13"/>
        <v>0</v>
      </c>
      <c r="BE12" s="37" t="str">
        <f t="shared" si="13"/>
        <v>0</v>
      </c>
      <c r="BF12" s="37" t="str">
        <f t="shared" si="13"/>
        <v>0</v>
      </c>
      <c r="BG12" s="38"/>
      <c r="BH12" s="38"/>
      <c r="BI12" s="38"/>
      <c r="BJ12" s="38"/>
      <c r="BK12" s="38"/>
      <c r="BL12" s="38"/>
      <c r="BM12" s="38"/>
    </row>
    <row r="13" spans="1:71">
      <c r="A13" s="10">
        <v>43709</v>
      </c>
      <c r="B13" s="3" t="s">
        <v>65</v>
      </c>
      <c r="C13" s="39">
        <v>0.29166666666666669</v>
      </c>
      <c r="D13" s="40">
        <v>0.33333333333333331</v>
      </c>
      <c r="E13">
        <v>3.0000000000000001E-3</v>
      </c>
      <c r="F13">
        <v>0</v>
      </c>
      <c r="G13">
        <v>0</v>
      </c>
      <c r="H13">
        <v>0</v>
      </c>
      <c r="I13">
        <v>1E-3</v>
      </c>
      <c r="J13">
        <v>0</v>
      </c>
      <c r="K13">
        <v>0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45">
        <f t="shared" ca="1" si="7"/>
        <v>0</v>
      </c>
      <c r="U13" s="46"/>
      <c r="V13" s="47"/>
      <c r="W13" s="47"/>
      <c r="X13" s="47"/>
      <c r="Y13" s="47"/>
      <c r="Z13" s="47"/>
      <c r="AA13" s="48"/>
      <c r="AB13" s="49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121">
        <f t="shared" ca="1" si="9"/>
        <v>0</v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52">
        <f t="shared" ca="1" si="11"/>
        <v>0</v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4"/>
        <v>0</v>
      </c>
      <c r="BA13" s="37" t="str">
        <f t="shared" si="13"/>
        <v>0</v>
      </c>
      <c r="BB13" s="37" t="str">
        <f t="shared" si="13"/>
        <v>0</v>
      </c>
      <c r="BC13" s="37" t="str">
        <f t="shared" si="13"/>
        <v>0</v>
      </c>
      <c r="BD13" s="37">
        <f t="shared" si="13"/>
        <v>0</v>
      </c>
      <c r="BE13" s="37" t="str">
        <f t="shared" si="13"/>
        <v>0</v>
      </c>
      <c r="BF13" s="37" t="str">
        <f t="shared" si="13"/>
        <v>0</v>
      </c>
      <c r="BG13" s="38"/>
      <c r="BH13" s="38"/>
      <c r="BI13" s="38"/>
      <c r="BJ13" s="38"/>
      <c r="BK13" s="38"/>
      <c r="BL13" s="38"/>
      <c r="BM13" s="38"/>
    </row>
    <row r="14" spans="1:71">
      <c r="A14" s="10">
        <v>43739</v>
      </c>
      <c r="B14" s="3" t="s">
        <v>66</v>
      </c>
      <c r="C14" s="39">
        <v>0.33333333333333331</v>
      </c>
      <c r="D14" s="40">
        <v>0.375</v>
      </c>
      <c r="E14">
        <v>2E-3</v>
      </c>
      <c r="F14">
        <v>1E-3</v>
      </c>
      <c r="G14">
        <v>0</v>
      </c>
      <c r="H14">
        <v>1E-3</v>
      </c>
      <c r="I14">
        <v>1E-3</v>
      </c>
      <c r="J14">
        <v>4.0000000000000001E-3</v>
      </c>
      <c r="K14">
        <v>0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45">
        <f t="shared" ca="1" si="7"/>
        <v>0</v>
      </c>
      <c r="U14" s="46"/>
      <c r="V14" s="47"/>
      <c r="W14" s="47"/>
      <c r="X14" s="47"/>
      <c r="Y14" s="47"/>
      <c r="Z14" s="47"/>
      <c r="AA14" s="48"/>
      <c r="AB14" s="49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121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52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4"/>
        <v>0</v>
      </c>
      <c r="BA14" s="37">
        <f t="shared" si="13"/>
        <v>0</v>
      </c>
      <c r="BB14" s="37" t="str">
        <f t="shared" si="13"/>
        <v>0</v>
      </c>
      <c r="BC14" s="37">
        <f t="shared" si="13"/>
        <v>0</v>
      </c>
      <c r="BD14" s="37">
        <f t="shared" si="13"/>
        <v>0</v>
      </c>
      <c r="BE14" s="37">
        <f t="shared" si="13"/>
        <v>0</v>
      </c>
      <c r="BF14" s="37" t="str">
        <f t="shared" si="13"/>
        <v>0</v>
      </c>
      <c r="BG14" s="38"/>
      <c r="BH14" s="38"/>
      <c r="BI14" s="38"/>
      <c r="BJ14" s="38"/>
      <c r="BK14" s="38"/>
      <c r="BL14" s="38"/>
      <c r="BM14" s="38"/>
    </row>
    <row r="15" spans="1:71">
      <c r="A15" s="10">
        <v>43770</v>
      </c>
      <c r="B15" s="3" t="s">
        <v>66</v>
      </c>
      <c r="C15" s="39">
        <v>0.375</v>
      </c>
      <c r="D15" s="40">
        <v>0.41666666666666669</v>
      </c>
      <c r="E15">
        <v>4.0000000000000001E-3</v>
      </c>
      <c r="F15">
        <v>0</v>
      </c>
      <c r="G15">
        <v>1E-3</v>
      </c>
      <c r="H15">
        <v>0</v>
      </c>
      <c r="I15">
        <v>1E-3</v>
      </c>
      <c r="J15">
        <v>0</v>
      </c>
      <c r="K15">
        <v>1E-3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45">
        <f t="shared" ca="1" si="7"/>
        <v>0</v>
      </c>
      <c r="U15" s="46"/>
      <c r="V15" s="47"/>
      <c r="W15" s="47"/>
      <c r="X15" s="47"/>
      <c r="Y15" s="47"/>
      <c r="Z15" s="47"/>
      <c r="AA15" s="48"/>
      <c r="AB15" s="49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121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52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4"/>
        <v>0</v>
      </c>
      <c r="BA15" s="37" t="str">
        <f t="shared" si="13"/>
        <v>0</v>
      </c>
      <c r="BB15" s="37">
        <f t="shared" si="13"/>
        <v>0</v>
      </c>
      <c r="BC15" s="37" t="str">
        <f t="shared" si="13"/>
        <v>0</v>
      </c>
      <c r="BD15" s="37">
        <f t="shared" si="13"/>
        <v>0</v>
      </c>
      <c r="BE15" s="37" t="str">
        <f t="shared" si="13"/>
        <v>0</v>
      </c>
      <c r="BF15" s="37">
        <f t="shared" si="13"/>
        <v>0</v>
      </c>
      <c r="BG15" s="38"/>
      <c r="BH15" s="38"/>
      <c r="BI15" s="38"/>
      <c r="BJ15" s="38"/>
      <c r="BK15" s="38"/>
      <c r="BL15" s="38"/>
      <c r="BM15" s="38"/>
    </row>
    <row r="16" spans="1:71">
      <c r="A16" s="10">
        <v>43800</v>
      </c>
      <c r="B16" s="3" t="s">
        <v>66</v>
      </c>
      <c r="C16" s="39">
        <v>0.41666666666666669</v>
      </c>
      <c r="D16" s="40">
        <v>0.45833333333333331</v>
      </c>
      <c r="E16">
        <v>1E-3</v>
      </c>
      <c r="F16">
        <v>0</v>
      </c>
      <c r="G16">
        <v>4.0000000000000001E-3</v>
      </c>
      <c r="H16">
        <v>1E-3</v>
      </c>
      <c r="I16">
        <v>0</v>
      </c>
      <c r="J16">
        <v>0</v>
      </c>
      <c r="K16">
        <v>0</v>
      </c>
      <c r="L16" s="41">
        <f t="shared" ca="1" si="5"/>
        <v>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45">
        <f t="shared" ca="1" si="7"/>
        <v>0</v>
      </c>
      <c r="U16" s="46"/>
      <c r="V16" s="47"/>
      <c r="W16" s="47"/>
      <c r="X16" s="47"/>
      <c r="Y16" s="47"/>
      <c r="Z16" s="47"/>
      <c r="AA16" s="48"/>
      <c r="AB16" s="49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121">
        <f t="shared" ca="1" si="9"/>
        <v>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52">
        <f t="shared" ca="1" si="11"/>
        <v>0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>
        <f t="shared" si="14"/>
        <v>0</v>
      </c>
      <c r="BA16" s="37" t="str">
        <f t="shared" si="13"/>
        <v>0</v>
      </c>
      <c r="BB16" s="37">
        <f t="shared" si="13"/>
        <v>0</v>
      </c>
      <c r="BC16" s="37">
        <f t="shared" si="13"/>
        <v>0</v>
      </c>
      <c r="BD16" s="37" t="str">
        <f t="shared" si="13"/>
        <v>0</v>
      </c>
      <c r="BE16" s="37" t="str">
        <f t="shared" si="13"/>
        <v>0</v>
      </c>
      <c r="BF16" s="37" t="str">
        <f t="shared" si="13"/>
        <v>0</v>
      </c>
      <c r="BG16" s="38"/>
      <c r="BH16" s="38"/>
      <c r="BI16" s="38"/>
      <c r="BJ16" s="38"/>
      <c r="BK16" s="38"/>
      <c r="BL16" s="38"/>
      <c r="BM16" s="38"/>
    </row>
    <row r="17" spans="1:66">
      <c r="A17" s="53"/>
      <c r="B17" s="3" t="s">
        <v>66</v>
      </c>
      <c r="C17" s="39">
        <v>0.45833333333333331</v>
      </c>
      <c r="D17" s="40">
        <v>0.5</v>
      </c>
      <c r="E17">
        <v>2E-3</v>
      </c>
      <c r="F17">
        <v>1E-3</v>
      </c>
      <c r="G17">
        <v>3.0000000000000001E-3</v>
      </c>
      <c r="H17">
        <v>0</v>
      </c>
      <c r="I17">
        <v>0</v>
      </c>
      <c r="J17">
        <v>1E-3</v>
      </c>
      <c r="K17">
        <v>1E-3</v>
      </c>
      <c r="L17" s="41">
        <f t="shared" ca="1" si="5"/>
        <v>0</v>
      </c>
      <c r="M17" s="42">
        <f t="shared" si="6"/>
        <v>0</v>
      </c>
      <c r="N17" s="43">
        <f t="shared" si="6"/>
        <v>0</v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45">
        <f t="shared" ca="1" si="7"/>
        <v>0</v>
      </c>
      <c r="U17" s="46"/>
      <c r="V17" s="47"/>
      <c r="W17" s="47"/>
      <c r="X17" s="47"/>
      <c r="Y17" s="47"/>
      <c r="Z17" s="47"/>
      <c r="AA17" s="48"/>
      <c r="AB17" s="49">
        <f t="shared" ca="1" si="8"/>
        <v>0</v>
      </c>
      <c r="AC17" s="50">
        <f t="shared" ca="1" si="8"/>
        <v>0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121">
        <f t="shared" ca="1" si="9"/>
        <v>0</v>
      </c>
      <c r="AJ17" s="49">
        <f t="shared" ca="1" si="10"/>
        <v>0</v>
      </c>
      <c r="AK17" s="50">
        <f t="shared" ca="1" si="10"/>
        <v>0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52">
        <f t="shared" ca="1" si="11"/>
        <v>0</v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>
        <f t="shared" si="14"/>
        <v>0</v>
      </c>
      <c r="BA17" s="37">
        <f t="shared" si="13"/>
        <v>0</v>
      </c>
      <c r="BB17" s="37">
        <f t="shared" si="13"/>
        <v>0</v>
      </c>
      <c r="BC17" s="37" t="str">
        <f t="shared" si="13"/>
        <v>0</v>
      </c>
      <c r="BD17" s="37" t="str">
        <f t="shared" si="13"/>
        <v>0</v>
      </c>
      <c r="BE17" s="37">
        <f t="shared" si="13"/>
        <v>0</v>
      </c>
      <c r="BF17" s="37">
        <f t="shared" si="13"/>
        <v>0</v>
      </c>
      <c r="BG17" s="38"/>
      <c r="BH17" s="38"/>
      <c r="BI17" s="38"/>
      <c r="BJ17" s="38"/>
      <c r="BK17" s="38"/>
      <c r="BL17" s="38"/>
      <c r="BM17" s="38"/>
    </row>
    <row r="18" spans="1:66">
      <c r="A18" s="53"/>
      <c r="B18" s="3" t="s">
        <v>66</v>
      </c>
      <c r="C18" s="39">
        <v>0.5</v>
      </c>
      <c r="D18" s="40">
        <v>0.54166666666666663</v>
      </c>
      <c r="E18">
        <v>2E-3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45">
        <f t="shared" ca="1" si="7"/>
        <v>0</v>
      </c>
      <c r="U18" s="46"/>
      <c r="V18" s="47"/>
      <c r="W18" s="47"/>
      <c r="X18" s="47"/>
      <c r="Y18" s="47"/>
      <c r="Z18" s="47"/>
      <c r="AA18" s="48"/>
      <c r="AB18" s="49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121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52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4"/>
        <v>0</v>
      </c>
      <c r="BA18" s="37" t="str">
        <f t="shared" si="13"/>
        <v>0</v>
      </c>
      <c r="BB18" s="37" t="str">
        <f t="shared" si="13"/>
        <v>0</v>
      </c>
      <c r="BC18" s="37" t="str">
        <f t="shared" si="13"/>
        <v>0</v>
      </c>
      <c r="BD18" s="37" t="str">
        <f t="shared" si="13"/>
        <v>0</v>
      </c>
      <c r="BE18" s="37" t="str">
        <f t="shared" si="13"/>
        <v>0</v>
      </c>
      <c r="BF18" s="37" t="str">
        <f t="shared" si="13"/>
        <v>0</v>
      </c>
      <c r="BG18" s="38"/>
      <c r="BH18" s="38"/>
      <c r="BI18" s="38"/>
      <c r="BJ18" s="38"/>
      <c r="BK18" s="38"/>
      <c r="BL18" s="38"/>
      <c r="BM18" s="38"/>
    </row>
    <row r="19" spans="1:66">
      <c r="A19" s="53"/>
      <c r="B19" s="3" t="s">
        <v>66</v>
      </c>
      <c r="C19" s="39">
        <v>0.54166666666666663</v>
      </c>
      <c r="D19" s="40">
        <v>0.58333333333333337</v>
      </c>
      <c r="E19">
        <v>0</v>
      </c>
      <c r="F19">
        <v>5.0000000000000001E-3</v>
      </c>
      <c r="G19">
        <v>0</v>
      </c>
      <c r="H19">
        <v>1E-3</v>
      </c>
      <c r="I19">
        <v>1E-3</v>
      </c>
      <c r="J19">
        <v>2E-3</v>
      </c>
      <c r="K19">
        <v>0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45">
        <f t="shared" ca="1" si="7"/>
        <v>0</v>
      </c>
      <c r="U19" s="46"/>
      <c r="V19" s="47"/>
      <c r="W19" s="47"/>
      <c r="X19" s="47"/>
      <c r="Y19" s="47"/>
      <c r="Z19" s="47"/>
      <c r="AA19" s="48"/>
      <c r="AB19" s="49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121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52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 t="str">
        <f t="shared" si="14"/>
        <v>0</v>
      </c>
      <c r="BA19" s="37">
        <f t="shared" si="13"/>
        <v>0</v>
      </c>
      <c r="BB19" s="37" t="str">
        <f t="shared" si="13"/>
        <v>0</v>
      </c>
      <c r="BC19" s="37">
        <f t="shared" si="13"/>
        <v>0</v>
      </c>
      <c r="BD19" s="37">
        <f t="shared" si="13"/>
        <v>0</v>
      </c>
      <c r="BE19" s="37">
        <f t="shared" si="13"/>
        <v>0</v>
      </c>
      <c r="BF19" s="37" t="str">
        <f t="shared" si="13"/>
        <v>0</v>
      </c>
      <c r="BG19" s="38"/>
      <c r="BH19" s="38"/>
      <c r="BI19" s="38"/>
      <c r="BJ19" s="38"/>
      <c r="BK19" s="38"/>
      <c r="BL19" s="38"/>
      <c r="BM19" s="38"/>
      <c r="BN19" s="132"/>
    </row>
    <row r="20" spans="1:66">
      <c r="B20" s="3" t="s">
        <v>66</v>
      </c>
      <c r="C20" s="39">
        <v>0.58333333333333337</v>
      </c>
      <c r="D20" s="40">
        <v>0.625</v>
      </c>
      <c r="E20">
        <v>3.6999999999999998E-2</v>
      </c>
      <c r="F20">
        <v>1.2999999999999999E-2</v>
      </c>
      <c r="G20">
        <v>1.6E-2</v>
      </c>
      <c r="H20">
        <v>0.11</v>
      </c>
      <c r="I20">
        <v>1.4E-2</v>
      </c>
      <c r="J20">
        <v>2.9000000000000001E-2</v>
      </c>
      <c r="K20">
        <v>2.3E-2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45">
        <f t="shared" ca="1" si="7"/>
        <v>0</v>
      </c>
      <c r="U20" s="46">
        <v>2550</v>
      </c>
      <c r="V20" s="46">
        <v>2550</v>
      </c>
      <c r="W20" s="46">
        <v>2550</v>
      </c>
      <c r="X20" s="46">
        <v>2550</v>
      </c>
      <c r="Y20" s="46">
        <v>2550</v>
      </c>
      <c r="Z20" s="46">
        <v>2550</v>
      </c>
      <c r="AA20" s="46">
        <v>2550</v>
      </c>
      <c r="AB20" s="49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121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52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4"/>
        <v>11486.486486486487</v>
      </c>
      <c r="BA20" s="37">
        <f t="shared" si="13"/>
        <v>32692.307692307695</v>
      </c>
      <c r="BB20" s="37">
        <f t="shared" si="13"/>
        <v>26562.5</v>
      </c>
      <c r="BC20" s="37">
        <f t="shared" si="13"/>
        <v>3863.6363636363635</v>
      </c>
      <c r="BD20" s="37">
        <f t="shared" si="13"/>
        <v>30357.142857142855</v>
      </c>
      <c r="BE20" s="37">
        <f t="shared" si="13"/>
        <v>14655.172413793103</v>
      </c>
      <c r="BF20" s="37">
        <f t="shared" si="13"/>
        <v>18478.260869565216</v>
      </c>
      <c r="BG20" s="38"/>
      <c r="BH20" s="38"/>
      <c r="BI20" s="38"/>
      <c r="BJ20" s="38"/>
      <c r="BK20" s="38"/>
      <c r="BL20" s="38"/>
      <c r="BM20" s="38"/>
    </row>
    <row r="21" spans="1:66">
      <c r="B21" s="3" t="s">
        <v>66</v>
      </c>
      <c r="C21" s="39">
        <v>0.625</v>
      </c>
      <c r="D21" s="40">
        <v>0.66666666666666663</v>
      </c>
      <c r="E21">
        <v>0.14000000000000001</v>
      </c>
      <c r="F21">
        <v>8.7999999999999995E-2</v>
      </c>
      <c r="G21">
        <v>5.8000000000000003E-2</v>
      </c>
      <c r="H21">
        <v>6.8000000000000005E-2</v>
      </c>
      <c r="I21">
        <v>9.2999999999999999E-2</v>
      </c>
      <c r="J21">
        <v>6.0000000000000001E-3</v>
      </c>
      <c r="K21">
        <v>7.3999999999999996E-2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45">
        <f t="shared" ca="1" si="7"/>
        <v>0</v>
      </c>
      <c r="U21" s="46">
        <v>2550</v>
      </c>
      <c r="V21" s="46">
        <v>2550</v>
      </c>
      <c r="W21" s="46">
        <v>2550</v>
      </c>
      <c r="X21" s="46">
        <v>2550</v>
      </c>
      <c r="Y21" s="46">
        <v>2550</v>
      </c>
      <c r="Z21" s="46">
        <v>2550</v>
      </c>
      <c r="AA21" s="46">
        <v>2550</v>
      </c>
      <c r="AB21" s="49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121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52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4"/>
        <v>3035.7142857142853</v>
      </c>
      <c r="BA21" s="37">
        <f t="shared" si="13"/>
        <v>4829.545454545455</v>
      </c>
      <c r="BB21" s="37">
        <f t="shared" si="13"/>
        <v>7327.5862068965516</v>
      </c>
      <c r="BC21" s="37">
        <f t="shared" si="13"/>
        <v>6250</v>
      </c>
      <c r="BD21" s="37">
        <f t="shared" si="13"/>
        <v>4569.8924731182797</v>
      </c>
      <c r="BE21" s="37">
        <f t="shared" si="13"/>
        <v>70833.333333333328</v>
      </c>
      <c r="BF21" s="37">
        <f t="shared" si="13"/>
        <v>5743.2432432432433</v>
      </c>
      <c r="BG21" s="38"/>
      <c r="BH21" s="38"/>
      <c r="BI21" s="38"/>
      <c r="BJ21" s="38"/>
      <c r="BK21" s="38"/>
      <c r="BL21" s="38"/>
      <c r="BM21" s="38"/>
    </row>
    <row r="22" spans="1:66">
      <c r="B22" s="3" t="s">
        <v>66</v>
      </c>
      <c r="C22" s="39">
        <v>0.66666666666666663</v>
      </c>
      <c r="D22" s="40">
        <v>0.70833333333333337</v>
      </c>
      <c r="E22">
        <v>0.04</v>
      </c>
      <c r="F22">
        <v>6.3E-2</v>
      </c>
      <c r="G22">
        <v>1.4999999999999999E-2</v>
      </c>
      <c r="H22">
        <v>2.3E-2</v>
      </c>
      <c r="I22">
        <v>1.2E-2</v>
      </c>
      <c r="J22">
        <v>0</v>
      </c>
      <c r="K22">
        <v>2E-3</v>
      </c>
      <c r="L22" s="41">
        <f t="shared" ca="1" si="5"/>
        <v>0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45">
        <f t="shared" ca="1" si="7"/>
        <v>0</v>
      </c>
      <c r="U22" s="46">
        <v>2550</v>
      </c>
      <c r="V22" s="46">
        <v>2550</v>
      </c>
      <c r="W22" s="46">
        <v>2550</v>
      </c>
      <c r="X22" s="46">
        <v>2550</v>
      </c>
      <c r="Y22" s="46">
        <v>2550</v>
      </c>
      <c r="Z22" s="46">
        <v>2550</v>
      </c>
      <c r="AA22" s="46">
        <v>2550</v>
      </c>
      <c r="AB22" s="49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121">
        <f t="shared" ca="1" si="9"/>
        <v>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52">
        <f t="shared" ca="1" si="11"/>
        <v>0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 t="str">
        <f t="shared" ca="1" si="12"/>
        <v/>
      </c>
      <c r="AZ22" s="37">
        <f t="shared" si="14"/>
        <v>10625</v>
      </c>
      <c r="BA22" s="37">
        <f t="shared" si="13"/>
        <v>6746.0317460317456</v>
      </c>
      <c r="BB22" s="37">
        <f t="shared" si="13"/>
        <v>28333.333333333336</v>
      </c>
      <c r="BC22" s="37">
        <f t="shared" si="13"/>
        <v>18478.260869565216</v>
      </c>
      <c r="BD22" s="37">
        <f t="shared" si="13"/>
        <v>35416.666666666664</v>
      </c>
      <c r="BE22" s="37" t="str">
        <f t="shared" si="13"/>
        <v>0</v>
      </c>
      <c r="BF22" s="37">
        <f t="shared" si="13"/>
        <v>212500</v>
      </c>
      <c r="BG22" s="38"/>
      <c r="BH22" s="38"/>
      <c r="BI22" s="38"/>
      <c r="BJ22" s="38"/>
      <c r="BK22" s="38"/>
      <c r="BL22" s="38"/>
      <c r="BM22" s="38"/>
    </row>
    <row r="23" spans="1:66">
      <c r="B23" s="3" t="s">
        <v>66</v>
      </c>
      <c r="C23" s="39">
        <v>0.70833333333333337</v>
      </c>
      <c r="D23" s="40">
        <v>0.75</v>
      </c>
      <c r="E23">
        <v>1.2999999999999999E-2</v>
      </c>
      <c r="F23">
        <v>1.4999999999999999E-2</v>
      </c>
      <c r="G23">
        <v>1.2E-2</v>
      </c>
      <c r="H23">
        <v>1.2E-2</v>
      </c>
      <c r="I23">
        <v>5.0999999999999997E-2</v>
      </c>
      <c r="J23">
        <v>3.0000000000000001E-3</v>
      </c>
      <c r="K23">
        <v>7.0000000000000001E-3</v>
      </c>
      <c r="L23" s="41">
        <f t="shared" ca="1" si="5"/>
        <v>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45">
        <f t="shared" ca="1" si="7"/>
        <v>0</v>
      </c>
      <c r="U23" s="46">
        <v>2550</v>
      </c>
      <c r="V23" s="46">
        <v>2550</v>
      </c>
      <c r="W23" s="46">
        <v>2550</v>
      </c>
      <c r="X23" s="46">
        <v>2550</v>
      </c>
      <c r="Y23" s="46">
        <v>2550</v>
      </c>
      <c r="Z23" s="46">
        <v>2550</v>
      </c>
      <c r="AA23" s="46">
        <v>2550</v>
      </c>
      <c r="AB23" s="49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121">
        <f t="shared" ca="1" si="9"/>
        <v>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52">
        <f t="shared" ca="1" si="11"/>
        <v>0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 t="str">
        <f t="shared" ca="1" si="12"/>
        <v/>
      </c>
      <c r="AZ23" s="37">
        <f t="shared" si="14"/>
        <v>32692.307692307695</v>
      </c>
      <c r="BA23" s="37">
        <f t="shared" si="13"/>
        <v>28333.333333333336</v>
      </c>
      <c r="BB23" s="37">
        <f t="shared" si="13"/>
        <v>35416.666666666664</v>
      </c>
      <c r="BC23" s="37">
        <f t="shared" si="13"/>
        <v>35416.666666666664</v>
      </c>
      <c r="BD23" s="37">
        <f t="shared" si="13"/>
        <v>8333.3333333333339</v>
      </c>
      <c r="BE23" s="37">
        <f t="shared" si="13"/>
        <v>141666.66666666666</v>
      </c>
      <c r="BF23" s="37">
        <f t="shared" si="13"/>
        <v>60714.28571428571</v>
      </c>
      <c r="BG23" s="38"/>
      <c r="BH23" s="38"/>
      <c r="BI23" s="38"/>
      <c r="BJ23" s="38"/>
      <c r="BK23" s="38"/>
      <c r="BL23" s="38"/>
      <c r="BM23" s="38"/>
    </row>
    <row r="24" spans="1:66">
      <c r="B24" s="3" t="s">
        <v>66</v>
      </c>
      <c r="C24" s="39">
        <v>0.75</v>
      </c>
      <c r="D24" s="40">
        <v>0.79166666666666663</v>
      </c>
      <c r="E24">
        <v>0.03</v>
      </c>
      <c r="F24">
        <v>4.2000000000000003E-2</v>
      </c>
      <c r="G24">
        <v>5.2999999999999999E-2</v>
      </c>
      <c r="H24">
        <v>0.10100000000000001</v>
      </c>
      <c r="I24">
        <v>2.5999999999999999E-2</v>
      </c>
      <c r="J24">
        <v>8.9999999999999993E-3</v>
      </c>
      <c r="K24">
        <v>2.1000000000000001E-2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45">
        <f t="shared" ca="1" si="7"/>
        <v>0</v>
      </c>
      <c r="U24" s="46">
        <v>2550</v>
      </c>
      <c r="V24" s="46">
        <v>2550</v>
      </c>
      <c r="W24" s="46">
        <v>2550</v>
      </c>
      <c r="X24" s="46">
        <v>2550</v>
      </c>
      <c r="Y24" s="46">
        <v>2550</v>
      </c>
      <c r="Z24" s="46">
        <v>2550</v>
      </c>
      <c r="AA24" s="46">
        <v>2550</v>
      </c>
      <c r="AB24" s="49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121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52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4"/>
        <v>14166.666666666668</v>
      </c>
      <c r="BA24" s="37">
        <f t="shared" si="13"/>
        <v>10119.047619047618</v>
      </c>
      <c r="BB24" s="37">
        <f t="shared" si="13"/>
        <v>8018.867924528302</v>
      </c>
      <c r="BC24" s="37">
        <f t="shared" si="13"/>
        <v>4207.9207920792078</v>
      </c>
      <c r="BD24" s="37">
        <f t="shared" si="13"/>
        <v>16346.153846153848</v>
      </c>
      <c r="BE24" s="37">
        <f t="shared" si="13"/>
        <v>47222.222222222226</v>
      </c>
      <c r="BF24" s="37">
        <f t="shared" si="13"/>
        <v>20238.095238095237</v>
      </c>
      <c r="BG24" s="38"/>
      <c r="BH24" s="38"/>
      <c r="BI24" s="38"/>
      <c r="BJ24" s="38"/>
      <c r="BK24" s="38"/>
      <c r="BL24" s="38"/>
      <c r="BM24" s="38"/>
    </row>
    <row r="25" spans="1:66">
      <c r="B25" s="3" t="s">
        <v>66</v>
      </c>
      <c r="C25" s="39">
        <v>0.79166666666666663</v>
      </c>
      <c r="D25" s="40">
        <v>0.83333333333333337</v>
      </c>
      <c r="E25">
        <v>7.3999999999999996E-2</v>
      </c>
      <c r="F25">
        <v>2.5000000000000001E-2</v>
      </c>
      <c r="G25">
        <v>4.7E-2</v>
      </c>
      <c r="H25">
        <v>2.5000000000000001E-2</v>
      </c>
      <c r="I25">
        <v>0.02</v>
      </c>
      <c r="J25">
        <v>1.4E-2</v>
      </c>
      <c r="K25">
        <v>1.6E-2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45">
        <f t="shared" ca="1" si="7"/>
        <v>0</v>
      </c>
      <c r="U25" s="46">
        <v>4250</v>
      </c>
      <c r="V25" s="46">
        <v>4250</v>
      </c>
      <c r="W25" s="46">
        <v>4250</v>
      </c>
      <c r="X25" s="46">
        <v>4250</v>
      </c>
      <c r="Y25" s="46">
        <v>4250</v>
      </c>
      <c r="Z25" s="46">
        <v>4250</v>
      </c>
      <c r="AA25" s="46">
        <v>4250</v>
      </c>
      <c r="AB25" s="49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121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52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4"/>
        <v>9572.0720720720728</v>
      </c>
      <c r="BA25" s="37">
        <f t="shared" si="13"/>
        <v>28333.333333333332</v>
      </c>
      <c r="BB25" s="37">
        <f t="shared" si="13"/>
        <v>15070.921985815603</v>
      </c>
      <c r="BC25" s="37">
        <f t="shared" si="13"/>
        <v>28333.333333333332</v>
      </c>
      <c r="BD25" s="37">
        <f t="shared" si="13"/>
        <v>35416.666666666664</v>
      </c>
      <c r="BE25" s="37">
        <f t="shared" si="13"/>
        <v>50595.238095238099</v>
      </c>
      <c r="BF25" s="37">
        <f t="shared" si="13"/>
        <v>44270.833333333336</v>
      </c>
      <c r="BG25" s="38"/>
      <c r="BH25" s="38"/>
      <c r="BI25" s="38"/>
      <c r="BJ25" s="38"/>
      <c r="BK25" s="38"/>
      <c r="BL25" s="38"/>
      <c r="BM25" s="38"/>
    </row>
    <row r="26" spans="1:66">
      <c r="B26" s="3" t="s">
        <v>66</v>
      </c>
      <c r="C26" s="39">
        <v>0.83333333333333337</v>
      </c>
      <c r="D26" s="40">
        <v>0.875</v>
      </c>
      <c r="E26">
        <v>0.16400000000000001</v>
      </c>
      <c r="F26">
        <v>6.8000000000000005E-2</v>
      </c>
      <c r="G26">
        <v>0.154</v>
      </c>
      <c r="H26">
        <v>3.7999999999999999E-2</v>
      </c>
      <c r="I26">
        <v>3.6999999999999998E-2</v>
      </c>
      <c r="J26">
        <v>0.11799999999999999</v>
      </c>
      <c r="K26">
        <v>0.01</v>
      </c>
      <c r="L26" s="41">
        <f t="shared" ca="1" si="5"/>
        <v>144</v>
      </c>
      <c r="M26" s="42">
        <f t="shared" si="6"/>
        <v>2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2</v>
      </c>
      <c r="S26" s="44">
        <f t="shared" si="6"/>
        <v>2</v>
      </c>
      <c r="T26" s="45">
        <f t="shared" ca="1" si="7"/>
        <v>24</v>
      </c>
      <c r="U26" s="46">
        <v>4250</v>
      </c>
      <c r="V26" s="46">
        <v>4250</v>
      </c>
      <c r="W26" s="46">
        <v>4250</v>
      </c>
      <c r="X26" s="46">
        <v>4250</v>
      </c>
      <c r="Y26" s="46">
        <v>4250</v>
      </c>
      <c r="Z26" s="46">
        <v>4250</v>
      </c>
      <c r="AA26" s="46">
        <v>4250</v>
      </c>
      <c r="AB26" s="49">
        <f t="shared" ca="1" si="8"/>
        <v>34000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34000</v>
      </c>
      <c r="AH26" s="51">
        <f t="shared" ca="1" si="8"/>
        <v>34000</v>
      </c>
      <c r="AI26" s="121">
        <f t="shared" ca="1" si="9"/>
        <v>102000</v>
      </c>
      <c r="AJ26" s="49">
        <f t="shared" ca="1" si="10"/>
        <v>7.8719999999999999</v>
      </c>
      <c r="AK26" s="50">
        <f t="shared" ca="1" si="10"/>
        <v>0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5.6639999999999997</v>
      </c>
      <c r="AP26" s="51">
        <f t="shared" ca="1" si="10"/>
        <v>0.48</v>
      </c>
      <c r="AQ26" s="52">
        <f t="shared" ca="1" si="11"/>
        <v>14.016</v>
      </c>
      <c r="AR26" s="49">
        <f t="shared" ca="1" si="12"/>
        <v>4319.1056910569105</v>
      </c>
      <c r="AS26" s="50" t="str">
        <f t="shared" ca="1" si="12"/>
        <v/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>
        <f t="shared" ca="1" si="12"/>
        <v>6002.8248587570624</v>
      </c>
      <c r="AX26" s="51">
        <f t="shared" ca="1" si="12"/>
        <v>70833.333333333343</v>
      </c>
      <c r="AY26" s="52">
        <f t="shared" ca="1" si="12"/>
        <v>7277.3972602739723</v>
      </c>
      <c r="AZ26" s="37">
        <f t="shared" si="14"/>
        <v>4319.1056910569105</v>
      </c>
      <c r="BA26" s="37">
        <f t="shared" si="13"/>
        <v>10416.666666666666</v>
      </c>
      <c r="BB26" s="37">
        <f t="shared" si="13"/>
        <v>4599.5670995670998</v>
      </c>
      <c r="BC26" s="37">
        <f t="shared" si="13"/>
        <v>18640.350877192985</v>
      </c>
      <c r="BD26" s="37">
        <f t="shared" si="13"/>
        <v>19144.144144144146</v>
      </c>
      <c r="BE26" s="37">
        <f t="shared" si="13"/>
        <v>6002.8248587570624</v>
      </c>
      <c r="BF26" s="37">
        <f t="shared" si="13"/>
        <v>70833.333333333328</v>
      </c>
      <c r="BG26" s="38">
        <v>2</v>
      </c>
      <c r="BH26" s="38"/>
      <c r="BI26" s="38"/>
      <c r="BJ26" s="38"/>
      <c r="BK26" s="38"/>
      <c r="BL26" s="38">
        <v>2</v>
      </c>
      <c r="BM26" s="38">
        <v>2</v>
      </c>
    </row>
    <row r="27" spans="1:66">
      <c r="B27" s="3" t="s">
        <v>66</v>
      </c>
      <c r="C27" s="39">
        <v>0.875</v>
      </c>
      <c r="D27" s="40">
        <v>0.91666666666666663</v>
      </c>
      <c r="E27">
        <v>9.4E-2</v>
      </c>
      <c r="F27">
        <v>1.2999999999999999E-2</v>
      </c>
      <c r="G27">
        <v>8.0000000000000002E-3</v>
      </c>
      <c r="H27">
        <v>3.7999999999999999E-2</v>
      </c>
      <c r="I27">
        <v>6.0999999999999999E-2</v>
      </c>
      <c r="J27">
        <v>0.02</v>
      </c>
      <c r="K27">
        <v>4.4999999999999998E-2</v>
      </c>
      <c r="L27" s="41">
        <f t="shared" ca="1" si="5"/>
        <v>0</v>
      </c>
      <c r="M27" s="42">
        <f t="shared" si="6"/>
        <v>0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0</v>
      </c>
      <c r="T27" s="45">
        <f t="shared" ca="1" si="7"/>
        <v>0</v>
      </c>
      <c r="U27" s="46">
        <v>4250</v>
      </c>
      <c r="V27" s="46">
        <v>4250</v>
      </c>
      <c r="W27" s="46">
        <v>4250</v>
      </c>
      <c r="X27" s="46">
        <v>4250</v>
      </c>
      <c r="Y27" s="46">
        <v>4250</v>
      </c>
      <c r="Z27" s="46">
        <v>4250</v>
      </c>
      <c r="AA27" s="46">
        <v>4250</v>
      </c>
      <c r="AB27" s="49">
        <f t="shared" ca="1" si="8"/>
        <v>0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0</v>
      </c>
      <c r="AI27" s="121">
        <f t="shared" ca="1" si="9"/>
        <v>0</v>
      </c>
      <c r="AJ27" s="49">
        <f t="shared" ca="1" si="10"/>
        <v>0</v>
      </c>
      <c r="AK27" s="50">
        <f t="shared" ca="1" si="10"/>
        <v>0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0</v>
      </c>
      <c r="AQ27" s="52">
        <f t="shared" ca="1" si="11"/>
        <v>0</v>
      </c>
      <c r="AR27" s="49" t="str">
        <f t="shared" ca="1" si="12"/>
        <v/>
      </c>
      <c r="AS27" s="50" t="str">
        <f t="shared" ca="1" si="12"/>
        <v/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 t="str">
        <f t="shared" ca="1" si="12"/>
        <v/>
      </c>
      <c r="AY27" s="52" t="str">
        <f t="shared" ca="1" si="12"/>
        <v/>
      </c>
      <c r="AZ27" s="37">
        <f t="shared" si="14"/>
        <v>7535.4609929078015</v>
      </c>
      <c r="BA27" s="37">
        <f t="shared" si="13"/>
        <v>54487.179487179492</v>
      </c>
      <c r="BB27" s="37">
        <f t="shared" si="13"/>
        <v>88541.666666666672</v>
      </c>
      <c r="BC27" s="37">
        <f t="shared" si="13"/>
        <v>18640.350877192985</v>
      </c>
      <c r="BD27" s="37">
        <f t="shared" si="13"/>
        <v>11612.021857923499</v>
      </c>
      <c r="BE27" s="37">
        <f t="shared" si="13"/>
        <v>35416.666666666664</v>
      </c>
      <c r="BF27" s="37">
        <f t="shared" si="13"/>
        <v>15740.740740740743</v>
      </c>
      <c r="BG27" s="38"/>
      <c r="BH27" s="38"/>
      <c r="BI27" s="38"/>
      <c r="BJ27" s="38"/>
      <c r="BK27" s="38"/>
      <c r="BL27" s="38"/>
      <c r="BM27" s="38"/>
    </row>
    <row r="28" spans="1:66">
      <c r="B28" s="3" t="s">
        <v>66</v>
      </c>
      <c r="C28" s="39">
        <v>0.91666666666666663</v>
      </c>
      <c r="D28" s="40">
        <v>0.95833333333333337</v>
      </c>
      <c r="E28">
        <v>3.1E-2</v>
      </c>
      <c r="F28">
        <v>2.5000000000000001E-2</v>
      </c>
      <c r="G28">
        <v>2.4E-2</v>
      </c>
      <c r="H28">
        <v>0.20499999999999999</v>
      </c>
      <c r="I28">
        <v>0.106</v>
      </c>
      <c r="J28">
        <v>1.7999999999999999E-2</v>
      </c>
      <c r="K28">
        <v>8.9999999999999993E-3</v>
      </c>
      <c r="L28" s="41">
        <f t="shared" ca="1" si="5"/>
        <v>0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45">
        <f t="shared" ca="1" si="7"/>
        <v>0</v>
      </c>
      <c r="U28" s="46">
        <v>4250</v>
      </c>
      <c r="V28" s="46">
        <v>4250</v>
      </c>
      <c r="W28" s="46">
        <v>4250</v>
      </c>
      <c r="X28" s="46">
        <v>4250</v>
      </c>
      <c r="Y28" s="46">
        <v>4250</v>
      </c>
      <c r="Z28" s="46">
        <v>4250</v>
      </c>
      <c r="AA28" s="46">
        <v>4250</v>
      </c>
      <c r="AB28" s="49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121">
        <f t="shared" ca="1" si="9"/>
        <v>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52">
        <f t="shared" ca="1" si="11"/>
        <v>0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 t="str">
        <f t="shared" ca="1" si="12"/>
        <v/>
      </c>
      <c r="AZ28" s="37">
        <f t="shared" si="14"/>
        <v>22849.4623655914</v>
      </c>
      <c r="BA28" s="37">
        <f t="shared" si="13"/>
        <v>28333.333333333332</v>
      </c>
      <c r="BB28" s="37">
        <f t="shared" si="13"/>
        <v>29513.888888888891</v>
      </c>
      <c r="BC28" s="37">
        <f t="shared" si="13"/>
        <v>3455.2845528455287</v>
      </c>
      <c r="BD28" s="37">
        <f t="shared" si="13"/>
        <v>6682.3899371069192</v>
      </c>
      <c r="BE28" s="37">
        <f t="shared" si="13"/>
        <v>39351.851851851854</v>
      </c>
      <c r="BF28" s="37">
        <f t="shared" si="13"/>
        <v>78703.703703703708</v>
      </c>
      <c r="BG28" s="38"/>
      <c r="BH28" s="38"/>
      <c r="BI28" s="38"/>
      <c r="BJ28" s="38"/>
      <c r="BK28" s="38"/>
      <c r="BL28" s="38"/>
      <c r="BM28" s="38"/>
    </row>
    <row r="29" spans="1:66" ht="15" thickBot="1">
      <c r="B29" s="3" t="s">
        <v>66</v>
      </c>
      <c r="C29" s="54">
        <v>0.95833333333333337</v>
      </c>
      <c r="D29" s="55">
        <v>0</v>
      </c>
      <c r="E29">
        <v>5.0000000000000001E-3</v>
      </c>
      <c r="F29">
        <v>8.9999999999999993E-3</v>
      </c>
      <c r="G29">
        <v>8.0000000000000002E-3</v>
      </c>
      <c r="H29">
        <v>2.5999999999999999E-2</v>
      </c>
      <c r="I29">
        <v>0.04</v>
      </c>
      <c r="J29">
        <v>0.02</v>
      </c>
      <c r="K29">
        <v>1.4999999999999999E-2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60">
        <f t="shared" ca="1" si="7"/>
        <v>0</v>
      </c>
      <c r="U29" s="46">
        <v>4250</v>
      </c>
      <c r="V29" s="46">
        <v>4250</v>
      </c>
      <c r="W29" s="46">
        <v>4250</v>
      </c>
      <c r="X29" s="46">
        <v>4250</v>
      </c>
      <c r="Y29" s="46">
        <v>4250</v>
      </c>
      <c r="Z29" s="46">
        <v>4250</v>
      </c>
      <c r="AA29" s="46">
        <v>4250</v>
      </c>
      <c r="AB29" s="64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122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67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4"/>
        <v>141666.66666666666</v>
      </c>
      <c r="BA29" s="37">
        <f t="shared" si="13"/>
        <v>78703.703703703708</v>
      </c>
      <c r="BB29" s="37">
        <f t="shared" si="13"/>
        <v>88541.666666666672</v>
      </c>
      <c r="BC29" s="37">
        <f t="shared" si="13"/>
        <v>27243.589743589746</v>
      </c>
      <c r="BD29" s="37">
        <f t="shared" si="13"/>
        <v>17708.333333333332</v>
      </c>
      <c r="BE29" s="37">
        <f t="shared" si="13"/>
        <v>35416.666666666664</v>
      </c>
      <c r="BF29" s="37">
        <f t="shared" si="13"/>
        <v>47222.222222222226</v>
      </c>
      <c r="BG29" s="38"/>
      <c r="BH29" s="38"/>
      <c r="BI29" s="38"/>
      <c r="BJ29" s="38"/>
      <c r="BK29" s="38"/>
      <c r="BL29" s="38"/>
      <c r="BM29" s="38"/>
    </row>
    <row r="30" spans="1:66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2</v>
      </c>
      <c r="N30" s="70">
        <f t="shared" si="15"/>
        <v>0</v>
      </c>
      <c r="O30" s="70">
        <f t="shared" si="15"/>
        <v>0</v>
      </c>
      <c r="P30" s="70">
        <f t="shared" si="15"/>
        <v>0</v>
      </c>
      <c r="Q30" s="70">
        <f t="shared" si="15"/>
        <v>0</v>
      </c>
      <c r="R30" s="70">
        <f t="shared" si="15"/>
        <v>2</v>
      </c>
      <c r="S30" s="70">
        <f t="shared" si="15"/>
        <v>2</v>
      </c>
      <c r="T30" s="71">
        <f t="shared" ca="1" si="15"/>
        <v>24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34000</v>
      </c>
      <c r="AC30" s="70">
        <f t="shared" ca="1" si="16"/>
        <v>0</v>
      </c>
      <c r="AD30" s="70">
        <f t="shared" ca="1" si="16"/>
        <v>0</v>
      </c>
      <c r="AE30" s="70">
        <f t="shared" ca="1" si="16"/>
        <v>0</v>
      </c>
      <c r="AF30" s="70">
        <f t="shared" ca="1" si="16"/>
        <v>0</v>
      </c>
      <c r="AG30" s="70">
        <f t="shared" ca="1" si="16"/>
        <v>34000</v>
      </c>
      <c r="AH30" s="70">
        <f t="shared" ca="1" si="16"/>
        <v>34000</v>
      </c>
      <c r="AI30" s="71">
        <f t="shared" ca="1" si="16"/>
        <v>102000</v>
      </c>
      <c r="AJ30" s="70">
        <f t="shared" ca="1" si="16"/>
        <v>7.8719999999999999</v>
      </c>
      <c r="AK30" s="70">
        <f t="shared" ca="1" si="16"/>
        <v>0</v>
      </c>
      <c r="AL30" s="70">
        <f t="shared" ca="1" si="16"/>
        <v>0</v>
      </c>
      <c r="AM30" s="70">
        <f t="shared" ca="1" si="16"/>
        <v>0</v>
      </c>
      <c r="AN30" s="70">
        <f t="shared" ca="1" si="16"/>
        <v>0</v>
      </c>
      <c r="AO30" s="70">
        <f t="shared" ca="1" si="16"/>
        <v>5.6639999999999997</v>
      </c>
      <c r="AP30" s="70">
        <f t="shared" ca="1" si="16"/>
        <v>0.48</v>
      </c>
      <c r="AQ30" s="71">
        <f t="shared" ca="1" si="16"/>
        <v>14.016</v>
      </c>
      <c r="AR30" s="70">
        <f t="shared" ref="AR30:AY30" ca="1" si="17">AB30/AJ30</f>
        <v>4319.1056910569105</v>
      </c>
      <c r="AS30" s="70" t="e">
        <f t="shared" ca="1" si="17"/>
        <v>#DIV/0!</v>
      </c>
      <c r="AT30" s="70" t="e">
        <f t="shared" ca="1" si="17"/>
        <v>#DIV/0!</v>
      </c>
      <c r="AU30" s="70" t="e">
        <f t="shared" ca="1" si="17"/>
        <v>#DIV/0!</v>
      </c>
      <c r="AV30" s="70" t="e">
        <f t="shared" ca="1" si="17"/>
        <v>#DIV/0!</v>
      </c>
      <c r="AW30" s="70">
        <f t="shared" ca="1" si="17"/>
        <v>6002.8248587570624</v>
      </c>
      <c r="AX30" s="70">
        <f t="shared" ca="1" si="17"/>
        <v>70833.333333333343</v>
      </c>
      <c r="AY30" s="72">
        <f t="shared" ca="1" si="17"/>
        <v>7277.3972602739723</v>
      </c>
      <c r="AZ30" s="73"/>
      <c r="BA30" s="73"/>
      <c r="BB30" s="73"/>
      <c r="BC30" s="73"/>
      <c r="BD30" s="73"/>
      <c r="BE30" s="73"/>
      <c r="BF30" s="73"/>
    </row>
    <row r="31" spans="1:66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6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100000</v>
      </c>
      <c r="N32" s="78"/>
      <c r="O32" s="77"/>
      <c r="P32" s="74"/>
      <c r="Q32" s="74"/>
      <c r="R32" s="77"/>
      <c r="S32" s="77"/>
      <c r="T32" s="77"/>
      <c r="U32" s="74"/>
      <c r="V32" s="133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14.016</v>
      </c>
      <c r="AR32" s="68"/>
      <c r="AS32" s="68"/>
      <c r="AT32" s="68"/>
      <c r="AU32" s="68"/>
      <c r="AV32" s="68"/>
      <c r="AW32" s="68"/>
      <c r="AX32" s="68"/>
      <c r="AY32" s="81">
        <f ca="1">AI30</f>
        <v>102000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7" t="s">
        <v>31</v>
      </c>
      <c r="M33" s="78">
        <f ca="1">AI30/AQ30</f>
        <v>7277.3972602739723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1</v>
      </c>
      <c r="AR33" s="68"/>
      <c r="AS33" s="68"/>
      <c r="AT33" s="68"/>
      <c r="AU33" s="68"/>
      <c r="AV33" s="68"/>
      <c r="AW33" s="68"/>
      <c r="AX33" s="68"/>
      <c r="AY33" s="84">
        <f ca="1">AI30-M32</f>
        <v>2000</v>
      </c>
      <c r="AZ33" s="73">
        <f ca="1">AQ30*70%</f>
        <v>9.8111999999999995</v>
      </c>
      <c r="BA33" s="73"/>
      <c r="BB33" s="73">
        <f ca="1">BA33+AZ33</f>
        <v>9.8111999999999995</v>
      </c>
      <c r="BC33" s="73">
        <f>M32</f>
        <v>100000</v>
      </c>
      <c r="BD33" s="73">
        <f ca="1">BC33/BB33</f>
        <v>10192.433137638618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7" t="s">
        <v>32</v>
      </c>
      <c r="M34" s="85">
        <f ca="1">M33*3</f>
        <v>21832.191780821915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>
        <f ca="1">M32/AY30</f>
        <v>13.741176470588236</v>
      </c>
      <c r="BA35" s="73"/>
      <c r="BB35" s="73"/>
      <c r="BC35" s="73"/>
      <c r="BD35" s="73"/>
      <c r="BE35" s="73"/>
      <c r="BF35" s="73"/>
    </row>
    <row r="36" spans="1:58">
      <c r="AZ36" s="73">
        <f ca="1">AZ35*70%</f>
        <v>9.618823529411765</v>
      </c>
      <c r="BA36" s="73"/>
      <c r="BB36" s="73"/>
      <c r="BC36" s="73"/>
      <c r="BD36" s="73"/>
    </row>
    <row r="38" spans="1:58" s="96" customFormat="1" ht="15.6">
      <c r="A38" s="95" t="s">
        <v>67</v>
      </c>
      <c r="B38" s="119" t="s">
        <v>67</v>
      </c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4">
      <c r="A49" s="97"/>
      <c r="B49" s="97"/>
    </row>
    <row r="50" spans="1:4">
      <c r="A50" s="97"/>
      <c r="B50" s="97"/>
    </row>
    <row r="51" spans="1:4">
      <c r="C51" s="98"/>
      <c r="D51" s="98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51" priority="2" operator="containsText" text="Paid">
      <formula>NOT(ISERROR(SEARCH("Paid",B6)))</formula>
    </cfRule>
    <cfRule type="containsText" dxfId="50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P58"/>
  <sheetViews>
    <sheetView zoomScale="60" zoomScaleNormal="60" workbookViewId="0">
      <selection activeCell="A26" sqref="A26"/>
    </sheetView>
  </sheetViews>
  <sheetFormatPr defaultRowHeight="14.4"/>
  <cols>
    <col min="1" max="1" width="12.6640625" bestFit="1" customWidth="1"/>
    <col min="2" max="2" width="12" bestFit="1" customWidth="1"/>
    <col min="3" max="3" width="11.5546875" bestFit="1" customWidth="1"/>
    <col min="4" max="4" width="9.88671875" bestFit="1" customWidth="1"/>
    <col min="5" max="5" width="11.55468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17.44140625" customWidth="1"/>
    <col min="14" max="14" width="9.44140625" bestFit="1" customWidth="1"/>
    <col min="15" max="15" width="8.44140625" bestFit="1" customWidth="1"/>
    <col min="16" max="16" width="10.5546875" bestFit="1" customWidth="1"/>
    <col min="17" max="17" width="16.109375" bestFit="1" customWidth="1"/>
    <col min="18" max="18" width="9.33203125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4.44140625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19.6640625" customWidth="1"/>
    <col min="44" max="44" width="9" hidden="1" customWidth="1"/>
    <col min="45" max="45" width="9.44140625" hidden="1" customWidth="1"/>
    <col min="46" max="50" width="9" hidden="1" customWidth="1"/>
    <col min="51" max="51" width="15.44140625" bestFit="1" customWidth="1"/>
    <col min="52" max="52" width="12.44140625" bestFit="1" customWidth="1"/>
    <col min="53" max="53" width="11.33203125" bestFit="1" customWidth="1"/>
    <col min="54" max="54" width="12" bestFit="1" customWidth="1"/>
    <col min="55" max="55" width="16.109375" bestFit="1" customWidth="1"/>
    <col min="56" max="56" width="11.8867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68" ht="15" customHeight="1">
      <c r="A1" s="314">
        <v>43466</v>
      </c>
      <c r="B1" s="315" t="s">
        <v>82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68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</row>
    <row r="3" spans="1:68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</row>
    <row r="4" spans="1:68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O4" s="1">
        <v>0</v>
      </c>
      <c r="BP4">
        <v>10</v>
      </c>
    </row>
    <row r="5" spans="1:6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14100</v>
      </c>
      <c r="BP5">
        <v>6</v>
      </c>
    </row>
    <row r="6" spans="1:68">
      <c r="A6" s="10">
        <v>43497</v>
      </c>
      <c r="B6" s="3" t="s">
        <v>65</v>
      </c>
      <c r="C6" s="22">
        <v>0</v>
      </c>
      <c r="D6" s="23">
        <v>4.1666666666666664E-2</v>
      </c>
      <c r="E6" s="101"/>
      <c r="F6" s="102"/>
      <c r="G6" s="102"/>
      <c r="H6" s="102"/>
      <c r="I6" s="102"/>
      <c r="J6" s="102"/>
      <c r="K6" s="102"/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/>
      <c r="V6" s="30"/>
      <c r="W6" s="30"/>
      <c r="X6" s="30"/>
      <c r="Y6" s="30"/>
      <c r="Z6" s="30"/>
      <c r="AA6" s="31"/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 t="str">
        <f>IFERROR(U6/6/E6,"0")</f>
        <v>0</v>
      </c>
      <c r="BA6" s="37" t="str">
        <f t="shared" ref="BA6:BF29" si="12">IFERROR(V6/6/F6,"0")</f>
        <v>0</v>
      </c>
      <c r="BB6" s="37" t="str">
        <f t="shared" si="12"/>
        <v>0</v>
      </c>
      <c r="BC6" s="37" t="str">
        <f t="shared" si="12"/>
        <v>0</v>
      </c>
      <c r="BD6" s="37" t="str">
        <f t="shared" si="12"/>
        <v>0</v>
      </c>
      <c r="BE6" s="37" t="str">
        <f t="shared" si="12"/>
        <v>0</v>
      </c>
      <c r="BF6" s="37" t="str">
        <f t="shared" si="12"/>
        <v>0</v>
      </c>
      <c r="BG6" s="38"/>
      <c r="BH6" s="38"/>
      <c r="BI6" s="38"/>
      <c r="BJ6" s="38"/>
      <c r="BK6" s="38"/>
      <c r="BL6" s="38"/>
      <c r="BM6" s="38"/>
      <c r="BO6">
        <f>BO5+100</f>
        <v>14200</v>
      </c>
      <c r="BP6">
        <v>0</v>
      </c>
    </row>
    <row r="7" spans="1:68">
      <c r="A7" s="10">
        <v>43525</v>
      </c>
      <c r="B7" s="3" t="s">
        <v>65</v>
      </c>
      <c r="C7" s="39">
        <v>4.1666666666666664E-2</v>
      </c>
      <c r="D7" s="40">
        <v>8.3333333333333329E-2</v>
      </c>
      <c r="E7" s="105"/>
      <c r="F7" s="106"/>
      <c r="G7" s="106"/>
      <c r="H7" s="106"/>
      <c r="I7" s="106"/>
      <c r="J7" s="106"/>
      <c r="K7" s="106"/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/>
      <c r="V7" s="47"/>
      <c r="W7" s="47"/>
      <c r="X7" s="47"/>
      <c r="Y7" s="47"/>
      <c r="Z7" s="47"/>
      <c r="AA7" s="48"/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21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 t="str">
        <f t="shared" ref="AZ7:AZ29" si="13">IFERROR(U7/6/E7,"0")</f>
        <v>0</v>
      </c>
      <c r="BA7" s="37" t="str">
        <f t="shared" si="12"/>
        <v>0</v>
      </c>
      <c r="BB7" s="37" t="str">
        <f t="shared" si="12"/>
        <v>0</v>
      </c>
      <c r="BC7" s="37" t="str">
        <f t="shared" si="12"/>
        <v>0</v>
      </c>
      <c r="BD7" s="37" t="str">
        <f t="shared" si="12"/>
        <v>0</v>
      </c>
      <c r="BE7" s="37" t="str">
        <f t="shared" si="12"/>
        <v>0</v>
      </c>
      <c r="BF7" s="37" t="str">
        <f t="shared" si="12"/>
        <v>0</v>
      </c>
      <c r="BG7" s="38"/>
      <c r="BH7" s="38"/>
      <c r="BI7" s="38"/>
      <c r="BJ7" s="38"/>
      <c r="BK7" s="38"/>
      <c r="BL7" s="38"/>
      <c r="BM7" s="38"/>
      <c r="BO7">
        <f t="shared" ref="BO7:BO8" si="14">BO6+100</f>
        <v>14300</v>
      </c>
      <c r="BP7">
        <v>0</v>
      </c>
    </row>
    <row r="8" spans="1:68">
      <c r="A8" s="10">
        <v>43556</v>
      </c>
      <c r="B8" s="3" t="s">
        <v>65</v>
      </c>
      <c r="C8" s="39">
        <v>8.3333333333333329E-2</v>
      </c>
      <c r="D8" s="40">
        <v>0.125</v>
      </c>
      <c r="E8" s="105"/>
      <c r="F8" s="106"/>
      <c r="G8" s="106"/>
      <c r="H8" s="106"/>
      <c r="I8" s="106"/>
      <c r="J8" s="106"/>
      <c r="K8" s="106"/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/>
      <c r="V8" s="47"/>
      <c r="W8" s="47"/>
      <c r="X8" s="47"/>
      <c r="Y8" s="47"/>
      <c r="Z8" s="47"/>
      <c r="AA8" s="48"/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21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 t="str">
        <f t="shared" si="13"/>
        <v>0</v>
      </c>
      <c r="BA8" s="37" t="str">
        <f t="shared" si="12"/>
        <v>0</v>
      </c>
      <c r="BB8" s="37" t="str">
        <f t="shared" si="12"/>
        <v>0</v>
      </c>
      <c r="BC8" s="37" t="str">
        <f t="shared" si="12"/>
        <v>0</v>
      </c>
      <c r="BD8" s="37" t="str">
        <f t="shared" si="12"/>
        <v>0</v>
      </c>
      <c r="BE8" s="37" t="str">
        <f t="shared" si="12"/>
        <v>0</v>
      </c>
      <c r="BF8" s="37" t="str">
        <f t="shared" si="12"/>
        <v>0</v>
      </c>
      <c r="BG8" s="38"/>
      <c r="BH8" s="38"/>
      <c r="BI8" s="38"/>
      <c r="BJ8" s="38"/>
      <c r="BK8" s="38"/>
      <c r="BL8" s="38"/>
      <c r="BM8" s="38"/>
      <c r="BO8">
        <f t="shared" si="14"/>
        <v>14400</v>
      </c>
      <c r="BP8">
        <v>0</v>
      </c>
    </row>
    <row r="9" spans="1:68">
      <c r="A9" s="10">
        <v>43586</v>
      </c>
      <c r="B9" s="3" t="s">
        <v>65</v>
      </c>
      <c r="C9" s="39">
        <v>0.125</v>
      </c>
      <c r="D9" s="40">
        <v>0.16666666666666666</v>
      </c>
      <c r="E9" s="105"/>
      <c r="F9" s="106"/>
      <c r="G9" s="106"/>
      <c r="H9" s="106"/>
      <c r="I9" s="106"/>
      <c r="J9" s="106"/>
      <c r="K9" s="106"/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/>
      <c r="V9" s="47"/>
      <c r="W9" s="47"/>
      <c r="X9" s="47"/>
      <c r="Y9" s="47"/>
      <c r="Z9" s="47"/>
      <c r="AA9" s="48"/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21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13"/>
        <v>0</v>
      </c>
      <c r="BA9" s="37" t="str">
        <f t="shared" si="12"/>
        <v>0</v>
      </c>
      <c r="BB9" s="37" t="str">
        <f t="shared" si="12"/>
        <v>0</v>
      </c>
      <c r="BC9" s="37" t="str">
        <f t="shared" si="12"/>
        <v>0</v>
      </c>
      <c r="BD9" s="37" t="str">
        <f t="shared" si="12"/>
        <v>0</v>
      </c>
      <c r="BE9" s="37" t="str">
        <f t="shared" si="12"/>
        <v>0</v>
      </c>
      <c r="BF9" s="37" t="str">
        <f t="shared" si="12"/>
        <v>0</v>
      </c>
      <c r="BG9" s="38"/>
      <c r="BH9" s="38"/>
      <c r="BI9" s="38"/>
      <c r="BJ9" s="38"/>
      <c r="BK9" s="38"/>
      <c r="BL9" s="38"/>
      <c r="BM9" s="38"/>
    </row>
    <row r="10" spans="1:68">
      <c r="A10" s="10">
        <v>43617</v>
      </c>
      <c r="B10" s="3" t="s">
        <v>65</v>
      </c>
      <c r="C10" s="39">
        <v>0.16666666666666666</v>
      </c>
      <c r="D10" s="40">
        <v>0.20833333333333334</v>
      </c>
      <c r="E10" s="105"/>
      <c r="F10" s="106"/>
      <c r="G10" s="106"/>
      <c r="H10" s="106"/>
      <c r="I10" s="106"/>
      <c r="J10" s="106"/>
      <c r="K10" s="106"/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/>
      <c r="V10" s="47"/>
      <c r="W10" s="47"/>
      <c r="X10" s="47"/>
      <c r="Y10" s="47"/>
      <c r="Z10" s="47"/>
      <c r="AA10" s="48"/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21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 t="str">
        <f t="shared" si="12"/>
        <v>0</v>
      </c>
      <c r="BB10" s="37" t="str">
        <f t="shared" si="12"/>
        <v>0</v>
      </c>
      <c r="BC10" s="37" t="str">
        <f t="shared" si="12"/>
        <v>0</v>
      </c>
      <c r="BD10" s="37" t="str">
        <f t="shared" si="12"/>
        <v>0</v>
      </c>
      <c r="BE10" s="37" t="str">
        <f t="shared" si="12"/>
        <v>0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</row>
    <row r="11" spans="1:68">
      <c r="A11" s="10">
        <v>43647</v>
      </c>
      <c r="B11" s="3" t="s">
        <v>65</v>
      </c>
      <c r="C11" s="39">
        <v>0.20833333333333334</v>
      </c>
      <c r="D11" s="40">
        <v>0.25</v>
      </c>
      <c r="E11" s="105"/>
      <c r="F11" s="106"/>
      <c r="G11" s="106"/>
      <c r="H11" s="106"/>
      <c r="I11" s="106"/>
      <c r="J11" s="106"/>
      <c r="K11" s="106"/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/>
      <c r="V11" s="47"/>
      <c r="W11" s="47"/>
      <c r="X11" s="47"/>
      <c r="Y11" s="47"/>
      <c r="Z11" s="47"/>
      <c r="AA11" s="48"/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21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13"/>
        <v>0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 t="str">
        <f t="shared" si="12"/>
        <v>0</v>
      </c>
      <c r="BE11" s="37" t="str">
        <f t="shared" si="12"/>
        <v>0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</row>
    <row r="12" spans="1:68">
      <c r="A12" s="10">
        <v>43678</v>
      </c>
      <c r="B12" s="3" t="s">
        <v>65</v>
      </c>
      <c r="C12" s="39">
        <v>0.25</v>
      </c>
      <c r="D12" s="40">
        <v>0.29166666666666669</v>
      </c>
      <c r="E12" s="105"/>
      <c r="F12" s="106"/>
      <c r="G12" s="106"/>
      <c r="H12" s="106"/>
      <c r="I12" s="106"/>
      <c r="J12" s="106"/>
      <c r="K12" s="106"/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/>
      <c r="V12" s="47"/>
      <c r="W12" s="47"/>
      <c r="X12" s="47"/>
      <c r="Y12" s="47"/>
      <c r="Z12" s="47"/>
      <c r="AA12" s="48"/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21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 t="str">
        <f t="shared" si="13"/>
        <v>0</v>
      </c>
      <c r="BA12" s="37" t="str">
        <f t="shared" si="12"/>
        <v>0</v>
      </c>
      <c r="BB12" s="37" t="str">
        <f t="shared" si="12"/>
        <v>0</v>
      </c>
      <c r="BC12" s="37" t="str">
        <f t="shared" si="12"/>
        <v>0</v>
      </c>
      <c r="BD12" s="37" t="str">
        <f t="shared" si="12"/>
        <v>0</v>
      </c>
      <c r="BE12" s="37" t="str">
        <f t="shared" si="12"/>
        <v>0</v>
      </c>
      <c r="BF12" s="37" t="str">
        <f t="shared" si="12"/>
        <v>0</v>
      </c>
      <c r="BG12" s="38"/>
      <c r="BH12" s="38"/>
      <c r="BI12" s="38"/>
      <c r="BJ12" s="38"/>
      <c r="BK12" s="38"/>
      <c r="BL12" s="38"/>
      <c r="BM12" s="38"/>
    </row>
    <row r="13" spans="1:68">
      <c r="A13" s="10">
        <v>43709</v>
      </c>
      <c r="B13" s="3" t="s">
        <v>65</v>
      </c>
      <c r="C13" s="39">
        <v>0.29166666666666669</v>
      </c>
      <c r="D13" s="40">
        <v>0.33333333333333331</v>
      </c>
      <c r="E13" s="105"/>
      <c r="F13" s="106"/>
      <c r="G13" s="106"/>
      <c r="H13" s="106"/>
      <c r="I13" s="106"/>
      <c r="J13" s="106"/>
      <c r="K13" s="106"/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/>
      <c r="V13" s="47"/>
      <c r="W13" s="47"/>
      <c r="X13" s="47"/>
      <c r="Y13" s="47"/>
      <c r="Z13" s="47"/>
      <c r="AA13" s="48"/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21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 t="str">
        <f t="shared" si="13"/>
        <v>0</v>
      </c>
      <c r="BA13" s="37" t="str">
        <f t="shared" si="12"/>
        <v>0</v>
      </c>
      <c r="BB13" s="37" t="str">
        <f t="shared" si="12"/>
        <v>0</v>
      </c>
      <c r="BC13" s="37" t="str">
        <f t="shared" si="12"/>
        <v>0</v>
      </c>
      <c r="BD13" s="37" t="str">
        <f t="shared" si="12"/>
        <v>0</v>
      </c>
      <c r="BE13" s="37" t="str">
        <f t="shared" si="12"/>
        <v>0</v>
      </c>
      <c r="BF13" s="37" t="str">
        <f t="shared" si="12"/>
        <v>0</v>
      </c>
      <c r="BG13" s="38"/>
      <c r="BH13" s="38"/>
      <c r="BI13" s="38"/>
      <c r="BJ13" s="38"/>
      <c r="BK13" s="38"/>
      <c r="BL13" s="38"/>
      <c r="BM13" s="38"/>
    </row>
    <row r="14" spans="1:68">
      <c r="A14" s="10">
        <v>43739</v>
      </c>
      <c r="B14" s="3" t="s">
        <v>66</v>
      </c>
      <c r="C14" s="39">
        <v>0.33333333333333331</v>
      </c>
      <c r="D14" s="40">
        <v>0.375</v>
      </c>
      <c r="E14" s="105"/>
      <c r="F14" s="106"/>
      <c r="G14" s="106"/>
      <c r="H14" s="106"/>
      <c r="I14" s="106"/>
      <c r="J14" s="106"/>
      <c r="K14" s="106"/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46"/>
      <c r="V14" s="47"/>
      <c r="W14" s="47"/>
      <c r="X14" s="47"/>
      <c r="Y14" s="47"/>
      <c r="Z14" s="47"/>
      <c r="AA14" s="48"/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21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 t="str">
        <f t="shared" si="13"/>
        <v>0</v>
      </c>
      <c r="BA14" s="37" t="str">
        <f t="shared" si="12"/>
        <v>0</v>
      </c>
      <c r="BB14" s="37" t="str">
        <f t="shared" si="12"/>
        <v>0</v>
      </c>
      <c r="BC14" s="37" t="str">
        <f t="shared" si="12"/>
        <v>0</v>
      </c>
      <c r="BD14" s="37" t="str">
        <f t="shared" si="12"/>
        <v>0</v>
      </c>
      <c r="BE14" s="37" t="str">
        <f t="shared" si="12"/>
        <v>0</v>
      </c>
      <c r="BF14" s="37" t="str">
        <f t="shared" si="12"/>
        <v>0</v>
      </c>
      <c r="BG14" s="38"/>
      <c r="BH14" s="38"/>
      <c r="BI14" s="38"/>
      <c r="BJ14" s="38"/>
      <c r="BK14" s="38"/>
      <c r="BL14" s="38"/>
      <c r="BM14" s="38"/>
    </row>
    <row r="15" spans="1:68">
      <c r="A15" s="10">
        <v>43770</v>
      </c>
      <c r="B15" s="3" t="s">
        <v>66</v>
      </c>
      <c r="C15" s="39">
        <v>0.375</v>
      </c>
      <c r="D15" s="40">
        <v>0.41666666666666669</v>
      </c>
      <c r="E15" s="105"/>
      <c r="F15" s="106"/>
      <c r="G15" s="106"/>
      <c r="H15" s="106"/>
      <c r="I15" s="106"/>
      <c r="J15" s="106"/>
      <c r="K15" s="106"/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/>
      <c r="V15" s="47"/>
      <c r="W15" s="47"/>
      <c r="X15" s="47"/>
      <c r="Y15" s="47"/>
      <c r="Z15" s="47"/>
      <c r="AA15" s="48"/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21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 t="str">
        <f t="shared" si="13"/>
        <v>0</v>
      </c>
      <c r="BA15" s="37" t="str">
        <f t="shared" si="12"/>
        <v>0</v>
      </c>
      <c r="BB15" s="37" t="str">
        <f t="shared" si="12"/>
        <v>0</v>
      </c>
      <c r="BC15" s="37" t="str">
        <f t="shared" si="12"/>
        <v>0</v>
      </c>
      <c r="BD15" s="37" t="str">
        <f t="shared" si="12"/>
        <v>0</v>
      </c>
      <c r="BE15" s="37" t="str">
        <f t="shared" si="12"/>
        <v>0</v>
      </c>
      <c r="BF15" s="37" t="str">
        <f t="shared" si="12"/>
        <v>0</v>
      </c>
      <c r="BG15" s="38"/>
      <c r="BH15" s="38"/>
      <c r="BI15" s="38"/>
      <c r="BJ15" s="38"/>
      <c r="BK15" s="38"/>
      <c r="BL15" s="38"/>
      <c r="BM15" s="38"/>
    </row>
    <row r="16" spans="1:68">
      <c r="A16" s="10">
        <v>43800</v>
      </c>
      <c r="B16" s="3" t="s">
        <v>66</v>
      </c>
      <c r="C16" s="39">
        <v>0.41666666666666669</v>
      </c>
      <c r="D16" s="40">
        <v>0.45833333333333331</v>
      </c>
      <c r="E16" s="105"/>
      <c r="F16" s="106"/>
      <c r="G16" s="106"/>
      <c r="H16" s="106"/>
      <c r="I16" s="106"/>
      <c r="J16" s="106"/>
      <c r="K16" s="106"/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/>
      <c r="V16" s="47"/>
      <c r="W16" s="47"/>
      <c r="X16" s="47"/>
      <c r="Y16" s="47"/>
      <c r="Z16" s="47"/>
      <c r="AA16" s="48"/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21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 t="str">
        <f t="shared" si="13"/>
        <v>0</v>
      </c>
      <c r="BA16" s="37" t="str">
        <f t="shared" si="12"/>
        <v>0</v>
      </c>
      <c r="BB16" s="37" t="str">
        <f t="shared" si="12"/>
        <v>0</v>
      </c>
      <c r="BC16" s="37" t="str">
        <f t="shared" si="12"/>
        <v>0</v>
      </c>
      <c r="BD16" s="37" t="str">
        <f t="shared" si="12"/>
        <v>0</v>
      </c>
      <c r="BE16" s="37" t="str">
        <f t="shared" si="12"/>
        <v>0</v>
      </c>
      <c r="BF16" s="37" t="str">
        <f t="shared" si="12"/>
        <v>0</v>
      </c>
      <c r="BG16" s="38"/>
      <c r="BH16" s="38"/>
      <c r="BI16" s="38"/>
      <c r="BJ16" s="38"/>
      <c r="BK16" s="38"/>
      <c r="BL16" s="38"/>
      <c r="BM16" s="38"/>
    </row>
    <row r="17" spans="1:65">
      <c r="A17" s="53"/>
      <c r="B17" s="3" t="s">
        <v>66</v>
      </c>
      <c r="C17" s="39">
        <v>0.45833333333333331</v>
      </c>
      <c r="D17" s="40">
        <v>0.5</v>
      </c>
      <c r="E17" s="105"/>
      <c r="F17" s="106"/>
      <c r="G17" s="106"/>
      <c r="H17" s="106"/>
      <c r="I17" s="106"/>
      <c r="J17" s="106"/>
      <c r="K17" s="106"/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46"/>
      <c r="V17" s="47"/>
      <c r="W17" s="47"/>
      <c r="X17" s="47"/>
      <c r="Y17" s="47"/>
      <c r="Z17" s="47"/>
      <c r="AA17" s="48"/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21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 t="str">
        <f t="shared" si="13"/>
        <v>0</v>
      </c>
      <c r="BA17" s="37" t="str">
        <f t="shared" si="12"/>
        <v>0</v>
      </c>
      <c r="BB17" s="37" t="str">
        <f t="shared" si="12"/>
        <v>0</v>
      </c>
      <c r="BC17" s="37" t="str">
        <f t="shared" si="12"/>
        <v>0</v>
      </c>
      <c r="BD17" s="37" t="str">
        <f t="shared" si="12"/>
        <v>0</v>
      </c>
      <c r="BE17" s="37" t="str">
        <f t="shared" si="12"/>
        <v>0</v>
      </c>
      <c r="BF17" s="37" t="str">
        <f t="shared" si="12"/>
        <v>0</v>
      </c>
      <c r="BG17" s="38"/>
      <c r="BH17" s="38"/>
      <c r="BI17" s="38"/>
      <c r="BJ17" s="38"/>
      <c r="BK17" s="38"/>
      <c r="BL17" s="38"/>
      <c r="BM17" s="38"/>
    </row>
    <row r="18" spans="1:65">
      <c r="A18" s="53"/>
      <c r="B18" s="3" t="s">
        <v>66</v>
      </c>
      <c r="C18" s="39">
        <v>0.5</v>
      </c>
      <c r="D18" s="40">
        <v>0.54166666666666663</v>
      </c>
      <c r="E18" s="105"/>
      <c r="F18" s="106"/>
      <c r="G18" s="106"/>
      <c r="H18" s="106"/>
      <c r="I18" s="106"/>
      <c r="J18" s="106"/>
      <c r="K18" s="106"/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2125</v>
      </c>
      <c r="V18" s="46">
        <v>2125</v>
      </c>
      <c r="W18" s="46">
        <v>2125</v>
      </c>
      <c r="X18" s="46">
        <v>2125</v>
      </c>
      <c r="Y18" s="46">
        <v>2125</v>
      </c>
      <c r="Z18" s="46">
        <v>2125</v>
      </c>
      <c r="AA18" s="46">
        <v>2125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21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 t="str">
        <f t="shared" si="13"/>
        <v>0</v>
      </c>
      <c r="BA18" s="37" t="str">
        <f t="shared" si="12"/>
        <v>0</v>
      </c>
      <c r="BB18" s="37" t="str">
        <f t="shared" si="12"/>
        <v>0</v>
      </c>
      <c r="BC18" s="37" t="str">
        <f t="shared" si="12"/>
        <v>0</v>
      </c>
      <c r="BD18" s="37" t="str">
        <f t="shared" si="12"/>
        <v>0</v>
      </c>
      <c r="BE18" s="37" t="str">
        <f t="shared" si="12"/>
        <v>0</v>
      </c>
      <c r="BF18" s="37" t="str">
        <f t="shared" si="12"/>
        <v>0</v>
      </c>
      <c r="BG18" s="38"/>
      <c r="BH18" s="38"/>
      <c r="BI18" s="38"/>
      <c r="BJ18" s="38"/>
      <c r="BK18" s="38"/>
      <c r="BL18" s="38"/>
      <c r="BM18" s="38"/>
    </row>
    <row r="19" spans="1:65">
      <c r="A19" s="53"/>
      <c r="B19" s="3" t="s">
        <v>66</v>
      </c>
      <c r="C19" s="39">
        <v>0.54166666666666663</v>
      </c>
      <c r="D19" s="40">
        <v>0.58333333333333337</v>
      </c>
      <c r="E19" s="105"/>
      <c r="F19" s="106"/>
      <c r="G19" s="106"/>
      <c r="H19" s="106"/>
      <c r="I19" s="106"/>
      <c r="J19" s="106"/>
      <c r="K19" s="106"/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2125</v>
      </c>
      <c r="V19" s="46">
        <v>2125</v>
      </c>
      <c r="W19" s="46">
        <v>2125</v>
      </c>
      <c r="X19" s="46">
        <v>2125</v>
      </c>
      <c r="Y19" s="46">
        <v>2125</v>
      </c>
      <c r="Z19" s="46">
        <v>2125</v>
      </c>
      <c r="AA19" s="46">
        <v>2125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21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 t="str">
        <f t="shared" si="13"/>
        <v>0</v>
      </c>
      <c r="BA19" s="37" t="str">
        <f t="shared" si="12"/>
        <v>0</v>
      </c>
      <c r="BB19" s="37" t="str">
        <f t="shared" si="12"/>
        <v>0</v>
      </c>
      <c r="BC19" s="37" t="str">
        <f t="shared" si="12"/>
        <v>0</v>
      </c>
      <c r="BD19" s="37" t="str">
        <f t="shared" si="12"/>
        <v>0</v>
      </c>
      <c r="BE19" s="37" t="str">
        <f t="shared" si="12"/>
        <v>0</v>
      </c>
      <c r="BF19" s="37" t="str">
        <f t="shared" si="12"/>
        <v>0</v>
      </c>
      <c r="BG19" s="38"/>
      <c r="BH19" s="38"/>
      <c r="BI19" s="38"/>
      <c r="BJ19" s="38"/>
      <c r="BK19" s="38"/>
      <c r="BL19" s="38"/>
      <c r="BM19" s="38"/>
    </row>
    <row r="20" spans="1:65">
      <c r="B20" s="3" t="s">
        <v>66</v>
      </c>
      <c r="C20" s="39">
        <v>0.58333333333333337</v>
      </c>
      <c r="D20" s="40">
        <v>0.625</v>
      </c>
      <c r="E20" s="105"/>
      <c r="F20" s="106"/>
      <c r="G20" s="106"/>
      <c r="H20" s="106"/>
      <c r="I20" s="106"/>
      <c r="J20" s="106"/>
      <c r="K20" s="106"/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2125</v>
      </c>
      <c r="V20" s="46">
        <v>2125</v>
      </c>
      <c r="W20" s="46">
        <v>2125</v>
      </c>
      <c r="X20" s="46">
        <v>2125</v>
      </c>
      <c r="Y20" s="46">
        <v>2125</v>
      </c>
      <c r="Z20" s="46">
        <v>2125</v>
      </c>
      <c r="AA20" s="46">
        <v>2125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21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 t="str">
        <f t="shared" si="13"/>
        <v>0</v>
      </c>
      <c r="BA20" s="37" t="str">
        <f t="shared" si="12"/>
        <v>0</v>
      </c>
      <c r="BB20" s="37" t="str">
        <f t="shared" si="12"/>
        <v>0</v>
      </c>
      <c r="BC20" s="37" t="str">
        <f t="shared" si="12"/>
        <v>0</v>
      </c>
      <c r="BD20" s="37" t="str">
        <f t="shared" si="12"/>
        <v>0</v>
      </c>
      <c r="BE20" s="37" t="str">
        <f t="shared" si="12"/>
        <v>0</v>
      </c>
      <c r="BF20" s="37" t="str">
        <f t="shared" si="12"/>
        <v>0</v>
      </c>
      <c r="BG20" s="38"/>
      <c r="BH20" s="38"/>
      <c r="BI20" s="38"/>
      <c r="BJ20" s="38"/>
      <c r="BK20" s="38"/>
      <c r="BL20" s="38"/>
      <c r="BM20" s="38"/>
    </row>
    <row r="21" spans="1:65">
      <c r="B21" s="3" t="s">
        <v>66</v>
      </c>
      <c r="C21" s="39">
        <v>0.625</v>
      </c>
      <c r="D21" s="40">
        <v>0.66666666666666663</v>
      </c>
      <c r="E21" s="105"/>
      <c r="F21" s="106"/>
      <c r="G21" s="106"/>
      <c r="H21" s="106"/>
      <c r="I21" s="106"/>
      <c r="J21" s="106"/>
      <c r="K21" s="106"/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46">
        <v>2125</v>
      </c>
      <c r="V21" s="46">
        <v>2125</v>
      </c>
      <c r="W21" s="46">
        <v>2125</v>
      </c>
      <c r="X21" s="46">
        <v>2125</v>
      </c>
      <c r="Y21" s="46">
        <v>2125</v>
      </c>
      <c r="Z21" s="46">
        <v>2125</v>
      </c>
      <c r="AA21" s="46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21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 t="str">
        <f t="shared" si="13"/>
        <v>0</v>
      </c>
      <c r="BA21" s="37" t="str">
        <f t="shared" si="12"/>
        <v>0</v>
      </c>
      <c r="BB21" s="37" t="str">
        <f t="shared" si="12"/>
        <v>0</v>
      </c>
      <c r="BC21" s="37" t="str">
        <f t="shared" si="12"/>
        <v>0</v>
      </c>
      <c r="BD21" s="37" t="str">
        <f t="shared" si="12"/>
        <v>0</v>
      </c>
      <c r="BE21" s="37" t="str">
        <f t="shared" si="12"/>
        <v>0</v>
      </c>
      <c r="BF21" s="37" t="str">
        <f t="shared" si="12"/>
        <v>0</v>
      </c>
      <c r="BG21" s="38"/>
      <c r="BH21" s="38"/>
      <c r="BI21" s="38"/>
      <c r="BJ21" s="38"/>
      <c r="BK21" s="38"/>
      <c r="BL21" s="38"/>
      <c r="BM21" s="38"/>
    </row>
    <row r="22" spans="1:65">
      <c r="B22" s="3" t="s">
        <v>66</v>
      </c>
      <c r="C22" s="39">
        <v>0.66666666666666663</v>
      </c>
      <c r="D22" s="40">
        <v>0.70833333333333337</v>
      </c>
      <c r="E22" s="105"/>
      <c r="F22" s="106"/>
      <c r="G22" s="106"/>
      <c r="H22" s="106"/>
      <c r="I22" s="106"/>
      <c r="J22" s="106"/>
      <c r="K22" s="106"/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46">
        <v>2125</v>
      </c>
      <c r="V22" s="46">
        <v>2125</v>
      </c>
      <c r="W22" s="46">
        <v>2125</v>
      </c>
      <c r="X22" s="46">
        <v>2125</v>
      </c>
      <c r="Y22" s="46">
        <v>2125</v>
      </c>
      <c r="Z22" s="46">
        <v>2125</v>
      </c>
      <c r="AA22" s="46">
        <v>2125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21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 t="str">
        <f t="shared" si="13"/>
        <v>0</v>
      </c>
      <c r="BA22" s="37" t="str">
        <f t="shared" si="12"/>
        <v>0</v>
      </c>
      <c r="BB22" s="37" t="str">
        <f t="shared" si="12"/>
        <v>0</v>
      </c>
      <c r="BC22" s="37" t="str">
        <f t="shared" si="12"/>
        <v>0</v>
      </c>
      <c r="BD22" s="37" t="str">
        <f t="shared" si="12"/>
        <v>0</v>
      </c>
      <c r="BE22" s="37" t="str">
        <f t="shared" si="12"/>
        <v>0</v>
      </c>
      <c r="BF22" s="37" t="str">
        <f t="shared" si="12"/>
        <v>0</v>
      </c>
      <c r="BG22" s="38"/>
      <c r="BH22" s="38"/>
      <c r="BI22" s="38"/>
      <c r="BJ22" s="38"/>
      <c r="BK22" s="38"/>
      <c r="BL22" s="38"/>
      <c r="BM22" s="38"/>
    </row>
    <row r="23" spans="1:65">
      <c r="B23" s="3" t="s">
        <v>66</v>
      </c>
      <c r="C23" s="39">
        <v>0.70833333333333337</v>
      </c>
      <c r="D23" s="40">
        <v>0.75</v>
      </c>
      <c r="E23" s="105"/>
      <c r="F23" s="106"/>
      <c r="G23" s="106"/>
      <c r="H23" s="106"/>
      <c r="I23" s="106"/>
      <c r="J23" s="106"/>
      <c r="K23" s="106"/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46">
        <v>2125</v>
      </c>
      <c r="V23" s="46">
        <v>2125</v>
      </c>
      <c r="W23" s="46">
        <v>2125</v>
      </c>
      <c r="X23" s="46">
        <v>2125</v>
      </c>
      <c r="Y23" s="46">
        <v>2125</v>
      </c>
      <c r="Z23" s="46">
        <v>2125</v>
      </c>
      <c r="AA23" s="46">
        <v>2125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21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 t="str">
        <f t="shared" si="13"/>
        <v>0</v>
      </c>
      <c r="BA23" s="37" t="str">
        <f t="shared" si="12"/>
        <v>0</v>
      </c>
      <c r="BB23" s="37" t="str">
        <f t="shared" si="12"/>
        <v>0</v>
      </c>
      <c r="BC23" s="37" t="str">
        <f t="shared" si="12"/>
        <v>0</v>
      </c>
      <c r="BD23" s="37" t="str">
        <f t="shared" si="12"/>
        <v>0</v>
      </c>
      <c r="BE23" s="37" t="str">
        <f t="shared" si="12"/>
        <v>0</v>
      </c>
      <c r="BF23" s="37" t="str">
        <f t="shared" si="12"/>
        <v>0</v>
      </c>
      <c r="BG23" s="38"/>
      <c r="BH23" s="38"/>
      <c r="BI23" s="38"/>
      <c r="BJ23" s="38"/>
      <c r="BK23" s="38"/>
      <c r="BL23" s="38"/>
      <c r="BM23" s="38"/>
    </row>
    <row r="24" spans="1:65">
      <c r="B24" s="3" t="s">
        <v>66</v>
      </c>
      <c r="C24" s="39">
        <v>0.75</v>
      </c>
      <c r="D24" s="40">
        <v>0.79166666666666663</v>
      </c>
      <c r="E24" s="105"/>
      <c r="F24" s="106"/>
      <c r="G24" s="106"/>
      <c r="H24" s="106"/>
      <c r="I24" s="106"/>
      <c r="J24" s="106"/>
      <c r="K24" s="106"/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4250</v>
      </c>
      <c r="V24" s="46">
        <v>4250</v>
      </c>
      <c r="W24" s="46">
        <v>4250</v>
      </c>
      <c r="X24" s="46">
        <v>4250</v>
      </c>
      <c r="Y24" s="46">
        <v>4250</v>
      </c>
      <c r="Z24" s="46">
        <v>4250</v>
      </c>
      <c r="AA24" s="46">
        <v>4250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21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 t="str">
        <f t="shared" si="13"/>
        <v>0</v>
      </c>
      <c r="BA24" s="37" t="str">
        <f t="shared" si="12"/>
        <v>0</v>
      </c>
      <c r="BB24" s="37" t="str">
        <f t="shared" si="12"/>
        <v>0</v>
      </c>
      <c r="BC24" s="37" t="str">
        <f t="shared" si="12"/>
        <v>0</v>
      </c>
      <c r="BD24" s="37" t="str">
        <f t="shared" si="12"/>
        <v>0</v>
      </c>
      <c r="BE24" s="37" t="str">
        <f t="shared" si="12"/>
        <v>0</v>
      </c>
      <c r="BF24" s="37" t="str">
        <f t="shared" si="12"/>
        <v>0</v>
      </c>
      <c r="BG24" s="38"/>
      <c r="BH24" s="38"/>
      <c r="BI24" s="38"/>
      <c r="BJ24" s="38"/>
      <c r="BK24" s="38"/>
      <c r="BL24" s="38"/>
      <c r="BM24" s="38"/>
    </row>
    <row r="25" spans="1:65">
      <c r="B25" s="3" t="s">
        <v>66</v>
      </c>
      <c r="C25" s="39">
        <v>0.79166666666666663</v>
      </c>
      <c r="D25" s="40">
        <v>0.83333333333333337</v>
      </c>
      <c r="E25" s="105"/>
      <c r="F25" s="106"/>
      <c r="G25" s="106"/>
      <c r="H25" s="106"/>
      <c r="I25" s="106"/>
      <c r="J25" s="106"/>
      <c r="K25" s="106"/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4250</v>
      </c>
      <c r="V25" s="46">
        <v>4250</v>
      </c>
      <c r="W25" s="46">
        <v>4250</v>
      </c>
      <c r="X25" s="46">
        <v>4250</v>
      </c>
      <c r="Y25" s="46">
        <v>4250</v>
      </c>
      <c r="Z25" s="46">
        <v>4250</v>
      </c>
      <c r="AA25" s="46">
        <v>4250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21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 t="str">
        <f t="shared" si="13"/>
        <v>0</v>
      </c>
      <c r="BA25" s="37" t="str">
        <f t="shared" si="12"/>
        <v>0</v>
      </c>
      <c r="BB25" s="37" t="str">
        <f t="shared" si="12"/>
        <v>0</v>
      </c>
      <c r="BC25" s="37" t="str">
        <f t="shared" si="12"/>
        <v>0</v>
      </c>
      <c r="BD25" s="37" t="str">
        <f t="shared" si="12"/>
        <v>0</v>
      </c>
      <c r="BE25" s="37" t="str">
        <f t="shared" si="12"/>
        <v>0</v>
      </c>
      <c r="BF25" s="37" t="str">
        <f t="shared" si="12"/>
        <v>0</v>
      </c>
      <c r="BG25" s="38"/>
      <c r="BH25" s="38"/>
      <c r="BI25" s="38"/>
      <c r="BJ25" s="38"/>
      <c r="BK25" s="38"/>
      <c r="BL25" s="38"/>
      <c r="BM25" s="38"/>
    </row>
    <row r="26" spans="1:65">
      <c r="B26" s="3" t="s">
        <v>66</v>
      </c>
      <c r="C26" s="39">
        <v>0.83333333333333337</v>
      </c>
      <c r="D26" s="40">
        <v>0.875</v>
      </c>
      <c r="E26" s="105"/>
      <c r="F26" s="106"/>
      <c r="G26" s="106"/>
      <c r="H26" s="106"/>
      <c r="I26" s="106"/>
      <c r="J26" s="106"/>
      <c r="K26" s="106"/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4250</v>
      </c>
      <c r="V26" s="46">
        <v>4250</v>
      </c>
      <c r="W26" s="46">
        <v>4250</v>
      </c>
      <c r="X26" s="46">
        <v>4250</v>
      </c>
      <c r="Y26" s="46">
        <v>4250</v>
      </c>
      <c r="Z26" s="46">
        <v>4250</v>
      </c>
      <c r="AA26" s="46">
        <v>4250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21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 t="str">
        <f t="shared" si="13"/>
        <v>0</v>
      </c>
      <c r="BA26" s="37" t="str">
        <f t="shared" si="12"/>
        <v>0</v>
      </c>
      <c r="BB26" s="37" t="str">
        <f t="shared" si="12"/>
        <v>0</v>
      </c>
      <c r="BC26" s="37" t="str">
        <f t="shared" si="12"/>
        <v>0</v>
      </c>
      <c r="BD26" s="37" t="str">
        <f t="shared" si="12"/>
        <v>0</v>
      </c>
      <c r="BE26" s="37" t="str">
        <f t="shared" si="12"/>
        <v>0</v>
      </c>
      <c r="BF26" s="37" t="str">
        <f t="shared" si="12"/>
        <v>0</v>
      </c>
      <c r="BG26" s="38"/>
      <c r="BH26" s="38"/>
      <c r="BI26" s="38"/>
      <c r="BJ26" s="38"/>
      <c r="BK26" s="38"/>
      <c r="BL26" s="38"/>
      <c r="BM26" s="38"/>
    </row>
    <row r="27" spans="1:65">
      <c r="B27" s="3" t="s">
        <v>66</v>
      </c>
      <c r="C27" s="39">
        <v>0.875</v>
      </c>
      <c r="D27" s="40">
        <v>0.91666666666666663</v>
      </c>
      <c r="E27" s="105"/>
      <c r="F27" s="106"/>
      <c r="G27" s="106"/>
      <c r="H27" s="106"/>
      <c r="I27" s="106"/>
      <c r="J27" s="106"/>
      <c r="K27" s="106"/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46">
        <v>4250</v>
      </c>
      <c r="V27" s="46">
        <v>4250</v>
      </c>
      <c r="W27" s="46">
        <v>4250</v>
      </c>
      <c r="X27" s="46">
        <v>4250</v>
      </c>
      <c r="Y27" s="46">
        <v>4250</v>
      </c>
      <c r="Z27" s="46">
        <v>4250</v>
      </c>
      <c r="AA27" s="46">
        <v>4250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21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 t="str">
        <f t="shared" si="13"/>
        <v>0</v>
      </c>
      <c r="BA27" s="37" t="str">
        <f t="shared" si="12"/>
        <v>0</v>
      </c>
      <c r="BB27" s="37" t="str">
        <f t="shared" si="12"/>
        <v>0</v>
      </c>
      <c r="BC27" s="37" t="str">
        <f t="shared" si="12"/>
        <v>0</v>
      </c>
      <c r="BD27" s="37" t="str">
        <f t="shared" si="12"/>
        <v>0</v>
      </c>
      <c r="BE27" s="37" t="str">
        <f t="shared" si="12"/>
        <v>0</v>
      </c>
      <c r="BF27" s="37" t="str">
        <f t="shared" si="12"/>
        <v>0</v>
      </c>
      <c r="BG27" s="38"/>
      <c r="BH27" s="38"/>
      <c r="BI27" s="38"/>
      <c r="BJ27" s="38"/>
      <c r="BK27" s="38"/>
      <c r="BL27" s="38"/>
      <c r="BM27" s="38"/>
    </row>
    <row r="28" spans="1:65">
      <c r="B28" s="3" t="s">
        <v>66</v>
      </c>
      <c r="C28" s="39">
        <v>0.91666666666666663</v>
      </c>
      <c r="D28" s="40">
        <v>0.95833333333333337</v>
      </c>
      <c r="E28" s="105"/>
      <c r="F28" s="106"/>
      <c r="G28" s="106"/>
      <c r="H28" s="106"/>
      <c r="I28" s="106"/>
      <c r="J28" s="106"/>
      <c r="K28" s="106"/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46">
        <v>4250</v>
      </c>
      <c r="V28" s="46">
        <v>4250</v>
      </c>
      <c r="W28" s="46">
        <v>4250</v>
      </c>
      <c r="X28" s="46">
        <v>4250</v>
      </c>
      <c r="Y28" s="46">
        <v>4250</v>
      </c>
      <c r="Z28" s="46">
        <v>4250</v>
      </c>
      <c r="AA28" s="46">
        <v>4250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21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 t="str">
        <f t="shared" si="13"/>
        <v>0</v>
      </c>
      <c r="BA28" s="37" t="str">
        <f t="shared" si="12"/>
        <v>0</v>
      </c>
      <c r="BB28" s="37" t="str">
        <f t="shared" si="12"/>
        <v>0</v>
      </c>
      <c r="BC28" s="37" t="str">
        <f t="shared" si="12"/>
        <v>0</v>
      </c>
      <c r="BD28" s="37" t="str">
        <f t="shared" si="12"/>
        <v>0</v>
      </c>
      <c r="BE28" s="37" t="str">
        <f t="shared" si="12"/>
        <v>0</v>
      </c>
      <c r="BF28" s="37" t="str">
        <f t="shared" si="12"/>
        <v>0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66</v>
      </c>
      <c r="C29" s="54">
        <v>0.95833333333333337</v>
      </c>
      <c r="D29" s="55">
        <v>0</v>
      </c>
      <c r="E29" s="109"/>
      <c r="F29" s="110"/>
      <c r="G29" s="110"/>
      <c r="H29" s="110"/>
      <c r="I29" s="110"/>
      <c r="J29" s="110"/>
      <c r="K29" s="110"/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46">
        <v>4250</v>
      </c>
      <c r="V29" s="46">
        <v>4250</v>
      </c>
      <c r="W29" s="46">
        <v>4250</v>
      </c>
      <c r="X29" s="46">
        <v>4250</v>
      </c>
      <c r="Y29" s="46">
        <v>4250</v>
      </c>
      <c r="Z29" s="46">
        <v>4250</v>
      </c>
      <c r="AA29" s="46">
        <v>4250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22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 t="str">
        <f t="shared" si="13"/>
        <v>0</v>
      </c>
      <c r="BA29" s="37" t="str">
        <f t="shared" si="12"/>
        <v>0</v>
      </c>
      <c r="BB29" s="37" t="str">
        <f t="shared" si="12"/>
        <v>0</v>
      </c>
      <c r="BC29" s="37" t="str">
        <f t="shared" si="12"/>
        <v>0</v>
      </c>
      <c r="BD29" s="37" t="str">
        <f t="shared" si="12"/>
        <v>0</v>
      </c>
      <c r="BE29" s="37" t="str">
        <f t="shared" si="12"/>
        <v>0</v>
      </c>
      <c r="BF29" s="37" t="str">
        <f t="shared" si="12"/>
        <v>0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0</v>
      </c>
      <c r="N30" s="70">
        <f t="shared" si="15"/>
        <v>0</v>
      </c>
      <c r="O30" s="70">
        <f t="shared" si="15"/>
        <v>0</v>
      </c>
      <c r="P30" s="70">
        <f t="shared" si="15"/>
        <v>0</v>
      </c>
      <c r="Q30" s="70">
        <f t="shared" si="15"/>
        <v>0</v>
      </c>
      <c r="R30" s="70">
        <f t="shared" si="15"/>
        <v>0</v>
      </c>
      <c r="S30" s="70">
        <f t="shared" si="15"/>
        <v>0</v>
      </c>
      <c r="T30" s="71">
        <f t="shared" ca="1" si="15"/>
        <v>0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0</v>
      </c>
      <c r="AC30" s="70">
        <f t="shared" ca="1" si="16"/>
        <v>0</v>
      </c>
      <c r="AD30" s="70">
        <f t="shared" ca="1" si="16"/>
        <v>0</v>
      </c>
      <c r="AE30" s="70">
        <f t="shared" ca="1" si="16"/>
        <v>0</v>
      </c>
      <c r="AF30" s="70">
        <f t="shared" ca="1" si="16"/>
        <v>0</v>
      </c>
      <c r="AG30" s="70">
        <f t="shared" ca="1" si="16"/>
        <v>0</v>
      </c>
      <c r="AH30" s="70">
        <f t="shared" ca="1" si="16"/>
        <v>0</v>
      </c>
      <c r="AI30" s="71">
        <f t="shared" ca="1" si="16"/>
        <v>0</v>
      </c>
      <c r="AJ30" s="70">
        <f t="shared" ca="1" si="16"/>
        <v>0</v>
      </c>
      <c r="AK30" s="70">
        <f t="shared" ca="1" si="16"/>
        <v>0</v>
      </c>
      <c r="AL30" s="70">
        <f t="shared" ca="1" si="16"/>
        <v>0</v>
      </c>
      <c r="AM30" s="70">
        <f t="shared" ca="1" si="16"/>
        <v>0</v>
      </c>
      <c r="AN30" s="70">
        <f t="shared" ca="1" si="16"/>
        <v>0</v>
      </c>
      <c r="AO30" s="70">
        <f t="shared" ca="1" si="16"/>
        <v>0</v>
      </c>
      <c r="AP30" s="70">
        <f t="shared" ca="1" si="16"/>
        <v>0</v>
      </c>
      <c r="AQ30" s="71">
        <f t="shared" ca="1" si="16"/>
        <v>0</v>
      </c>
      <c r="AR30" s="70" t="e">
        <f t="shared" ref="AR30:AY30" ca="1" si="17">AB30/AJ30</f>
        <v>#DIV/0!</v>
      </c>
      <c r="AS30" s="70" t="e">
        <f t="shared" ca="1" si="17"/>
        <v>#DIV/0!</v>
      </c>
      <c r="AT30" s="70" t="e">
        <f t="shared" ca="1" si="17"/>
        <v>#DIV/0!</v>
      </c>
      <c r="AU30" s="70" t="e">
        <f t="shared" ca="1" si="17"/>
        <v>#DIV/0!</v>
      </c>
      <c r="AV30" s="70" t="e">
        <f t="shared" ca="1" si="17"/>
        <v>#DIV/0!</v>
      </c>
      <c r="AW30" s="70" t="e">
        <f t="shared" ca="1" si="17"/>
        <v>#DIV/0!</v>
      </c>
      <c r="AX30" s="70" t="e">
        <f t="shared" ca="1" si="17"/>
        <v>#DIV/0!</v>
      </c>
      <c r="AY30" s="72" t="e">
        <f t="shared" ca="1" si="17"/>
        <v>#DIV/0!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/>
      <c r="N32" s="78"/>
      <c r="O32" s="77"/>
      <c r="P32" s="77"/>
      <c r="Q32" s="74"/>
      <c r="R32" s="77"/>
      <c r="S32" s="77"/>
      <c r="T32" s="77"/>
      <c r="U32" s="74"/>
      <c r="V32" s="133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7" t="s">
        <v>31</v>
      </c>
      <c r="M33" s="78" t="e">
        <f ca="1">AI30/AQ30</f>
        <v>#DIV/0!</v>
      </c>
      <c r="N33" s="82"/>
      <c r="O33" s="69"/>
      <c r="P33" s="77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 t="e">
        <f ca="1">AQ32/AQ30</f>
        <v>#DIV/0!</v>
      </c>
      <c r="AR33" s="68"/>
      <c r="AS33" s="68"/>
      <c r="AT33" s="68"/>
      <c r="AU33" s="68"/>
      <c r="AV33" s="68"/>
      <c r="AW33" s="68"/>
      <c r="AX33" s="68"/>
      <c r="AY33" s="84">
        <f ca="1">AY32-M32</f>
        <v>0</v>
      </c>
      <c r="AZ33" s="73">
        <f ca="1">AQ30*70%</f>
        <v>0</v>
      </c>
      <c r="BA33" s="73">
        <v>4836</v>
      </c>
      <c r="BB33" s="73">
        <f ca="1">BA33+AZ33</f>
        <v>4836</v>
      </c>
      <c r="BC33" s="73">
        <f>M32</f>
        <v>0</v>
      </c>
      <c r="BD33" s="73">
        <f ca="1">BC33/BB33</f>
        <v>0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7" t="s">
        <v>32</v>
      </c>
      <c r="M34" s="85" t="e">
        <f ca="1">M33*3</f>
        <v>#DIV/0!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Y36" s="94"/>
      <c r="AZ36" s="98" t="e">
        <f ca="1">M32/AY30</f>
        <v>#DIV/0!</v>
      </c>
      <c r="BA36" s="98"/>
      <c r="BB36" s="98"/>
      <c r="BC36" s="98"/>
      <c r="BD36" s="98"/>
    </row>
    <row r="37" spans="1:58">
      <c r="AZ37" s="73" t="e">
        <f ca="1">AZ36*70%</f>
        <v>#DIV/0!</v>
      </c>
    </row>
    <row r="38" spans="1:58" s="96" customFormat="1">
      <c r="A38" s="119" t="s">
        <v>67</v>
      </c>
      <c r="AZ38" s="245"/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4">
      <c r="A49" s="97"/>
      <c r="B49" s="97"/>
    </row>
    <row r="50" spans="1:4">
      <c r="A50" s="97"/>
      <c r="B50" s="97"/>
    </row>
    <row r="51" spans="1:4">
      <c r="A51" s="97"/>
      <c r="B51" s="97"/>
    </row>
    <row r="52" spans="1:4">
      <c r="A52" s="97"/>
      <c r="B52" s="97"/>
    </row>
    <row r="53" spans="1:4">
      <c r="A53" s="97"/>
      <c r="B53" s="97"/>
    </row>
    <row r="54" spans="1:4">
      <c r="A54" s="97"/>
      <c r="B54" s="97"/>
    </row>
    <row r="55" spans="1:4">
      <c r="A55" s="97"/>
      <c r="B55" s="97"/>
    </row>
    <row r="56" spans="1:4">
      <c r="A56" s="97"/>
      <c r="B56" s="97"/>
    </row>
    <row r="57" spans="1:4">
      <c r="A57" s="97"/>
      <c r="B57" s="97"/>
    </row>
    <row r="58" spans="1:4">
      <c r="C58" s="98"/>
      <c r="D58" s="98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49" priority="2" operator="containsText" text="Paid">
      <formula>NOT(ISERROR(SEARCH("Paid",B6)))</formula>
    </cfRule>
    <cfRule type="containsText" dxfId="48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P44"/>
  <sheetViews>
    <sheetView zoomScale="50" zoomScaleNormal="50" workbookViewId="0">
      <selection activeCell="P24" sqref="P24"/>
    </sheetView>
  </sheetViews>
  <sheetFormatPr defaultRowHeight="14.4"/>
  <cols>
    <col min="1" max="1" width="13" customWidth="1"/>
    <col min="2" max="2" width="12" bestFit="1" customWidth="1"/>
    <col min="3" max="3" width="8.44140625" bestFit="1" customWidth="1"/>
    <col min="4" max="4" width="7.21875" bestFit="1" customWidth="1"/>
    <col min="5" max="5" width="7.5546875" bestFit="1" customWidth="1"/>
    <col min="6" max="6" width="14.77734375" bestFit="1" customWidth="1"/>
    <col min="7" max="8" width="7.5546875" bestFit="1" customWidth="1"/>
    <col min="9" max="10" width="14.77734375" bestFit="1" customWidth="1"/>
    <col min="11" max="11" width="14.77734375" customWidth="1"/>
    <col min="12" max="12" width="16.5546875" bestFit="1" customWidth="1"/>
    <col min="13" max="13" width="15.44140625" bestFit="1" customWidth="1"/>
    <col min="14" max="14" width="8.77734375" bestFit="1" customWidth="1"/>
    <col min="15" max="15" width="7.88671875" bestFit="1" customWidth="1"/>
    <col min="16" max="16" width="8.33203125" bestFit="1" customWidth="1"/>
    <col min="17" max="17" width="7.88671875" bestFit="1" customWidth="1"/>
    <col min="18" max="18" width="6.77734375" bestFit="1" customWidth="1"/>
    <col min="19" max="19" width="7.44140625" bestFit="1" customWidth="1"/>
    <col min="20" max="20" width="14.109375" bestFit="1" customWidth="1"/>
    <col min="21" max="27" width="9" bestFit="1" customWidth="1"/>
    <col min="28" max="28" width="10.5546875" bestFit="1" customWidth="1"/>
    <col min="29" max="29" width="11" bestFit="1" customWidth="1"/>
    <col min="30" max="30" width="11.44140625" bestFit="1" customWidth="1"/>
    <col min="31" max="31" width="11" bestFit="1" customWidth="1"/>
    <col min="32" max="34" width="9.88671875" bestFit="1" customWidth="1"/>
    <col min="35" max="35" width="18.7773437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27.77734375" bestFit="1" customWidth="1"/>
    <col min="44" max="44" width="8.44140625" hidden="1" customWidth="1"/>
    <col min="45" max="45" width="9.44140625" hidden="1" customWidth="1"/>
    <col min="46" max="46" width="9" hidden="1" customWidth="1"/>
    <col min="47" max="47" width="13.44140625" hidden="1" customWidth="1"/>
    <col min="48" max="48" width="8.44140625" hidden="1" customWidth="1"/>
    <col min="49" max="49" width="8.21875" hidden="1" customWidth="1"/>
    <col min="50" max="50" width="8" hidden="1" customWidth="1"/>
    <col min="51" max="51" width="17.77734375" bestFit="1" customWidth="1"/>
    <col min="52" max="52" width="12.77734375" bestFit="1" customWidth="1"/>
    <col min="53" max="53" width="13" bestFit="1" customWidth="1"/>
    <col min="54" max="54" width="9.77734375" bestFit="1" customWidth="1"/>
    <col min="55" max="55" width="12.5546875" bestFit="1" customWidth="1"/>
    <col min="56" max="58" width="9.777343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77734375" bestFit="1" customWidth="1"/>
    <col min="65" max="65" width="8" bestFit="1" customWidth="1"/>
    <col min="67" max="67" width="6.21875" bestFit="1" customWidth="1"/>
    <col min="68" max="68" width="2.77734375" bestFit="1" customWidth="1"/>
  </cols>
  <sheetData>
    <row r="1" spans="1:68" ht="15" customHeight="1">
      <c r="A1" s="314">
        <v>43466</v>
      </c>
      <c r="B1" s="315" t="s">
        <v>44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68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</row>
    <row r="3" spans="1:68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O3" s="1">
        <v>0</v>
      </c>
      <c r="BP3">
        <v>7</v>
      </c>
    </row>
    <row r="4" spans="1:68" ht="15" thickBot="1">
      <c r="B4" s="3"/>
      <c r="C4" s="188"/>
      <c r="D4" s="187"/>
      <c r="E4" s="188"/>
      <c r="F4" s="187"/>
      <c r="G4" s="187"/>
      <c r="H4" s="187"/>
      <c r="I4" s="187"/>
      <c r="J4" s="187"/>
      <c r="K4" s="189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O4">
        <v>2500</v>
      </c>
      <c r="BP4">
        <v>6</v>
      </c>
    </row>
    <row r="5" spans="1:6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>BO4+500</f>
        <v>3000</v>
      </c>
      <c r="BP5">
        <v>0</v>
      </c>
    </row>
    <row r="6" spans="1:68">
      <c r="A6" s="10">
        <v>43497</v>
      </c>
      <c r="B6" s="3" t="s">
        <v>53</v>
      </c>
      <c r="C6" s="148">
        <v>0</v>
      </c>
      <c r="D6" s="149">
        <v>4.1666666666666664E-2</v>
      </c>
      <c r="E6" s="194">
        <v>5.0999999999999997E-2</v>
      </c>
      <c r="F6" s="194">
        <v>2.1999999999999999E-2</v>
      </c>
      <c r="G6" s="194">
        <v>1.2E-2</v>
      </c>
      <c r="H6" s="194">
        <v>8.5000000000000006E-2</v>
      </c>
      <c r="I6" s="194">
        <v>6.2E-2</v>
      </c>
      <c r="J6" s="194">
        <v>5.0999999999999997E-2</v>
      </c>
      <c r="K6" s="194">
        <v>3.0000000000000001E-3</v>
      </c>
      <c r="L6" s="24">
        <f t="shared" ref="L6:L31" ca="1" si="4">T6*6</f>
        <v>0</v>
      </c>
      <c r="M6" s="25">
        <f t="shared" ref="M6:S23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31" ca="1" si="6">IFERROR(M6*M$4+N6*N$4+O6*O$4+P6*P$4+Q6*Q$4+R6*R$4+S6*S$4,"0")</f>
        <v>0</v>
      </c>
      <c r="U6" s="29">
        <v>8500</v>
      </c>
      <c r="V6" s="30">
        <v>8500</v>
      </c>
      <c r="W6" s="30">
        <v>8500</v>
      </c>
      <c r="X6" s="30">
        <v>8500</v>
      </c>
      <c r="Y6" s="30">
        <v>8500</v>
      </c>
      <c r="Z6" s="30">
        <v>8500</v>
      </c>
      <c r="AA6" s="31">
        <v>8500</v>
      </c>
      <c r="AB6" s="32">
        <f t="shared" ref="AB6:AH31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31" ca="1" si="8">SUM(AB6:AH6)</f>
        <v>0</v>
      </c>
      <c r="AJ6" s="32">
        <f t="shared" ref="AJ6:AP31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31" ca="1" si="10">SUM(AJ6:AP6)</f>
        <v>0</v>
      </c>
      <c r="AR6" s="32" t="str">
        <f t="shared" ref="AR6:AY31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>IFERROR(U6/6/E6,"0")</f>
        <v>27777.777777777781</v>
      </c>
      <c r="BA6" s="37">
        <f t="shared" ref="BA6:BF31" si="12">IFERROR(V6/6/F6,"0")</f>
        <v>64393.939393939399</v>
      </c>
      <c r="BB6" s="37">
        <f t="shared" si="12"/>
        <v>118055.55555555556</v>
      </c>
      <c r="BC6" s="37">
        <f t="shared" si="12"/>
        <v>16666.666666666668</v>
      </c>
      <c r="BD6" s="37">
        <f t="shared" si="12"/>
        <v>22849.4623655914</v>
      </c>
      <c r="BE6" s="37">
        <f t="shared" si="12"/>
        <v>27777.777777777781</v>
      </c>
      <c r="BF6" s="37">
        <f t="shared" si="12"/>
        <v>472222.22222222225</v>
      </c>
      <c r="BG6" s="38">
        <f>IFERROR(VLOOKUP(AZ6,$BP$3:$BQ$7,2,TRUE),"")</f>
        <v>0</v>
      </c>
      <c r="BH6" s="38">
        <f t="shared" ref="BH6:BM23" si="13">IFERROR(VLOOKUP(BA6,$BP$3:$BQ$7,2,TRUE),"")</f>
        <v>0</v>
      </c>
      <c r="BI6" s="38">
        <f t="shared" si="13"/>
        <v>0</v>
      </c>
      <c r="BJ6" s="38">
        <f t="shared" si="13"/>
        <v>0</v>
      </c>
      <c r="BK6" s="38">
        <f t="shared" si="13"/>
        <v>0</v>
      </c>
      <c r="BL6" s="38">
        <f t="shared" si="13"/>
        <v>0</v>
      </c>
      <c r="BM6" s="38">
        <f t="shared" si="13"/>
        <v>0</v>
      </c>
      <c r="BO6">
        <f>BO5+500</f>
        <v>3500</v>
      </c>
      <c r="BP6">
        <v>0</v>
      </c>
    </row>
    <row r="7" spans="1:68">
      <c r="A7" s="10">
        <v>43525</v>
      </c>
      <c r="B7" s="3" t="s">
        <v>53</v>
      </c>
      <c r="C7" s="143">
        <v>4.1666666666666664E-2</v>
      </c>
      <c r="D7" s="144">
        <v>8.3333333333333329E-2</v>
      </c>
      <c r="E7" s="194">
        <v>4.5999999999999999E-2</v>
      </c>
      <c r="F7" s="194">
        <v>7.0000000000000001E-3</v>
      </c>
      <c r="G7" s="194">
        <v>4.3999999999999997E-2</v>
      </c>
      <c r="H7" s="194">
        <v>4.3999999999999997E-2</v>
      </c>
      <c r="I7" s="194">
        <v>8.0000000000000002E-3</v>
      </c>
      <c r="J7" s="194">
        <v>1.0999999999999999E-2</v>
      </c>
      <c r="K7" s="194">
        <v>7.0000000000000001E-3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>
        <v>8500</v>
      </c>
      <c r="V7" s="47">
        <v>8500</v>
      </c>
      <c r="W7" s="47">
        <v>8500</v>
      </c>
      <c r="X7" s="47">
        <v>8500</v>
      </c>
      <c r="Y7" s="47">
        <v>8500</v>
      </c>
      <c r="Z7" s="47">
        <v>8500</v>
      </c>
      <c r="AA7" s="48">
        <v>8500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21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31" si="14">IFERROR(U7/6/E7,"0")</f>
        <v>30797.101449275364</v>
      </c>
      <c r="BA7" s="37">
        <f t="shared" si="12"/>
        <v>202380.9523809524</v>
      </c>
      <c r="BB7" s="37">
        <f t="shared" si="12"/>
        <v>32196.9696969697</v>
      </c>
      <c r="BC7" s="37">
        <f t="shared" si="12"/>
        <v>32196.9696969697</v>
      </c>
      <c r="BD7" s="37">
        <f t="shared" si="12"/>
        <v>177083.33333333334</v>
      </c>
      <c r="BE7" s="37">
        <f t="shared" si="12"/>
        <v>128787.8787878788</v>
      </c>
      <c r="BF7" s="37">
        <f t="shared" si="12"/>
        <v>202380.9523809524</v>
      </c>
      <c r="BG7" s="38">
        <f t="shared" ref="BG7:BG22" si="15">IFERROR(VLOOKUP(AZ7,$BP$3:$BQ$7,2,TRUE),"")</f>
        <v>0</v>
      </c>
      <c r="BH7" s="38">
        <f t="shared" si="13"/>
        <v>0</v>
      </c>
      <c r="BI7" s="38">
        <f t="shared" si="13"/>
        <v>0</v>
      </c>
      <c r="BJ7" s="38">
        <f t="shared" si="13"/>
        <v>0</v>
      </c>
      <c r="BK7" s="38">
        <f t="shared" si="13"/>
        <v>0</v>
      </c>
      <c r="BL7" s="38">
        <f t="shared" si="13"/>
        <v>0</v>
      </c>
      <c r="BM7" s="38">
        <f t="shared" si="13"/>
        <v>0</v>
      </c>
      <c r="BO7">
        <f>BO6+500</f>
        <v>4000</v>
      </c>
      <c r="BP7">
        <v>0</v>
      </c>
    </row>
    <row r="8" spans="1:68">
      <c r="A8" s="10">
        <v>43556</v>
      </c>
      <c r="B8" s="3" t="s">
        <v>53</v>
      </c>
      <c r="C8" s="143">
        <v>8.3333333333333329E-2</v>
      </c>
      <c r="D8" s="144">
        <v>0.125</v>
      </c>
      <c r="E8" s="194">
        <v>6.5000000000000002E-2</v>
      </c>
      <c r="F8" s="194">
        <v>0</v>
      </c>
      <c r="G8" s="194">
        <v>3.0000000000000001E-3</v>
      </c>
      <c r="H8" s="194">
        <v>3.2000000000000001E-2</v>
      </c>
      <c r="I8" s="194">
        <v>5.0000000000000001E-3</v>
      </c>
      <c r="J8" s="194">
        <v>0</v>
      </c>
      <c r="K8" s="194">
        <v>5.0000000000000001E-3</v>
      </c>
      <c r="L8" s="41">
        <f t="shared" ca="1" si="4"/>
        <v>0</v>
      </c>
      <c r="M8" s="42">
        <f t="shared" si="5"/>
        <v>0</v>
      </c>
      <c r="N8" s="43" t="str">
        <f t="shared" si="5"/>
        <v/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 t="str">
        <f t="shared" si="5"/>
        <v/>
      </c>
      <c r="S8" s="44">
        <f t="shared" si="5"/>
        <v>0</v>
      </c>
      <c r="T8" s="45" t="str">
        <f t="shared" ca="1" si="6"/>
        <v>0</v>
      </c>
      <c r="U8" s="46">
        <v>8500</v>
      </c>
      <c r="V8" s="47">
        <v>8500</v>
      </c>
      <c r="W8" s="47">
        <v>8500</v>
      </c>
      <c r="X8" s="47">
        <v>8500</v>
      </c>
      <c r="Y8" s="47">
        <v>8500</v>
      </c>
      <c r="Z8" s="47">
        <v>8500</v>
      </c>
      <c r="AA8" s="48">
        <v>8500</v>
      </c>
      <c r="AB8" s="49">
        <f t="shared" ca="1" si="7"/>
        <v>0</v>
      </c>
      <c r="AC8" s="50" t="e">
        <f t="shared" ca="1" si="7"/>
        <v>#VALUE!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 t="e">
        <f t="shared" ca="1" si="7"/>
        <v>#VALUE!</v>
      </c>
      <c r="AH8" s="51">
        <f t="shared" ca="1" si="7"/>
        <v>0</v>
      </c>
      <c r="AI8" s="121"/>
      <c r="AJ8" s="49"/>
      <c r="AK8" s="50"/>
      <c r="AL8" s="50"/>
      <c r="AM8" s="50"/>
      <c r="AN8" s="50"/>
      <c r="AO8" s="50"/>
      <c r="AP8" s="51"/>
      <c r="AQ8" s="52"/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si="11"/>
        <v/>
      </c>
      <c r="AZ8" s="37">
        <f t="shared" si="14"/>
        <v>21794.871794871797</v>
      </c>
      <c r="BA8" s="37" t="str">
        <f t="shared" si="12"/>
        <v>0</v>
      </c>
      <c r="BB8" s="37">
        <f t="shared" si="12"/>
        <v>472222.22222222225</v>
      </c>
      <c r="BC8" s="37">
        <f t="shared" si="12"/>
        <v>44270.833333333336</v>
      </c>
      <c r="BD8" s="37">
        <f t="shared" si="12"/>
        <v>283333.33333333331</v>
      </c>
      <c r="BE8" s="37" t="str">
        <f t="shared" si="12"/>
        <v>0</v>
      </c>
      <c r="BF8" s="37">
        <f t="shared" si="12"/>
        <v>283333.33333333331</v>
      </c>
      <c r="BG8" s="38">
        <f t="shared" si="15"/>
        <v>0</v>
      </c>
      <c r="BH8" s="38" t="str">
        <f t="shared" si="13"/>
        <v/>
      </c>
      <c r="BI8" s="38">
        <f t="shared" si="13"/>
        <v>0</v>
      </c>
      <c r="BJ8" s="38">
        <f t="shared" si="13"/>
        <v>0</v>
      </c>
      <c r="BK8" s="38">
        <f t="shared" si="13"/>
        <v>0</v>
      </c>
      <c r="BL8" s="38" t="str">
        <f t="shared" si="13"/>
        <v/>
      </c>
      <c r="BM8" s="38">
        <f t="shared" si="13"/>
        <v>0</v>
      </c>
      <c r="BO8">
        <f t="shared" ref="BO8:BO9" si="16">BO7+1000</f>
        <v>5000</v>
      </c>
      <c r="BP8">
        <v>0</v>
      </c>
    </row>
    <row r="9" spans="1:68">
      <c r="A9" s="10">
        <v>43586</v>
      </c>
      <c r="B9" s="3" t="s">
        <v>53</v>
      </c>
      <c r="C9" s="143">
        <v>0.125</v>
      </c>
      <c r="D9" s="144">
        <v>0.16666666666666666</v>
      </c>
      <c r="E9" s="194">
        <v>6.0000000000000001E-3</v>
      </c>
      <c r="F9" s="194">
        <v>0</v>
      </c>
      <c r="G9" s="194">
        <v>1.4E-2</v>
      </c>
      <c r="H9" s="194">
        <v>4.7E-2</v>
      </c>
      <c r="I9" s="194">
        <v>2E-3</v>
      </c>
      <c r="J9" s="194">
        <v>3.3000000000000002E-2</v>
      </c>
      <c r="K9" s="194">
        <v>0</v>
      </c>
      <c r="L9" s="41">
        <f t="shared" ca="1" si="4"/>
        <v>0</v>
      </c>
      <c r="M9" s="42">
        <f t="shared" si="5"/>
        <v>0</v>
      </c>
      <c r="N9" s="43" t="str">
        <f t="shared" si="5"/>
        <v/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 t="str">
        <f t="shared" si="5"/>
        <v/>
      </c>
      <c r="T9" s="45" t="str">
        <f t="shared" ca="1" si="6"/>
        <v>0</v>
      </c>
      <c r="U9" s="46">
        <v>8500</v>
      </c>
      <c r="V9" s="47">
        <v>8500</v>
      </c>
      <c r="W9" s="47">
        <v>8500</v>
      </c>
      <c r="X9" s="47">
        <v>8500</v>
      </c>
      <c r="Y9" s="47">
        <v>8500</v>
      </c>
      <c r="Z9" s="47">
        <v>8500</v>
      </c>
      <c r="AA9" s="48">
        <v>8500</v>
      </c>
      <c r="AB9" s="49">
        <f t="shared" ca="1" si="7"/>
        <v>0</v>
      </c>
      <c r="AC9" s="50" t="e">
        <f t="shared" ca="1" si="7"/>
        <v>#VALUE!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 t="e">
        <f t="shared" ca="1" si="7"/>
        <v>#VALUE!</v>
      </c>
      <c r="AI9" s="121"/>
      <c r="AJ9" s="49"/>
      <c r="AK9" s="50"/>
      <c r="AL9" s="50"/>
      <c r="AM9" s="50"/>
      <c r="AN9" s="50"/>
      <c r="AO9" s="50"/>
      <c r="AP9" s="51"/>
      <c r="AQ9" s="52"/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si="11"/>
        <v/>
      </c>
      <c r="AZ9" s="37">
        <f t="shared" si="14"/>
        <v>236111.11111111112</v>
      </c>
      <c r="BA9" s="37" t="str">
        <f t="shared" si="12"/>
        <v>0</v>
      </c>
      <c r="BB9" s="37">
        <f t="shared" si="12"/>
        <v>101190.4761904762</v>
      </c>
      <c r="BC9" s="37">
        <f t="shared" si="12"/>
        <v>30141.843971631206</v>
      </c>
      <c r="BD9" s="37">
        <f t="shared" si="12"/>
        <v>708333.33333333337</v>
      </c>
      <c r="BE9" s="37">
        <f t="shared" si="12"/>
        <v>42929.292929292933</v>
      </c>
      <c r="BF9" s="37" t="str">
        <f t="shared" si="12"/>
        <v>0</v>
      </c>
      <c r="BG9" s="38">
        <f t="shared" si="15"/>
        <v>0</v>
      </c>
      <c r="BH9" s="38" t="str">
        <f t="shared" si="13"/>
        <v/>
      </c>
      <c r="BI9" s="38">
        <f t="shared" si="13"/>
        <v>0</v>
      </c>
      <c r="BJ9" s="38">
        <f t="shared" si="13"/>
        <v>0</v>
      </c>
      <c r="BK9" s="38">
        <f t="shared" si="13"/>
        <v>0</v>
      </c>
      <c r="BL9" s="38">
        <f t="shared" si="13"/>
        <v>0</v>
      </c>
      <c r="BM9" s="38" t="str">
        <f t="shared" si="13"/>
        <v/>
      </c>
      <c r="BO9">
        <f t="shared" si="16"/>
        <v>6000</v>
      </c>
      <c r="BP9">
        <v>0</v>
      </c>
    </row>
    <row r="10" spans="1:68">
      <c r="A10" s="10">
        <v>43617</v>
      </c>
      <c r="B10" s="3" t="s">
        <v>53</v>
      </c>
      <c r="C10" s="143">
        <v>0.16666666666666666</v>
      </c>
      <c r="D10" s="144">
        <v>0.20833333333333334</v>
      </c>
      <c r="E10" s="194">
        <v>7.0000000000000001E-3</v>
      </c>
      <c r="F10" s="194">
        <v>0</v>
      </c>
      <c r="G10" s="194">
        <v>5.0000000000000001E-3</v>
      </c>
      <c r="H10" s="194">
        <v>3.1E-2</v>
      </c>
      <c r="I10" s="194">
        <v>1E-3</v>
      </c>
      <c r="J10" s="194">
        <v>3.0000000000000001E-3</v>
      </c>
      <c r="K10" s="194">
        <v>1E-3</v>
      </c>
      <c r="L10" s="41">
        <f t="shared" ca="1" si="4"/>
        <v>0</v>
      </c>
      <c r="M10" s="42">
        <f t="shared" si="5"/>
        <v>0</v>
      </c>
      <c r="N10" s="43" t="str">
        <f t="shared" si="5"/>
        <v/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 t="str">
        <f t="shared" ca="1" si="6"/>
        <v>0</v>
      </c>
      <c r="U10" s="46">
        <v>8500</v>
      </c>
      <c r="V10" s="47">
        <v>8500</v>
      </c>
      <c r="W10" s="47">
        <v>8500</v>
      </c>
      <c r="X10" s="47">
        <v>8500</v>
      </c>
      <c r="Y10" s="47">
        <v>8500</v>
      </c>
      <c r="Z10" s="47">
        <v>8500</v>
      </c>
      <c r="AA10" s="48">
        <v>8500</v>
      </c>
      <c r="AB10" s="49">
        <f t="shared" ca="1" si="7"/>
        <v>0</v>
      </c>
      <c r="AC10" s="50" t="e">
        <f t="shared" ca="1" si="7"/>
        <v>#VALUE!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21"/>
      <c r="AJ10" s="49"/>
      <c r="AK10" s="50"/>
      <c r="AL10" s="50"/>
      <c r="AM10" s="50"/>
      <c r="AN10" s="50"/>
      <c r="AO10" s="50"/>
      <c r="AP10" s="51"/>
      <c r="AQ10" s="52"/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si="11"/>
        <v/>
      </c>
      <c r="AZ10" s="37">
        <f t="shared" si="14"/>
        <v>202380.9523809524</v>
      </c>
      <c r="BA10" s="37" t="str">
        <f t="shared" si="12"/>
        <v>0</v>
      </c>
      <c r="BB10" s="37">
        <f t="shared" si="12"/>
        <v>283333.33333333331</v>
      </c>
      <c r="BC10" s="37">
        <f t="shared" si="12"/>
        <v>45698.9247311828</v>
      </c>
      <c r="BD10" s="37">
        <f t="shared" si="12"/>
        <v>1416666.6666666667</v>
      </c>
      <c r="BE10" s="37">
        <f t="shared" si="12"/>
        <v>472222.22222222225</v>
      </c>
      <c r="BF10" s="37">
        <f t="shared" si="12"/>
        <v>1416666.6666666667</v>
      </c>
      <c r="BG10" s="38">
        <f t="shared" si="15"/>
        <v>0</v>
      </c>
      <c r="BH10" s="38" t="str">
        <f t="shared" si="13"/>
        <v/>
      </c>
      <c r="BI10" s="38">
        <f t="shared" si="13"/>
        <v>0</v>
      </c>
      <c r="BJ10" s="38">
        <f t="shared" si="13"/>
        <v>0</v>
      </c>
      <c r="BK10" s="38">
        <f t="shared" si="13"/>
        <v>0</v>
      </c>
      <c r="BL10" s="38">
        <f t="shared" si="13"/>
        <v>0</v>
      </c>
      <c r="BM10" s="38">
        <f t="shared" si="13"/>
        <v>0</v>
      </c>
    </row>
    <row r="11" spans="1:68">
      <c r="A11" s="10">
        <v>43647</v>
      </c>
      <c r="B11" s="3" t="s">
        <v>53</v>
      </c>
      <c r="C11" s="143">
        <v>0.20833333333333334</v>
      </c>
      <c r="D11" s="144">
        <v>0.25</v>
      </c>
      <c r="E11" s="194">
        <v>0.03</v>
      </c>
      <c r="F11" s="194">
        <v>0.121</v>
      </c>
      <c r="G11" s="194">
        <v>0.10100000000000001</v>
      </c>
      <c r="H11" s="194">
        <v>7.5999999999999998E-2</v>
      </c>
      <c r="I11" s="194">
        <v>0.13700000000000001</v>
      </c>
      <c r="J11" s="194">
        <v>0.152</v>
      </c>
      <c r="K11" s="194">
        <v>9.4E-2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8500</v>
      </c>
      <c r="V11" s="47">
        <v>8500</v>
      </c>
      <c r="W11" s="47">
        <v>8500</v>
      </c>
      <c r="X11" s="47">
        <v>8500</v>
      </c>
      <c r="Y11" s="47">
        <v>8500</v>
      </c>
      <c r="Z11" s="47">
        <v>8500</v>
      </c>
      <c r="AA11" s="48">
        <v>8500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21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4"/>
        <v>47222.222222222226</v>
      </c>
      <c r="BA11" s="37">
        <f t="shared" si="12"/>
        <v>11707.988980716254</v>
      </c>
      <c r="BB11" s="37">
        <f t="shared" si="12"/>
        <v>14026.402640264027</v>
      </c>
      <c r="BC11" s="37">
        <f t="shared" si="12"/>
        <v>18640.350877192985</v>
      </c>
      <c r="BD11" s="37">
        <f t="shared" si="12"/>
        <v>10340.632603406326</v>
      </c>
      <c r="BE11" s="37">
        <f t="shared" si="12"/>
        <v>9320.1754385964923</v>
      </c>
      <c r="BF11" s="37">
        <f t="shared" si="12"/>
        <v>15070.921985815603</v>
      </c>
      <c r="BG11" s="38">
        <f t="shared" si="15"/>
        <v>0</v>
      </c>
      <c r="BH11" s="38">
        <f t="shared" si="13"/>
        <v>0</v>
      </c>
      <c r="BI11" s="38">
        <f t="shared" si="13"/>
        <v>0</v>
      </c>
      <c r="BJ11" s="38">
        <f t="shared" si="13"/>
        <v>0</v>
      </c>
      <c r="BK11" s="38">
        <f t="shared" si="13"/>
        <v>0</v>
      </c>
      <c r="BL11" s="38">
        <f t="shared" si="13"/>
        <v>0</v>
      </c>
      <c r="BM11" s="38">
        <f t="shared" si="13"/>
        <v>0</v>
      </c>
    </row>
    <row r="12" spans="1:68">
      <c r="A12" s="10">
        <v>43678</v>
      </c>
      <c r="B12" s="3" t="s">
        <v>53</v>
      </c>
      <c r="C12" s="143">
        <v>0.25</v>
      </c>
      <c r="D12" s="144">
        <v>0.29166666666666669</v>
      </c>
      <c r="E12" s="194">
        <v>0.433</v>
      </c>
      <c r="F12" s="194">
        <v>0.48099999999999998</v>
      </c>
      <c r="G12" s="194">
        <v>0.65200000000000002</v>
      </c>
      <c r="H12" s="194">
        <v>0.35499999999999998</v>
      </c>
      <c r="I12" s="194">
        <v>0.54700000000000004</v>
      </c>
      <c r="J12" s="194">
        <v>0.72599999999999998</v>
      </c>
      <c r="K12" s="194">
        <v>0.53800000000000003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8500</v>
      </c>
      <c r="V12" s="47">
        <v>8500</v>
      </c>
      <c r="W12" s="47">
        <v>8500</v>
      </c>
      <c r="X12" s="47">
        <v>8500</v>
      </c>
      <c r="Y12" s="47">
        <v>8500</v>
      </c>
      <c r="Z12" s="47">
        <v>8500</v>
      </c>
      <c r="AA12" s="48">
        <v>8500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21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4"/>
        <v>3271.7474980754428</v>
      </c>
      <c r="BA12" s="37">
        <f t="shared" si="12"/>
        <v>2945.2529452529457</v>
      </c>
      <c r="BB12" s="37">
        <f t="shared" si="12"/>
        <v>2172.8016359918201</v>
      </c>
      <c r="BC12" s="37">
        <f t="shared" si="12"/>
        <v>3990.6103286384982</v>
      </c>
      <c r="BD12" s="37">
        <f t="shared" si="12"/>
        <v>2589.8842169408895</v>
      </c>
      <c r="BE12" s="37">
        <f t="shared" si="12"/>
        <v>1951.3314967860424</v>
      </c>
      <c r="BF12" s="37">
        <f t="shared" si="12"/>
        <v>2633.2094175960347</v>
      </c>
      <c r="BG12" s="38">
        <f t="shared" si="15"/>
        <v>0</v>
      </c>
      <c r="BH12" s="38">
        <f t="shared" si="13"/>
        <v>0</v>
      </c>
      <c r="BI12" s="38">
        <f t="shared" si="13"/>
        <v>0</v>
      </c>
      <c r="BJ12" s="38">
        <f t="shared" si="13"/>
        <v>0</v>
      </c>
      <c r="BK12" s="38">
        <f t="shared" si="13"/>
        <v>0</v>
      </c>
      <c r="BL12" s="38">
        <f t="shared" si="13"/>
        <v>0</v>
      </c>
      <c r="BM12" s="38">
        <f t="shared" si="13"/>
        <v>0</v>
      </c>
    </row>
    <row r="13" spans="1:68">
      <c r="A13" s="10">
        <v>43709</v>
      </c>
      <c r="B13" s="3" t="s">
        <v>50</v>
      </c>
      <c r="C13" s="143">
        <v>0.29166666666666669</v>
      </c>
      <c r="D13" s="144">
        <v>0.33333333333333331</v>
      </c>
      <c r="E13" s="194">
        <v>0.64800000000000002</v>
      </c>
      <c r="F13" s="194">
        <v>0.46200000000000002</v>
      </c>
      <c r="G13" s="194">
        <v>0.42799999999999999</v>
      </c>
      <c r="H13" s="194">
        <v>0.55100000000000005</v>
      </c>
      <c r="I13" s="194">
        <v>0.57199999999999995</v>
      </c>
      <c r="J13" s="194">
        <v>0.67300000000000004</v>
      </c>
      <c r="K13" s="194">
        <v>0.45100000000000001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>
        <v>12750</v>
      </c>
      <c r="V13" s="47">
        <v>12750</v>
      </c>
      <c r="W13" s="47">
        <v>12750</v>
      </c>
      <c r="X13" s="47">
        <v>12750</v>
      </c>
      <c r="Y13" s="47">
        <v>12750</v>
      </c>
      <c r="Z13" s="47">
        <v>12750</v>
      </c>
      <c r="AA13" s="48">
        <v>12750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21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4"/>
        <v>3279.320987654321</v>
      </c>
      <c r="BA13" s="37">
        <f t="shared" si="12"/>
        <v>4599.5670995670989</v>
      </c>
      <c r="BB13" s="37">
        <f t="shared" si="12"/>
        <v>4964.9532710280373</v>
      </c>
      <c r="BC13" s="37">
        <f t="shared" si="12"/>
        <v>3856.6243194192375</v>
      </c>
      <c r="BD13" s="37">
        <f t="shared" si="12"/>
        <v>3715.0349650349654</v>
      </c>
      <c r="BE13" s="37">
        <f t="shared" si="12"/>
        <v>3157.5037147102526</v>
      </c>
      <c r="BF13" s="37">
        <f t="shared" si="12"/>
        <v>4711.7516629711754</v>
      </c>
      <c r="BG13" s="38">
        <f t="shared" si="15"/>
        <v>0</v>
      </c>
      <c r="BH13" s="38">
        <f t="shared" si="13"/>
        <v>0</v>
      </c>
      <c r="BI13" s="38">
        <f t="shared" si="13"/>
        <v>0</v>
      </c>
      <c r="BJ13" s="38">
        <f t="shared" si="13"/>
        <v>0</v>
      </c>
      <c r="BK13" s="38">
        <f t="shared" si="13"/>
        <v>0</v>
      </c>
      <c r="BL13" s="38">
        <f t="shared" si="13"/>
        <v>0</v>
      </c>
      <c r="BM13" s="38">
        <f t="shared" si="13"/>
        <v>0</v>
      </c>
    </row>
    <row r="14" spans="1:68">
      <c r="A14" s="10">
        <v>43739</v>
      </c>
      <c r="B14" s="3" t="s">
        <v>50</v>
      </c>
      <c r="C14" s="143">
        <v>0.33333333333333331</v>
      </c>
      <c r="D14" s="144">
        <v>0.375</v>
      </c>
      <c r="E14" s="194">
        <v>0.65700000000000003</v>
      </c>
      <c r="F14" s="194">
        <v>0.57999999999999996</v>
      </c>
      <c r="G14" s="194">
        <v>0.48399999999999999</v>
      </c>
      <c r="H14" s="194">
        <v>1.0229999999999999</v>
      </c>
      <c r="I14" s="194">
        <v>0.53100000000000003</v>
      </c>
      <c r="J14" s="194">
        <v>0.876</v>
      </c>
      <c r="K14" s="194">
        <v>0.42699999999999999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46">
        <v>12750</v>
      </c>
      <c r="V14" s="47">
        <v>12750</v>
      </c>
      <c r="W14" s="47">
        <v>12750</v>
      </c>
      <c r="X14" s="47">
        <v>12750</v>
      </c>
      <c r="Y14" s="47">
        <v>12750</v>
      </c>
      <c r="Z14" s="47">
        <v>12750</v>
      </c>
      <c r="AA14" s="48">
        <v>12750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21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4"/>
        <v>3234.3987823439875</v>
      </c>
      <c r="BA14" s="37">
        <f t="shared" si="12"/>
        <v>3663.7931034482763</v>
      </c>
      <c r="BB14" s="37">
        <f t="shared" si="12"/>
        <v>4390.4958677685954</v>
      </c>
      <c r="BC14" s="37">
        <f t="shared" si="12"/>
        <v>2077.2238514174001</v>
      </c>
      <c r="BD14" s="37">
        <f t="shared" si="12"/>
        <v>4001.8832391713745</v>
      </c>
      <c r="BE14" s="37">
        <f t="shared" si="12"/>
        <v>2425.7990867579911</v>
      </c>
      <c r="BF14" s="37">
        <f t="shared" si="12"/>
        <v>4976.5807962529279</v>
      </c>
      <c r="BG14" s="38">
        <f t="shared" si="15"/>
        <v>0</v>
      </c>
      <c r="BH14" s="38">
        <f t="shared" si="13"/>
        <v>0</v>
      </c>
      <c r="BI14" s="38">
        <f t="shared" si="13"/>
        <v>0</v>
      </c>
      <c r="BJ14" s="38">
        <f t="shared" si="13"/>
        <v>0</v>
      </c>
      <c r="BK14" s="38">
        <f t="shared" si="13"/>
        <v>0</v>
      </c>
      <c r="BL14" s="38">
        <f t="shared" si="13"/>
        <v>0</v>
      </c>
      <c r="BM14" s="38">
        <f t="shared" si="13"/>
        <v>0</v>
      </c>
    </row>
    <row r="15" spans="1:68">
      <c r="A15" s="10">
        <v>43770</v>
      </c>
      <c r="B15" s="3" t="s">
        <v>50</v>
      </c>
      <c r="C15" s="143">
        <v>0.375</v>
      </c>
      <c r="D15" s="144">
        <v>0.41666666666666669</v>
      </c>
      <c r="E15" s="194">
        <v>0.47399999999999998</v>
      </c>
      <c r="F15" s="194">
        <v>0.58399999999999996</v>
      </c>
      <c r="G15" s="194">
        <v>0.746</v>
      </c>
      <c r="H15" s="194">
        <v>0.88500000000000001</v>
      </c>
      <c r="I15" s="194">
        <v>0.70299999999999996</v>
      </c>
      <c r="J15" s="194">
        <v>0.76300000000000001</v>
      </c>
      <c r="K15" s="194">
        <v>0.58799999999999997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17000</v>
      </c>
      <c r="V15" s="47">
        <v>17000</v>
      </c>
      <c r="W15" s="47">
        <v>17000</v>
      </c>
      <c r="X15" s="47">
        <v>17000</v>
      </c>
      <c r="Y15" s="47">
        <v>17000</v>
      </c>
      <c r="Z15" s="47">
        <v>17000</v>
      </c>
      <c r="AA15" s="48">
        <v>17000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21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4"/>
        <v>5977.4964838255983</v>
      </c>
      <c r="BA15" s="37">
        <f t="shared" si="12"/>
        <v>4851.5981735159821</v>
      </c>
      <c r="BB15" s="37">
        <f t="shared" si="12"/>
        <v>3798.0339588918678</v>
      </c>
      <c r="BC15" s="37">
        <f t="shared" si="12"/>
        <v>3201.5065913371</v>
      </c>
      <c r="BD15" s="37">
        <f t="shared" si="12"/>
        <v>4030.3461356092939</v>
      </c>
      <c r="BE15" s="37">
        <f t="shared" si="12"/>
        <v>3713.4119702927042</v>
      </c>
      <c r="BF15" s="37">
        <f t="shared" si="12"/>
        <v>4818.5941043083903</v>
      </c>
      <c r="BG15" s="38">
        <f t="shared" si="15"/>
        <v>0</v>
      </c>
      <c r="BH15" s="38">
        <f t="shared" si="13"/>
        <v>0</v>
      </c>
      <c r="BI15" s="38">
        <f t="shared" si="13"/>
        <v>0</v>
      </c>
      <c r="BJ15" s="38">
        <f t="shared" si="13"/>
        <v>0</v>
      </c>
      <c r="BK15" s="38">
        <f t="shared" si="13"/>
        <v>0</v>
      </c>
      <c r="BL15" s="38">
        <f t="shared" si="13"/>
        <v>0</v>
      </c>
      <c r="BM15" s="38">
        <f t="shared" si="13"/>
        <v>0</v>
      </c>
    </row>
    <row r="16" spans="1:68">
      <c r="A16" s="10">
        <v>43800</v>
      </c>
      <c r="B16" s="3" t="s">
        <v>50</v>
      </c>
      <c r="C16" s="143">
        <v>0.41666666666666669</v>
      </c>
      <c r="D16" s="144">
        <v>0.45833333333333331</v>
      </c>
      <c r="E16" s="194">
        <v>0.52900000000000003</v>
      </c>
      <c r="F16" s="194">
        <v>0.66100000000000003</v>
      </c>
      <c r="G16" s="194">
        <v>0.65700000000000003</v>
      </c>
      <c r="H16" s="194">
        <v>0.85</v>
      </c>
      <c r="I16" s="194">
        <v>0.54800000000000004</v>
      </c>
      <c r="J16" s="194">
        <v>0.76600000000000001</v>
      </c>
      <c r="K16" s="194">
        <v>0.59199999999999997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17000</v>
      </c>
      <c r="V16" s="47">
        <v>17000</v>
      </c>
      <c r="W16" s="47">
        <v>17000</v>
      </c>
      <c r="X16" s="47">
        <v>17000</v>
      </c>
      <c r="Y16" s="47">
        <v>17000</v>
      </c>
      <c r="Z16" s="47">
        <v>17000</v>
      </c>
      <c r="AA16" s="48">
        <v>17000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21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4"/>
        <v>5356.0176433522365</v>
      </c>
      <c r="BA16" s="37">
        <f t="shared" si="12"/>
        <v>4286.4346949067067</v>
      </c>
      <c r="BB16" s="37">
        <f t="shared" si="12"/>
        <v>4312.5317097919842</v>
      </c>
      <c r="BC16" s="37">
        <f t="shared" si="12"/>
        <v>3333.3333333333335</v>
      </c>
      <c r="BD16" s="37">
        <f t="shared" si="12"/>
        <v>5170.3163017031629</v>
      </c>
      <c r="BE16" s="37">
        <f t="shared" si="12"/>
        <v>3698.868581375109</v>
      </c>
      <c r="BF16" s="37">
        <f t="shared" si="12"/>
        <v>4786.0360360360364</v>
      </c>
      <c r="BG16" s="38">
        <f t="shared" si="15"/>
        <v>0</v>
      </c>
      <c r="BH16" s="38">
        <f t="shared" si="13"/>
        <v>0</v>
      </c>
      <c r="BI16" s="38">
        <f t="shared" si="13"/>
        <v>0</v>
      </c>
      <c r="BJ16" s="38">
        <f t="shared" si="13"/>
        <v>0</v>
      </c>
      <c r="BK16" s="38">
        <f t="shared" si="13"/>
        <v>0</v>
      </c>
      <c r="BL16" s="38">
        <f t="shared" si="13"/>
        <v>0</v>
      </c>
      <c r="BM16" s="38">
        <f t="shared" si="13"/>
        <v>0</v>
      </c>
    </row>
    <row r="17" spans="2:65">
      <c r="B17" s="3" t="s">
        <v>50</v>
      </c>
      <c r="C17" s="143">
        <v>0.45833333333333331</v>
      </c>
      <c r="D17" s="144">
        <v>0.5</v>
      </c>
      <c r="E17" s="194">
        <v>0.185</v>
      </c>
      <c r="F17" s="194">
        <v>0.51200000000000001</v>
      </c>
      <c r="G17" s="194">
        <v>0.47399999999999998</v>
      </c>
      <c r="H17" s="194">
        <v>0.71599999999999997</v>
      </c>
      <c r="I17" s="194">
        <v>0.68100000000000005</v>
      </c>
      <c r="J17" s="194">
        <v>0.34300000000000003</v>
      </c>
      <c r="K17" s="194">
        <v>0.42899999999999999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46">
        <v>17000</v>
      </c>
      <c r="V17" s="47">
        <v>17000</v>
      </c>
      <c r="W17" s="47">
        <v>17000</v>
      </c>
      <c r="X17" s="47">
        <v>17000</v>
      </c>
      <c r="Y17" s="47">
        <v>17000</v>
      </c>
      <c r="Z17" s="47">
        <v>17000</v>
      </c>
      <c r="AA17" s="48">
        <v>17000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21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4"/>
        <v>15315.315315315316</v>
      </c>
      <c r="BA17" s="37">
        <f t="shared" si="12"/>
        <v>5533.854166666667</v>
      </c>
      <c r="BB17" s="37">
        <f t="shared" si="12"/>
        <v>5977.4964838255983</v>
      </c>
      <c r="BC17" s="37">
        <f t="shared" si="12"/>
        <v>3957.1694599627563</v>
      </c>
      <c r="BD17" s="37">
        <f t="shared" si="12"/>
        <v>4160.5482134116492</v>
      </c>
      <c r="BE17" s="37">
        <f t="shared" si="12"/>
        <v>8260.4470359572406</v>
      </c>
      <c r="BF17" s="37">
        <f t="shared" si="12"/>
        <v>6604.5066045066051</v>
      </c>
      <c r="BG17" s="38">
        <f t="shared" si="15"/>
        <v>0</v>
      </c>
      <c r="BH17" s="38">
        <f t="shared" si="13"/>
        <v>0</v>
      </c>
      <c r="BI17" s="38">
        <f t="shared" si="13"/>
        <v>0</v>
      </c>
      <c r="BJ17" s="38">
        <f t="shared" si="13"/>
        <v>0</v>
      </c>
      <c r="BK17" s="38">
        <f t="shared" si="13"/>
        <v>0</v>
      </c>
      <c r="BL17" s="38">
        <f t="shared" si="13"/>
        <v>0</v>
      </c>
      <c r="BM17" s="38">
        <f t="shared" si="13"/>
        <v>0</v>
      </c>
    </row>
    <row r="18" spans="2:65">
      <c r="B18" s="3" t="s">
        <v>51</v>
      </c>
      <c r="C18" s="143">
        <v>0.5</v>
      </c>
      <c r="D18" s="144">
        <v>0.54166666666666663</v>
      </c>
      <c r="E18" s="194">
        <v>0.20799999999999999</v>
      </c>
      <c r="F18" s="194">
        <v>0.86799999999999999</v>
      </c>
      <c r="G18" s="194">
        <v>0.41599999999999998</v>
      </c>
      <c r="H18" s="194">
        <v>1.17</v>
      </c>
      <c r="I18" s="194">
        <v>0.85799999999999998</v>
      </c>
      <c r="J18" s="194">
        <v>0.98199999999999998</v>
      </c>
      <c r="K18" s="194">
        <v>0.437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17000</v>
      </c>
      <c r="V18" s="47">
        <v>17000</v>
      </c>
      <c r="W18" s="47">
        <v>17000</v>
      </c>
      <c r="X18" s="47">
        <v>17000</v>
      </c>
      <c r="Y18" s="47">
        <v>17000</v>
      </c>
      <c r="Z18" s="47">
        <v>17000</v>
      </c>
      <c r="AA18" s="48">
        <v>17000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21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4"/>
        <v>13621.794871794873</v>
      </c>
      <c r="BA18" s="37">
        <f t="shared" si="12"/>
        <v>3264.2089093701998</v>
      </c>
      <c r="BB18" s="37">
        <f t="shared" si="12"/>
        <v>6810.8974358974365</v>
      </c>
      <c r="BC18" s="37">
        <f t="shared" si="12"/>
        <v>2421.6524216524217</v>
      </c>
      <c r="BD18" s="37">
        <f t="shared" si="12"/>
        <v>3302.2533022533025</v>
      </c>
      <c r="BE18" s="37">
        <f t="shared" si="12"/>
        <v>2885.2681602172438</v>
      </c>
      <c r="BF18" s="37">
        <f t="shared" si="12"/>
        <v>6483.6003051106027</v>
      </c>
      <c r="BG18" s="38">
        <f t="shared" si="15"/>
        <v>0</v>
      </c>
      <c r="BH18" s="38">
        <f t="shared" si="13"/>
        <v>0</v>
      </c>
      <c r="BI18" s="38">
        <f t="shared" si="13"/>
        <v>0</v>
      </c>
      <c r="BJ18" s="38">
        <f t="shared" si="13"/>
        <v>0</v>
      </c>
      <c r="BK18" s="38">
        <f t="shared" si="13"/>
        <v>0</v>
      </c>
      <c r="BL18" s="38">
        <f t="shared" si="13"/>
        <v>0</v>
      </c>
      <c r="BM18" s="38">
        <f t="shared" si="13"/>
        <v>0</v>
      </c>
    </row>
    <row r="19" spans="2:65">
      <c r="B19" s="3" t="s">
        <v>51</v>
      </c>
      <c r="C19" s="143">
        <v>0.54166666666666663</v>
      </c>
      <c r="D19" s="144">
        <v>0.58333333333333337</v>
      </c>
      <c r="E19" s="194">
        <v>0.17799999999999999</v>
      </c>
      <c r="F19" s="194">
        <v>0.34300000000000003</v>
      </c>
      <c r="G19" s="194">
        <v>0.33600000000000002</v>
      </c>
      <c r="H19" s="194">
        <v>0.26200000000000001</v>
      </c>
      <c r="I19" s="194">
        <v>8.5000000000000006E-2</v>
      </c>
      <c r="J19" s="194">
        <v>3.5999999999999997E-2</v>
      </c>
      <c r="K19" s="194">
        <v>0.192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17000</v>
      </c>
      <c r="V19" s="47">
        <v>17000</v>
      </c>
      <c r="W19" s="47">
        <v>17000</v>
      </c>
      <c r="X19" s="47">
        <v>17000</v>
      </c>
      <c r="Y19" s="47">
        <v>17000</v>
      </c>
      <c r="Z19" s="47">
        <v>17000</v>
      </c>
      <c r="AA19" s="48">
        <v>17000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21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4"/>
        <v>15917.602996254684</v>
      </c>
      <c r="BA19" s="37">
        <f t="shared" si="12"/>
        <v>8260.4470359572406</v>
      </c>
      <c r="BB19" s="37">
        <f t="shared" si="12"/>
        <v>8432.539682539682</v>
      </c>
      <c r="BC19" s="37">
        <f t="shared" si="12"/>
        <v>10814.249363867684</v>
      </c>
      <c r="BD19" s="37">
        <f t="shared" si="12"/>
        <v>33333.333333333336</v>
      </c>
      <c r="BE19" s="37">
        <f t="shared" si="12"/>
        <v>78703.703703703708</v>
      </c>
      <c r="BF19" s="37">
        <f t="shared" si="12"/>
        <v>14756.944444444445</v>
      </c>
      <c r="BG19" s="38">
        <f t="shared" si="15"/>
        <v>0</v>
      </c>
      <c r="BH19" s="38">
        <f t="shared" si="13"/>
        <v>0</v>
      </c>
      <c r="BI19" s="38">
        <f t="shared" si="13"/>
        <v>0</v>
      </c>
      <c r="BJ19" s="38">
        <f t="shared" si="13"/>
        <v>0</v>
      </c>
      <c r="BK19" s="38">
        <f t="shared" si="13"/>
        <v>0</v>
      </c>
      <c r="BL19" s="38">
        <f t="shared" si="13"/>
        <v>0</v>
      </c>
      <c r="BM19" s="38">
        <f t="shared" si="13"/>
        <v>0</v>
      </c>
    </row>
    <row r="20" spans="2:65">
      <c r="B20" s="3" t="s">
        <v>52</v>
      </c>
      <c r="C20" s="143">
        <v>0.58333333333333337</v>
      </c>
      <c r="D20" s="144">
        <v>0.625</v>
      </c>
      <c r="E20" s="194">
        <v>0.52600000000000002</v>
      </c>
      <c r="F20" s="194">
        <v>0.376</v>
      </c>
      <c r="G20" s="194">
        <v>0.46500000000000002</v>
      </c>
      <c r="H20" s="194">
        <v>0.79500000000000004</v>
      </c>
      <c r="I20" s="194">
        <v>0.186</v>
      </c>
      <c r="J20" s="194">
        <v>0.375</v>
      </c>
      <c r="K20" s="194">
        <v>0.32900000000000001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17000</v>
      </c>
      <c r="V20" s="47">
        <v>17000</v>
      </c>
      <c r="W20" s="47">
        <v>17000</v>
      </c>
      <c r="X20" s="47">
        <v>17000</v>
      </c>
      <c r="Y20" s="47">
        <v>17000</v>
      </c>
      <c r="Z20" s="47">
        <v>17000</v>
      </c>
      <c r="AA20" s="48">
        <v>17000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21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4"/>
        <v>5386.5652724968313</v>
      </c>
      <c r="BA20" s="37">
        <f t="shared" si="12"/>
        <v>7535.4609929078015</v>
      </c>
      <c r="BB20" s="37">
        <f t="shared" si="12"/>
        <v>6093.1899641577065</v>
      </c>
      <c r="BC20" s="37">
        <f t="shared" si="12"/>
        <v>3563.9412997903564</v>
      </c>
      <c r="BD20" s="37">
        <f t="shared" si="12"/>
        <v>15232.974910394267</v>
      </c>
      <c r="BE20" s="37">
        <f t="shared" si="12"/>
        <v>7555.5555555555557</v>
      </c>
      <c r="BF20" s="37">
        <f t="shared" si="12"/>
        <v>8611.9554204660581</v>
      </c>
      <c r="BG20" s="38">
        <f t="shared" si="15"/>
        <v>0</v>
      </c>
      <c r="BH20" s="38">
        <f t="shared" si="13"/>
        <v>0</v>
      </c>
      <c r="BI20" s="38">
        <f t="shared" si="13"/>
        <v>0</v>
      </c>
      <c r="BJ20" s="38">
        <f t="shared" si="13"/>
        <v>0</v>
      </c>
      <c r="BK20" s="38">
        <f t="shared" si="13"/>
        <v>0</v>
      </c>
      <c r="BL20" s="38">
        <f t="shared" si="13"/>
        <v>0</v>
      </c>
      <c r="BM20" s="38">
        <f t="shared" si="13"/>
        <v>0</v>
      </c>
    </row>
    <row r="21" spans="2:65">
      <c r="B21" s="3" t="s">
        <v>52</v>
      </c>
      <c r="C21" s="143">
        <v>0.625</v>
      </c>
      <c r="D21" s="144">
        <v>0.66666666666666663</v>
      </c>
      <c r="E21" s="194">
        <v>0.59599999999999997</v>
      </c>
      <c r="F21" s="194">
        <v>0.44700000000000001</v>
      </c>
      <c r="G21" s="194">
        <v>0.39600000000000002</v>
      </c>
      <c r="H21" s="194">
        <v>0.999</v>
      </c>
      <c r="I21" s="194">
        <v>0.51900000000000002</v>
      </c>
      <c r="J21" s="194">
        <v>0.29299999999999998</v>
      </c>
      <c r="K21" s="194">
        <v>0.35499999999999998</v>
      </c>
      <c r="L21" s="41">
        <f t="shared" ca="1" si="4"/>
        <v>180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6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30</v>
      </c>
      <c r="U21" s="46">
        <v>17000</v>
      </c>
      <c r="V21" s="47">
        <v>17000</v>
      </c>
      <c r="W21" s="47">
        <v>17000</v>
      </c>
      <c r="X21" s="47">
        <v>17000</v>
      </c>
      <c r="Y21" s="47">
        <v>17000</v>
      </c>
      <c r="Z21" s="47">
        <v>17000</v>
      </c>
      <c r="AA21" s="48">
        <v>17000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510000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21">
        <f t="shared" ca="1" si="8"/>
        <v>510000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179.82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179.82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>
        <f t="shared" ca="1" si="11"/>
        <v>2836.1695028361696</v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>
        <f t="shared" ca="1" si="11"/>
        <v>2836.1695028361696</v>
      </c>
      <c r="AZ21" s="37">
        <f t="shared" si="14"/>
        <v>4753.9149888143183</v>
      </c>
      <c r="BA21" s="37">
        <f t="shared" si="12"/>
        <v>6338.5533184190908</v>
      </c>
      <c r="BB21" s="37">
        <f t="shared" si="12"/>
        <v>7154.8821548821552</v>
      </c>
      <c r="BC21" s="37">
        <f t="shared" si="12"/>
        <v>2836.1695028361696</v>
      </c>
      <c r="BD21" s="37">
        <f t="shared" si="12"/>
        <v>5459.2164418754019</v>
      </c>
      <c r="BE21" s="37">
        <f t="shared" si="12"/>
        <v>9670.0796359499436</v>
      </c>
      <c r="BF21" s="37">
        <f t="shared" si="12"/>
        <v>7981.2206572769965</v>
      </c>
      <c r="BG21" s="38">
        <f t="shared" si="15"/>
        <v>0</v>
      </c>
      <c r="BH21" s="38">
        <f t="shared" si="13"/>
        <v>0</v>
      </c>
      <c r="BI21" s="38">
        <f t="shared" si="13"/>
        <v>0</v>
      </c>
      <c r="BJ21" s="38">
        <v>6</v>
      </c>
      <c r="BK21" s="38">
        <f t="shared" si="13"/>
        <v>0</v>
      </c>
      <c r="BL21" s="38">
        <f t="shared" si="13"/>
        <v>0</v>
      </c>
      <c r="BM21" s="38">
        <f t="shared" si="13"/>
        <v>0</v>
      </c>
    </row>
    <row r="22" spans="2:65">
      <c r="B22" s="3" t="s">
        <v>52</v>
      </c>
      <c r="C22" s="143">
        <v>0.66666666666666663</v>
      </c>
      <c r="D22" s="144">
        <v>0.70833333333333337</v>
      </c>
      <c r="E22" s="194">
        <v>1.254</v>
      </c>
      <c r="F22" s="194">
        <v>0.60199999999999998</v>
      </c>
      <c r="G22" s="194">
        <v>0.46600000000000003</v>
      </c>
      <c r="H22" s="194">
        <v>0.78900000000000003</v>
      </c>
      <c r="I22" s="194">
        <v>0.20899999999999999</v>
      </c>
      <c r="J22" s="194">
        <v>0.318</v>
      </c>
      <c r="K22" s="194">
        <v>0.61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46">
        <v>34000</v>
      </c>
      <c r="V22" s="47">
        <v>34000</v>
      </c>
      <c r="W22" s="47">
        <v>34000</v>
      </c>
      <c r="X22" s="47">
        <v>34000</v>
      </c>
      <c r="Y22" s="47">
        <v>34000</v>
      </c>
      <c r="Z22" s="47">
        <v>34000</v>
      </c>
      <c r="AA22" s="48">
        <v>34000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21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>
        <f t="shared" si="14"/>
        <v>4518.8729399255717</v>
      </c>
      <c r="BA22" s="37">
        <f t="shared" si="12"/>
        <v>9413.067552602437</v>
      </c>
      <c r="BB22" s="37">
        <f t="shared" si="12"/>
        <v>12160.228898426323</v>
      </c>
      <c r="BC22" s="37">
        <f t="shared" si="12"/>
        <v>7182.0870299957751</v>
      </c>
      <c r="BD22" s="37">
        <f t="shared" si="12"/>
        <v>27113.23763955343</v>
      </c>
      <c r="BE22" s="37">
        <f t="shared" si="12"/>
        <v>17819.706498951782</v>
      </c>
      <c r="BF22" s="37">
        <f t="shared" si="12"/>
        <v>9289.6174863387987</v>
      </c>
      <c r="BG22" s="38">
        <f t="shared" si="15"/>
        <v>0</v>
      </c>
      <c r="BH22" s="38">
        <f t="shared" si="13"/>
        <v>0</v>
      </c>
      <c r="BI22" s="38">
        <f t="shared" si="13"/>
        <v>0</v>
      </c>
      <c r="BJ22" s="38">
        <f t="shared" si="13"/>
        <v>0</v>
      </c>
      <c r="BK22" s="38">
        <f t="shared" si="13"/>
        <v>0</v>
      </c>
      <c r="BL22" s="38">
        <f t="shared" si="13"/>
        <v>0</v>
      </c>
      <c r="BM22" s="38">
        <f t="shared" si="13"/>
        <v>0</v>
      </c>
    </row>
    <row r="23" spans="2:65" ht="15" thickBot="1">
      <c r="B23" s="3" t="s">
        <v>52</v>
      </c>
      <c r="C23" s="150">
        <v>0.70833333333333337</v>
      </c>
      <c r="D23" s="151">
        <v>0.75</v>
      </c>
      <c r="E23" s="194">
        <v>1.6739999999999999</v>
      </c>
      <c r="F23" s="194">
        <v>1.101</v>
      </c>
      <c r="G23" s="194">
        <v>0.78</v>
      </c>
      <c r="H23" s="194">
        <v>1.0389999999999999</v>
      </c>
      <c r="I23" s="194">
        <v>0.65200000000000002</v>
      </c>
      <c r="J23" s="194">
        <v>0.68899999999999995</v>
      </c>
      <c r="K23" s="194">
        <v>0.81799999999999995</v>
      </c>
      <c r="L23" s="152">
        <f t="shared" ca="1" si="4"/>
        <v>144</v>
      </c>
      <c r="M23" s="42">
        <f t="shared" si="5"/>
        <v>6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24</v>
      </c>
      <c r="U23" s="46">
        <v>21250</v>
      </c>
      <c r="V23" s="47">
        <v>21250</v>
      </c>
      <c r="W23" s="47">
        <v>21250</v>
      </c>
      <c r="X23" s="47">
        <v>21250</v>
      </c>
      <c r="Y23" s="47">
        <v>21250</v>
      </c>
      <c r="Z23" s="47">
        <v>21250</v>
      </c>
      <c r="AA23" s="48">
        <v>21250</v>
      </c>
      <c r="AB23" s="49">
        <f t="shared" ca="1" si="7"/>
        <v>510000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21">
        <f t="shared" ca="1" si="8"/>
        <v>510000</v>
      </c>
      <c r="AJ23" s="49">
        <f t="shared" ca="1" si="9"/>
        <v>241.05599999999998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241.05599999999998</v>
      </c>
      <c r="AR23" s="49">
        <f t="shared" ca="1" si="11"/>
        <v>2115.6909597769813</v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>
        <f t="shared" ca="1" si="11"/>
        <v>2115.6909597769813</v>
      </c>
      <c r="AZ23" s="37">
        <f t="shared" si="14"/>
        <v>2115.6909597769813</v>
      </c>
      <c r="BA23" s="37">
        <f t="shared" si="12"/>
        <v>3216.7726309415684</v>
      </c>
      <c r="BB23" s="37">
        <f t="shared" si="12"/>
        <v>4540.5982905982901</v>
      </c>
      <c r="BC23" s="37">
        <f t="shared" si="12"/>
        <v>3408.726339428938</v>
      </c>
      <c r="BD23" s="37">
        <f t="shared" si="12"/>
        <v>5432.0040899795495</v>
      </c>
      <c r="BE23" s="37">
        <f t="shared" si="12"/>
        <v>5140.2999516207065</v>
      </c>
      <c r="BF23" s="37">
        <f t="shared" si="12"/>
        <v>4329.6658516707421</v>
      </c>
      <c r="BG23" s="38">
        <v>6</v>
      </c>
      <c r="BH23" s="38">
        <f t="shared" si="13"/>
        <v>0</v>
      </c>
      <c r="BI23" s="38">
        <f t="shared" si="13"/>
        <v>0</v>
      </c>
      <c r="BJ23" s="38">
        <f t="shared" si="13"/>
        <v>0</v>
      </c>
      <c r="BK23" s="38">
        <f t="shared" si="13"/>
        <v>0</v>
      </c>
      <c r="BL23" s="38">
        <f t="shared" si="13"/>
        <v>0</v>
      </c>
      <c r="BM23" s="38">
        <f t="shared" si="13"/>
        <v>0</v>
      </c>
    </row>
    <row r="24" spans="2:65">
      <c r="B24" s="3" t="s">
        <v>48</v>
      </c>
      <c r="C24" s="153">
        <v>0.75</v>
      </c>
      <c r="D24" s="154">
        <v>0.78125</v>
      </c>
      <c r="E24" s="194">
        <v>2.4940000000000002</v>
      </c>
      <c r="F24" s="194">
        <v>2.3580000000000001</v>
      </c>
      <c r="G24" s="194">
        <v>1.671</v>
      </c>
      <c r="H24" s="194">
        <v>1.8240000000000001</v>
      </c>
      <c r="I24" s="194">
        <v>1.706</v>
      </c>
      <c r="J24" s="194">
        <v>2.0070000000000001</v>
      </c>
      <c r="K24" s="194">
        <v>1.292</v>
      </c>
      <c r="L24" s="155">
        <f t="shared" ca="1" si="4"/>
        <v>972</v>
      </c>
      <c r="M24" s="42">
        <f t="shared" ref="M24:S31" si="17">BG24</f>
        <v>6</v>
      </c>
      <c r="N24" s="43">
        <f t="shared" si="17"/>
        <v>6</v>
      </c>
      <c r="O24" s="43">
        <f t="shared" si="17"/>
        <v>6</v>
      </c>
      <c r="P24" s="43">
        <f t="shared" si="17"/>
        <v>6</v>
      </c>
      <c r="Q24" s="43">
        <f t="shared" si="17"/>
        <v>6</v>
      </c>
      <c r="R24" s="43">
        <f t="shared" si="17"/>
        <v>6</v>
      </c>
      <c r="S24" s="44">
        <f t="shared" si="17"/>
        <v>0</v>
      </c>
      <c r="T24" s="45">
        <f t="shared" ca="1" si="6"/>
        <v>162</v>
      </c>
      <c r="U24" s="46">
        <v>25500</v>
      </c>
      <c r="V24" s="47">
        <v>25500</v>
      </c>
      <c r="W24" s="47">
        <v>25500</v>
      </c>
      <c r="X24" s="47">
        <v>25500</v>
      </c>
      <c r="Y24" s="47">
        <v>25500</v>
      </c>
      <c r="Z24" s="47">
        <v>25500</v>
      </c>
      <c r="AA24" s="48">
        <v>25500</v>
      </c>
      <c r="AB24" s="49">
        <f t="shared" ca="1" si="7"/>
        <v>612000</v>
      </c>
      <c r="AC24" s="50">
        <f t="shared" ca="1" si="7"/>
        <v>612000</v>
      </c>
      <c r="AD24" s="50">
        <f t="shared" ca="1" si="7"/>
        <v>765000</v>
      </c>
      <c r="AE24" s="50">
        <f t="shared" ca="1" si="7"/>
        <v>765000</v>
      </c>
      <c r="AF24" s="50">
        <f t="shared" ca="1" si="7"/>
        <v>765000</v>
      </c>
      <c r="AG24" s="50">
        <f t="shared" ca="1" si="7"/>
        <v>612000</v>
      </c>
      <c r="AH24" s="51">
        <f t="shared" ca="1" si="7"/>
        <v>0</v>
      </c>
      <c r="AI24" s="121">
        <f t="shared" ca="1" si="8"/>
        <v>4131000</v>
      </c>
      <c r="AJ24" s="49">
        <f t="shared" ca="1" si="9"/>
        <v>359.13600000000002</v>
      </c>
      <c r="AK24" s="50">
        <f t="shared" ca="1" si="9"/>
        <v>339.55200000000002</v>
      </c>
      <c r="AL24" s="50">
        <f t="shared" ca="1" si="9"/>
        <v>300.78000000000003</v>
      </c>
      <c r="AM24" s="50">
        <f t="shared" ca="1" si="9"/>
        <v>328.32</v>
      </c>
      <c r="AN24" s="50">
        <f t="shared" ca="1" si="9"/>
        <v>307.08</v>
      </c>
      <c r="AO24" s="50">
        <f t="shared" ca="1" si="9"/>
        <v>289.00800000000004</v>
      </c>
      <c r="AP24" s="51">
        <f t="shared" ca="1" si="9"/>
        <v>0</v>
      </c>
      <c r="AQ24" s="52">
        <f t="shared" ca="1" si="10"/>
        <v>1923.876</v>
      </c>
      <c r="AR24" s="49"/>
      <c r="AS24" s="50"/>
      <c r="AT24" s="50"/>
      <c r="AU24" s="50"/>
      <c r="AV24" s="50"/>
      <c r="AW24" s="50"/>
      <c r="AX24" s="51"/>
      <c r="AY24" s="52">
        <f t="shared" ca="1" si="11"/>
        <v>2147.2277839112294</v>
      </c>
      <c r="AZ24" s="37">
        <f t="shared" si="14"/>
        <v>1704.0898155573375</v>
      </c>
      <c r="BA24" s="37">
        <f t="shared" si="12"/>
        <v>1802.3748939779473</v>
      </c>
      <c r="BB24" s="37">
        <f t="shared" si="12"/>
        <v>2543.3871932974266</v>
      </c>
      <c r="BC24" s="37">
        <f t="shared" si="12"/>
        <v>2330.0438596491226</v>
      </c>
      <c r="BD24" s="37">
        <f t="shared" si="12"/>
        <v>2491.2075029308326</v>
      </c>
      <c r="BE24" s="37">
        <f t="shared" si="12"/>
        <v>2117.5884404583953</v>
      </c>
      <c r="BF24" s="37">
        <f t="shared" si="12"/>
        <v>3289.4736842105262</v>
      </c>
      <c r="BG24" s="38">
        <v>6</v>
      </c>
      <c r="BH24" s="38">
        <v>6</v>
      </c>
      <c r="BI24" s="38">
        <v>6</v>
      </c>
      <c r="BJ24" s="38">
        <v>6</v>
      </c>
      <c r="BK24" s="38">
        <v>6</v>
      </c>
      <c r="BL24" s="38">
        <v>6</v>
      </c>
      <c r="BM24" s="38"/>
    </row>
    <row r="25" spans="2:65">
      <c r="B25" s="3" t="s">
        <v>48</v>
      </c>
      <c r="C25" s="156">
        <v>0.78125</v>
      </c>
      <c r="D25" s="156">
        <v>0.79861111111111116</v>
      </c>
      <c r="E25" s="194">
        <v>2.4940000000000002</v>
      </c>
      <c r="F25" s="194">
        <v>2.3580000000000001</v>
      </c>
      <c r="G25" s="194">
        <v>1.671</v>
      </c>
      <c r="H25" s="194">
        <v>1.8240000000000001</v>
      </c>
      <c r="I25" s="194">
        <v>1.706</v>
      </c>
      <c r="J25" s="194">
        <v>2.0070000000000001</v>
      </c>
      <c r="K25" s="194">
        <v>1.292</v>
      </c>
      <c r="L25" s="157">
        <f t="shared" ca="1" si="4"/>
        <v>0</v>
      </c>
      <c r="M25" s="42">
        <f t="shared" si="17"/>
        <v>0</v>
      </c>
      <c r="N25" s="43">
        <f t="shared" si="17"/>
        <v>0</v>
      </c>
      <c r="O25" s="43">
        <f t="shared" si="17"/>
        <v>0</v>
      </c>
      <c r="P25" s="43">
        <f t="shared" si="17"/>
        <v>0</v>
      </c>
      <c r="Q25" s="43">
        <f t="shared" si="17"/>
        <v>0</v>
      </c>
      <c r="R25" s="43">
        <f t="shared" si="17"/>
        <v>0</v>
      </c>
      <c r="S25" s="44">
        <f t="shared" si="17"/>
        <v>0</v>
      </c>
      <c r="T25" s="45">
        <f t="shared" ca="1" si="6"/>
        <v>0</v>
      </c>
      <c r="U25" s="46">
        <v>51000</v>
      </c>
      <c r="V25" s="47">
        <v>51000</v>
      </c>
      <c r="W25" s="47">
        <v>51000</v>
      </c>
      <c r="X25" s="47">
        <v>51000</v>
      </c>
      <c r="Y25" s="47">
        <v>51000</v>
      </c>
      <c r="Z25" s="47">
        <v>51000</v>
      </c>
      <c r="AA25" s="48">
        <v>51000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21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14"/>
        <v>3408.179631114675</v>
      </c>
      <c r="BA25" s="37">
        <f t="shared" si="12"/>
        <v>3604.7497879558946</v>
      </c>
      <c r="BB25" s="37">
        <f t="shared" si="12"/>
        <v>5086.7743865948532</v>
      </c>
      <c r="BC25" s="37">
        <f t="shared" si="12"/>
        <v>4660.0877192982452</v>
      </c>
      <c r="BD25" s="37">
        <f t="shared" si="12"/>
        <v>4982.4150058616651</v>
      </c>
      <c r="BE25" s="37">
        <f t="shared" si="12"/>
        <v>4235.1768809167907</v>
      </c>
      <c r="BF25" s="37">
        <f t="shared" si="12"/>
        <v>6578.9473684210525</v>
      </c>
      <c r="BG25" s="38">
        <v>0</v>
      </c>
      <c r="BH25" s="38">
        <v>0</v>
      </c>
      <c r="BI25" s="38">
        <v>0</v>
      </c>
      <c r="BJ25" s="38">
        <v>0</v>
      </c>
      <c r="BK25" s="38">
        <v>0</v>
      </c>
      <c r="BL25" s="38">
        <v>0</v>
      </c>
      <c r="BM25" s="38">
        <v>0</v>
      </c>
    </row>
    <row r="26" spans="2:65">
      <c r="B26" s="3" t="s">
        <v>48</v>
      </c>
      <c r="C26" s="156">
        <v>0.79861111111111116</v>
      </c>
      <c r="D26" s="156">
        <v>0.82291666666666663</v>
      </c>
      <c r="E26" s="194">
        <v>1.9750000000000001</v>
      </c>
      <c r="F26" s="194">
        <v>3.6040000000000001</v>
      </c>
      <c r="G26" s="194">
        <v>2.7709999999999999</v>
      </c>
      <c r="H26" s="194">
        <v>2.298</v>
      </c>
      <c r="I26" s="194">
        <v>2.93</v>
      </c>
      <c r="J26" s="194">
        <v>3.22</v>
      </c>
      <c r="K26" s="194">
        <v>2.4039999999999999</v>
      </c>
      <c r="L26" s="157">
        <f t="shared" ca="1" si="4"/>
        <v>0</v>
      </c>
      <c r="M26" s="42">
        <f t="shared" si="17"/>
        <v>0</v>
      </c>
      <c r="N26" s="43">
        <f t="shared" si="17"/>
        <v>0</v>
      </c>
      <c r="O26" s="43">
        <f t="shared" si="17"/>
        <v>0</v>
      </c>
      <c r="P26" s="43">
        <f t="shared" si="17"/>
        <v>0</v>
      </c>
      <c r="Q26" s="43">
        <f t="shared" si="17"/>
        <v>0</v>
      </c>
      <c r="R26" s="43">
        <f t="shared" si="17"/>
        <v>0</v>
      </c>
      <c r="S26" s="44">
        <f t="shared" si="17"/>
        <v>0</v>
      </c>
      <c r="T26" s="45">
        <f t="shared" ca="1" si="6"/>
        <v>0</v>
      </c>
      <c r="U26" s="46">
        <v>85000</v>
      </c>
      <c r="V26" s="47">
        <v>85000</v>
      </c>
      <c r="W26" s="47">
        <v>85000</v>
      </c>
      <c r="X26" s="47">
        <v>85000</v>
      </c>
      <c r="Y26" s="47">
        <v>85000</v>
      </c>
      <c r="Z26" s="47">
        <v>85000</v>
      </c>
      <c r="AA26" s="48">
        <v>85000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21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>
        <f t="shared" si="14"/>
        <v>7172.995780590717</v>
      </c>
      <c r="BA26" s="37">
        <f t="shared" si="12"/>
        <v>3930.817610062893</v>
      </c>
      <c r="BB26" s="37">
        <f t="shared" si="12"/>
        <v>5112.4744376278122</v>
      </c>
      <c r="BC26" s="37">
        <f t="shared" si="12"/>
        <v>6164.7809689585147</v>
      </c>
      <c r="BD26" s="37">
        <f t="shared" si="12"/>
        <v>4835.0398179749709</v>
      </c>
      <c r="BE26" s="37">
        <f t="shared" si="12"/>
        <v>4399.5859213250515</v>
      </c>
      <c r="BF26" s="37">
        <f t="shared" si="12"/>
        <v>5892.9561841375489</v>
      </c>
      <c r="BG26" s="38">
        <v>0</v>
      </c>
      <c r="BH26" s="38">
        <v>0</v>
      </c>
      <c r="BI26" s="38">
        <v>0</v>
      </c>
      <c r="BJ26" s="38">
        <v>0</v>
      </c>
      <c r="BK26" s="38">
        <v>0</v>
      </c>
      <c r="BL26" s="38">
        <v>0</v>
      </c>
      <c r="BM26" s="38">
        <v>0</v>
      </c>
    </row>
    <row r="27" spans="2:65">
      <c r="B27" s="3" t="s">
        <v>47</v>
      </c>
      <c r="C27" s="156">
        <v>0.82291666666666663</v>
      </c>
      <c r="D27" s="158">
        <v>0.875</v>
      </c>
      <c r="E27" s="194">
        <v>3.2370000000000001</v>
      </c>
      <c r="F27" s="194">
        <v>4.4089999999999998</v>
      </c>
      <c r="G27" s="194">
        <v>3.778</v>
      </c>
      <c r="H27" s="194">
        <v>2.7679999999999998</v>
      </c>
      <c r="I27" s="194">
        <v>3.6389999999999998</v>
      </c>
      <c r="J27" s="194">
        <v>4.6040000000000001</v>
      </c>
      <c r="K27" s="194">
        <v>2.6360000000000001</v>
      </c>
      <c r="L27" s="157">
        <f t="shared" ca="1" si="4"/>
        <v>0</v>
      </c>
      <c r="M27" s="42">
        <f t="shared" si="17"/>
        <v>0</v>
      </c>
      <c r="N27" s="43">
        <f t="shared" si="17"/>
        <v>0</v>
      </c>
      <c r="O27" s="43">
        <f t="shared" si="17"/>
        <v>0</v>
      </c>
      <c r="P27" s="43">
        <f t="shared" si="17"/>
        <v>0</v>
      </c>
      <c r="Q27" s="43">
        <f t="shared" si="17"/>
        <v>0</v>
      </c>
      <c r="R27" s="43">
        <f t="shared" si="17"/>
        <v>0</v>
      </c>
      <c r="S27" s="44">
        <f t="shared" si="17"/>
        <v>0</v>
      </c>
      <c r="T27" s="45">
        <f t="shared" ca="1" si="6"/>
        <v>0</v>
      </c>
      <c r="U27" s="46">
        <v>151427.5</v>
      </c>
      <c r="V27" s="47">
        <v>151427.5</v>
      </c>
      <c r="W27" s="47">
        <v>151427.5</v>
      </c>
      <c r="X27" s="47">
        <v>151427.5</v>
      </c>
      <c r="Y27" s="47">
        <v>151427.5</v>
      </c>
      <c r="Z27" s="47">
        <v>151427.5</v>
      </c>
      <c r="AA27" s="48">
        <v>151427.5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21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>
        <f t="shared" si="14"/>
        <v>7796.6996189887759</v>
      </c>
      <c r="BA27" s="37">
        <f t="shared" si="12"/>
        <v>5724.1815982460121</v>
      </c>
      <c r="BB27" s="37">
        <f t="shared" si="12"/>
        <v>6680.2320451738133</v>
      </c>
      <c r="BC27" s="37">
        <f t="shared" si="12"/>
        <v>9117.7444605009641</v>
      </c>
      <c r="BD27" s="37">
        <f t="shared" si="12"/>
        <v>6935.398919116974</v>
      </c>
      <c r="BE27" s="37">
        <f t="shared" si="12"/>
        <v>5481.7368954532294</v>
      </c>
      <c r="BF27" s="37">
        <f t="shared" si="12"/>
        <v>9574.3234699038949</v>
      </c>
      <c r="BG27" s="38">
        <v>0</v>
      </c>
      <c r="BH27" s="38">
        <v>0</v>
      </c>
      <c r="BI27" s="38">
        <v>0</v>
      </c>
      <c r="BJ27" s="38">
        <v>0</v>
      </c>
      <c r="BK27" s="38">
        <v>0</v>
      </c>
      <c r="BL27" s="38">
        <v>0</v>
      </c>
      <c r="BM27" s="38">
        <v>0</v>
      </c>
    </row>
    <row r="28" spans="2:65">
      <c r="B28" s="3" t="s">
        <v>47</v>
      </c>
      <c r="C28" s="159">
        <v>0.875</v>
      </c>
      <c r="D28" s="160">
        <v>0.89583333333333337</v>
      </c>
      <c r="E28" s="194">
        <v>1.7170000000000001</v>
      </c>
      <c r="F28" s="194">
        <v>2.9340000000000002</v>
      </c>
      <c r="G28" s="194">
        <v>2.774</v>
      </c>
      <c r="H28" s="194">
        <v>2.7879999999999998</v>
      </c>
      <c r="I28" s="194">
        <v>2.234</v>
      </c>
      <c r="J28" s="194">
        <v>2.4569999999999999</v>
      </c>
      <c r="K28" s="194">
        <v>1.02</v>
      </c>
      <c r="L28" s="157">
        <f t="shared" ca="1" si="4"/>
        <v>0</v>
      </c>
      <c r="M28" s="42">
        <f t="shared" si="17"/>
        <v>0</v>
      </c>
      <c r="N28" s="43">
        <f t="shared" si="17"/>
        <v>0</v>
      </c>
      <c r="O28" s="43">
        <f t="shared" si="17"/>
        <v>0</v>
      </c>
      <c r="P28" s="43">
        <f t="shared" si="17"/>
        <v>0</v>
      </c>
      <c r="Q28" s="43">
        <f t="shared" si="17"/>
        <v>0</v>
      </c>
      <c r="R28" s="43">
        <f t="shared" si="17"/>
        <v>0</v>
      </c>
      <c r="S28" s="44">
        <f t="shared" si="17"/>
        <v>0</v>
      </c>
      <c r="T28" s="45">
        <f t="shared" ca="1" si="6"/>
        <v>0</v>
      </c>
      <c r="U28" s="46">
        <v>112391.25</v>
      </c>
      <c r="V28" s="47">
        <v>112391.25</v>
      </c>
      <c r="W28" s="47">
        <v>112391.25</v>
      </c>
      <c r="X28" s="47">
        <v>112391.25</v>
      </c>
      <c r="Y28" s="47">
        <v>112391.25</v>
      </c>
      <c r="Z28" s="47">
        <v>112391.25</v>
      </c>
      <c r="AA28" s="48">
        <v>112391.25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21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>
        <f t="shared" si="14"/>
        <v>10909.653465346533</v>
      </c>
      <c r="BA28" s="37">
        <f t="shared" si="12"/>
        <v>6384.4154737559638</v>
      </c>
      <c r="BB28" s="37">
        <f t="shared" si="12"/>
        <v>6752.6586157173751</v>
      </c>
      <c r="BC28" s="37">
        <f t="shared" si="12"/>
        <v>6718.75</v>
      </c>
      <c r="BD28" s="37">
        <f t="shared" si="12"/>
        <v>8384.9037600716201</v>
      </c>
      <c r="BE28" s="37">
        <f t="shared" si="12"/>
        <v>7623.8807488807497</v>
      </c>
      <c r="BF28" s="37">
        <f t="shared" si="12"/>
        <v>18364.583333333332</v>
      </c>
      <c r="BG28" s="38">
        <v>0</v>
      </c>
      <c r="BH28" s="38">
        <v>0</v>
      </c>
      <c r="BI28" s="38">
        <v>0</v>
      </c>
      <c r="BJ28" s="38">
        <v>0</v>
      </c>
      <c r="BK28" s="38">
        <v>0</v>
      </c>
      <c r="BL28" s="38">
        <v>0</v>
      </c>
      <c r="BM28" s="38">
        <v>0</v>
      </c>
    </row>
    <row r="29" spans="2:65" ht="15" thickBot="1">
      <c r="B29" s="3" t="s">
        <v>47</v>
      </c>
      <c r="C29" s="161">
        <v>0.89583333333333337</v>
      </c>
      <c r="D29" s="162">
        <v>0.91666666666666663</v>
      </c>
      <c r="E29" s="194">
        <v>1.7170000000000001</v>
      </c>
      <c r="F29" s="194">
        <v>2.9340000000000002</v>
      </c>
      <c r="G29" s="194">
        <v>2.774</v>
      </c>
      <c r="H29" s="194">
        <v>2.7879999999999998</v>
      </c>
      <c r="I29" s="194">
        <v>2.234</v>
      </c>
      <c r="J29" s="194">
        <v>2.4569999999999999</v>
      </c>
      <c r="K29" s="194">
        <v>1.02</v>
      </c>
      <c r="L29" s="163">
        <f t="shared" ca="1" si="4"/>
        <v>504</v>
      </c>
      <c r="M29" s="42">
        <f t="shared" si="17"/>
        <v>0</v>
      </c>
      <c r="N29" s="43">
        <f t="shared" si="17"/>
        <v>6</v>
      </c>
      <c r="O29" s="43">
        <f t="shared" si="17"/>
        <v>6</v>
      </c>
      <c r="P29" s="43">
        <f t="shared" si="17"/>
        <v>6</v>
      </c>
      <c r="Q29" s="43">
        <f t="shared" si="17"/>
        <v>0</v>
      </c>
      <c r="R29" s="43">
        <f t="shared" si="17"/>
        <v>0</v>
      </c>
      <c r="S29" s="44">
        <f t="shared" si="17"/>
        <v>0</v>
      </c>
      <c r="T29" s="45">
        <f t="shared" ca="1" si="6"/>
        <v>84</v>
      </c>
      <c r="U29" s="46">
        <v>63750</v>
      </c>
      <c r="V29" s="47">
        <v>63750</v>
      </c>
      <c r="W29" s="47">
        <v>63750</v>
      </c>
      <c r="X29" s="47">
        <v>63750</v>
      </c>
      <c r="Y29" s="47">
        <v>63750</v>
      </c>
      <c r="Z29" s="47">
        <v>63750</v>
      </c>
      <c r="AA29" s="48">
        <v>63750</v>
      </c>
      <c r="AB29" s="49">
        <f t="shared" ca="1" si="7"/>
        <v>0</v>
      </c>
      <c r="AC29" s="50">
        <f t="shared" ca="1" si="7"/>
        <v>1530000</v>
      </c>
      <c r="AD29" s="50">
        <f t="shared" ca="1" si="7"/>
        <v>1912500</v>
      </c>
      <c r="AE29" s="50">
        <f t="shared" ca="1" si="7"/>
        <v>1912500</v>
      </c>
      <c r="AF29" s="50">
        <f t="shared" ca="1" si="7"/>
        <v>0</v>
      </c>
      <c r="AG29" s="50">
        <f t="shared" ca="1" si="7"/>
        <v>0</v>
      </c>
      <c r="AH29" s="51">
        <f t="shared" ca="1" si="7"/>
        <v>0</v>
      </c>
      <c r="AI29" s="121">
        <f t="shared" ca="1" si="8"/>
        <v>5355000</v>
      </c>
      <c r="AJ29" s="49">
        <f t="shared" ca="1" si="9"/>
        <v>0</v>
      </c>
      <c r="AK29" s="50">
        <f t="shared" ca="1" si="9"/>
        <v>422.49600000000004</v>
      </c>
      <c r="AL29" s="50">
        <f t="shared" ca="1" si="9"/>
        <v>499.32</v>
      </c>
      <c r="AM29" s="50">
        <f t="shared" ca="1" si="9"/>
        <v>501.84</v>
      </c>
      <c r="AN29" s="50">
        <f t="shared" ca="1" si="9"/>
        <v>0</v>
      </c>
      <c r="AO29" s="50">
        <f t="shared" ca="1" si="9"/>
        <v>0</v>
      </c>
      <c r="AP29" s="51">
        <f t="shared" ca="1" si="9"/>
        <v>0</v>
      </c>
      <c r="AQ29" s="52">
        <f t="shared" ca="1" si="10"/>
        <v>1423.6559999999999</v>
      </c>
      <c r="AR29" s="49" t="str">
        <f t="shared" ca="1" si="11"/>
        <v/>
      </c>
      <c r="AS29" s="50">
        <f t="shared" ca="1" si="11"/>
        <v>3621.3360599863663</v>
      </c>
      <c r="AT29" s="50">
        <f t="shared" ca="1" si="11"/>
        <v>3830.2090843547226</v>
      </c>
      <c r="AU29" s="50">
        <f t="shared" ca="1" si="11"/>
        <v>3810.9756097560976</v>
      </c>
      <c r="AV29" s="50" t="str">
        <f t="shared" ca="1" si="11"/>
        <v/>
      </c>
      <c r="AW29" s="50" t="str">
        <f t="shared" ca="1" si="11"/>
        <v/>
      </c>
      <c r="AX29" s="51" t="str">
        <f t="shared" ca="1" si="11"/>
        <v/>
      </c>
      <c r="AY29" s="52">
        <f t="shared" ca="1" si="11"/>
        <v>3761.4423709098269</v>
      </c>
      <c r="AZ29" s="37">
        <f t="shared" si="14"/>
        <v>6188.1188118811879</v>
      </c>
      <c r="BA29" s="37">
        <f t="shared" si="12"/>
        <v>3621.3360599863663</v>
      </c>
      <c r="BB29" s="37">
        <f t="shared" si="12"/>
        <v>3830.2090843547226</v>
      </c>
      <c r="BC29" s="37">
        <f t="shared" si="12"/>
        <v>3810.975609756098</v>
      </c>
      <c r="BD29" s="37">
        <f t="shared" si="12"/>
        <v>4756.0429722470908</v>
      </c>
      <c r="BE29" s="37">
        <f t="shared" si="12"/>
        <v>4324.3793243793243</v>
      </c>
      <c r="BF29" s="37">
        <f t="shared" si="12"/>
        <v>10416.666666666666</v>
      </c>
      <c r="BG29" s="38">
        <v>0</v>
      </c>
      <c r="BH29" s="38">
        <v>6</v>
      </c>
      <c r="BI29" s="38">
        <v>6</v>
      </c>
      <c r="BJ29" s="38">
        <v>6</v>
      </c>
      <c r="BK29" s="38"/>
      <c r="BL29" s="38"/>
      <c r="BM29" s="38"/>
    </row>
    <row r="30" spans="2:65">
      <c r="B30" s="3" t="s">
        <v>47</v>
      </c>
      <c r="C30" s="164">
        <v>0.91666666666666663</v>
      </c>
      <c r="D30" s="165">
        <v>0.95833333333333337</v>
      </c>
      <c r="E30" s="194">
        <v>1.0580000000000001</v>
      </c>
      <c r="F30" s="194">
        <v>1.575</v>
      </c>
      <c r="G30" s="194">
        <v>1.897</v>
      </c>
      <c r="H30" s="194">
        <v>2.145</v>
      </c>
      <c r="I30" s="194">
        <v>1.1890000000000001</v>
      </c>
      <c r="J30" s="194">
        <v>1.6439999999999999</v>
      </c>
      <c r="K30" s="194">
        <v>0.89800000000000002</v>
      </c>
      <c r="L30" s="166">
        <f t="shared" ca="1" si="4"/>
        <v>180</v>
      </c>
      <c r="M30" s="42">
        <f t="shared" si="17"/>
        <v>0</v>
      </c>
      <c r="N30" s="43">
        <f t="shared" si="17"/>
        <v>0</v>
      </c>
      <c r="O30" s="43">
        <f t="shared" si="17"/>
        <v>0</v>
      </c>
      <c r="P30" s="43">
        <f t="shared" si="17"/>
        <v>6</v>
      </c>
      <c r="Q30" s="43">
        <f t="shared" si="17"/>
        <v>0</v>
      </c>
      <c r="R30" s="43">
        <f t="shared" si="17"/>
        <v>0</v>
      </c>
      <c r="S30" s="44">
        <f t="shared" si="17"/>
        <v>0</v>
      </c>
      <c r="T30" s="45">
        <f t="shared" ca="1" si="6"/>
        <v>30</v>
      </c>
      <c r="U30" s="167">
        <v>51000</v>
      </c>
      <c r="V30" s="168">
        <v>51000</v>
      </c>
      <c r="W30" s="168">
        <v>51000</v>
      </c>
      <c r="X30" s="168">
        <v>51000</v>
      </c>
      <c r="Y30" s="168">
        <v>51000</v>
      </c>
      <c r="Z30" s="168">
        <v>51000</v>
      </c>
      <c r="AA30" s="169">
        <v>51000</v>
      </c>
      <c r="AB30" s="49">
        <f t="shared" ca="1" si="7"/>
        <v>0</v>
      </c>
      <c r="AC30" s="50">
        <f t="shared" ca="1" si="7"/>
        <v>0</v>
      </c>
      <c r="AD30" s="50">
        <f t="shared" ca="1" si="7"/>
        <v>0</v>
      </c>
      <c r="AE30" s="50">
        <f t="shared" ca="1" si="7"/>
        <v>1530000</v>
      </c>
      <c r="AF30" s="50">
        <f t="shared" ca="1" si="7"/>
        <v>0</v>
      </c>
      <c r="AG30" s="50">
        <f t="shared" ca="1" si="7"/>
        <v>0</v>
      </c>
      <c r="AH30" s="51">
        <f t="shared" ca="1" si="7"/>
        <v>0</v>
      </c>
      <c r="AI30" s="121">
        <f t="shared" ca="1" si="8"/>
        <v>1530000</v>
      </c>
      <c r="AJ30" s="49">
        <f t="shared" ca="1" si="9"/>
        <v>0</v>
      </c>
      <c r="AK30" s="50">
        <f t="shared" ca="1" si="9"/>
        <v>0</v>
      </c>
      <c r="AL30" s="50">
        <f t="shared" ca="1" si="9"/>
        <v>0</v>
      </c>
      <c r="AM30" s="50">
        <f t="shared" ca="1" si="9"/>
        <v>386.1</v>
      </c>
      <c r="AN30" s="50">
        <f t="shared" ca="1" si="9"/>
        <v>0</v>
      </c>
      <c r="AO30" s="50">
        <f t="shared" ca="1" si="9"/>
        <v>0</v>
      </c>
      <c r="AP30" s="51">
        <f t="shared" ca="1" si="9"/>
        <v>0</v>
      </c>
      <c r="AQ30" s="52">
        <f t="shared" ca="1" si="10"/>
        <v>386.1</v>
      </c>
      <c r="AR30" s="49" t="str">
        <f t="shared" ca="1" si="11"/>
        <v/>
      </c>
      <c r="AS30" s="50" t="str">
        <f t="shared" ca="1" si="11"/>
        <v/>
      </c>
      <c r="AT30" s="50" t="str">
        <f t="shared" ca="1" si="11"/>
        <v/>
      </c>
      <c r="AU30" s="50">
        <f t="shared" ca="1" si="11"/>
        <v>3962.7039627039626</v>
      </c>
      <c r="AV30" s="50" t="str">
        <f t="shared" ca="1" si="11"/>
        <v/>
      </c>
      <c r="AW30" s="50" t="str">
        <f t="shared" ca="1" si="11"/>
        <v/>
      </c>
      <c r="AX30" s="51" t="str">
        <f t="shared" ca="1" si="11"/>
        <v/>
      </c>
      <c r="AY30" s="52">
        <f t="shared" ca="1" si="11"/>
        <v>3962.7039627039626</v>
      </c>
      <c r="AZ30" s="37">
        <f t="shared" si="14"/>
        <v>8034.0264650283552</v>
      </c>
      <c r="BA30" s="37">
        <f t="shared" si="12"/>
        <v>5396.8253968253966</v>
      </c>
      <c r="BB30" s="37">
        <f t="shared" si="12"/>
        <v>4480.7590933052188</v>
      </c>
      <c r="BC30" s="37">
        <f t="shared" si="12"/>
        <v>3962.7039627039626</v>
      </c>
      <c r="BD30" s="37">
        <f t="shared" si="12"/>
        <v>7148.8645920941963</v>
      </c>
      <c r="BE30" s="37">
        <f t="shared" si="12"/>
        <v>5170.3163017031629</v>
      </c>
      <c r="BF30" s="37">
        <f t="shared" si="12"/>
        <v>9465.4788418708231</v>
      </c>
      <c r="BG30" s="38"/>
      <c r="BH30" s="38">
        <v>0</v>
      </c>
      <c r="BI30" s="38">
        <v>0</v>
      </c>
      <c r="BJ30" s="38">
        <v>6</v>
      </c>
      <c r="BK30" s="38"/>
      <c r="BL30" s="38"/>
      <c r="BM30" s="38"/>
    </row>
    <row r="31" spans="2:65" ht="15" thickBot="1">
      <c r="B31" s="3" t="s">
        <v>49</v>
      </c>
      <c r="C31" s="170">
        <v>0.95833333333333337</v>
      </c>
      <c r="D31" s="171">
        <v>0</v>
      </c>
      <c r="E31" s="194">
        <v>0.45800000000000002</v>
      </c>
      <c r="F31" s="194">
        <v>0.28199999999999997</v>
      </c>
      <c r="G31" s="194">
        <v>1.04</v>
      </c>
      <c r="H31" s="194">
        <v>1.0329999999999999</v>
      </c>
      <c r="I31" s="194">
        <v>0.61099999999999999</v>
      </c>
      <c r="J31" s="194">
        <v>0.25700000000000001</v>
      </c>
      <c r="K31" s="194">
        <v>0.59899999999999998</v>
      </c>
      <c r="L31" s="41">
        <f t="shared" ca="1" si="4"/>
        <v>0</v>
      </c>
      <c r="M31" s="42">
        <f t="shared" si="17"/>
        <v>0</v>
      </c>
      <c r="N31" s="43">
        <f t="shared" si="17"/>
        <v>0</v>
      </c>
      <c r="O31" s="43">
        <f t="shared" si="17"/>
        <v>0</v>
      </c>
      <c r="P31" s="43">
        <f t="shared" si="17"/>
        <v>0</v>
      </c>
      <c r="Q31" s="43">
        <f t="shared" si="17"/>
        <v>0</v>
      </c>
      <c r="R31" s="43">
        <f t="shared" si="17"/>
        <v>0</v>
      </c>
      <c r="S31" s="44">
        <f t="shared" si="17"/>
        <v>0</v>
      </c>
      <c r="T31" s="45">
        <f t="shared" ca="1" si="6"/>
        <v>0</v>
      </c>
      <c r="U31" s="61">
        <v>21250</v>
      </c>
      <c r="V31" s="62">
        <v>21250</v>
      </c>
      <c r="W31" s="62">
        <v>21250</v>
      </c>
      <c r="X31" s="62">
        <v>21250</v>
      </c>
      <c r="Y31" s="62">
        <v>21250</v>
      </c>
      <c r="Z31" s="62">
        <v>21250</v>
      </c>
      <c r="AA31" s="63">
        <v>21250</v>
      </c>
      <c r="AB31" s="64">
        <f t="shared" ca="1" si="7"/>
        <v>0</v>
      </c>
      <c r="AC31" s="65">
        <f t="shared" ca="1" si="7"/>
        <v>0</v>
      </c>
      <c r="AD31" s="65">
        <f t="shared" ca="1" si="7"/>
        <v>0</v>
      </c>
      <c r="AE31" s="65">
        <f t="shared" ca="1" si="7"/>
        <v>0</v>
      </c>
      <c r="AF31" s="65">
        <f t="shared" ca="1" si="7"/>
        <v>0</v>
      </c>
      <c r="AG31" s="65">
        <f t="shared" ca="1" si="7"/>
        <v>0</v>
      </c>
      <c r="AH31" s="66">
        <f t="shared" ca="1" si="7"/>
        <v>0</v>
      </c>
      <c r="AI31" s="122">
        <f t="shared" ca="1" si="8"/>
        <v>0</v>
      </c>
      <c r="AJ31" s="64">
        <f t="shared" ca="1" si="9"/>
        <v>0</v>
      </c>
      <c r="AK31" s="65">
        <f t="shared" ca="1" si="9"/>
        <v>0</v>
      </c>
      <c r="AL31" s="65">
        <f t="shared" ca="1" si="9"/>
        <v>0</v>
      </c>
      <c r="AM31" s="65">
        <f t="shared" ca="1" si="9"/>
        <v>0</v>
      </c>
      <c r="AN31" s="65">
        <f t="shared" ca="1" si="9"/>
        <v>0</v>
      </c>
      <c r="AO31" s="65">
        <f t="shared" ca="1" si="9"/>
        <v>0</v>
      </c>
      <c r="AP31" s="66">
        <f t="shared" ca="1" si="9"/>
        <v>0</v>
      </c>
      <c r="AQ31" s="67">
        <f t="shared" ca="1" si="10"/>
        <v>0</v>
      </c>
      <c r="AR31" s="64" t="str">
        <f t="shared" ca="1" si="11"/>
        <v/>
      </c>
      <c r="AS31" s="65" t="str">
        <f t="shared" ca="1" si="11"/>
        <v/>
      </c>
      <c r="AT31" s="65" t="str">
        <f t="shared" ca="1" si="11"/>
        <v/>
      </c>
      <c r="AU31" s="65" t="str">
        <f t="shared" ca="1" si="11"/>
        <v/>
      </c>
      <c r="AV31" s="65" t="str">
        <f t="shared" ca="1" si="11"/>
        <v/>
      </c>
      <c r="AW31" s="65" t="str">
        <f t="shared" ca="1" si="11"/>
        <v/>
      </c>
      <c r="AX31" s="66" t="str">
        <f t="shared" ca="1" si="11"/>
        <v/>
      </c>
      <c r="AY31" s="67" t="str">
        <f t="shared" ca="1" si="11"/>
        <v/>
      </c>
      <c r="AZ31" s="37">
        <f t="shared" si="14"/>
        <v>7732.8966521106249</v>
      </c>
      <c r="BA31" s="37">
        <f t="shared" si="12"/>
        <v>12559.101654846336</v>
      </c>
      <c r="BB31" s="37">
        <f t="shared" si="12"/>
        <v>3405.4487179487178</v>
      </c>
      <c r="BC31" s="37">
        <f t="shared" si="12"/>
        <v>3428.5253307518556</v>
      </c>
      <c r="BD31" s="37">
        <f t="shared" si="12"/>
        <v>5796.5084560829237</v>
      </c>
      <c r="BE31" s="37">
        <f t="shared" si="12"/>
        <v>13780.804150453954</v>
      </c>
      <c r="BF31" s="37">
        <f t="shared" si="12"/>
        <v>5912.6321647189761</v>
      </c>
      <c r="BG31" s="38"/>
      <c r="BH31" s="38">
        <v>0</v>
      </c>
      <c r="BI31" s="38"/>
      <c r="BJ31" s="38">
        <v>0</v>
      </c>
      <c r="BK31" s="38">
        <v>0</v>
      </c>
      <c r="BL31" s="38"/>
      <c r="BM31" s="38"/>
    </row>
    <row r="32" spans="2:65" ht="15" thickBot="1">
      <c r="B32" s="3"/>
      <c r="C32" s="68"/>
      <c r="D32" s="68"/>
      <c r="E32" s="68"/>
      <c r="F32" s="69"/>
      <c r="G32" s="69"/>
      <c r="H32" s="69"/>
      <c r="I32" s="69"/>
      <c r="J32" s="69"/>
      <c r="M32" s="70">
        <f t="shared" ref="M32:T32" si="18">SUM(M6:M31)</f>
        <v>12</v>
      </c>
      <c r="N32" s="70">
        <f t="shared" si="18"/>
        <v>12</v>
      </c>
      <c r="O32" s="70">
        <f t="shared" si="18"/>
        <v>12</v>
      </c>
      <c r="P32" s="70">
        <f t="shared" si="18"/>
        <v>24</v>
      </c>
      <c r="Q32" s="70">
        <f t="shared" si="18"/>
        <v>6</v>
      </c>
      <c r="R32" s="70">
        <f t="shared" si="18"/>
        <v>6</v>
      </c>
      <c r="S32" s="70">
        <f t="shared" si="18"/>
        <v>0</v>
      </c>
      <c r="T32" s="71">
        <f t="shared" ca="1" si="18"/>
        <v>330</v>
      </c>
      <c r="U32" s="68"/>
      <c r="V32" s="68"/>
      <c r="W32" s="68"/>
      <c r="X32" s="68"/>
      <c r="Y32" s="68"/>
      <c r="Z32" s="68"/>
      <c r="AA32" s="68"/>
      <c r="AB32" s="70">
        <f t="shared" ref="AB32:AQ32" ca="1" si="19">SUM(AB6:AB31)</f>
        <v>1122000</v>
      </c>
      <c r="AC32" s="70" t="e">
        <f t="shared" ca="1" si="19"/>
        <v>#VALUE!</v>
      </c>
      <c r="AD32" s="70">
        <f t="shared" ca="1" si="19"/>
        <v>2677500</v>
      </c>
      <c r="AE32" s="70">
        <f t="shared" ca="1" si="19"/>
        <v>4717500</v>
      </c>
      <c r="AF32" s="70">
        <f t="shared" ca="1" si="19"/>
        <v>765000</v>
      </c>
      <c r="AG32" s="70" t="e">
        <f t="shared" ca="1" si="19"/>
        <v>#VALUE!</v>
      </c>
      <c r="AH32" s="70" t="e">
        <f t="shared" ca="1" si="19"/>
        <v>#VALUE!</v>
      </c>
      <c r="AI32" s="71">
        <f t="shared" ca="1" si="19"/>
        <v>12036000</v>
      </c>
      <c r="AJ32" s="70">
        <f t="shared" ca="1" si="19"/>
        <v>600.19200000000001</v>
      </c>
      <c r="AK32" s="70">
        <f t="shared" ca="1" si="19"/>
        <v>762.048</v>
      </c>
      <c r="AL32" s="70">
        <f t="shared" ca="1" si="19"/>
        <v>800.1</v>
      </c>
      <c r="AM32" s="70">
        <f t="shared" ca="1" si="19"/>
        <v>1396.08</v>
      </c>
      <c r="AN32" s="70">
        <f t="shared" ca="1" si="19"/>
        <v>307.08</v>
      </c>
      <c r="AO32" s="70">
        <f t="shared" ca="1" si="19"/>
        <v>289.00800000000004</v>
      </c>
      <c r="AP32" s="70">
        <f t="shared" ca="1" si="19"/>
        <v>0</v>
      </c>
      <c r="AQ32" s="71">
        <f t="shared" ca="1" si="19"/>
        <v>4154.5079999999998</v>
      </c>
      <c r="AR32" s="70">
        <f t="shared" ref="AR32:AY32" ca="1" si="20">AB32/AJ32</f>
        <v>1869.4017914267433</v>
      </c>
      <c r="AS32" s="70" t="e">
        <f t="shared" ca="1" si="20"/>
        <v>#VALUE!</v>
      </c>
      <c r="AT32" s="70">
        <f ca="1">IFERROR(AD32/AL32,"")</f>
        <v>3346.4566929133857</v>
      </c>
      <c r="AU32" s="70">
        <f ca="1">IFERROR(AE32/AM32,"")</f>
        <v>3379.1043493209559</v>
      </c>
      <c r="AV32" s="70">
        <f t="shared" ca="1" si="20"/>
        <v>2491.2075029308326</v>
      </c>
      <c r="AW32" s="70" t="e">
        <f t="shared" ca="1" si="20"/>
        <v>#VALUE!</v>
      </c>
      <c r="AX32" s="70" t="e">
        <f t="shared" ca="1" si="20"/>
        <v>#VALUE!</v>
      </c>
      <c r="AY32" s="72">
        <f t="shared" ca="1" si="20"/>
        <v>2897.0939519192166</v>
      </c>
      <c r="AZ32" s="73"/>
      <c r="BA32" s="73"/>
      <c r="BB32" s="73"/>
      <c r="BC32" s="73"/>
      <c r="BD32" s="73"/>
      <c r="BE32" s="73"/>
      <c r="BF32" s="73"/>
    </row>
    <row r="33" spans="2:58" ht="15.6" thickTop="1" thickBot="1">
      <c r="B33" s="3"/>
      <c r="C33" s="68"/>
      <c r="D33" s="68"/>
      <c r="E33" s="68"/>
      <c r="F33" s="68"/>
      <c r="G33" s="68"/>
      <c r="H33" s="69"/>
      <c r="I33" s="69"/>
      <c r="J33" s="69"/>
      <c r="O33" s="74"/>
      <c r="P33" s="74"/>
      <c r="Q33" s="74"/>
      <c r="R33" s="74"/>
      <c r="S33" s="74"/>
      <c r="T33" s="74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75"/>
      <c r="AZ33" s="147"/>
      <c r="BA33" s="73"/>
      <c r="BB33" s="73"/>
      <c r="BC33" s="73"/>
      <c r="BD33" s="73"/>
      <c r="BE33" s="73"/>
      <c r="BF33" s="73"/>
    </row>
    <row r="34" spans="2:58" ht="15" thickBot="1">
      <c r="B34" s="3"/>
      <c r="C34" s="68"/>
      <c r="D34" s="68"/>
      <c r="E34" s="68"/>
      <c r="F34" s="80">
        <f>M34</f>
        <v>10500000</v>
      </c>
      <c r="G34" s="68"/>
      <c r="H34" s="69"/>
      <c r="I34" s="69"/>
      <c r="J34" s="69"/>
      <c r="L34" s="76" t="s">
        <v>26</v>
      </c>
      <c r="M34" s="99">
        <v>10500000</v>
      </c>
      <c r="N34" s="78"/>
      <c r="O34" s="77"/>
      <c r="P34" s="123"/>
      <c r="Q34" s="123"/>
      <c r="R34" s="77"/>
      <c r="S34" s="77"/>
      <c r="T34" s="77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80">
        <f ca="1">SUM(AQ28:AQ30)</f>
        <v>1809.7559999999999</v>
      </c>
      <c r="AR34" s="68"/>
      <c r="AS34" s="68"/>
      <c r="AT34" s="68"/>
      <c r="AU34" s="68"/>
      <c r="AV34" s="68"/>
      <c r="AW34" s="68"/>
      <c r="AX34" s="68"/>
      <c r="AY34" s="81">
        <f ca="1">AI32</f>
        <v>12036000</v>
      </c>
      <c r="AZ34" s="73" t="s">
        <v>27</v>
      </c>
      <c r="BA34" s="73" t="s">
        <v>28</v>
      </c>
      <c r="BB34" s="73" t="s">
        <v>36</v>
      </c>
      <c r="BC34" s="73" t="s">
        <v>30</v>
      </c>
      <c r="BD34" s="73" t="s">
        <v>10</v>
      </c>
      <c r="BE34" s="73"/>
      <c r="BF34" s="73"/>
    </row>
    <row r="35" spans="2:58" ht="15" thickBot="1">
      <c r="B35" s="3"/>
      <c r="C35" s="68"/>
      <c r="D35" s="68"/>
      <c r="E35" s="68"/>
      <c r="F35" s="68"/>
      <c r="G35" s="68"/>
      <c r="H35" s="69"/>
      <c r="I35" s="69"/>
      <c r="J35" s="69"/>
      <c r="L35" s="188" t="s">
        <v>31</v>
      </c>
      <c r="M35" s="78">
        <f ca="1">AI32/AQ32</f>
        <v>2897.0939519192166</v>
      </c>
      <c r="N35" s="82"/>
      <c r="O35" s="69"/>
      <c r="P35" s="69"/>
      <c r="Q35" s="69"/>
      <c r="R35" s="69"/>
      <c r="S35" s="69"/>
      <c r="T35" s="69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83">
        <f ca="1">AQ34/AQ32</f>
        <v>0.43561259239361194</v>
      </c>
      <c r="AR35" s="68"/>
      <c r="AS35" s="68"/>
      <c r="AT35" s="68"/>
      <c r="AU35" s="68"/>
      <c r="AV35" s="68"/>
      <c r="AW35" s="68"/>
      <c r="AX35" s="68"/>
      <c r="AY35" s="84">
        <f ca="1">AY34-M34</f>
        <v>1536000</v>
      </c>
      <c r="AZ35" s="73">
        <f ca="1">AQ32*70%</f>
        <v>2908.1555999999996</v>
      </c>
      <c r="BA35" s="73">
        <v>1640.5757999999996</v>
      </c>
      <c r="BB35" s="73">
        <f ca="1">BA35+AZ35</f>
        <v>4548.7313999999988</v>
      </c>
      <c r="BC35" s="73">
        <f>M34</f>
        <v>10500000</v>
      </c>
      <c r="BD35" s="73">
        <f ca="1">BC35/BB35</f>
        <v>2308.3359021814308</v>
      </c>
      <c r="BE35" s="73"/>
      <c r="BF35" s="73"/>
    </row>
    <row r="36" spans="2:58" ht="15" thickBot="1">
      <c r="B36" s="3"/>
      <c r="C36" s="68"/>
      <c r="D36" s="68"/>
      <c r="E36" s="68"/>
      <c r="F36" s="68"/>
      <c r="G36" s="68"/>
      <c r="H36" s="68"/>
      <c r="I36" s="68"/>
      <c r="J36" s="68"/>
      <c r="K36" s="68"/>
      <c r="L36" s="188" t="s">
        <v>32</v>
      </c>
      <c r="M36" s="85">
        <f ca="1">M35*3</f>
        <v>8691.2818557576502</v>
      </c>
      <c r="N36" s="86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87"/>
      <c r="AZ36" s="73">
        <f ca="1">AQ34*0.7</f>
        <v>1266.8291999999999</v>
      </c>
      <c r="BA36" s="73"/>
      <c r="BB36" s="73"/>
      <c r="BC36" s="73"/>
      <c r="BD36" s="73"/>
      <c r="BE36" s="73"/>
      <c r="BF36" s="73"/>
    </row>
    <row r="37" spans="2:58" ht="15" thickBot="1">
      <c r="B37" s="88"/>
      <c r="C37" s="89"/>
      <c r="D37" s="89"/>
      <c r="E37" s="89"/>
      <c r="F37" s="89"/>
      <c r="G37" s="89"/>
      <c r="H37" s="89"/>
      <c r="I37" s="89"/>
      <c r="J37" s="89"/>
      <c r="K37" s="89"/>
      <c r="L37" s="90"/>
      <c r="M37" s="91"/>
      <c r="N37" s="92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93"/>
      <c r="AZ37" s="73"/>
      <c r="BA37" s="73"/>
      <c r="BB37" s="73"/>
      <c r="BC37" s="73"/>
      <c r="BD37" s="73"/>
      <c r="BE37" s="73"/>
      <c r="BF37" s="73"/>
    </row>
    <row r="38" spans="2:58">
      <c r="BA38" s="1">
        <f ca="1">SUM(AQ27:AQ30)</f>
        <v>1809.7559999999999</v>
      </c>
      <c r="BB38" s="142">
        <f ca="1">BA38/BB35</f>
        <v>0.39785949990364355</v>
      </c>
    </row>
    <row r="41" spans="2:58">
      <c r="AU41" s="73"/>
    </row>
    <row r="42" spans="2:58">
      <c r="AU42" s="94"/>
    </row>
    <row r="44" spans="2:58">
      <c r="AT44" s="182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31">
    <cfRule type="colorScale" priority="1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12 B28:B31">
    <cfRule type="containsText" dxfId="47" priority="12" operator="containsText" text="Paid">
      <formula>NOT(ISERROR(SEARCH("Paid",B6)))</formula>
    </cfRule>
    <cfRule type="containsText" dxfId="46" priority="13" operator="containsText" text="FOC">
      <formula>NOT(ISERROR(SEARCH("FOC",B6)))</formula>
    </cfRule>
  </conditionalFormatting>
  <conditionalFormatting sqref="AZ6:BF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B16">
    <cfRule type="containsText" dxfId="45" priority="9" operator="containsText" text="Paid">
      <formula>NOT(ISERROR(SEARCH("Paid",B13)))</formula>
    </cfRule>
    <cfRule type="containsText" dxfId="44" priority="10" operator="containsText" text="FOC">
      <formula>NOT(ISERROR(SEARCH("FOC",B13)))</formula>
    </cfRule>
  </conditionalFormatting>
  <conditionalFormatting sqref="B17">
    <cfRule type="containsText" dxfId="43" priority="7" operator="containsText" text="Paid">
      <formula>NOT(ISERROR(SEARCH("Paid",B17)))</formula>
    </cfRule>
    <cfRule type="containsText" dxfId="42" priority="8" operator="containsText" text="FOC">
      <formula>NOT(ISERROR(SEARCH("FOC",B17)))</formula>
    </cfRule>
  </conditionalFormatting>
  <conditionalFormatting sqref="B18:B19">
    <cfRule type="containsText" dxfId="41" priority="5" operator="containsText" text="Paid">
      <formula>NOT(ISERROR(SEARCH("Paid",B18)))</formula>
    </cfRule>
    <cfRule type="containsText" dxfId="40" priority="6" operator="containsText" text="FOC">
      <formula>NOT(ISERROR(SEARCH("FOC",B18)))</formula>
    </cfRule>
  </conditionalFormatting>
  <conditionalFormatting sqref="B20:B23">
    <cfRule type="containsText" dxfId="39" priority="3" operator="containsText" text="Paid">
      <formula>NOT(ISERROR(SEARCH("Paid",B20)))</formula>
    </cfRule>
    <cfRule type="containsText" dxfId="38" priority="4" operator="containsText" text="FOC">
      <formula>NOT(ISERROR(SEARCH("FOC",B20)))</formula>
    </cfRule>
  </conditionalFormatting>
  <conditionalFormatting sqref="B24:B30">
    <cfRule type="containsText" dxfId="37" priority="1" operator="containsText" text="Paid">
      <formula>NOT(ISERROR(SEARCH("Paid",B24)))</formula>
    </cfRule>
    <cfRule type="containsText" dxfId="36" priority="2" operator="containsText" text="FOC">
      <formula>NOT(ISERROR(SEARCH("FOC",B24)))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T53"/>
  <sheetViews>
    <sheetView topLeftCell="B1" zoomScale="60" zoomScaleNormal="60" workbookViewId="0">
      <selection activeCell="P27" sqref="P27"/>
    </sheetView>
  </sheetViews>
  <sheetFormatPr defaultRowHeight="14.4"/>
  <cols>
    <col min="1" max="1" width="12.44140625" bestFit="1" customWidth="1"/>
    <col min="2" max="2" width="14.44140625" bestFit="1" customWidth="1"/>
    <col min="3" max="3" width="8.44140625" bestFit="1" customWidth="1"/>
    <col min="4" max="4" width="14.6640625" bestFit="1" customWidth="1"/>
    <col min="5" max="11" width="5.21875" bestFit="1" customWidth="1"/>
    <col min="12" max="12" width="16.88671875" customWidth="1"/>
    <col min="13" max="13" width="14.6640625" bestFit="1" customWidth="1"/>
    <col min="14" max="14" width="9" bestFit="1" customWidth="1"/>
    <col min="15" max="15" width="8.109375" bestFit="1" customWidth="1"/>
    <col min="16" max="16" width="8.5546875" bestFit="1" customWidth="1"/>
    <col min="17" max="17" width="13.21875" bestFit="1" customWidth="1"/>
    <col min="18" max="18" width="6.88671875" bestFit="1" customWidth="1"/>
    <col min="19" max="19" width="7.6640625" bestFit="1" customWidth="1"/>
    <col min="20" max="20" width="14.44140625" bestFit="1" customWidth="1"/>
    <col min="21" max="27" width="8" hidden="1" customWidth="1"/>
    <col min="28" max="28" width="10.5546875" hidden="1" customWidth="1"/>
    <col min="29" max="29" width="9" hidden="1" customWidth="1"/>
    <col min="30" max="34" width="10.5546875" hidden="1" customWidth="1"/>
    <col min="35" max="35" width="18.77734375" bestFit="1" customWidth="1"/>
    <col min="36" max="36" width="5.44140625" hidden="1" customWidth="1"/>
    <col min="37" max="37" width="6" hidden="1" customWidth="1"/>
    <col min="38" max="38" width="5.44140625" hidden="1" customWidth="1"/>
    <col min="39" max="39" width="6.21875" hidden="1" customWidth="1"/>
    <col min="40" max="42" width="5.44140625" hidden="1" customWidth="1"/>
    <col min="43" max="43" width="17.21875" bestFit="1" customWidth="1"/>
    <col min="44" max="50" width="6.77734375" hidden="1" customWidth="1"/>
    <col min="51" max="51" width="17.77734375" bestFit="1" customWidth="1"/>
    <col min="52" max="52" width="10.44140625" bestFit="1" customWidth="1"/>
    <col min="53" max="54" width="9.77734375" bestFit="1" customWidth="1"/>
    <col min="55" max="55" width="12.21875" bestFit="1" customWidth="1"/>
    <col min="56" max="56" width="9.77734375" bestFit="1" customWidth="1"/>
    <col min="57" max="58" width="9.44140625" bestFit="1" customWidth="1"/>
    <col min="59" max="59" width="8.109375" bestFit="1" customWidth="1"/>
    <col min="60" max="60" width="9" bestFit="1" customWidth="1"/>
    <col min="61" max="61" width="8.109375" bestFit="1" customWidth="1"/>
    <col min="62" max="62" width="8.5546875" bestFit="1" customWidth="1"/>
    <col min="63" max="63" width="8.109375" bestFit="1" customWidth="1"/>
    <col min="64" max="64" width="7.33203125" bestFit="1" customWidth="1"/>
    <col min="65" max="65" width="7.6640625" bestFit="1" customWidth="1"/>
    <col min="68" max="68" width="6" bestFit="1" customWidth="1"/>
    <col min="69" max="69" width="2.21875" bestFit="1" customWidth="1"/>
  </cols>
  <sheetData>
    <row r="1" spans="1:72" ht="14.55" customHeight="1">
      <c r="A1" s="314">
        <v>43466</v>
      </c>
      <c r="B1" s="315" t="s">
        <v>38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72" ht="1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</row>
    <row r="3" spans="1:72" ht="15" customHeight="1" thickBot="1">
      <c r="A3" s="2">
        <f>DAY(DATE(YEAR(A1),MONTH(A1)+1,1)-1)</f>
        <v>31</v>
      </c>
      <c r="B3" s="3"/>
      <c r="C3" s="317" t="s">
        <v>0</v>
      </c>
      <c r="D3" s="318"/>
      <c r="E3" s="340" t="s">
        <v>1</v>
      </c>
      <c r="F3" s="327"/>
      <c r="G3" s="327"/>
      <c r="H3" s="327"/>
      <c r="I3" s="327"/>
      <c r="J3" s="327"/>
      <c r="K3" s="328"/>
      <c r="L3" s="4" t="s">
        <v>2</v>
      </c>
      <c r="M3" s="322" t="s">
        <v>3</v>
      </c>
      <c r="N3" s="323"/>
      <c r="O3" s="323"/>
      <c r="P3" s="323"/>
      <c r="Q3" s="323"/>
      <c r="R3" s="323"/>
      <c r="S3" s="341"/>
      <c r="T3" s="324" t="s">
        <v>4</v>
      </c>
      <c r="U3" s="340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4"/>
      <c r="AI3" s="335" t="s">
        <v>7</v>
      </c>
      <c r="AJ3" s="302" t="s">
        <v>8</v>
      </c>
      <c r="AK3" s="303"/>
      <c r="AL3" s="303"/>
      <c r="AM3" s="303"/>
      <c r="AN3" s="303"/>
      <c r="AO3" s="303"/>
      <c r="AP3" s="304"/>
      <c r="AQ3" s="329" t="s">
        <v>9</v>
      </c>
      <c r="AR3" s="302" t="s">
        <v>10</v>
      </c>
      <c r="AS3" s="303"/>
      <c r="AT3" s="303"/>
      <c r="AU3" s="303"/>
      <c r="AV3" s="303"/>
      <c r="AW3" s="303"/>
      <c r="AX3" s="304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P3" s="1">
        <v>0</v>
      </c>
      <c r="BQ3">
        <v>1</v>
      </c>
      <c r="BS3" s="1">
        <v>0</v>
      </c>
      <c r="BT3">
        <v>1</v>
      </c>
    </row>
    <row r="4" spans="1:72" ht="15" thickBot="1">
      <c r="B4" s="3"/>
      <c r="C4" s="246"/>
      <c r="D4" s="247"/>
      <c r="E4" s="246"/>
      <c r="F4" s="247"/>
      <c r="G4" s="247"/>
      <c r="H4" s="247"/>
      <c r="I4" s="247"/>
      <c r="J4" s="247"/>
      <c r="K4" s="248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P4">
        <v>2500</v>
      </c>
      <c r="BQ4">
        <v>1</v>
      </c>
      <c r="BS4">
        <v>7000</v>
      </c>
      <c r="BT4">
        <v>1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43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43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f>BP4+500</f>
        <v>3000</v>
      </c>
      <c r="BQ5">
        <v>1</v>
      </c>
      <c r="BS5">
        <f>BS4+1000</f>
        <v>8000</v>
      </c>
      <c r="BT5">
        <v>1</v>
      </c>
    </row>
    <row r="6" spans="1:72">
      <c r="A6" s="10">
        <v>43497</v>
      </c>
      <c r="B6" s="3" t="s">
        <v>46</v>
      </c>
      <c r="C6" s="22">
        <v>0</v>
      </c>
      <c r="D6" s="23">
        <v>4.1666666666666664E-2</v>
      </c>
      <c r="E6" s="194">
        <v>0.71</v>
      </c>
      <c r="F6" s="194">
        <v>0.14000000000000001</v>
      </c>
      <c r="G6" s="194">
        <v>0.56999999999999995</v>
      </c>
      <c r="H6" s="194">
        <v>0.46</v>
      </c>
      <c r="I6" s="194">
        <v>0.48</v>
      </c>
      <c r="J6" s="194">
        <v>0.55000000000000004</v>
      </c>
      <c r="K6" s="194">
        <v>0.48</v>
      </c>
      <c r="L6" s="24">
        <f t="shared" ref="L6:L29" ca="1" si="4">T6*6</f>
        <v>24</v>
      </c>
      <c r="M6" s="25">
        <f t="shared" ref="M6:M29" si="5">BG6</f>
        <v>1</v>
      </c>
      <c r="N6" s="26">
        <f t="shared" ref="N6:N29" si="6">BH6</f>
        <v>0</v>
      </c>
      <c r="O6" s="26">
        <f t="shared" ref="O6:O29" si="7">BI6</f>
        <v>0</v>
      </c>
      <c r="P6" s="26">
        <f t="shared" ref="P6:P29" si="8">BJ6</f>
        <v>0</v>
      </c>
      <c r="Q6" s="26">
        <f t="shared" ref="Q6:Q29" si="9">BK6</f>
        <v>0</v>
      </c>
      <c r="R6" s="26">
        <f t="shared" ref="R6:R29" si="10">BL6</f>
        <v>0</v>
      </c>
      <c r="S6" s="27">
        <f t="shared" ref="S6:S29" si="11">BM6</f>
        <v>0</v>
      </c>
      <c r="T6" s="28">
        <f t="shared" ref="T6:T29" ca="1" si="12">IFERROR(M6*M$4+N6*N$4+O6*O$4+P6*P$4+Q6*Q$4+R6*R$4+S6*S$4,"0")</f>
        <v>4</v>
      </c>
      <c r="U6" s="29">
        <v>16150</v>
      </c>
      <c r="V6" s="30">
        <v>16150</v>
      </c>
      <c r="W6" s="30">
        <v>16150</v>
      </c>
      <c r="X6" s="30">
        <v>16150</v>
      </c>
      <c r="Y6" s="30">
        <v>16150</v>
      </c>
      <c r="Z6" s="30">
        <v>16150</v>
      </c>
      <c r="AA6" s="31">
        <v>16150</v>
      </c>
      <c r="AB6" s="32">
        <f t="shared" ref="AB6:AB29" ca="1" si="13">M6*U6*AB$4</f>
        <v>64600</v>
      </c>
      <c r="AC6" s="33">
        <f t="shared" ref="AC6:AC29" ca="1" si="14">N6*V6*AC$4</f>
        <v>0</v>
      </c>
      <c r="AD6" s="33">
        <f t="shared" ref="AD6:AD29" ca="1" si="15">O6*W6*AD$4</f>
        <v>0</v>
      </c>
      <c r="AE6" s="33">
        <f t="shared" ref="AE6:AE29" ca="1" si="16">P6*X6*AE$4</f>
        <v>0</v>
      </c>
      <c r="AF6" s="33">
        <f t="shared" ref="AF6:AF29" ca="1" si="17">Q6*Y6*AF$4</f>
        <v>0</v>
      </c>
      <c r="AG6" s="33">
        <f t="shared" ref="AG6:AG29" ca="1" si="18">R6*Z6*AG$4</f>
        <v>0</v>
      </c>
      <c r="AH6" s="34">
        <f t="shared" ref="AH6:AH29" ca="1" si="19">S6*AA6*AH$4</f>
        <v>0</v>
      </c>
      <c r="AI6" s="35">
        <f t="shared" ref="AI6:AI29" ca="1" si="20">SUM(AB6:AH6)</f>
        <v>64600</v>
      </c>
      <c r="AJ6" s="32">
        <f t="shared" ref="AJ6:AJ29" ca="1" si="21">M6*AJ$4*60/$L$4*E6</f>
        <v>17.04</v>
      </c>
      <c r="AK6" s="33">
        <f t="shared" ref="AK6:AK29" ca="1" si="22">N6*AK$4*60/$L$4*F6</f>
        <v>0</v>
      </c>
      <c r="AL6" s="33">
        <f t="shared" ref="AL6:AL29" ca="1" si="23">O6*AL$4*60/$L$4*G6</f>
        <v>0</v>
      </c>
      <c r="AM6" s="33">
        <f t="shared" ref="AM6:AM29" ca="1" si="24">P6*AM$4*60/$L$4*H6</f>
        <v>0</v>
      </c>
      <c r="AN6" s="33">
        <f t="shared" ref="AN6:AN29" ca="1" si="25">Q6*AN$4*60/$L$4*I6</f>
        <v>0</v>
      </c>
      <c r="AO6" s="33">
        <f t="shared" ref="AO6:AO29" ca="1" si="26">R6*AO$4*60/$L$4*J6</f>
        <v>0</v>
      </c>
      <c r="AP6" s="34">
        <f t="shared" ref="AP6:AP29" ca="1" si="27">S6*AP$4*60/$L$4*K6</f>
        <v>0</v>
      </c>
      <c r="AQ6" s="36">
        <f t="shared" ref="AQ6:AQ29" ca="1" si="28">SUM(AJ6:AP6)</f>
        <v>17.04</v>
      </c>
      <c r="AR6" s="32">
        <f t="shared" ref="AR6:AR29" ca="1" si="29">IFERROR(AB6/AJ6,"")</f>
        <v>3791.079812206573</v>
      </c>
      <c r="AS6" s="33" t="str">
        <f t="shared" ref="AS6:AS29" ca="1" si="30">IFERROR(AC6/AK6,"")</f>
        <v/>
      </c>
      <c r="AT6" s="33" t="str">
        <f t="shared" ref="AT6:AT29" ca="1" si="31">IFERROR(AD6/AL6,"")</f>
        <v/>
      </c>
      <c r="AU6" s="33" t="str">
        <f t="shared" ref="AU6:AU29" ca="1" si="32">IFERROR(AE6/AM6,"")</f>
        <v/>
      </c>
      <c r="AV6" s="33" t="str">
        <f t="shared" ref="AV6:AV29" ca="1" si="33">IFERROR(AF6/AN6,"")</f>
        <v/>
      </c>
      <c r="AW6" s="33" t="str">
        <f t="shared" ref="AW6:AW29" ca="1" si="34">IFERROR(AG6/AO6,"")</f>
        <v/>
      </c>
      <c r="AX6" s="34" t="str">
        <f t="shared" ref="AX6:AX29" ca="1" si="35">IFERROR(AH6/AP6,"")</f>
        <v/>
      </c>
      <c r="AY6" s="36">
        <f t="shared" ref="AY6:AY29" ca="1" si="36">IFERROR(AI6/AQ6,"")</f>
        <v>3791.079812206573</v>
      </c>
      <c r="AZ6" s="37">
        <f t="shared" ref="AZ6:AZ29" si="37">IFERROR(U6/6/E6,"")</f>
        <v>3791.0798122065726</v>
      </c>
      <c r="BA6" s="37">
        <f t="shared" ref="BA6:BA29" si="38">IFERROR(V6/6/F6,"")</f>
        <v>19226.190476190473</v>
      </c>
      <c r="BB6" s="37">
        <f t="shared" ref="BB6:BB29" si="39">IFERROR(W6/6/G6,"")</f>
        <v>4722.2222222222226</v>
      </c>
      <c r="BC6" s="37">
        <f t="shared" ref="BC6:BC29" si="40">IFERROR(X6/6/H6,"")</f>
        <v>5851.4492753623181</v>
      </c>
      <c r="BD6" s="37">
        <f t="shared" ref="BD6:BD29" si="41">IFERROR(Y6/6/I6,"")</f>
        <v>5607.6388888888887</v>
      </c>
      <c r="BE6" s="37">
        <f t="shared" ref="BE6:BE29" si="42">IFERROR(Z6/6/J6,"")</f>
        <v>4893.9393939393931</v>
      </c>
      <c r="BF6" s="37">
        <f t="shared" ref="BF6:BF29" si="43">IFERROR(AA6/6/K6,"")</f>
        <v>5607.6388888888887</v>
      </c>
      <c r="BG6" s="38">
        <f t="shared" ref="BG6:BM6" si="44">IFERROR(VLOOKUP(AZ6,$BP$3:$BQ$7,2,TRUE),"")</f>
        <v>1</v>
      </c>
      <c r="BH6" s="38">
        <f t="shared" si="44"/>
        <v>0</v>
      </c>
      <c r="BI6" s="38">
        <f t="shared" si="44"/>
        <v>0</v>
      </c>
      <c r="BJ6" s="38">
        <f t="shared" si="44"/>
        <v>0</v>
      </c>
      <c r="BK6" s="38">
        <f t="shared" si="44"/>
        <v>0</v>
      </c>
      <c r="BL6" s="38">
        <f t="shared" si="44"/>
        <v>0</v>
      </c>
      <c r="BM6" s="38">
        <f t="shared" si="44"/>
        <v>0</v>
      </c>
      <c r="BP6">
        <f>BP5+500</f>
        <v>3500</v>
      </c>
      <c r="BQ6">
        <v>1</v>
      </c>
      <c r="BS6">
        <f>BS5+1000</f>
        <v>9000</v>
      </c>
      <c r="BT6">
        <v>0</v>
      </c>
    </row>
    <row r="7" spans="1:72">
      <c r="A7" s="10">
        <v>43525</v>
      </c>
      <c r="B7" s="3" t="s">
        <v>46</v>
      </c>
      <c r="C7" s="264">
        <v>4.1666666666666664E-2</v>
      </c>
      <c r="D7" s="263">
        <v>8.3333333333333329E-2</v>
      </c>
      <c r="E7" s="262">
        <v>0.18</v>
      </c>
      <c r="F7" s="262">
        <v>0.03</v>
      </c>
      <c r="G7" s="262">
        <v>0.32</v>
      </c>
      <c r="H7" s="262">
        <v>0.08</v>
      </c>
      <c r="I7" s="262">
        <v>0.18</v>
      </c>
      <c r="J7" s="262">
        <v>0.11</v>
      </c>
      <c r="K7" s="262">
        <v>0.18</v>
      </c>
      <c r="L7" s="261">
        <f t="shared" ca="1" si="4"/>
        <v>0</v>
      </c>
      <c r="M7" s="42">
        <f t="shared" si="5"/>
        <v>0</v>
      </c>
      <c r="N7" s="43">
        <f t="shared" si="6"/>
        <v>0</v>
      </c>
      <c r="O7" s="43">
        <f t="shared" si="7"/>
        <v>0</v>
      </c>
      <c r="P7" s="43">
        <f t="shared" si="8"/>
        <v>0</v>
      </c>
      <c r="Q7" s="43">
        <f t="shared" si="9"/>
        <v>0</v>
      </c>
      <c r="R7" s="43">
        <f t="shared" si="10"/>
        <v>0</v>
      </c>
      <c r="S7" s="44">
        <f t="shared" si="11"/>
        <v>0</v>
      </c>
      <c r="T7" s="260">
        <f t="shared" ca="1" si="12"/>
        <v>0</v>
      </c>
      <c r="U7" s="258">
        <v>5100</v>
      </c>
      <c r="V7" s="257">
        <v>5100</v>
      </c>
      <c r="W7" s="257">
        <v>5100</v>
      </c>
      <c r="X7" s="257">
        <v>5100</v>
      </c>
      <c r="Y7" s="257">
        <v>5100</v>
      </c>
      <c r="Z7" s="257">
        <v>5100</v>
      </c>
      <c r="AA7" s="256">
        <v>5100</v>
      </c>
      <c r="AB7" s="258">
        <f t="shared" ca="1" si="13"/>
        <v>0</v>
      </c>
      <c r="AC7" s="257">
        <f t="shared" ca="1" si="14"/>
        <v>0</v>
      </c>
      <c r="AD7" s="257">
        <f t="shared" ca="1" si="15"/>
        <v>0</v>
      </c>
      <c r="AE7" s="257">
        <f t="shared" ca="1" si="16"/>
        <v>0</v>
      </c>
      <c r="AF7" s="257">
        <f t="shared" ca="1" si="17"/>
        <v>0</v>
      </c>
      <c r="AG7" s="257">
        <f t="shared" ca="1" si="18"/>
        <v>0</v>
      </c>
      <c r="AH7" s="256">
        <f t="shared" ca="1" si="19"/>
        <v>0</v>
      </c>
      <c r="AI7" s="259">
        <f t="shared" ca="1" si="20"/>
        <v>0</v>
      </c>
      <c r="AJ7" s="258">
        <f t="shared" ca="1" si="21"/>
        <v>0</v>
      </c>
      <c r="AK7" s="257">
        <f t="shared" ca="1" si="22"/>
        <v>0</v>
      </c>
      <c r="AL7" s="257">
        <f t="shared" ca="1" si="23"/>
        <v>0</v>
      </c>
      <c r="AM7" s="257">
        <f t="shared" ca="1" si="24"/>
        <v>0</v>
      </c>
      <c r="AN7" s="257">
        <f t="shared" ca="1" si="25"/>
        <v>0</v>
      </c>
      <c r="AO7" s="257">
        <f t="shared" ca="1" si="26"/>
        <v>0</v>
      </c>
      <c r="AP7" s="256">
        <f t="shared" ca="1" si="27"/>
        <v>0</v>
      </c>
      <c r="AQ7" s="255">
        <f t="shared" ca="1" si="28"/>
        <v>0</v>
      </c>
      <c r="AR7" s="258" t="str">
        <f t="shared" ca="1" si="29"/>
        <v/>
      </c>
      <c r="AS7" s="257" t="str">
        <f t="shared" ca="1" si="30"/>
        <v/>
      </c>
      <c r="AT7" s="257" t="str">
        <f t="shared" ca="1" si="31"/>
        <v/>
      </c>
      <c r="AU7" s="257" t="str">
        <f t="shared" ca="1" si="32"/>
        <v/>
      </c>
      <c r="AV7" s="257" t="str">
        <f t="shared" ca="1" si="33"/>
        <v/>
      </c>
      <c r="AW7" s="257" t="str">
        <f t="shared" ca="1" si="34"/>
        <v/>
      </c>
      <c r="AX7" s="256" t="str">
        <f t="shared" ca="1" si="35"/>
        <v/>
      </c>
      <c r="AY7" s="255" t="str">
        <f t="shared" ca="1" si="36"/>
        <v/>
      </c>
      <c r="AZ7" s="37">
        <f t="shared" si="37"/>
        <v>4722.2222222222226</v>
      </c>
      <c r="BA7" s="37">
        <f t="shared" si="38"/>
        <v>28333.333333333336</v>
      </c>
      <c r="BB7" s="37">
        <f t="shared" si="39"/>
        <v>2656.25</v>
      </c>
      <c r="BC7" s="37">
        <f t="shared" si="40"/>
        <v>10625</v>
      </c>
      <c r="BD7" s="37">
        <f t="shared" si="41"/>
        <v>4722.2222222222226</v>
      </c>
      <c r="BE7" s="37">
        <f t="shared" si="42"/>
        <v>7727.272727272727</v>
      </c>
      <c r="BF7" s="37">
        <f t="shared" si="43"/>
        <v>4722.2222222222226</v>
      </c>
      <c r="BG7" s="38"/>
      <c r="BH7" s="38"/>
      <c r="BI7" s="38"/>
      <c r="BJ7" s="38"/>
      <c r="BK7" s="38"/>
      <c r="BL7" s="38"/>
      <c r="BM7" s="38"/>
      <c r="BP7">
        <f>BP6+500</f>
        <v>4000</v>
      </c>
      <c r="BQ7">
        <v>0</v>
      </c>
      <c r="BS7">
        <f>BS6+1000</f>
        <v>10000</v>
      </c>
      <c r="BT7">
        <v>0</v>
      </c>
    </row>
    <row r="8" spans="1:72">
      <c r="A8" s="10">
        <v>43556</v>
      </c>
      <c r="B8" s="3" t="s">
        <v>46</v>
      </c>
      <c r="C8" s="264">
        <v>8.3333333333333329E-2</v>
      </c>
      <c r="D8" s="263">
        <v>0.125</v>
      </c>
      <c r="E8" s="262">
        <v>0.12</v>
      </c>
      <c r="F8" s="262">
        <v>0.02</v>
      </c>
      <c r="G8" s="262">
        <v>7.0000000000000007E-2</v>
      </c>
      <c r="H8" s="262">
        <v>0.03</v>
      </c>
      <c r="I8" s="262">
        <v>0.06</v>
      </c>
      <c r="J8" s="262">
        <v>0.12</v>
      </c>
      <c r="K8" s="262">
        <v>0.02</v>
      </c>
      <c r="L8" s="261">
        <f t="shared" ca="1" si="4"/>
        <v>0</v>
      </c>
      <c r="M8" s="42">
        <f t="shared" si="5"/>
        <v>0</v>
      </c>
      <c r="N8" s="43">
        <f t="shared" si="6"/>
        <v>0</v>
      </c>
      <c r="O8" s="43">
        <f t="shared" si="7"/>
        <v>0</v>
      </c>
      <c r="P8" s="43">
        <f t="shared" si="8"/>
        <v>0</v>
      </c>
      <c r="Q8" s="43">
        <f t="shared" si="9"/>
        <v>0</v>
      </c>
      <c r="R8" s="43">
        <f t="shared" si="10"/>
        <v>0</v>
      </c>
      <c r="S8" s="44">
        <f t="shared" si="11"/>
        <v>0</v>
      </c>
      <c r="T8" s="260">
        <f t="shared" ca="1" si="12"/>
        <v>0</v>
      </c>
      <c r="U8" s="258">
        <v>2975</v>
      </c>
      <c r="V8" s="257">
        <v>2975</v>
      </c>
      <c r="W8" s="257">
        <v>2975</v>
      </c>
      <c r="X8" s="257">
        <v>2975</v>
      </c>
      <c r="Y8" s="257">
        <v>2975</v>
      </c>
      <c r="Z8" s="257">
        <v>2975</v>
      </c>
      <c r="AA8" s="256">
        <v>2975</v>
      </c>
      <c r="AB8" s="258">
        <f t="shared" ca="1" si="13"/>
        <v>0</v>
      </c>
      <c r="AC8" s="257">
        <f t="shared" ca="1" si="14"/>
        <v>0</v>
      </c>
      <c r="AD8" s="257">
        <f t="shared" ca="1" si="15"/>
        <v>0</v>
      </c>
      <c r="AE8" s="257">
        <f t="shared" ca="1" si="16"/>
        <v>0</v>
      </c>
      <c r="AF8" s="257">
        <f t="shared" ca="1" si="17"/>
        <v>0</v>
      </c>
      <c r="AG8" s="257">
        <f t="shared" ca="1" si="18"/>
        <v>0</v>
      </c>
      <c r="AH8" s="256">
        <f t="shared" ca="1" si="19"/>
        <v>0</v>
      </c>
      <c r="AI8" s="259">
        <f t="shared" ca="1" si="20"/>
        <v>0</v>
      </c>
      <c r="AJ8" s="258">
        <f t="shared" ca="1" si="21"/>
        <v>0</v>
      </c>
      <c r="AK8" s="257">
        <f t="shared" ca="1" si="22"/>
        <v>0</v>
      </c>
      <c r="AL8" s="257">
        <f t="shared" ca="1" si="23"/>
        <v>0</v>
      </c>
      <c r="AM8" s="257">
        <f t="shared" ca="1" si="24"/>
        <v>0</v>
      </c>
      <c r="AN8" s="257">
        <f t="shared" ca="1" si="25"/>
        <v>0</v>
      </c>
      <c r="AO8" s="257">
        <f t="shared" ca="1" si="26"/>
        <v>0</v>
      </c>
      <c r="AP8" s="256">
        <f t="shared" ca="1" si="27"/>
        <v>0</v>
      </c>
      <c r="AQ8" s="255">
        <f t="shared" ca="1" si="28"/>
        <v>0</v>
      </c>
      <c r="AR8" s="258" t="str">
        <f t="shared" ca="1" si="29"/>
        <v/>
      </c>
      <c r="AS8" s="257" t="str">
        <f t="shared" ca="1" si="30"/>
        <v/>
      </c>
      <c r="AT8" s="257" t="str">
        <f t="shared" ca="1" si="31"/>
        <v/>
      </c>
      <c r="AU8" s="257" t="str">
        <f t="shared" ca="1" si="32"/>
        <v/>
      </c>
      <c r="AV8" s="257" t="str">
        <f t="shared" ca="1" si="33"/>
        <v/>
      </c>
      <c r="AW8" s="257" t="str">
        <f t="shared" ca="1" si="34"/>
        <v/>
      </c>
      <c r="AX8" s="256" t="str">
        <f t="shared" ca="1" si="35"/>
        <v/>
      </c>
      <c r="AY8" s="255" t="str">
        <f t="shared" ca="1" si="36"/>
        <v/>
      </c>
      <c r="AZ8" s="37">
        <f t="shared" si="37"/>
        <v>4131.9444444444443</v>
      </c>
      <c r="BA8" s="37">
        <f t="shared" si="38"/>
        <v>24791.666666666664</v>
      </c>
      <c r="BB8" s="37">
        <f t="shared" si="39"/>
        <v>7083.3333333333321</v>
      </c>
      <c r="BC8" s="37">
        <f t="shared" si="40"/>
        <v>16527.777777777777</v>
      </c>
      <c r="BD8" s="37">
        <f t="shared" si="41"/>
        <v>8263.8888888888887</v>
      </c>
      <c r="BE8" s="37">
        <f t="shared" si="42"/>
        <v>4131.9444444444443</v>
      </c>
      <c r="BF8" s="37">
        <f t="shared" si="43"/>
        <v>24791.666666666664</v>
      </c>
      <c r="BG8" s="38"/>
      <c r="BH8" s="38"/>
      <c r="BI8" s="38"/>
      <c r="BJ8" s="38"/>
      <c r="BK8" s="38"/>
      <c r="BL8" s="38"/>
      <c r="BM8" s="38"/>
    </row>
    <row r="9" spans="1:72">
      <c r="A9" s="10">
        <v>43586</v>
      </c>
      <c r="B9" s="3" t="s">
        <v>46</v>
      </c>
      <c r="C9" s="264">
        <v>0.125</v>
      </c>
      <c r="D9" s="263">
        <v>0.16666666666666666</v>
      </c>
      <c r="E9" s="262">
        <v>0.09</v>
      </c>
      <c r="F9" s="262">
        <v>0.02</v>
      </c>
      <c r="G9" s="262">
        <v>0</v>
      </c>
      <c r="H9" s="262">
        <v>0</v>
      </c>
      <c r="I9" s="262">
        <v>0.03</v>
      </c>
      <c r="J9" s="262">
        <v>0.04</v>
      </c>
      <c r="K9" s="262">
        <v>0.04</v>
      </c>
      <c r="L9" s="261">
        <f t="shared" ca="1" si="4"/>
        <v>0</v>
      </c>
      <c r="M9" s="42">
        <f t="shared" si="5"/>
        <v>0</v>
      </c>
      <c r="N9" s="43">
        <f t="shared" si="6"/>
        <v>0</v>
      </c>
      <c r="O9" s="43">
        <f t="shared" si="7"/>
        <v>0</v>
      </c>
      <c r="P9" s="43">
        <f t="shared" si="8"/>
        <v>0</v>
      </c>
      <c r="Q9" s="43">
        <f t="shared" si="9"/>
        <v>0</v>
      </c>
      <c r="R9" s="43">
        <f t="shared" si="10"/>
        <v>0</v>
      </c>
      <c r="S9" s="44">
        <f t="shared" si="11"/>
        <v>0</v>
      </c>
      <c r="T9" s="260">
        <f t="shared" ca="1" si="12"/>
        <v>0</v>
      </c>
      <c r="U9" s="258">
        <v>2975</v>
      </c>
      <c r="V9" s="257">
        <v>2975</v>
      </c>
      <c r="W9" s="257">
        <v>2975</v>
      </c>
      <c r="X9" s="257">
        <v>2975</v>
      </c>
      <c r="Y9" s="257">
        <v>2975</v>
      </c>
      <c r="Z9" s="257">
        <v>2975</v>
      </c>
      <c r="AA9" s="256">
        <v>2975</v>
      </c>
      <c r="AB9" s="258">
        <f t="shared" ca="1" si="13"/>
        <v>0</v>
      </c>
      <c r="AC9" s="257">
        <f t="shared" ca="1" si="14"/>
        <v>0</v>
      </c>
      <c r="AD9" s="257">
        <f t="shared" ca="1" si="15"/>
        <v>0</v>
      </c>
      <c r="AE9" s="257">
        <f t="shared" ca="1" si="16"/>
        <v>0</v>
      </c>
      <c r="AF9" s="257">
        <f t="shared" ca="1" si="17"/>
        <v>0</v>
      </c>
      <c r="AG9" s="257">
        <f t="shared" ca="1" si="18"/>
        <v>0</v>
      </c>
      <c r="AH9" s="256">
        <f t="shared" ca="1" si="19"/>
        <v>0</v>
      </c>
      <c r="AI9" s="259">
        <f t="shared" ca="1" si="20"/>
        <v>0</v>
      </c>
      <c r="AJ9" s="258">
        <f t="shared" ca="1" si="21"/>
        <v>0</v>
      </c>
      <c r="AK9" s="257">
        <f t="shared" ca="1" si="22"/>
        <v>0</v>
      </c>
      <c r="AL9" s="257">
        <f t="shared" ca="1" si="23"/>
        <v>0</v>
      </c>
      <c r="AM9" s="257">
        <f t="shared" ca="1" si="24"/>
        <v>0</v>
      </c>
      <c r="AN9" s="257">
        <f t="shared" ca="1" si="25"/>
        <v>0</v>
      </c>
      <c r="AO9" s="257">
        <f t="shared" ca="1" si="26"/>
        <v>0</v>
      </c>
      <c r="AP9" s="256">
        <f t="shared" ca="1" si="27"/>
        <v>0</v>
      </c>
      <c r="AQ9" s="255">
        <f t="shared" ca="1" si="28"/>
        <v>0</v>
      </c>
      <c r="AR9" s="258" t="str">
        <f t="shared" ca="1" si="29"/>
        <v/>
      </c>
      <c r="AS9" s="257" t="str">
        <f t="shared" ca="1" si="30"/>
        <v/>
      </c>
      <c r="AT9" s="257" t="str">
        <f t="shared" ca="1" si="31"/>
        <v/>
      </c>
      <c r="AU9" s="257" t="str">
        <f t="shared" ca="1" si="32"/>
        <v/>
      </c>
      <c r="AV9" s="257" t="str">
        <f t="shared" ca="1" si="33"/>
        <v/>
      </c>
      <c r="AW9" s="257" t="str">
        <f t="shared" ca="1" si="34"/>
        <v/>
      </c>
      <c r="AX9" s="256" t="str">
        <f t="shared" ca="1" si="35"/>
        <v/>
      </c>
      <c r="AY9" s="255" t="str">
        <f t="shared" ca="1" si="36"/>
        <v/>
      </c>
      <c r="AZ9" s="37">
        <f t="shared" si="37"/>
        <v>5509.2592592592591</v>
      </c>
      <c r="BA9" s="37">
        <f t="shared" si="38"/>
        <v>24791.666666666664</v>
      </c>
      <c r="BB9" s="37" t="str">
        <f t="shared" si="39"/>
        <v/>
      </c>
      <c r="BC9" s="37" t="str">
        <f t="shared" si="40"/>
        <v/>
      </c>
      <c r="BD9" s="37">
        <f t="shared" si="41"/>
        <v>16527.777777777777</v>
      </c>
      <c r="BE9" s="37">
        <f t="shared" si="42"/>
        <v>12395.833333333332</v>
      </c>
      <c r="BF9" s="37">
        <f t="shared" si="43"/>
        <v>12395.833333333332</v>
      </c>
      <c r="BG9" s="38"/>
      <c r="BH9" s="38"/>
      <c r="BI9" s="38"/>
      <c r="BJ9" s="38"/>
      <c r="BK9" s="38"/>
      <c r="BL9" s="38"/>
      <c r="BM9" s="38"/>
    </row>
    <row r="10" spans="1:72">
      <c r="A10" s="10">
        <v>43617</v>
      </c>
      <c r="B10" s="3" t="s">
        <v>46</v>
      </c>
      <c r="C10" s="264">
        <v>0.16666666666666666</v>
      </c>
      <c r="D10" s="263">
        <v>0.20833333333333334</v>
      </c>
      <c r="E10" s="262">
        <v>0.08</v>
      </c>
      <c r="F10" s="262">
        <v>0.06</v>
      </c>
      <c r="G10" s="262">
        <v>0</v>
      </c>
      <c r="H10" s="262">
        <v>0</v>
      </c>
      <c r="I10" s="262">
        <v>0.06</v>
      </c>
      <c r="J10" s="262">
        <v>0.03</v>
      </c>
      <c r="K10" s="262">
        <v>0.01</v>
      </c>
      <c r="L10" s="261">
        <f t="shared" ca="1" si="4"/>
        <v>0</v>
      </c>
      <c r="M10" s="42">
        <f t="shared" si="5"/>
        <v>0</v>
      </c>
      <c r="N10" s="43">
        <f t="shared" si="6"/>
        <v>0</v>
      </c>
      <c r="O10" s="43">
        <f t="shared" si="7"/>
        <v>0</v>
      </c>
      <c r="P10" s="43">
        <f t="shared" si="8"/>
        <v>0</v>
      </c>
      <c r="Q10" s="43">
        <f t="shared" si="9"/>
        <v>0</v>
      </c>
      <c r="R10" s="43">
        <f t="shared" si="10"/>
        <v>0</v>
      </c>
      <c r="S10" s="44">
        <f t="shared" si="11"/>
        <v>0</v>
      </c>
      <c r="T10" s="260">
        <f t="shared" ca="1" si="12"/>
        <v>0</v>
      </c>
      <c r="U10" s="258">
        <v>2975</v>
      </c>
      <c r="V10" s="257">
        <v>2975</v>
      </c>
      <c r="W10" s="257">
        <v>2975</v>
      </c>
      <c r="X10" s="257">
        <v>2975</v>
      </c>
      <c r="Y10" s="257">
        <v>2975</v>
      </c>
      <c r="Z10" s="257">
        <v>2975</v>
      </c>
      <c r="AA10" s="256">
        <v>2975</v>
      </c>
      <c r="AB10" s="258">
        <f t="shared" ca="1" si="13"/>
        <v>0</v>
      </c>
      <c r="AC10" s="257">
        <f t="shared" ca="1" si="14"/>
        <v>0</v>
      </c>
      <c r="AD10" s="257">
        <f t="shared" ca="1" si="15"/>
        <v>0</v>
      </c>
      <c r="AE10" s="257">
        <f t="shared" ca="1" si="16"/>
        <v>0</v>
      </c>
      <c r="AF10" s="257">
        <f t="shared" ca="1" si="17"/>
        <v>0</v>
      </c>
      <c r="AG10" s="257">
        <f t="shared" ca="1" si="18"/>
        <v>0</v>
      </c>
      <c r="AH10" s="256">
        <f t="shared" ca="1" si="19"/>
        <v>0</v>
      </c>
      <c r="AI10" s="259">
        <f t="shared" ca="1" si="20"/>
        <v>0</v>
      </c>
      <c r="AJ10" s="258">
        <f t="shared" ca="1" si="21"/>
        <v>0</v>
      </c>
      <c r="AK10" s="257">
        <f t="shared" ca="1" si="22"/>
        <v>0</v>
      </c>
      <c r="AL10" s="257">
        <f t="shared" ca="1" si="23"/>
        <v>0</v>
      </c>
      <c r="AM10" s="257">
        <f t="shared" ca="1" si="24"/>
        <v>0</v>
      </c>
      <c r="AN10" s="257">
        <f t="shared" ca="1" si="25"/>
        <v>0</v>
      </c>
      <c r="AO10" s="257">
        <f t="shared" ca="1" si="26"/>
        <v>0</v>
      </c>
      <c r="AP10" s="256">
        <f t="shared" ca="1" si="27"/>
        <v>0</v>
      </c>
      <c r="AQ10" s="255">
        <f t="shared" ca="1" si="28"/>
        <v>0</v>
      </c>
      <c r="AR10" s="258" t="str">
        <f t="shared" ca="1" si="29"/>
        <v/>
      </c>
      <c r="AS10" s="257" t="str">
        <f t="shared" ca="1" si="30"/>
        <v/>
      </c>
      <c r="AT10" s="257" t="str">
        <f t="shared" ca="1" si="31"/>
        <v/>
      </c>
      <c r="AU10" s="257" t="str">
        <f t="shared" ca="1" si="32"/>
        <v/>
      </c>
      <c r="AV10" s="257" t="str">
        <f t="shared" ca="1" si="33"/>
        <v/>
      </c>
      <c r="AW10" s="257" t="str">
        <f t="shared" ca="1" si="34"/>
        <v/>
      </c>
      <c r="AX10" s="256" t="str">
        <f t="shared" ca="1" si="35"/>
        <v/>
      </c>
      <c r="AY10" s="255" t="str">
        <f t="shared" ca="1" si="36"/>
        <v/>
      </c>
      <c r="AZ10" s="37">
        <f t="shared" si="37"/>
        <v>6197.9166666666661</v>
      </c>
      <c r="BA10" s="37">
        <f t="shared" si="38"/>
        <v>8263.8888888888887</v>
      </c>
      <c r="BB10" s="37" t="str">
        <f t="shared" si="39"/>
        <v/>
      </c>
      <c r="BC10" s="37" t="str">
        <f t="shared" si="40"/>
        <v/>
      </c>
      <c r="BD10" s="37">
        <f t="shared" si="41"/>
        <v>8263.8888888888887</v>
      </c>
      <c r="BE10" s="37">
        <f t="shared" si="42"/>
        <v>16527.777777777777</v>
      </c>
      <c r="BF10" s="37">
        <f t="shared" si="43"/>
        <v>49583.333333333328</v>
      </c>
      <c r="BG10" s="38"/>
      <c r="BH10" s="38"/>
      <c r="BI10" s="38"/>
      <c r="BJ10" s="38"/>
      <c r="BK10" s="38"/>
      <c r="BL10" s="38"/>
      <c r="BM10" s="38"/>
    </row>
    <row r="11" spans="1:72">
      <c r="A11" s="10">
        <v>43647</v>
      </c>
      <c r="B11" s="3" t="s">
        <v>46</v>
      </c>
      <c r="C11" s="264">
        <v>0.20833333333333334</v>
      </c>
      <c r="D11" s="263">
        <v>0.25</v>
      </c>
      <c r="E11" s="262">
        <v>0.04</v>
      </c>
      <c r="F11" s="262">
        <v>0.01</v>
      </c>
      <c r="G11" s="262">
        <v>0.02</v>
      </c>
      <c r="H11" s="262">
        <v>0.02</v>
      </c>
      <c r="I11" s="262">
        <v>0.11</v>
      </c>
      <c r="J11" s="262">
        <v>0.11</v>
      </c>
      <c r="K11" s="262">
        <v>0.01</v>
      </c>
      <c r="L11" s="261">
        <f t="shared" ca="1" si="4"/>
        <v>0</v>
      </c>
      <c r="M11" s="42">
        <f t="shared" si="5"/>
        <v>0</v>
      </c>
      <c r="N11" s="43">
        <f t="shared" si="6"/>
        <v>0</v>
      </c>
      <c r="O11" s="43">
        <f t="shared" si="7"/>
        <v>0</v>
      </c>
      <c r="P11" s="43">
        <f t="shared" si="8"/>
        <v>0</v>
      </c>
      <c r="Q11" s="43">
        <f t="shared" si="9"/>
        <v>0</v>
      </c>
      <c r="R11" s="43">
        <f t="shared" si="10"/>
        <v>0</v>
      </c>
      <c r="S11" s="44">
        <f t="shared" si="11"/>
        <v>0</v>
      </c>
      <c r="T11" s="260">
        <f t="shared" ca="1" si="12"/>
        <v>0</v>
      </c>
      <c r="U11" s="258">
        <v>2975</v>
      </c>
      <c r="V11" s="257">
        <v>2975</v>
      </c>
      <c r="W11" s="257">
        <v>2975</v>
      </c>
      <c r="X11" s="257">
        <v>2975</v>
      </c>
      <c r="Y11" s="257">
        <v>2975</v>
      </c>
      <c r="Z11" s="257">
        <v>2975</v>
      </c>
      <c r="AA11" s="256">
        <v>2975</v>
      </c>
      <c r="AB11" s="258">
        <f t="shared" ca="1" si="13"/>
        <v>0</v>
      </c>
      <c r="AC11" s="257">
        <f t="shared" ca="1" si="14"/>
        <v>0</v>
      </c>
      <c r="AD11" s="257">
        <f t="shared" ca="1" si="15"/>
        <v>0</v>
      </c>
      <c r="AE11" s="257">
        <f t="shared" ca="1" si="16"/>
        <v>0</v>
      </c>
      <c r="AF11" s="257">
        <f t="shared" ca="1" si="17"/>
        <v>0</v>
      </c>
      <c r="AG11" s="257">
        <f t="shared" ca="1" si="18"/>
        <v>0</v>
      </c>
      <c r="AH11" s="256">
        <f t="shared" ca="1" si="19"/>
        <v>0</v>
      </c>
      <c r="AI11" s="259">
        <f t="shared" ca="1" si="20"/>
        <v>0</v>
      </c>
      <c r="AJ11" s="258">
        <f t="shared" ca="1" si="21"/>
        <v>0</v>
      </c>
      <c r="AK11" s="257">
        <f t="shared" ca="1" si="22"/>
        <v>0</v>
      </c>
      <c r="AL11" s="257">
        <f t="shared" ca="1" si="23"/>
        <v>0</v>
      </c>
      <c r="AM11" s="257">
        <f t="shared" ca="1" si="24"/>
        <v>0</v>
      </c>
      <c r="AN11" s="257">
        <f t="shared" ca="1" si="25"/>
        <v>0</v>
      </c>
      <c r="AO11" s="257">
        <f t="shared" ca="1" si="26"/>
        <v>0</v>
      </c>
      <c r="AP11" s="256">
        <f t="shared" ca="1" si="27"/>
        <v>0</v>
      </c>
      <c r="AQ11" s="255">
        <f t="shared" ca="1" si="28"/>
        <v>0</v>
      </c>
      <c r="AR11" s="258" t="str">
        <f t="shared" ca="1" si="29"/>
        <v/>
      </c>
      <c r="AS11" s="257" t="str">
        <f t="shared" ca="1" si="30"/>
        <v/>
      </c>
      <c r="AT11" s="257" t="str">
        <f t="shared" ca="1" si="31"/>
        <v/>
      </c>
      <c r="AU11" s="257" t="str">
        <f t="shared" ca="1" si="32"/>
        <v/>
      </c>
      <c r="AV11" s="257" t="str">
        <f t="shared" ca="1" si="33"/>
        <v/>
      </c>
      <c r="AW11" s="257" t="str">
        <f t="shared" ca="1" si="34"/>
        <v/>
      </c>
      <c r="AX11" s="256" t="str">
        <f t="shared" ca="1" si="35"/>
        <v/>
      </c>
      <c r="AY11" s="255" t="str">
        <f t="shared" ca="1" si="36"/>
        <v/>
      </c>
      <c r="AZ11" s="37">
        <f t="shared" si="37"/>
        <v>12395.833333333332</v>
      </c>
      <c r="BA11" s="37">
        <f t="shared" si="38"/>
        <v>49583.333333333328</v>
      </c>
      <c r="BB11" s="37">
        <f t="shared" si="39"/>
        <v>24791.666666666664</v>
      </c>
      <c r="BC11" s="37">
        <f t="shared" si="40"/>
        <v>24791.666666666664</v>
      </c>
      <c r="BD11" s="37">
        <f t="shared" si="41"/>
        <v>4507.5757575757571</v>
      </c>
      <c r="BE11" s="37">
        <f t="shared" si="42"/>
        <v>4507.5757575757571</v>
      </c>
      <c r="BF11" s="37">
        <f t="shared" si="43"/>
        <v>49583.333333333328</v>
      </c>
      <c r="BG11" s="38"/>
      <c r="BH11" s="38"/>
      <c r="BI11" s="38"/>
      <c r="BJ11" s="38"/>
      <c r="BK11" s="38"/>
      <c r="BL11" s="38"/>
      <c r="BM11" s="38"/>
    </row>
    <row r="12" spans="1:72">
      <c r="A12" s="10">
        <v>43678</v>
      </c>
      <c r="B12" s="3" t="s">
        <v>46</v>
      </c>
      <c r="C12" s="264">
        <v>0.25</v>
      </c>
      <c r="D12" s="263">
        <v>0.29166666666666669</v>
      </c>
      <c r="E12" s="262">
        <v>0.04</v>
      </c>
      <c r="F12" s="262">
        <v>0.01</v>
      </c>
      <c r="G12" s="262">
        <v>0.15</v>
      </c>
      <c r="H12" s="262">
        <v>0.06</v>
      </c>
      <c r="I12" s="262">
        <v>0.01</v>
      </c>
      <c r="J12" s="262">
        <v>0.17</v>
      </c>
      <c r="K12" s="262">
        <v>0.06</v>
      </c>
      <c r="L12" s="261">
        <f t="shared" ca="1" si="4"/>
        <v>0</v>
      </c>
      <c r="M12" s="42">
        <f t="shared" si="5"/>
        <v>0</v>
      </c>
      <c r="N12" s="43">
        <f t="shared" si="6"/>
        <v>0</v>
      </c>
      <c r="O12" s="43">
        <f t="shared" si="7"/>
        <v>0</v>
      </c>
      <c r="P12" s="43">
        <f t="shared" si="8"/>
        <v>0</v>
      </c>
      <c r="Q12" s="43">
        <f t="shared" si="9"/>
        <v>0</v>
      </c>
      <c r="R12" s="43">
        <f t="shared" si="10"/>
        <v>0</v>
      </c>
      <c r="S12" s="44">
        <f t="shared" si="11"/>
        <v>0</v>
      </c>
      <c r="T12" s="260">
        <f t="shared" ca="1" si="12"/>
        <v>0</v>
      </c>
      <c r="U12" s="258">
        <v>2975</v>
      </c>
      <c r="V12" s="257">
        <v>2975</v>
      </c>
      <c r="W12" s="257">
        <v>2975</v>
      </c>
      <c r="X12" s="257">
        <v>2975</v>
      </c>
      <c r="Y12" s="257">
        <v>2975</v>
      </c>
      <c r="Z12" s="257">
        <v>2975</v>
      </c>
      <c r="AA12" s="256">
        <v>2975</v>
      </c>
      <c r="AB12" s="258">
        <f t="shared" ca="1" si="13"/>
        <v>0</v>
      </c>
      <c r="AC12" s="257">
        <f t="shared" ca="1" si="14"/>
        <v>0</v>
      </c>
      <c r="AD12" s="257">
        <f t="shared" ca="1" si="15"/>
        <v>0</v>
      </c>
      <c r="AE12" s="257">
        <f t="shared" ca="1" si="16"/>
        <v>0</v>
      </c>
      <c r="AF12" s="257">
        <f t="shared" ca="1" si="17"/>
        <v>0</v>
      </c>
      <c r="AG12" s="257">
        <f t="shared" ca="1" si="18"/>
        <v>0</v>
      </c>
      <c r="AH12" s="256">
        <f t="shared" ca="1" si="19"/>
        <v>0</v>
      </c>
      <c r="AI12" s="259">
        <f t="shared" ca="1" si="20"/>
        <v>0</v>
      </c>
      <c r="AJ12" s="258">
        <f t="shared" ca="1" si="21"/>
        <v>0</v>
      </c>
      <c r="AK12" s="257">
        <f t="shared" ca="1" si="22"/>
        <v>0</v>
      </c>
      <c r="AL12" s="257">
        <f t="shared" ca="1" si="23"/>
        <v>0</v>
      </c>
      <c r="AM12" s="257">
        <f t="shared" ca="1" si="24"/>
        <v>0</v>
      </c>
      <c r="AN12" s="257">
        <f t="shared" ca="1" si="25"/>
        <v>0</v>
      </c>
      <c r="AO12" s="257">
        <f t="shared" ca="1" si="26"/>
        <v>0</v>
      </c>
      <c r="AP12" s="256">
        <f t="shared" ca="1" si="27"/>
        <v>0</v>
      </c>
      <c r="AQ12" s="255">
        <f t="shared" ca="1" si="28"/>
        <v>0</v>
      </c>
      <c r="AR12" s="258" t="str">
        <f t="shared" ca="1" si="29"/>
        <v/>
      </c>
      <c r="AS12" s="257" t="str">
        <f t="shared" ca="1" si="30"/>
        <v/>
      </c>
      <c r="AT12" s="257" t="str">
        <f t="shared" ca="1" si="31"/>
        <v/>
      </c>
      <c r="AU12" s="257" t="str">
        <f t="shared" ca="1" si="32"/>
        <v/>
      </c>
      <c r="AV12" s="257" t="str">
        <f t="shared" ca="1" si="33"/>
        <v/>
      </c>
      <c r="AW12" s="257" t="str">
        <f t="shared" ca="1" si="34"/>
        <v/>
      </c>
      <c r="AX12" s="256" t="str">
        <f t="shared" ca="1" si="35"/>
        <v/>
      </c>
      <c r="AY12" s="255" t="str">
        <f t="shared" ca="1" si="36"/>
        <v/>
      </c>
      <c r="AZ12" s="37">
        <f t="shared" si="37"/>
        <v>12395.833333333332</v>
      </c>
      <c r="BA12" s="37">
        <f t="shared" si="38"/>
        <v>49583.333333333328</v>
      </c>
      <c r="BB12" s="37">
        <f t="shared" si="39"/>
        <v>3305.5555555555557</v>
      </c>
      <c r="BC12" s="37">
        <f t="shared" si="40"/>
        <v>8263.8888888888887</v>
      </c>
      <c r="BD12" s="37">
        <f t="shared" si="41"/>
        <v>49583.333333333328</v>
      </c>
      <c r="BE12" s="37">
        <f t="shared" si="42"/>
        <v>2916.6666666666665</v>
      </c>
      <c r="BF12" s="37">
        <f t="shared" si="43"/>
        <v>8263.8888888888887</v>
      </c>
      <c r="BG12" s="38"/>
      <c r="BH12" s="38"/>
      <c r="BI12" s="38"/>
      <c r="BJ12" s="38"/>
      <c r="BK12" s="38"/>
      <c r="BL12" s="38"/>
      <c r="BM12" s="38"/>
    </row>
    <row r="13" spans="1:72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94">
        <v>0.2</v>
      </c>
      <c r="F13" s="194">
        <v>0.18</v>
      </c>
      <c r="G13" s="194">
        <v>0.56999999999999995</v>
      </c>
      <c r="H13" s="194">
        <v>0.27</v>
      </c>
      <c r="I13" s="194">
        <v>0.12</v>
      </c>
      <c r="J13" s="194">
        <v>0.81</v>
      </c>
      <c r="K13" s="194">
        <v>0.27</v>
      </c>
      <c r="L13" s="41">
        <f t="shared" ca="1" si="4"/>
        <v>54</v>
      </c>
      <c r="M13" s="42">
        <f t="shared" si="5"/>
        <v>0</v>
      </c>
      <c r="N13" s="43">
        <f t="shared" si="6"/>
        <v>0</v>
      </c>
      <c r="O13" s="43">
        <f t="shared" si="7"/>
        <v>1</v>
      </c>
      <c r="P13" s="43">
        <f t="shared" si="8"/>
        <v>0</v>
      </c>
      <c r="Q13" s="43">
        <f t="shared" si="9"/>
        <v>0</v>
      </c>
      <c r="R13" s="43">
        <f t="shared" si="10"/>
        <v>1</v>
      </c>
      <c r="S13" s="44">
        <f t="shared" si="11"/>
        <v>0</v>
      </c>
      <c r="T13" s="45">
        <f t="shared" ca="1" si="12"/>
        <v>9</v>
      </c>
      <c r="U13" s="46">
        <v>8500</v>
      </c>
      <c r="V13" s="47">
        <v>8500</v>
      </c>
      <c r="W13" s="47">
        <v>8500</v>
      </c>
      <c r="X13" s="47">
        <v>8500</v>
      </c>
      <c r="Y13" s="47">
        <v>8500</v>
      </c>
      <c r="Z13" s="47">
        <v>8500</v>
      </c>
      <c r="AA13" s="48">
        <v>8500</v>
      </c>
      <c r="AB13" s="49">
        <f t="shared" ca="1" si="13"/>
        <v>0</v>
      </c>
      <c r="AC13" s="50">
        <f t="shared" ca="1" si="14"/>
        <v>0</v>
      </c>
      <c r="AD13" s="50">
        <f t="shared" ca="1" si="15"/>
        <v>42500</v>
      </c>
      <c r="AE13" s="50">
        <f t="shared" ca="1" si="16"/>
        <v>0</v>
      </c>
      <c r="AF13" s="50">
        <f t="shared" ca="1" si="17"/>
        <v>0</v>
      </c>
      <c r="AG13" s="50">
        <f t="shared" ca="1" si="18"/>
        <v>34000</v>
      </c>
      <c r="AH13" s="51">
        <f t="shared" ca="1" si="19"/>
        <v>0</v>
      </c>
      <c r="AI13" s="121">
        <f t="shared" ca="1" si="20"/>
        <v>76500</v>
      </c>
      <c r="AJ13" s="49">
        <f t="shared" ca="1" si="21"/>
        <v>0</v>
      </c>
      <c r="AK13" s="50">
        <f t="shared" ca="1" si="22"/>
        <v>0</v>
      </c>
      <c r="AL13" s="50">
        <f t="shared" ca="1" si="23"/>
        <v>17.099999999999998</v>
      </c>
      <c r="AM13" s="50">
        <f t="shared" ca="1" si="24"/>
        <v>0</v>
      </c>
      <c r="AN13" s="50">
        <f t="shared" ca="1" si="25"/>
        <v>0</v>
      </c>
      <c r="AO13" s="50">
        <f t="shared" ca="1" si="26"/>
        <v>19.440000000000001</v>
      </c>
      <c r="AP13" s="51">
        <f t="shared" ca="1" si="27"/>
        <v>0</v>
      </c>
      <c r="AQ13" s="52">
        <f t="shared" ca="1" si="28"/>
        <v>36.54</v>
      </c>
      <c r="AR13" s="49" t="str">
        <f t="shared" ca="1" si="29"/>
        <v/>
      </c>
      <c r="AS13" s="50" t="str">
        <f t="shared" ca="1" si="30"/>
        <v/>
      </c>
      <c r="AT13" s="50">
        <f t="shared" ca="1" si="31"/>
        <v>2485.3801169590647</v>
      </c>
      <c r="AU13" s="50" t="str">
        <f t="shared" ca="1" si="32"/>
        <v/>
      </c>
      <c r="AV13" s="50" t="str">
        <f t="shared" ca="1" si="33"/>
        <v/>
      </c>
      <c r="AW13" s="50">
        <f t="shared" ca="1" si="34"/>
        <v>1748.9711934156378</v>
      </c>
      <c r="AX13" s="51" t="str">
        <f t="shared" ca="1" si="35"/>
        <v/>
      </c>
      <c r="AY13" s="52">
        <f t="shared" ca="1" si="36"/>
        <v>2093.5960591133007</v>
      </c>
      <c r="AZ13" s="37">
        <f t="shared" si="37"/>
        <v>7083.333333333333</v>
      </c>
      <c r="BA13" s="37">
        <f t="shared" si="38"/>
        <v>7870.3703703703713</v>
      </c>
      <c r="BB13" s="37">
        <f t="shared" si="39"/>
        <v>2485.3801169590647</v>
      </c>
      <c r="BC13" s="37">
        <f t="shared" si="40"/>
        <v>5246.9135802469136</v>
      </c>
      <c r="BD13" s="37">
        <f t="shared" si="41"/>
        <v>11805.555555555557</v>
      </c>
      <c r="BE13" s="37">
        <f t="shared" si="42"/>
        <v>1748.9711934156378</v>
      </c>
      <c r="BF13" s="37">
        <f t="shared" si="43"/>
        <v>5246.9135802469136</v>
      </c>
      <c r="BG13" s="38">
        <f t="shared" ref="BG13:BG24" si="45">IFERROR(VLOOKUP(AZ13,$BP$3:$BQ$7,2,TRUE),"")</f>
        <v>0</v>
      </c>
      <c r="BH13" s="38">
        <f t="shared" ref="BH13:BH24" si="46">IFERROR(VLOOKUP(BA13,$BP$3:$BQ$7,2,TRUE),"")</f>
        <v>0</v>
      </c>
      <c r="BI13" s="38">
        <f t="shared" ref="BI13:BI24" si="47">IFERROR(VLOOKUP(BB13,$BP$3:$BQ$7,2,TRUE),"")</f>
        <v>1</v>
      </c>
      <c r="BJ13" s="38">
        <f t="shared" ref="BJ13:BJ24" si="48">IFERROR(VLOOKUP(BC13,$BP$3:$BQ$7,2,TRUE),"")</f>
        <v>0</v>
      </c>
      <c r="BK13" s="38">
        <f t="shared" ref="BK13:BK24" si="49">IFERROR(VLOOKUP(BD13,$BP$3:$BQ$7,2,TRUE),"")</f>
        <v>0</v>
      </c>
      <c r="BL13" s="38">
        <f t="shared" ref="BL13:BL24" si="50">IFERROR(VLOOKUP(BE13,$BP$3:$BQ$7,2,TRUE),"")</f>
        <v>1</v>
      </c>
      <c r="BM13" s="38">
        <f t="shared" ref="BM13:BM24" si="51">IFERROR(VLOOKUP(BF13,$BP$3:$BQ$7,2,TRUE),"")</f>
        <v>0</v>
      </c>
    </row>
    <row r="14" spans="1:72">
      <c r="A14" s="10">
        <v>43739</v>
      </c>
      <c r="B14" s="3" t="s">
        <v>50</v>
      </c>
      <c r="C14" s="39">
        <v>0.33333333333333331</v>
      </c>
      <c r="D14" s="40">
        <v>0.375</v>
      </c>
      <c r="E14" s="194">
        <v>0.43</v>
      </c>
      <c r="F14" s="194">
        <v>0.63</v>
      </c>
      <c r="G14" s="194">
        <v>0.77</v>
      </c>
      <c r="H14" s="194">
        <v>0.39</v>
      </c>
      <c r="I14" s="194">
        <v>0.5</v>
      </c>
      <c r="J14" s="194">
        <v>0.47</v>
      </c>
      <c r="K14" s="194">
        <v>0.47</v>
      </c>
      <c r="L14" s="41">
        <f t="shared" ca="1" si="4"/>
        <v>102</v>
      </c>
      <c r="M14" s="42">
        <f t="shared" si="5"/>
        <v>0</v>
      </c>
      <c r="N14" s="43">
        <f t="shared" si="6"/>
        <v>1</v>
      </c>
      <c r="O14" s="43">
        <f t="shared" si="7"/>
        <v>1</v>
      </c>
      <c r="P14" s="43">
        <f t="shared" si="8"/>
        <v>0</v>
      </c>
      <c r="Q14" s="296">
        <v>0</v>
      </c>
      <c r="R14" s="43">
        <f t="shared" si="10"/>
        <v>1</v>
      </c>
      <c r="S14" s="44">
        <f t="shared" si="11"/>
        <v>1</v>
      </c>
      <c r="T14" s="45">
        <f t="shared" ca="1" si="12"/>
        <v>17</v>
      </c>
      <c r="U14" s="46">
        <v>10710</v>
      </c>
      <c r="V14" s="47">
        <v>10710</v>
      </c>
      <c r="W14" s="47">
        <v>10710</v>
      </c>
      <c r="X14" s="47">
        <v>10710</v>
      </c>
      <c r="Y14" s="47">
        <v>10710</v>
      </c>
      <c r="Z14" s="47">
        <v>10710</v>
      </c>
      <c r="AA14" s="48">
        <v>10710</v>
      </c>
      <c r="AB14" s="49">
        <f t="shared" ca="1" si="13"/>
        <v>0</v>
      </c>
      <c r="AC14" s="50">
        <f t="shared" ca="1" si="14"/>
        <v>42840</v>
      </c>
      <c r="AD14" s="50">
        <f t="shared" ca="1" si="15"/>
        <v>53550</v>
      </c>
      <c r="AE14" s="50">
        <f t="shared" ca="1" si="16"/>
        <v>0</v>
      </c>
      <c r="AF14" s="50">
        <f t="shared" ca="1" si="17"/>
        <v>0</v>
      </c>
      <c r="AG14" s="50">
        <f t="shared" ca="1" si="18"/>
        <v>42840</v>
      </c>
      <c r="AH14" s="51">
        <f t="shared" ca="1" si="19"/>
        <v>42840</v>
      </c>
      <c r="AI14" s="121">
        <f t="shared" ca="1" si="20"/>
        <v>182070</v>
      </c>
      <c r="AJ14" s="49">
        <f t="shared" ca="1" si="21"/>
        <v>0</v>
      </c>
      <c r="AK14" s="50">
        <f t="shared" ca="1" si="22"/>
        <v>15.120000000000001</v>
      </c>
      <c r="AL14" s="50">
        <f t="shared" ca="1" si="23"/>
        <v>23.1</v>
      </c>
      <c r="AM14" s="50">
        <f t="shared" ca="1" si="24"/>
        <v>0</v>
      </c>
      <c r="AN14" s="50">
        <f t="shared" ca="1" si="25"/>
        <v>0</v>
      </c>
      <c r="AO14" s="50">
        <f t="shared" ca="1" si="26"/>
        <v>11.28</v>
      </c>
      <c r="AP14" s="51">
        <f t="shared" ca="1" si="27"/>
        <v>11.28</v>
      </c>
      <c r="AQ14" s="52">
        <f t="shared" ca="1" si="28"/>
        <v>60.78</v>
      </c>
      <c r="AR14" s="49" t="str">
        <f t="shared" ca="1" si="29"/>
        <v/>
      </c>
      <c r="AS14" s="50">
        <f t="shared" ca="1" si="30"/>
        <v>2833.333333333333</v>
      </c>
      <c r="AT14" s="50">
        <f t="shared" ca="1" si="31"/>
        <v>2318.181818181818</v>
      </c>
      <c r="AU14" s="50" t="str">
        <f t="shared" ca="1" si="32"/>
        <v/>
      </c>
      <c r="AV14" s="50" t="str">
        <f t="shared" ca="1" si="33"/>
        <v/>
      </c>
      <c r="AW14" s="50">
        <f t="shared" ca="1" si="34"/>
        <v>3797.872340425532</v>
      </c>
      <c r="AX14" s="51">
        <f t="shared" ca="1" si="35"/>
        <v>3797.872340425532</v>
      </c>
      <c r="AY14" s="52">
        <f t="shared" ca="1" si="36"/>
        <v>2995.5577492596249</v>
      </c>
      <c r="AZ14" s="37">
        <f t="shared" si="37"/>
        <v>4151.1627906976746</v>
      </c>
      <c r="BA14" s="37">
        <f t="shared" si="38"/>
        <v>2833.3333333333335</v>
      </c>
      <c r="BB14" s="37">
        <f t="shared" si="39"/>
        <v>2318.181818181818</v>
      </c>
      <c r="BC14" s="37">
        <f t="shared" si="40"/>
        <v>4576.9230769230771</v>
      </c>
      <c r="BD14" s="37">
        <f t="shared" si="41"/>
        <v>3570</v>
      </c>
      <c r="BE14" s="37">
        <f t="shared" si="42"/>
        <v>3797.872340425532</v>
      </c>
      <c r="BF14" s="37">
        <f t="shared" si="43"/>
        <v>3797.872340425532</v>
      </c>
      <c r="BG14" s="38">
        <f t="shared" si="45"/>
        <v>0</v>
      </c>
      <c r="BH14" s="38">
        <f t="shared" si="46"/>
        <v>1</v>
      </c>
      <c r="BI14" s="38">
        <f t="shared" si="47"/>
        <v>1</v>
      </c>
      <c r="BJ14" s="38">
        <f t="shared" si="48"/>
        <v>0</v>
      </c>
      <c r="BK14" s="38">
        <f t="shared" si="49"/>
        <v>1</v>
      </c>
      <c r="BL14" s="38">
        <f t="shared" si="50"/>
        <v>1</v>
      </c>
      <c r="BM14" s="38">
        <f t="shared" si="51"/>
        <v>1</v>
      </c>
    </row>
    <row r="15" spans="1:72">
      <c r="A15" s="10">
        <v>43770</v>
      </c>
      <c r="B15" s="3" t="s">
        <v>50</v>
      </c>
      <c r="C15" s="39">
        <v>0.375</v>
      </c>
      <c r="D15" s="40">
        <v>0.41666666666666669</v>
      </c>
      <c r="E15" s="194">
        <v>0.49</v>
      </c>
      <c r="F15" s="194">
        <v>0.4</v>
      </c>
      <c r="G15" s="194">
        <v>0.44</v>
      </c>
      <c r="H15" s="194">
        <v>0.48</v>
      </c>
      <c r="I15" s="194">
        <v>0.37</v>
      </c>
      <c r="J15" s="194">
        <v>0.3</v>
      </c>
      <c r="K15" s="194">
        <v>0.52</v>
      </c>
      <c r="L15" s="41">
        <f t="shared" ca="1" si="4"/>
        <v>156</v>
      </c>
      <c r="M15" s="42">
        <f t="shared" si="5"/>
        <v>1</v>
      </c>
      <c r="N15" s="43">
        <f t="shared" si="6"/>
        <v>1</v>
      </c>
      <c r="O15" s="43">
        <v>2</v>
      </c>
      <c r="P15" s="43">
        <v>0</v>
      </c>
      <c r="Q15" s="296">
        <v>0</v>
      </c>
      <c r="R15" s="43">
        <f t="shared" si="10"/>
        <v>1</v>
      </c>
      <c r="S15" s="44">
        <f t="shared" si="11"/>
        <v>1</v>
      </c>
      <c r="T15" s="45">
        <f t="shared" ca="1" si="12"/>
        <v>26</v>
      </c>
      <c r="U15" s="46">
        <v>6885</v>
      </c>
      <c r="V15" s="47">
        <v>6885</v>
      </c>
      <c r="W15" s="47">
        <v>6885</v>
      </c>
      <c r="X15" s="47">
        <v>6885</v>
      </c>
      <c r="Y15" s="47">
        <v>6885</v>
      </c>
      <c r="Z15" s="47">
        <v>6885</v>
      </c>
      <c r="AA15" s="48">
        <v>6885</v>
      </c>
      <c r="AB15" s="49">
        <f t="shared" ca="1" si="13"/>
        <v>27540</v>
      </c>
      <c r="AC15" s="50">
        <f t="shared" ca="1" si="14"/>
        <v>27540</v>
      </c>
      <c r="AD15" s="50">
        <f t="shared" ca="1" si="15"/>
        <v>68850</v>
      </c>
      <c r="AE15" s="50">
        <f t="shared" ca="1" si="16"/>
        <v>0</v>
      </c>
      <c r="AF15" s="50">
        <f t="shared" ca="1" si="17"/>
        <v>0</v>
      </c>
      <c r="AG15" s="50">
        <f t="shared" ca="1" si="18"/>
        <v>27540</v>
      </c>
      <c r="AH15" s="51">
        <f t="shared" ca="1" si="19"/>
        <v>27540</v>
      </c>
      <c r="AI15" s="121">
        <f t="shared" ca="1" si="20"/>
        <v>179010</v>
      </c>
      <c r="AJ15" s="49">
        <f t="shared" ca="1" si="21"/>
        <v>11.76</v>
      </c>
      <c r="AK15" s="50">
        <f t="shared" ca="1" si="22"/>
        <v>9.6000000000000014</v>
      </c>
      <c r="AL15" s="50">
        <f t="shared" ca="1" si="23"/>
        <v>26.4</v>
      </c>
      <c r="AM15" s="50">
        <f t="shared" ca="1" si="24"/>
        <v>0</v>
      </c>
      <c r="AN15" s="50">
        <f t="shared" ca="1" si="25"/>
        <v>0</v>
      </c>
      <c r="AO15" s="50">
        <f t="shared" ca="1" si="26"/>
        <v>7.1999999999999993</v>
      </c>
      <c r="AP15" s="51">
        <f t="shared" ca="1" si="27"/>
        <v>12.48</v>
      </c>
      <c r="AQ15" s="52">
        <f t="shared" ca="1" si="28"/>
        <v>67.44</v>
      </c>
      <c r="AR15" s="49">
        <f t="shared" ca="1" si="29"/>
        <v>2341.8367346938776</v>
      </c>
      <c r="AS15" s="50">
        <f t="shared" ca="1" si="30"/>
        <v>2868.7499999999995</v>
      </c>
      <c r="AT15" s="50">
        <f t="shared" ca="1" si="31"/>
        <v>2607.9545454545455</v>
      </c>
      <c r="AU15" s="50" t="str">
        <f t="shared" ca="1" si="32"/>
        <v/>
      </c>
      <c r="AV15" s="50" t="str">
        <f t="shared" ca="1" si="33"/>
        <v/>
      </c>
      <c r="AW15" s="50">
        <f t="shared" ca="1" si="34"/>
        <v>3825.0000000000005</v>
      </c>
      <c r="AX15" s="51">
        <f t="shared" ca="1" si="35"/>
        <v>2206.7307692307691</v>
      </c>
      <c r="AY15" s="52">
        <f t="shared" ca="1" si="36"/>
        <v>2654.3594306049822</v>
      </c>
      <c r="AZ15" s="37">
        <f t="shared" si="37"/>
        <v>2341.8367346938776</v>
      </c>
      <c r="BA15" s="37">
        <f t="shared" si="38"/>
        <v>2868.75</v>
      </c>
      <c r="BB15" s="37">
        <f t="shared" si="39"/>
        <v>2607.9545454545455</v>
      </c>
      <c r="BC15" s="37">
        <f t="shared" si="40"/>
        <v>2390.625</v>
      </c>
      <c r="BD15" s="37">
        <f t="shared" si="41"/>
        <v>3101.3513513513512</v>
      </c>
      <c r="BE15" s="37">
        <f t="shared" si="42"/>
        <v>3825</v>
      </c>
      <c r="BF15" s="37">
        <f t="shared" si="43"/>
        <v>2206.7307692307691</v>
      </c>
      <c r="BG15" s="38">
        <f t="shared" si="45"/>
        <v>1</v>
      </c>
      <c r="BH15" s="38">
        <f t="shared" si="46"/>
        <v>1</v>
      </c>
      <c r="BI15" s="38">
        <f t="shared" si="47"/>
        <v>1</v>
      </c>
      <c r="BJ15" s="38">
        <f t="shared" si="48"/>
        <v>1</v>
      </c>
      <c r="BK15" s="38">
        <f t="shared" si="49"/>
        <v>1</v>
      </c>
      <c r="BL15" s="38">
        <f t="shared" si="50"/>
        <v>1</v>
      </c>
      <c r="BM15" s="38">
        <f t="shared" si="51"/>
        <v>1</v>
      </c>
    </row>
    <row r="16" spans="1:72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94">
        <v>0.39</v>
      </c>
      <c r="F16" s="194">
        <v>0.09</v>
      </c>
      <c r="G16" s="194">
        <v>0.68</v>
      </c>
      <c r="H16" s="194">
        <v>0.19</v>
      </c>
      <c r="I16" s="194">
        <v>0.18</v>
      </c>
      <c r="J16" s="194">
        <v>0.22</v>
      </c>
      <c r="K16" s="194">
        <v>0.28999999999999998</v>
      </c>
      <c r="L16" s="41">
        <f t="shared" ca="1" si="4"/>
        <v>108</v>
      </c>
      <c r="M16" s="42">
        <f t="shared" si="5"/>
        <v>1</v>
      </c>
      <c r="N16" s="43">
        <f t="shared" si="6"/>
        <v>0</v>
      </c>
      <c r="O16" s="43">
        <v>2</v>
      </c>
      <c r="P16" s="43">
        <f t="shared" si="8"/>
        <v>0</v>
      </c>
      <c r="Q16" s="296">
        <f t="shared" si="9"/>
        <v>0</v>
      </c>
      <c r="R16" s="43">
        <f t="shared" si="10"/>
        <v>0</v>
      </c>
      <c r="S16" s="44">
        <f t="shared" si="11"/>
        <v>1</v>
      </c>
      <c r="T16" s="45">
        <f t="shared" ca="1" si="12"/>
        <v>18</v>
      </c>
      <c r="U16" s="46">
        <v>5950</v>
      </c>
      <c r="V16" s="47">
        <v>5950</v>
      </c>
      <c r="W16" s="47">
        <v>5950</v>
      </c>
      <c r="X16" s="47">
        <v>5950</v>
      </c>
      <c r="Y16" s="47">
        <v>5950</v>
      </c>
      <c r="Z16" s="47">
        <v>5950</v>
      </c>
      <c r="AA16" s="48">
        <v>5950</v>
      </c>
      <c r="AB16" s="49">
        <f t="shared" ca="1" si="13"/>
        <v>23800</v>
      </c>
      <c r="AC16" s="50">
        <f t="shared" ca="1" si="14"/>
        <v>0</v>
      </c>
      <c r="AD16" s="50">
        <f t="shared" ca="1" si="15"/>
        <v>59500</v>
      </c>
      <c r="AE16" s="50">
        <f t="shared" ca="1" si="16"/>
        <v>0</v>
      </c>
      <c r="AF16" s="50">
        <f t="shared" ca="1" si="17"/>
        <v>0</v>
      </c>
      <c r="AG16" s="50">
        <f t="shared" ca="1" si="18"/>
        <v>0</v>
      </c>
      <c r="AH16" s="51">
        <f t="shared" ca="1" si="19"/>
        <v>23800</v>
      </c>
      <c r="AI16" s="121">
        <f t="shared" ca="1" si="20"/>
        <v>107100</v>
      </c>
      <c r="AJ16" s="49">
        <f t="shared" ca="1" si="21"/>
        <v>9.36</v>
      </c>
      <c r="AK16" s="50">
        <f t="shared" ca="1" si="22"/>
        <v>0</v>
      </c>
      <c r="AL16" s="50">
        <f t="shared" ca="1" si="23"/>
        <v>40.800000000000004</v>
      </c>
      <c r="AM16" s="50">
        <f t="shared" ca="1" si="24"/>
        <v>0</v>
      </c>
      <c r="AN16" s="50">
        <f t="shared" ca="1" si="25"/>
        <v>0</v>
      </c>
      <c r="AO16" s="50">
        <f t="shared" ca="1" si="26"/>
        <v>0</v>
      </c>
      <c r="AP16" s="51">
        <f t="shared" ca="1" si="27"/>
        <v>6.9599999999999991</v>
      </c>
      <c r="AQ16" s="52">
        <f t="shared" ca="1" si="28"/>
        <v>57.120000000000005</v>
      </c>
      <c r="AR16" s="49">
        <f t="shared" ca="1" si="29"/>
        <v>2542.735042735043</v>
      </c>
      <c r="AS16" s="50" t="str">
        <f t="shared" ca="1" si="30"/>
        <v/>
      </c>
      <c r="AT16" s="50">
        <f t="shared" ca="1" si="31"/>
        <v>1458.3333333333333</v>
      </c>
      <c r="AU16" s="50" t="str">
        <f t="shared" ca="1" si="32"/>
        <v/>
      </c>
      <c r="AV16" s="50" t="str">
        <f t="shared" ca="1" si="33"/>
        <v/>
      </c>
      <c r="AW16" s="50" t="str">
        <f t="shared" ca="1" si="34"/>
        <v/>
      </c>
      <c r="AX16" s="51">
        <f t="shared" ca="1" si="35"/>
        <v>3419.5402298850581</v>
      </c>
      <c r="AY16" s="52">
        <f t="shared" ca="1" si="36"/>
        <v>1874.9999999999998</v>
      </c>
      <c r="AZ16" s="37">
        <f t="shared" si="37"/>
        <v>2542.7350427350425</v>
      </c>
      <c r="BA16" s="37">
        <f t="shared" si="38"/>
        <v>11018.518518518518</v>
      </c>
      <c r="BB16" s="37">
        <f t="shared" si="39"/>
        <v>1458.3333333333333</v>
      </c>
      <c r="BC16" s="37">
        <f t="shared" si="40"/>
        <v>5219.2982456140344</v>
      </c>
      <c r="BD16" s="37">
        <f t="shared" si="41"/>
        <v>5509.2592592592591</v>
      </c>
      <c r="BE16" s="37">
        <f t="shared" si="42"/>
        <v>4507.5757575757571</v>
      </c>
      <c r="BF16" s="37">
        <f t="shared" si="43"/>
        <v>3419.5402298850577</v>
      </c>
      <c r="BG16" s="38">
        <f t="shared" si="45"/>
        <v>1</v>
      </c>
      <c r="BH16" s="38">
        <f t="shared" si="46"/>
        <v>0</v>
      </c>
      <c r="BI16" s="38">
        <f t="shared" si="47"/>
        <v>1</v>
      </c>
      <c r="BJ16" s="38">
        <f t="shared" si="48"/>
        <v>0</v>
      </c>
      <c r="BK16" s="38">
        <f t="shared" si="49"/>
        <v>0</v>
      </c>
      <c r="BL16" s="38">
        <f t="shared" si="50"/>
        <v>0</v>
      </c>
      <c r="BM16" s="38">
        <f t="shared" si="51"/>
        <v>1</v>
      </c>
    </row>
    <row r="17" spans="2:66">
      <c r="B17" s="3" t="s">
        <v>50</v>
      </c>
      <c r="C17" s="39">
        <v>0.45833333333333331</v>
      </c>
      <c r="D17" s="40">
        <v>0.5</v>
      </c>
      <c r="E17" s="194">
        <v>0.42</v>
      </c>
      <c r="F17" s="194">
        <v>0.14000000000000001</v>
      </c>
      <c r="G17" s="194">
        <v>0.21</v>
      </c>
      <c r="H17" s="194">
        <v>0.12</v>
      </c>
      <c r="I17" s="194">
        <v>0.18</v>
      </c>
      <c r="J17" s="194">
        <v>0.25</v>
      </c>
      <c r="K17" s="194">
        <v>0.27</v>
      </c>
      <c r="L17" s="41">
        <f t="shared" ca="1" si="4"/>
        <v>24</v>
      </c>
      <c r="M17" s="42">
        <f t="shared" si="5"/>
        <v>1</v>
      </c>
      <c r="N17" s="43">
        <f t="shared" si="6"/>
        <v>0</v>
      </c>
      <c r="O17" s="43">
        <f t="shared" si="7"/>
        <v>0</v>
      </c>
      <c r="P17" s="43">
        <f t="shared" si="8"/>
        <v>0</v>
      </c>
      <c r="Q17" s="296">
        <f t="shared" si="9"/>
        <v>0</v>
      </c>
      <c r="R17" s="43">
        <f t="shared" si="10"/>
        <v>0</v>
      </c>
      <c r="S17" s="44">
        <f t="shared" si="11"/>
        <v>0</v>
      </c>
      <c r="T17" s="45">
        <f t="shared" ca="1" si="12"/>
        <v>4</v>
      </c>
      <c r="U17" s="46">
        <v>7395</v>
      </c>
      <c r="V17" s="47">
        <v>7395</v>
      </c>
      <c r="W17" s="47">
        <v>7395</v>
      </c>
      <c r="X17" s="47">
        <v>7395</v>
      </c>
      <c r="Y17" s="47">
        <v>7395</v>
      </c>
      <c r="Z17" s="47">
        <v>7395</v>
      </c>
      <c r="AA17" s="48">
        <v>7395</v>
      </c>
      <c r="AB17" s="49">
        <f t="shared" ca="1" si="13"/>
        <v>29580</v>
      </c>
      <c r="AC17" s="50">
        <f t="shared" ca="1" si="14"/>
        <v>0</v>
      </c>
      <c r="AD17" s="50">
        <f t="shared" ca="1" si="15"/>
        <v>0</v>
      </c>
      <c r="AE17" s="50">
        <f t="shared" ca="1" si="16"/>
        <v>0</v>
      </c>
      <c r="AF17" s="50">
        <f t="shared" ca="1" si="17"/>
        <v>0</v>
      </c>
      <c r="AG17" s="50">
        <f t="shared" ca="1" si="18"/>
        <v>0</v>
      </c>
      <c r="AH17" s="51">
        <f t="shared" ca="1" si="19"/>
        <v>0</v>
      </c>
      <c r="AI17" s="121">
        <f t="shared" ca="1" si="20"/>
        <v>29580</v>
      </c>
      <c r="AJ17" s="49">
        <f t="shared" ca="1" si="21"/>
        <v>10.08</v>
      </c>
      <c r="AK17" s="50">
        <f t="shared" ca="1" si="22"/>
        <v>0</v>
      </c>
      <c r="AL17" s="50">
        <f t="shared" ca="1" si="23"/>
        <v>0</v>
      </c>
      <c r="AM17" s="50">
        <f t="shared" ca="1" si="24"/>
        <v>0</v>
      </c>
      <c r="AN17" s="50">
        <f t="shared" ca="1" si="25"/>
        <v>0</v>
      </c>
      <c r="AO17" s="50">
        <f t="shared" ca="1" si="26"/>
        <v>0</v>
      </c>
      <c r="AP17" s="51">
        <f t="shared" ca="1" si="27"/>
        <v>0</v>
      </c>
      <c r="AQ17" s="52">
        <f t="shared" ca="1" si="28"/>
        <v>10.08</v>
      </c>
      <c r="AR17" s="49">
        <f t="shared" ca="1" si="29"/>
        <v>2934.5238095238096</v>
      </c>
      <c r="AS17" s="50" t="str">
        <f t="shared" ca="1" si="30"/>
        <v/>
      </c>
      <c r="AT17" s="50" t="str">
        <f t="shared" ca="1" si="31"/>
        <v/>
      </c>
      <c r="AU17" s="50" t="str">
        <f t="shared" ca="1" si="32"/>
        <v/>
      </c>
      <c r="AV17" s="50" t="str">
        <f t="shared" ca="1" si="33"/>
        <v/>
      </c>
      <c r="AW17" s="50" t="str">
        <f t="shared" ca="1" si="34"/>
        <v/>
      </c>
      <c r="AX17" s="51" t="str">
        <f t="shared" ca="1" si="35"/>
        <v/>
      </c>
      <c r="AY17" s="52">
        <f t="shared" ca="1" si="36"/>
        <v>2934.5238095238096</v>
      </c>
      <c r="AZ17" s="37">
        <f t="shared" si="37"/>
        <v>2934.5238095238096</v>
      </c>
      <c r="BA17" s="37">
        <f t="shared" si="38"/>
        <v>8803.5714285714275</v>
      </c>
      <c r="BB17" s="37">
        <f t="shared" si="39"/>
        <v>5869.0476190476193</v>
      </c>
      <c r="BC17" s="37">
        <f t="shared" si="40"/>
        <v>10270.833333333334</v>
      </c>
      <c r="BD17" s="37">
        <f t="shared" si="41"/>
        <v>6847.2222222222226</v>
      </c>
      <c r="BE17" s="37">
        <f t="shared" si="42"/>
        <v>4930</v>
      </c>
      <c r="BF17" s="37">
        <f t="shared" si="43"/>
        <v>4564.8148148148148</v>
      </c>
      <c r="BG17" s="38">
        <f t="shared" si="45"/>
        <v>1</v>
      </c>
      <c r="BH17" s="38">
        <f t="shared" si="46"/>
        <v>0</v>
      </c>
      <c r="BI17" s="38">
        <f t="shared" si="47"/>
        <v>0</v>
      </c>
      <c r="BJ17" s="38">
        <f t="shared" si="48"/>
        <v>0</v>
      </c>
      <c r="BK17" s="38">
        <f t="shared" si="49"/>
        <v>0</v>
      </c>
      <c r="BL17" s="38">
        <f t="shared" si="50"/>
        <v>0</v>
      </c>
      <c r="BM17" s="38">
        <f t="shared" si="51"/>
        <v>0</v>
      </c>
    </row>
    <row r="18" spans="2:66">
      <c r="B18" s="3" t="s">
        <v>51</v>
      </c>
      <c r="C18" s="39">
        <v>0.5</v>
      </c>
      <c r="D18" s="40">
        <v>0.54166666666666663</v>
      </c>
      <c r="E18" s="194">
        <v>0.45</v>
      </c>
      <c r="F18" s="194">
        <v>0.34</v>
      </c>
      <c r="G18" s="194">
        <v>0.5</v>
      </c>
      <c r="H18" s="194">
        <v>0.16</v>
      </c>
      <c r="I18" s="194">
        <v>0.14000000000000001</v>
      </c>
      <c r="J18" s="194">
        <v>0.5</v>
      </c>
      <c r="K18" s="194">
        <v>0.45</v>
      </c>
      <c r="L18" s="41">
        <f t="shared" ca="1" si="4"/>
        <v>132</v>
      </c>
      <c r="M18" s="42">
        <f t="shared" si="5"/>
        <v>1</v>
      </c>
      <c r="N18" s="43">
        <f t="shared" si="6"/>
        <v>0</v>
      </c>
      <c r="O18" s="43">
        <v>2</v>
      </c>
      <c r="P18" s="43">
        <f t="shared" si="8"/>
        <v>0</v>
      </c>
      <c r="Q18" s="296">
        <f t="shared" si="9"/>
        <v>0</v>
      </c>
      <c r="R18" s="43">
        <f t="shared" si="10"/>
        <v>1</v>
      </c>
      <c r="S18" s="44">
        <f t="shared" si="11"/>
        <v>1</v>
      </c>
      <c r="T18" s="45">
        <f t="shared" ca="1" si="12"/>
        <v>22</v>
      </c>
      <c r="U18" s="46">
        <v>10200</v>
      </c>
      <c r="V18" s="47">
        <v>10200</v>
      </c>
      <c r="W18" s="47">
        <v>10200</v>
      </c>
      <c r="X18" s="47">
        <v>10200</v>
      </c>
      <c r="Y18" s="47">
        <v>10200</v>
      </c>
      <c r="Z18" s="47">
        <v>10200</v>
      </c>
      <c r="AA18" s="48">
        <v>10200</v>
      </c>
      <c r="AB18" s="49">
        <f t="shared" ca="1" si="13"/>
        <v>40800</v>
      </c>
      <c r="AC18" s="50">
        <f t="shared" ca="1" si="14"/>
        <v>0</v>
      </c>
      <c r="AD18" s="50">
        <f t="shared" ca="1" si="15"/>
        <v>102000</v>
      </c>
      <c r="AE18" s="50">
        <f t="shared" ca="1" si="16"/>
        <v>0</v>
      </c>
      <c r="AF18" s="50">
        <f t="shared" ca="1" si="17"/>
        <v>0</v>
      </c>
      <c r="AG18" s="50">
        <f t="shared" ca="1" si="18"/>
        <v>40800</v>
      </c>
      <c r="AH18" s="51">
        <f t="shared" ca="1" si="19"/>
        <v>40800</v>
      </c>
      <c r="AI18" s="121">
        <f t="shared" ca="1" si="20"/>
        <v>224400</v>
      </c>
      <c r="AJ18" s="49">
        <f t="shared" ca="1" si="21"/>
        <v>10.8</v>
      </c>
      <c r="AK18" s="50">
        <f t="shared" ca="1" si="22"/>
        <v>0</v>
      </c>
      <c r="AL18" s="50">
        <f t="shared" ca="1" si="23"/>
        <v>30</v>
      </c>
      <c r="AM18" s="50">
        <f t="shared" ca="1" si="24"/>
        <v>0</v>
      </c>
      <c r="AN18" s="50">
        <f t="shared" ca="1" si="25"/>
        <v>0</v>
      </c>
      <c r="AO18" s="50">
        <f t="shared" ca="1" si="26"/>
        <v>12</v>
      </c>
      <c r="AP18" s="51">
        <f t="shared" ca="1" si="27"/>
        <v>10.8</v>
      </c>
      <c r="AQ18" s="52">
        <f t="shared" ca="1" si="28"/>
        <v>63.599999999999994</v>
      </c>
      <c r="AR18" s="49">
        <f t="shared" ca="1" si="29"/>
        <v>3777.7777777777774</v>
      </c>
      <c r="AS18" s="50" t="str">
        <f t="shared" ca="1" si="30"/>
        <v/>
      </c>
      <c r="AT18" s="50">
        <f t="shared" ca="1" si="31"/>
        <v>3400</v>
      </c>
      <c r="AU18" s="50" t="str">
        <f t="shared" ca="1" si="32"/>
        <v/>
      </c>
      <c r="AV18" s="50" t="str">
        <f t="shared" ca="1" si="33"/>
        <v/>
      </c>
      <c r="AW18" s="50">
        <f t="shared" ca="1" si="34"/>
        <v>3400</v>
      </c>
      <c r="AX18" s="51">
        <f t="shared" ca="1" si="35"/>
        <v>3777.7777777777774</v>
      </c>
      <c r="AY18" s="52">
        <f t="shared" ca="1" si="36"/>
        <v>3528.3018867924529</v>
      </c>
      <c r="AZ18" s="37">
        <f t="shared" si="37"/>
        <v>3777.7777777777778</v>
      </c>
      <c r="BA18" s="37">
        <f t="shared" si="38"/>
        <v>5000</v>
      </c>
      <c r="BB18" s="37">
        <f t="shared" si="39"/>
        <v>3400</v>
      </c>
      <c r="BC18" s="37">
        <f t="shared" si="40"/>
        <v>10625</v>
      </c>
      <c r="BD18" s="37">
        <f t="shared" si="41"/>
        <v>12142.857142857141</v>
      </c>
      <c r="BE18" s="37">
        <f t="shared" si="42"/>
        <v>3400</v>
      </c>
      <c r="BF18" s="37">
        <f t="shared" si="43"/>
        <v>3777.7777777777778</v>
      </c>
      <c r="BG18" s="38">
        <f t="shared" si="45"/>
        <v>1</v>
      </c>
      <c r="BH18" s="38">
        <f t="shared" si="46"/>
        <v>0</v>
      </c>
      <c r="BI18" s="38">
        <f t="shared" si="47"/>
        <v>1</v>
      </c>
      <c r="BJ18" s="38">
        <f t="shared" si="48"/>
        <v>0</v>
      </c>
      <c r="BK18" s="38">
        <f t="shared" si="49"/>
        <v>0</v>
      </c>
      <c r="BL18" s="38">
        <f t="shared" si="50"/>
        <v>1</v>
      </c>
      <c r="BM18" s="38">
        <f t="shared" si="51"/>
        <v>1</v>
      </c>
    </row>
    <row r="19" spans="2:66">
      <c r="B19" s="3" t="s">
        <v>51</v>
      </c>
      <c r="C19" s="39">
        <v>0.54166666666666663</v>
      </c>
      <c r="D19" s="40">
        <v>0.58333333333333337</v>
      </c>
      <c r="E19" s="194">
        <v>0.22</v>
      </c>
      <c r="F19" s="194">
        <v>0.16</v>
      </c>
      <c r="G19" s="194">
        <v>0.28000000000000003</v>
      </c>
      <c r="H19" s="194">
        <v>0.16</v>
      </c>
      <c r="I19" s="194">
        <v>0.14000000000000001</v>
      </c>
      <c r="J19" s="194">
        <v>0.28000000000000003</v>
      </c>
      <c r="K19" s="194">
        <v>0.39</v>
      </c>
      <c r="L19" s="41">
        <f t="shared" ca="1" si="4"/>
        <v>0</v>
      </c>
      <c r="M19" s="42">
        <f t="shared" si="5"/>
        <v>0</v>
      </c>
      <c r="N19" s="43">
        <f t="shared" si="6"/>
        <v>0</v>
      </c>
      <c r="O19" s="43">
        <f t="shared" si="7"/>
        <v>0</v>
      </c>
      <c r="P19" s="43">
        <f t="shared" si="8"/>
        <v>0</v>
      </c>
      <c r="Q19" s="296">
        <f t="shared" si="9"/>
        <v>0</v>
      </c>
      <c r="R19" s="43">
        <f t="shared" si="10"/>
        <v>0</v>
      </c>
      <c r="S19" s="44">
        <f t="shared" si="11"/>
        <v>0</v>
      </c>
      <c r="T19" s="45">
        <f t="shared" ca="1" si="12"/>
        <v>0</v>
      </c>
      <c r="U19" s="46">
        <v>11772.5</v>
      </c>
      <c r="V19" s="46">
        <v>11772.5</v>
      </c>
      <c r="W19" s="46">
        <v>11772.5</v>
      </c>
      <c r="X19" s="46">
        <v>11772.5</v>
      </c>
      <c r="Y19" s="46">
        <v>11772.5</v>
      </c>
      <c r="Z19" s="46">
        <v>11772.5</v>
      </c>
      <c r="AA19" s="46">
        <v>11772.5</v>
      </c>
      <c r="AB19" s="49">
        <f t="shared" ca="1" si="13"/>
        <v>0</v>
      </c>
      <c r="AC19" s="50">
        <f t="shared" ca="1" si="14"/>
        <v>0</v>
      </c>
      <c r="AD19" s="50">
        <f t="shared" ca="1" si="15"/>
        <v>0</v>
      </c>
      <c r="AE19" s="50">
        <f t="shared" ca="1" si="16"/>
        <v>0</v>
      </c>
      <c r="AF19" s="50">
        <f t="shared" ca="1" si="17"/>
        <v>0</v>
      </c>
      <c r="AG19" s="50">
        <f t="shared" ca="1" si="18"/>
        <v>0</v>
      </c>
      <c r="AH19" s="51">
        <f t="shared" ca="1" si="19"/>
        <v>0</v>
      </c>
      <c r="AI19" s="121">
        <f t="shared" ca="1" si="20"/>
        <v>0</v>
      </c>
      <c r="AJ19" s="49">
        <f t="shared" ca="1" si="21"/>
        <v>0</v>
      </c>
      <c r="AK19" s="50">
        <f t="shared" ca="1" si="22"/>
        <v>0</v>
      </c>
      <c r="AL19" s="50">
        <f t="shared" ca="1" si="23"/>
        <v>0</v>
      </c>
      <c r="AM19" s="50">
        <f t="shared" ca="1" si="24"/>
        <v>0</v>
      </c>
      <c r="AN19" s="50">
        <f t="shared" ca="1" si="25"/>
        <v>0</v>
      </c>
      <c r="AO19" s="50">
        <f t="shared" ca="1" si="26"/>
        <v>0</v>
      </c>
      <c r="AP19" s="51">
        <f t="shared" ca="1" si="27"/>
        <v>0</v>
      </c>
      <c r="AQ19" s="52">
        <f t="shared" ca="1" si="28"/>
        <v>0</v>
      </c>
      <c r="AR19" s="49" t="str">
        <f t="shared" ca="1" si="29"/>
        <v/>
      </c>
      <c r="AS19" s="50" t="str">
        <f t="shared" ca="1" si="30"/>
        <v/>
      </c>
      <c r="AT19" s="50" t="str">
        <f t="shared" ca="1" si="31"/>
        <v/>
      </c>
      <c r="AU19" s="50" t="str">
        <f t="shared" ca="1" si="32"/>
        <v/>
      </c>
      <c r="AV19" s="50" t="str">
        <f t="shared" ca="1" si="33"/>
        <v/>
      </c>
      <c r="AW19" s="50" t="str">
        <f t="shared" ca="1" si="34"/>
        <v/>
      </c>
      <c r="AX19" s="51" t="str">
        <f t="shared" ca="1" si="35"/>
        <v/>
      </c>
      <c r="AY19" s="52" t="str">
        <f t="shared" ca="1" si="36"/>
        <v/>
      </c>
      <c r="AZ19" s="37">
        <f t="shared" si="37"/>
        <v>8918.560606060606</v>
      </c>
      <c r="BA19" s="37">
        <f t="shared" si="38"/>
        <v>12263.020833333332</v>
      </c>
      <c r="BB19" s="37">
        <f t="shared" si="39"/>
        <v>7007.4404761904752</v>
      </c>
      <c r="BC19" s="37">
        <f t="shared" si="40"/>
        <v>12263.020833333332</v>
      </c>
      <c r="BD19" s="37">
        <f t="shared" si="41"/>
        <v>14014.88095238095</v>
      </c>
      <c r="BE19" s="37">
        <f t="shared" si="42"/>
        <v>7007.4404761904752</v>
      </c>
      <c r="BF19" s="37">
        <f t="shared" si="43"/>
        <v>5030.9829059829053</v>
      </c>
      <c r="BG19" s="38">
        <f t="shared" si="45"/>
        <v>0</v>
      </c>
      <c r="BH19" s="38">
        <f t="shared" si="46"/>
        <v>0</v>
      </c>
      <c r="BI19" s="38">
        <f t="shared" si="47"/>
        <v>0</v>
      </c>
      <c r="BJ19" s="38">
        <f t="shared" si="48"/>
        <v>0</v>
      </c>
      <c r="BK19" s="38">
        <f t="shared" si="49"/>
        <v>0</v>
      </c>
      <c r="BL19" s="38">
        <f t="shared" si="50"/>
        <v>0</v>
      </c>
      <c r="BM19" s="38">
        <f t="shared" si="51"/>
        <v>0</v>
      </c>
    </row>
    <row r="20" spans="2:66">
      <c r="B20" s="3" t="s">
        <v>52</v>
      </c>
      <c r="C20" s="39">
        <v>0.58333333333333337</v>
      </c>
      <c r="D20" s="40">
        <v>0.625</v>
      </c>
      <c r="E20" s="194">
        <v>0.14000000000000001</v>
      </c>
      <c r="F20" s="194">
        <v>0.21</v>
      </c>
      <c r="G20" s="194">
        <v>0.25</v>
      </c>
      <c r="H20" s="194">
        <v>0.24</v>
      </c>
      <c r="I20" s="194">
        <v>0.27</v>
      </c>
      <c r="J20" s="194">
        <v>0.32</v>
      </c>
      <c r="K20" s="194">
        <v>0.14000000000000001</v>
      </c>
      <c r="L20" s="41">
        <f t="shared" ca="1" si="4"/>
        <v>0</v>
      </c>
      <c r="M20" s="42">
        <f t="shared" si="5"/>
        <v>0</v>
      </c>
      <c r="N20" s="43">
        <f t="shared" si="6"/>
        <v>0</v>
      </c>
      <c r="O20" s="43">
        <f t="shared" si="7"/>
        <v>0</v>
      </c>
      <c r="P20" s="43">
        <f t="shared" si="8"/>
        <v>0</v>
      </c>
      <c r="Q20" s="296">
        <f t="shared" si="9"/>
        <v>0</v>
      </c>
      <c r="R20" s="43">
        <f t="shared" si="10"/>
        <v>0</v>
      </c>
      <c r="S20" s="44">
        <f t="shared" si="11"/>
        <v>0</v>
      </c>
      <c r="T20" s="45">
        <f t="shared" ca="1" si="12"/>
        <v>0</v>
      </c>
      <c r="U20" s="46">
        <v>10880</v>
      </c>
      <c r="V20" s="47">
        <v>10880</v>
      </c>
      <c r="W20" s="47">
        <v>10880</v>
      </c>
      <c r="X20" s="47">
        <v>10880</v>
      </c>
      <c r="Y20" s="47">
        <v>10880</v>
      </c>
      <c r="Z20" s="47">
        <v>10880</v>
      </c>
      <c r="AA20" s="48">
        <v>10880</v>
      </c>
      <c r="AB20" s="49">
        <f t="shared" ca="1" si="13"/>
        <v>0</v>
      </c>
      <c r="AC20" s="50">
        <f t="shared" ca="1" si="14"/>
        <v>0</v>
      </c>
      <c r="AD20" s="50">
        <f t="shared" ca="1" si="15"/>
        <v>0</v>
      </c>
      <c r="AE20" s="50">
        <f t="shared" ca="1" si="16"/>
        <v>0</v>
      </c>
      <c r="AF20" s="50">
        <f t="shared" ca="1" si="17"/>
        <v>0</v>
      </c>
      <c r="AG20" s="50">
        <f t="shared" ca="1" si="18"/>
        <v>0</v>
      </c>
      <c r="AH20" s="51">
        <f t="shared" ca="1" si="19"/>
        <v>0</v>
      </c>
      <c r="AI20" s="121">
        <f t="shared" ca="1" si="20"/>
        <v>0</v>
      </c>
      <c r="AJ20" s="49">
        <f t="shared" ca="1" si="21"/>
        <v>0</v>
      </c>
      <c r="AK20" s="50">
        <f t="shared" ca="1" si="22"/>
        <v>0</v>
      </c>
      <c r="AL20" s="50">
        <f t="shared" ca="1" si="23"/>
        <v>0</v>
      </c>
      <c r="AM20" s="50">
        <f t="shared" ca="1" si="24"/>
        <v>0</v>
      </c>
      <c r="AN20" s="50">
        <f t="shared" ca="1" si="25"/>
        <v>0</v>
      </c>
      <c r="AO20" s="50">
        <f t="shared" ca="1" si="26"/>
        <v>0</v>
      </c>
      <c r="AP20" s="51">
        <f t="shared" ca="1" si="27"/>
        <v>0</v>
      </c>
      <c r="AQ20" s="52">
        <f t="shared" ca="1" si="28"/>
        <v>0</v>
      </c>
      <c r="AR20" s="49" t="str">
        <f t="shared" ca="1" si="29"/>
        <v/>
      </c>
      <c r="AS20" s="50" t="str">
        <f t="shared" ca="1" si="30"/>
        <v/>
      </c>
      <c r="AT20" s="50" t="str">
        <f t="shared" ca="1" si="31"/>
        <v/>
      </c>
      <c r="AU20" s="50" t="str">
        <f t="shared" ca="1" si="32"/>
        <v/>
      </c>
      <c r="AV20" s="50" t="str">
        <f t="shared" ca="1" si="33"/>
        <v/>
      </c>
      <c r="AW20" s="50" t="str">
        <f t="shared" ca="1" si="34"/>
        <v/>
      </c>
      <c r="AX20" s="51" t="str">
        <f t="shared" ca="1" si="35"/>
        <v/>
      </c>
      <c r="AY20" s="52" t="str">
        <f t="shared" ca="1" si="36"/>
        <v/>
      </c>
      <c r="AZ20" s="37">
        <f t="shared" si="37"/>
        <v>12952.38095238095</v>
      </c>
      <c r="BA20" s="37">
        <f t="shared" si="38"/>
        <v>8634.9206349206343</v>
      </c>
      <c r="BB20" s="37">
        <f t="shared" si="39"/>
        <v>7253.333333333333</v>
      </c>
      <c r="BC20" s="37">
        <f t="shared" si="40"/>
        <v>7555.5555555555557</v>
      </c>
      <c r="BD20" s="37">
        <f t="shared" si="41"/>
        <v>6716.049382716049</v>
      </c>
      <c r="BE20" s="37">
        <f t="shared" si="42"/>
        <v>5666.6666666666661</v>
      </c>
      <c r="BF20" s="37">
        <f t="shared" si="43"/>
        <v>12952.38095238095</v>
      </c>
      <c r="BG20" s="38">
        <f t="shared" si="45"/>
        <v>0</v>
      </c>
      <c r="BH20" s="38">
        <f t="shared" si="46"/>
        <v>0</v>
      </c>
      <c r="BI20" s="38">
        <f t="shared" si="47"/>
        <v>0</v>
      </c>
      <c r="BJ20" s="38">
        <f t="shared" si="48"/>
        <v>0</v>
      </c>
      <c r="BK20" s="38">
        <f t="shared" si="49"/>
        <v>0</v>
      </c>
      <c r="BL20" s="38">
        <f t="shared" si="50"/>
        <v>0</v>
      </c>
      <c r="BM20" s="38">
        <f t="shared" si="51"/>
        <v>0</v>
      </c>
    </row>
    <row r="21" spans="2:66">
      <c r="B21" s="3" t="s">
        <v>52</v>
      </c>
      <c r="C21" s="39">
        <v>0.625</v>
      </c>
      <c r="D21" s="40">
        <v>0.66666666666666663</v>
      </c>
      <c r="E21" s="194">
        <v>0.23</v>
      </c>
      <c r="F21" s="194">
        <v>0.27</v>
      </c>
      <c r="G21" s="194">
        <v>0.41</v>
      </c>
      <c r="H21" s="194">
        <v>0.28000000000000003</v>
      </c>
      <c r="I21" s="194">
        <v>0.19</v>
      </c>
      <c r="J21" s="194">
        <v>0.5</v>
      </c>
      <c r="K21" s="194">
        <v>0.56000000000000005</v>
      </c>
      <c r="L21" s="41">
        <f t="shared" ca="1" si="4"/>
        <v>48</v>
      </c>
      <c r="M21" s="42">
        <f t="shared" si="5"/>
        <v>0</v>
      </c>
      <c r="N21" s="43">
        <f t="shared" si="6"/>
        <v>0</v>
      </c>
      <c r="O21" s="43">
        <f t="shared" si="7"/>
        <v>0</v>
      </c>
      <c r="P21" s="43">
        <f t="shared" si="8"/>
        <v>0</v>
      </c>
      <c r="Q21" s="296">
        <f t="shared" si="9"/>
        <v>0</v>
      </c>
      <c r="R21" s="43">
        <f t="shared" si="10"/>
        <v>1</v>
      </c>
      <c r="S21" s="44">
        <f t="shared" si="11"/>
        <v>1</v>
      </c>
      <c r="T21" s="45">
        <f t="shared" ca="1" si="12"/>
        <v>8</v>
      </c>
      <c r="U21" s="46">
        <v>11543</v>
      </c>
      <c r="V21" s="47">
        <v>11543</v>
      </c>
      <c r="W21" s="47">
        <v>11543</v>
      </c>
      <c r="X21" s="47">
        <v>11543</v>
      </c>
      <c r="Y21" s="47">
        <v>11543</v>
      </c>
      <c r="Z21" s="47">
        <v>11543</v>
      </c>
      <c r="AA21" s="48">
        <v>11543</v>
      </c>
      <c r="AB21" s="49">
        <f t="shared" ca="1" si="13"/>
        <v>0</v>
      </c>
      <c r="AC21" s="50">
        <f t="shared" ca="1" si="14"/>
        <v>0</v>
      </c>
      <c r="AD21" s="50">
        <f t="shared" ca="1" si="15"/>
        <v>0</v>
      </c>
      <c r="AE21" s="50">
        <f t="shared" ca="1" si="16"/>
        <v>0</v>
      </c>
      <c r="AF21" s="50">
        <f t="shared" ca="1" si="17"/>
        <v>0</v>
      </c>
      <c r="AG21" s="50">
        <f t="shared" ca="1" si="18"/>
        <v>46172</v>
      </c>
      <c r="AH21" s="51">
        <f t="shared" ca="1" si="19"/>
        <v>46172</v>
      </c>
      <c r="AI21" s="121">
        <f t="shared" ca="1" si="20"/>
        <v>92344</v>
      </c>
      <c r="AJ21" s="49">
        <f t="shared" ca="1" si="21"/>
        <v>0</v>
      </c>
      <c r="AK21" s="50">
        <f t="shared" ca="1" si="22"/>
        <v>0</v>
      </c>
      <c r="AL21" s="50">
        <f t="shared" ca="1" si="23"/>
        <v>0</v>
      </c>
      <c r="AM21" s="50">
        <f t="shared" ca="1" si="24"/>
        <v>0</v>
      </c>
      <c r="AN21" s="50">
        <f t="shared" ca="1" si="25"/>
        <v>0</v>
      </c>
      <c r="AO21" s="50">
        <f t="shared" ca="1" si="26"/>
        <v>12</v>
      </c>
      <c r="AP21" s="51">
        <f t="shared" ca="1" si="27"/>
        <v>13.440000000000001</v>
      </c>
      <c r="AQ21" s="52">
        <f t="shared" ca="1" si="28"/>
        <v>25.44</v>
      </c>
      <c r="AR21" s="49" t="str">
        <f t="shared" ca="1" si="29"/>
        <v/>
      </c>
      <c r="AS21" s="50" t="str">
        <f t="shared" ca="1" si="30"/>
        <v/>
      </c>
      <c r="AT21" s="50" t="str">
        <f t="shared" ca="1" si="31"/>
        <v/>
      </c>
      <c r="AU21" s="50" t="str">
        <f t="shared" ca="1" si="32"/>
        <v/>
      </c>
      <c r="AV21" s="50" t="str">
        <f t="shared" ca="1" si="33"/>
        <v/>
      </c>
      <c r="AW21" s="50">
        <f t="shared" ca="1" si="34"/>
        <v>3847.6666666666665</v>
      </c>
      <c r="AX21" s="51">
        <f t="shared" ca="1" si="35"/>
        <v>3435.4166666666665</v>
      </c>
      <c r="AY21" s="52">
        <f t="shared" ca="1" si="36"/>
        <v>3629.8742138364778</v>
      </c>
      <c r="AZ21" s="37">
        <f t="shared" si="37"/>
        <v>8364.492753623188</v>
      </c>
      <c r="BA21" s="37">
        <f t="shared" si="38"/>
        <v>7125.3086419753081</v>
      </c>
      <c r="BB21" s="37">
        <f t="shared" si="39"/>
        <v>4692.2764227642274</v>
      </c>
      <c r="BC21" s="37">
        <f t="shared" si="40"/>
        <v>6870.8333333333321</v>
      </c>
      <c r="BD21" s="37">
        <f t="shared" si="41"/>
        <v>10125.438596491227</v>
      </c>
      <c r="BE21" s="37">
        <f t="shared" si="42"/>
        <v>3847.6666666666665</v>
      </c>
      <c r="BF21" s="37">
        <f t="shared" si="43"/>
        <v>3435.4166666666661</v>
      </c>
      <c r="BG21" s="38">
        <f t="shared" si="45"/>
        <v>0</v>
      </c>
      <c r="BH21" s="38">
        <f t="shared" si="46"/>
        <v>0</v>
      </c>
      <c r="BI21" s="38">
        <f t="shared" si="47"/>
        <v>0</v>
      </c>
      <c r="BJ21" s="38">
        <f t="shared" si="48"/>
        <v>0</v>
      </c>
      <c r="BK21" s="38">
        <f t="shared" si="49"/>
        <v>0</v>
      </c>
      <c r="BL21" s="38">
        <f t="shared" si="50"/>
        <v>1</v>
      </c>
      <c r="BM21" s="38">
        <f t="shared" si="51"/>
        <v>1</v>
      </c>
    </row>
    <row r="22" spans="2:66">
      <c r="B22" s="3" t="s">
        <v>52</v>
      </c>
      <c r="C22" s="39">
        <v>0.66666666666666663</v>
      </c>
      <c r="D22" s="40">
        <v>0.70833333333333337</v>
      </c>
      <c r="E22" s="194">
        <v>0.32</v>
      </c>
      <c r="F22" s="194">
        <v>0.14000000000000001</v>
      </c>
      <c r="G22" s="194">
        <v>0.49</v>
      </c>
      <c r="H22" s="194">
        <v>0.19</v>
      </c>
      <c r="I22" s="194">
        <v>0.35</v>
      </c>
      <c r="J22" s="194">
        <v>0.33</v>
      </c>
      <c r="K22" s="194">
        <v>0.41</v>
      </c>
      <c r="L22" s="41">
        <f t="shared" ca="1" si="4"/>
        <v>132</v>
      </c>
      <c r="M22" s="42">
        <f t="shared" si="5"/>
        <v>1</v>
      </c>
      <c r="N22" s="43">
        <f t="shared" si="6"/>
        <v>0</v>
      </c>
      <c r="O22" s="43">
        <v>2</v>
      </c>
      <c r="P22" s="43">
        <f t="shared" si="8"/>
        <v>0</v>
      </c>
      <c r="Q22" s="296">
        <v>0</v>
      </c>
      <c r="R22" s="43">
        <f t="shared" si="10"/>
        <v>1</v>
      </c>
      <c r="S22" s="44">
        <f t="shared" si="11"/>
        <v>1</v>
      </c>
      <c r="T22" s="45">
        <f t="shared" ca="1" si="12"/>
        <v>22</v>
      </c>
      <c r="U22" s="46">
        <v>7395</v>
      </c>
      <c r="V22" s="47">
        <v>7395</v>
      </c>
      <c r="W22" s="47">
        <v>7395</v>
      </c>
      <c r="X22" s="47">
        <v>7395</v>
      </c>
      <c r="Y22" s="47">
        <v>7395</v>
      </c>
      <c r="Z22" s="47">
        <v>7395</v>
      </c>
      <c r="AA22" s="48">
        <v>7395</v>
      </c>
      <c r="AB22" s="49">
        <f t="shared" ca="1" si="13"/>
        <v>29580</v>
      </c>
      <c r="AC22" s="50">
        <f t="shared" ca="1" si="14"/>
        <v>0</v>
      </c>
      <c r="AD22" s="50">
        <f t="shared" ca="1" si="15"/>
        <v>73950</v>
      </c>
      <c r="AE22" s="50">
        <f t="shared" ca="1" si="16"/>
        <v>0</v>
      </c>
      <c r="AF22" s="50">
        <f t="shared" ca="1" si="17"/>
        <v>0</v>
      </c>
      <c r="AG22" s="50">
        <f t="shared" ca="1" si="18"/>
        <v>29580</v>
      </c>
      <c r="AH22" s="51">
        <f t="shared" ca="1" si="19"/>
        <v>29580</v>
      </c>
      <c r="AI22" s="121">
        <f t="shared" ca="1" si="20"/>
        <v>162690</v>
      </c>
      <c r="AJ22" s="49">
        <f t="shared" ca="1" si="21"/>
        <v>7.68</v>
      </c>
      <c r="AK22" s="50">
        <f t="shared" ca="1" si="22"/>
        <v>0</v>
      </c>
      <c r="AL22" s="50">
        <f t="shared" ca="1" si="23"/>
        <v>29.4</v>
      </c>
      <c r="AM22" s="50">
        <f t="shared" ca="1" si="24"/>
        <v>0</v>
      </c>
      <c r="AN22" s="50">
        <f t="shared" ca="1" si="25"/>
        <v>0</v>
      </c>
      <c r="AO22" s="50">
        <f t="shared" ca="1" si="26"/>
        <v>7.92</v>
      </c>
      <c r="AP22" s="51">
        <f t="shared" ca="1" si="27"/>
        <v>9.84</v>
      </c>
      <c r="AQ22" s="52">
        <f t="shared" ca="1" si="28"/>
        <v>54.84</v>
      </c>
      <c r="AR22" s="49">
        <f t="shared" ca="1" si="29"/>
        <v>3851.5625</v>
      </c>
      <c r="AS22" s="50" t="str">
        <f t="shared" ca="1" si="30"/>
        <v/>
      </c>
      <c r="AT22" s="50">
        <f t="shared" ca="1" si="31"/>
        <v>2515.3061224489797</v>
      </c>
      <c r="AU22" s="50" t="str">
        <f t="shared" ca="1" si="32"/>
        <v/>
      </c>
      <c r="AV22" s="50" t="str">
        <f t="shared" ca="1" si="33"/>
        <v/>
      </c>
      <c r="AW22" s="50">
        <f t="shared" ca="1" si="34"/>
        <v>3734.848484848485</v>
      </c>
      <c r="AX22" s="51">
        <f t="shared" ca="1" si="35"/>
        <v>3006.0975609756097</v>
      </c>
      <c r="AY22" s="52">
        <f t="shared" ca="1" si="36"/>
        <v>2966.6301969365427</v>
      </c>
      <c r="AZ22" s="37">
        <f t="shared" si="37"/>
        <v>3851.5625</v>
      </c>
      <c r="BA22" s="37">
        <f t="shared" si="38"/>
        <v>8803.5714285714275</v>
      </c>
      <c r="BB22" s="37">
        <f t="shared" si="39"/>
        <v>2515.3061224489797</v>
      </c>
      <c r="BC22" s="37">
        <f t="shared" si="40"/>
        <v>6486.8421052631575</v>
      </c>
      <c r="BD22" s="37">
        <f t="shared" si="41"/>
        <v>3521.4285714285716</v>
      </c>
      <c r="BE22" s="37">
        <f t="shared" si="42"/>
        <v>3734.8484848484845</v>
      </c>
      <c r="BF22" s="37">
        <f t="shared" si="43"/>
        <v>3006.0975609756101</v>
      </c>
      <c r="BG22" s="38">
        <f t="shared" si="45"/>
        <v>1</v>
      </c>
      <c r="BH22" s="38">
        <f t="shared" si="46"/>
        <v>0</v>
      </c>
      <c r="BI22" s="38">
        <f t="shared" si="47"/>
        <v>1</v>
      </c>
      <c r="BJ22" s="38">
        <f t="shared" si="48"/>
        <v>0</v>
      </c>
      <c r="BK22" s="38">
        <f t="shared" si="49"/>
        <v>1</v>
      </c>
      <c r="BL22" s="38">
        <f t="shared" si="50"/>
        <v>1</v>
      </c>
      <c r="BM22" s="38">
        <f t="shared" si="51"/>
        <v>1</v>
      </c>
    </row>
    <row r="23" spans="2:66">
      <c r="B23" s="3" t="s">
        <v>52</v>
      </c>
      <c r="C23" s="39">
        <v>0.70833333333333337</v>
      </c>
      <c r="D23" s="40">
        <v>0.75</v>
      </c>
      <c r="E23" s="194">
        <v>0.47</v>
      </c>
      <c r="F23" s="194">
        <v>0.17</v>
      </c>
      <c r="G23" s="194">
        <v>0.36</v>
      </c>
      <c r="H23" s="194">
        <v>0.19</v>
      </c>
      <c r="I23" s="194">
        <v>0.28000000000000003</v>
      </c>
      <c r="J23" s="194">
        <v>0.41</v>
      </c>
      <c r="K23" s="194">
        <v>0.57999999999999996</v>
      </c>
      <c r="L23" s="41">
        <f t="shared" ca="1" si="4"/>
        <v>48</v>
      </c>
      <c r="M23" s="42">
        <f t="shared" si="5"/>
        <v>1</v>
      </c>
      <c r="N23" s="43">
        <f t="shared" si="6"/>
        <v>0</v>
      </c>
      <c r="O23" s="43">
        <f t="shared" si="7"/>
        <v>0</v>
      </c>
      <c r="P23" s="43">
        <f t="shared" si="8"/>
        <v>0</v>
      </c>
      <c r="Q23" s="43">
        <f t="shared" si="9"/>
        <v>0</v>
      </c>
      <c r="R23" s="43">
        <f t="shared" si="10"/>
        <v>0</v>
      </c>
      <c r="S23" s="44">
        <f t="shared" si="11"/>
        <v>1</v>
      </c>
      <c r="T23" s="45">
        <f t="shared" ca="1" si="12"/>
        <v>8</v>
      </c>
      <c r="U23" s="46">
        <v>10455</v>
      </c>
      <c r="V23" s="47">
        <v>10455</v>
      </c>
      <c r="W23" s="47">
        <v>10455</v>
      </c>
      <c r="X23" s="47">
        <v>10455</v>
      </c>
      <c r="Y23" s="47">
        <v>10455</v>
      </c>
      <c r="Z23" s="47">
        <v>10455</v>
      </c>
      <c r="AA23" s="48">
        <v>10455</v>
      </c>
      <c r="AB23" s="49">
        <f t="shared" ca="1" si="13"/>
        <v>41820</v>
      </c>
      <c r="AC23" s="50">
        <f t="shared" ca="1" si="14"/>
        <v>0</v>
      </c>
      <c r="AD23" s="50">
        <f t="shared" ca="1" si="15"/>
        <v>0</v>
      </c>
      <c r="AE23" s="50">
        <f t="shared" ca="1" si="16"/>
        <v>0</v>
      </c>
      <c r="AF23" s="50">
        <f t="shared" ca="1" si="17"/>
        <v>0</v>
      </c>
      <c r="AG23" s="50">
        <f t="shared" ca="1" si="18"/>
        <v>0</v>
      </c>
      <c r="AH23" s="51">
        <f t="shared" ca="1" si="19"/>
        <v>41820</v>
      </c>
      <c r="AI23" s="121">
        <f t="shared" ca="1" si="20"/>
        <v>83640</v>
      </c>
      <c r="AJ23" s="49">
        <f t="shared" ca="1" si="21"/>
        <v>11.28</v>
      </c>
      <c r="AK23" s="50">
        <f t="shared" ca="1" si="22"/>
        <v>0</v>
      </c>
      <c r="AL23" s="50">
        <f t="shared" ca="1" si="23"/>
        <v>0</v>
      </c>
      <c r="AM23" s="50">
        <f t="shared" ca="1" si="24"/>
        <v>0</v>
      </c>
      <c r="AN23" s="50">
        <f t="shared" ca="1" si="25"/>
        <v>0</v>
      </c>
      <c r="AO23" s="50">
        <f t="shared" ca="1" si="26"/>
        <v>0</v>
      </c>
      <c r="AP23" s="51">
        <f t="shared" ca="1" si="27"/>
        <v>13.919999999999998</v>
      </c>
      <c r="AQ23" s="52">
        <f t="shared" ca="1" si="28"/>
        <v>25.199999999999996</v>
      </c>
      <c r="AR23" s="49">
        <f t="shared" ca="1" si="29"/>
        <v>3707.4468085106387</v>
      </c>
      <c r="AS23" s="50" t="str">
        <f t="shared" ca="1" si="30"/>
        <v/>
      </c>
      <c r="AT23" s="50" t="str">
        <f t="shared" ca="1" si="31"/>
        <v/>
      </c>
      <c r="AU23" s="50" t="str">
        <f t="shared" ca="1" si="32"/>
        <v/>
      </c>
      <c r="AV23" s="50" t="str">
        <f t="shared" ca="1" si="33"/>
        <v/>
      </c>
      <c r="AW23" s="50" t="str">
        <f t="shared" ca="1" si="34"/>
        <v/>
      </c>
      <c r="AX23" s="51">
        <f t="shared" ca="1" si="35"/>
        <v>3004.3103448275865</v>
      </c>
      <c r="AY23" s="52">
        <f t="shared" ca="1" si="36"/>
        <v>3319.0476190476197</v>
      </c>
      <c r="AZ23" s="37">
        <f t="shared" si="37"/>
        <v>3707.4468085106387</v>
      </c>
      <c r="BA23" s="37">
        <f t="shared" si="38"/>
        <v>10250</v>
      </c>
      <c r="BB23" s="37">
        <f t="shared" si="39"/>
        <v>4840.2777777777783</v>
      </c>
      <c r="BC23" s="37">
        <f t="shared" si="40"/>
        <v>9171.0526315789466</v>
      </c>
      <c r="BD23" s="37">
        <f t="shared" si="41"/>
        <v>6223.2142857142853</v>
      </c>
      <c r="BE23" s="37">
        <f t="shared" si="42"/>
        <v>4250</v>
      </c>
      <c r="BF23" s="37">
        <f t="shared" si="43"/>
        <v>3004.3103448275865</v>
      </c>
      <c r="BG23" s="38">
        <f t="shared" si="45"/>
        <v>1</v>
      </c>
      <c r="BH23" s="38">
        <f t="shared" si="46"/>
        <v>0</v>
      </c>
      <c r="BI23" s="38">
        <f t="shared" si="47"/>
        <v>0</v>
      </c>
      <c r="BJ23" s="38">
        <f t="shared" si="48"/>
        <v>0</v>
      </c>
      <c r="BK23" s="38">
        <f t="shared" si="49"/>
        <v>0</v>
      </c>
      <c r="BL23" s="38">
        <f t="shared" si="50"/>
        <v>0</v>
      </c>
      <c r="BM23" s="38">
        <f t="shared" si="51"/>
        <v>1</v>
      </c>
    </row>
    <row r="24" spans="2:66">
      <c r="B24" s="3" t="s">
        <v>48</v>
      </c>
      <c r="C24" s="39">
        <v>0.75</v>
      </c>
      <c r="D24" s="40">
        <v>0.79166666666666663</v>
      </c>
      <c r="E24" s="194">
        <v>0.36</v>
      </c>
      <c r="F24" s="194">
        <v>0.83</v>
      </c>
      <c r="G24" s="194">
        <v>0.51</v>
      </c>
      <c r="H24" s="194">
        <v>0.51</v>
      </c>
      <c r="I24" s="194">
        <v>0.45</v>
      </c>
      <c r="J24" s="194">
        <v>0.49</v>
      </c>
      <c r="K24" s="194">
        <v>0.42</v>
      </c>
      <c r="L24" s="41">
        <f t="shared" ca="1" si="4"/>
        <v>0</v>
      </c>
      <c r="M24" s="42">
        <f t="shared" si="5"/>
        <v>0</v>
      </c>
      <c r="N24" s="43">
        <f t="shared" si="6"/>
        <v>0</v>
      </c>
      <c r="O24" s="43">
        <f t="shared" si="7"/>
        <v>0</v>
      </c>
      <c r="P24" s="43">
        <f t="shared" si="8"/>
        <v>0</v>
      </c>
      <c r="Q24" s="43">
        <f t="shared" si="9"/>
        <v>0</v>
      </c>
      <c r="R24" s="43">
        <f t="shared" si="10"/>
        <v>0</v>
      </c>
      <c r="S24" s="44">
        <f t="shared" si="11"/>
        <v>0</v>
      </c>
      <c r="T24" s="45">
        <f t="shared" ca="1" si="12"/>
        <v>0</v>
      </c>
      <c r="U24" s="46">
        <v>31875</v>
      </c>
      <c r="V24" s="47">
        <v>31875</v>
      </c>
      <c r="W24" s="47">
        <v>31875</v>
      </c>
      <c r="X24" s="47">
        <v>31875</v>
      </c>
      <c r="Y24" s="47">
        <v>31875</v>
      </c>
      <c r="Z24" s="47">
        <v>31875</v>
      </c>
      <c r="AA24" s="48">
        <v>31875</v>
      </c>
      <c r="AB24" s="49">
        <f t="shared" ca="1" si="13"/>
        <v>0</v>
      </c>
      <c r="AC24" s="50">
        <f t="shared" ca="1" si="14"/>
        <v>0</v>
      </c>
      <c r="AD24" s="50">
        <f t="shared" ca="1" si="15"/>
        <v>0</v>
      </c>
      <c r="AE24" s="50">
        <f t="shared" ca="1" si="16"/>
        <v>0</v>
      </c>
      <c r="AF24" s="50">
        <f t="shared" ca="1" si="17"/>
        <v>0</v>
      </c>
      <c r="AG24" s="50">
        <f t="shared" ca="1" si="18"/>
        <v>0</v>
      </c>
      <c r="AH24" s="51">
        <f t="shared" ca="1" si="19"/>
        <v>0</v>
      </c>
      <c r="AI24" s="121">
        <f t="shared" ca="1" si="20"/>
        <v>0</v>
      </c>
      <c r="AJ24" s="49">
        <f t="shared" ca="1" si="21"/>
        <v>0</v>
      </c>
      <c r="AK24" s="50">
        <f t="shared" ca="1" si="22"/>
        <v>0</v>
      </c>
      <c r="AL24" s="50">
        <f t="shared" ca="1" si="23"/>
        <v>0</v>
      </c>
      <c r="AM24" s="50">
        <f t="shared" ca="1" si="24"/>
        <v>0</v>
      </c>
      <c r="AN24" s="50">
        <f t="shared" ca="1" si="25"/>
        <v>0</v>
      </c>
      <c r="AO24" s="50">
        <f t="shared" ca="1" si="26"/>
        <v>0</v>
      </c>
      <c r="AP24" s="51">
        <f t="shared" ca="1" si="27"/>
        <v>0</v>
      </c>
      <c r="AQ24" s="52">
        <f t="shared" ca="1" si="28"/>
        <v>0</v>
      </c>
      <c r="AR24" s="49" t="str">
        <f t="shared" ca="1" si="29"/>
        <v/>
      </c>
      <c r="AS24" s="50" t="str">
        <f t="shared" ca="1" si="30"/>
        <v/>
      </c>
      <c r="AT24" s="50" t="str">
        <f t="shared" ca="1" si="31"/>
        <v/>
      </c>
      <c r="AU24" s="50" t="str">
        <f t="shared" ca="1" si="32"/>
        <v/>
      </c>
      <c r="AV24" s="50" t="str">
        <f t="shared" ca="1" si="33"/>
        <v/>
      </c>
      <c r="AW24" s="50" t="str">
        <f t="shared" ca="1" si="34"/>
        <v/>
      </c>
      <c r="AX24" s="51" t="str">
        <f t="shared" ca="1" si="35"/>
        <v/>
      </c>
      <c r="AY24" s="52" t="str">
        <f t="shared" ca="1" si="36"/>
        <v/>
      </c>
      <c r="AZ24" s="37">
        <f t="shared" si="37"/>
        <v>14756.944444444445</v>
      </c>
      <c r="BA24" s="37">
        <f t="shared" si="38"/>
        <v>6400.6024096385545</v>
      </c>
      <c r="BB24" s="37">
        <f t="shared" si="39"/>
        <v>10416.666666666666</v>
      </c>
      <c r="BC24" s="37">
        <f t="shared" si="40"/>
        <v>10416.666666666666</v>
      </c>
      <c r="BD24" s="37">
        <f t="shared" si="41"/>
        <v>11805.555555555555</v>
      </c>
      <c r="BE24" s="37">
        <f t="shared" si="42"/>
        <v>10841.836734693878</v>
      </c>
      <c r="BF24" s="37">
        <f t="shared" si="43"/>
        <v>12648.809523809525</v>
      </c>
      <c r="BG24" s="38">
        <f t="shared" si="45"/>
        <v>0</v>
      </c>
      <c r="BH24" s="38">
        <f t="shared" si="46"/>
        <v>0</v>
      </c>
      <c r="BI24" s="38">
        <f t="shared" si="47"/>
        <v>0</v>
      </c>
      <c r="BJ24" s="38">
        <f t="shared" si="48"/>
        <v>0</v>
      </c>
      <c r="BK24" s="38">
        <f t="shared" si="49"/>
        <v>0</v>
      </c>
      <c r="BL24" s="38">
        <f t="shared" si="50"/>
        <v>0</v>
      </c>
      <c r="BM24" s="38">
        <f t="shared" si="51"/>
        <v>0</v>
      </c>
    </row>
    <row r="25" spans="2:66">
      <c r="B25" s="3" t="s">
        <v>48</v>
      </c>
      <c r="C25" s="39">
        <v>0.79166666666666663</v>
      </c>
      <c r="D25" s="40">
        <v>0.83333333333333337</v>
      </c>
      <c r="E25" s="194">
        <v>0.71</v>
      </c>
      <c r="F25" s="194">
        <v>0.59</v>
      </c>
      <c r="G25" s="194">
        <v>0.97</v>
      </c>
      <c r="H25" s="194">
        <v>0.92</v>
      </c>
      <c r="I25" s="194">
        <v>0.7</v>
      </c>
      <c r="J25" s="194">
        <v>1.04</v>
      </c>
      <c r="K25" s="194">
        <v>0.48</v>
      </c>
      <c r="L25" s="41">
        <f t="shared" ca="1" si="4"/>
        <v>0</v>
      </c>
      <c r="M25" s="42">
        <f t="shared" si="5"/>
        <v>0</v>
      </c>
      <c r="N25" s="43">
        <f t="shared" si="6"/>
        <v>0</v>
      </c>
      <c r="O25" s="43">
        <f t="shared" si="7"/>
        <v>0</v>
      </c>
      <c r="P25" s="43">
        <f t="shared" si="8"/>
        <v>0</v>
      </c>
      <c r="Q25" s="43">
        <f t="shared" si="9"/>
        <v>0</v>
      </c>
      <c r="R25" s="43">
        <f t="shared" si="10"/>
        <v>0</v>
      </c>
      <c r="S25" s="44">
        <f t="shared" si="11"/>
        <v>0</v>
      </c>
      <c r="T25" s="45">
        <f t="shared" ca="1" si="12"/>
        <v>0</v>
      </c>
      <c r="U25" s="46">
        <v>34000</v>
      </c>
      <c r="V25" s="47">
        <v>34000</v>
      </c>
      <c r="W25" s="47">
        <v>34000</v>
      </c>
      <c r="X25" s="47">
        <v>34000</v>
      </c>
      <c r="Y25" s="47">
        <v>34000</v>
      </c>
      <c r="Z25" s="47">
        <v>34000</v>
      </c>
      <c r="AA25" s="48">
        <v>34000</v>
      </c>
      <c r="AB25" s="49">
        <f t="shared" ca="1" si="13"/>
        <v>0</v>
      </c>
      <c r="AC25" s="50">
        <f t="shared" ca="1" si="14"/>
        <v>0</v>
      </c>
      <c r="AD25" s="50">
        <f t="shared" ca="1" si="15"/>
        <v>0</v>
      </c>
      <c r="AE25" s="50">
        <f t="shared" ca="1" si="16"/>
        <v>0</v>
      </c>
      <c r="AF25" s="50">
        <f t="shared" ca="1" si="17"/>
        <v>0</v>
      </c>
      <c r="AG25" s="50">
        <f t="shared" ca="1" si="18"/>
        <v>0</v>
      </c>
      <c r="AH25" s="51">
        <f t="shared" ca="1" si="19"/>
        <v>0</v>
      </c>
      <c r="AI25" s="121">
        <f t="shared" ca="1" si="20"/>
        <v>0</v>
      </c>
      <c r="AJ25" s="49">
        <f t="shared" ca="1" si="21"/>
        <v>0</v>
      </c>
      <c r="AK25" s="50">
        <f t="shared" ca="1" si="22"/>
        <v>0</v>
      </c>
      <c r="AL25" s="50">
        <f t="shared" ca="1" si="23"/>
        <v>0</v>
      </c>
      <c r="AM25" s="50">
        <f t="shared" ca="1" si="24"/>
        <v>0</v>
      </c>
      <c r="AN25" s="50">
        <f t="shared" ca="1" si="25"/>
        <v>0</v>
      </c>
      <c r="AO25" s="50">
        <f t="shared" ca="1" si="26"/>
        <v>0</v>
      </c>
      <c r="AP25" s="51">
        <f t="shared" ca="1" si="27"/>
        <v>0</v>
      </c>
      <c r="AQ25" s="52">
        <f t="shared" ca="1" si="28"/>
        <v>0</v>
      </c>
      <c r="AR25" s="49" t="str">
        <f t="shared" ca="1" si="29"/>
        <v/>
      </c>
      <c r="AS25" s="50" t="str">
        <f t="shared" ca="1" si="30"/>
        <v/>
      </c>
      <c r="AT25" s="50" t="str">
        <f t="shared" ca="1" si="31"/>
        <v/>
      </c>
      <c r="AU25" s="50" t="str">
        <f t="shared" ca="1" si="32"/>
        <v/>
      </c>
      <c r="AV25" s="50" t="str">
        <f t="shared" ca="1" si="33"/>
        <v/>
      </c>
      <c r="AW25" s="50" t="str">
        <f t="shared" ca="1" si="34"/>
        <v/>
      </c>
      <c r="AX25" s="51" t="str">
        <f t="shared" ca="1" si="35"/>
        <v/>
      </c>
      <c r="AY25" s="52" t="str">
        <f t="shared" ca="1" si="36"/>
        <v/>
      </c>
      <c r="AZ25" s="37">
        <f t="shared" si="37"/>
        <v>7981.2206572769965</v>
      </c>
      <c r="BA25" s="37">
        <f t="shared" si="38"/>
        <v>9604.5197740112999</v>
      </c>
      <c r="BB25" s="37">
        <f t="shared" si="39"/>
        <v>5841.9243986254296</v>
      </c>
      <c r="BC25" s="37">
        <f t="shared" si="40"/>
        <v>6159.420289855073</v>
      </c>
      <c r="BD25" s="37">
        <f t="shared" si="41"/>
        <v>8095.2380952380963</v>
      </c>
      <c r="BE25" s="37">
        <f t="shared" si="42"/>
        <v>5448.7179487179492</v>
      </c>
      <c r="BF25" s="37">
        <f t="shared" si="43"/>
        <v>11805.555555555557</v>
      </c>
      <c r="BG25" s="38">
        <f>IFERROR(VLOOKUP(AZ25,$BP$3:$BQ$7,2,TRUE),"")</f>
        <v>0</v>
      </c>
      <c r="BH25" s="38">
        <f>IFERROR(VLOOKUP(BA25,$BP$3:$BQ$7,2,TRUE),"")</f>
        <v>0</v>
      </c>
      <c r="BI25" s="38">
        <f>IFERROR(VLOOKUP(BB25,$BP$3:$BQ$7,2,TRUE),"")</f>
        <v>0</v>
      </c>
      <c r="BJ25" s="38">
        <f>IFERROR(VLOOKUP(BC25,$BP$3:$BQ$7,2,TRUE),"")</f>
        <v>0</v>
      </c>
      <c r="BK25" s="38">
        <f>IFERROR(VLOOKUP(BD25,$BP$3:$BQ$7,2,TRUE),"")</f>
        <v>0</v>
      </c>
      <c r="BL25" s="38"/>
      <c r="BM25" s="38">
        <f>IFERROR(VLOOKUP(BF25,$BP$3:$BQ$7,2,TRUE),"")</f>
        <v>0</v>
      </c>
    </row>
    <row r="26" spans="2:66">
      <c r="B26" s="3" t="s">
        <v>47</v>
      </c>
      <c r="C26" s="39">
        <v>0.83333333333333337</v>
      </c>
      <c r="D26" s="40">
        <v>0.875</v>
      </c>
      <c r="E26" s="194">
        <v>0.56000000000000005</v>
      </c>
      <c r="F26" s="194">
        <v>0.63</v>
      </c>
      <c r="G26" s="194">
        <v>0.73</v>
      </c>
      <c r="H26" s="194">
        <v>0.84</v>
      </c>
      <c r="I26" s="194">
        <v>0.68</v>
      </c>
      <c r="J26" s="194">
        <v>0.62</v>
      </c>
      <c r="K26" s="194">
        <v>0.34</v>
      </c>
      <c r="L26" s="41">
        <f t="shared" ca="1" si="4"/>
        <v>0</v>
      </c>
      <c r="M26" s="42">
        <f t="shared" si="5"/>
        <v>0</v>
      </c>
      <c r="N26" s="43">
        <f t="shared" si="6"/>
        <v>0</v>
      </c>
      <c r="O26" s="43">
        <f t="shared" si="7"/>
        <v>0</v>
      </c>
      <c r="P26" s="43">
        <f t="shared" si="8"/>
        <v>0</v>
      </c>
      <c r="Q26" s="43">
        <f t="shared" si="9"/>
        <v>0</v>
      </c>
      <c r="R26" s="43">
        <f t="shared" si="10"/>
        <v>0</v>
      </c>
      <c r="S26" s="44">
        <f t="shared" si="11"/>
        <v>0</v>
      </c>
      <c r="T26" s="45">
        <f t="shared" ca="1" si="12"/>
        <v>0</v>
      </c>
      <c r="U26" s="46">
        <v>72250</v>
      </c>
      <c r="V26" s="47">
        <v>72250</v>
      </c>
      <c r="W26" s="47">
        <v>72250</v>
      </c>
      <c r="X26" s="47">
        <v>72250</v>
      </c>
      <c r="Y26" s="47">
        <v>72250</v>
      </c>
      <c r="Z26" s="47">
        <v>72250</v>
      </c>
      <c r="AA26" s="48">
        <v>72250</v>
      </c>
      <c r="AB26" s="49">
        <f t="shared" ca="1" si="13"/>
        <v>0</v>
      </c>
      <c r="AC26" s="50">
        <f t="shared" ca="1" si="14"/>
        <v>0</v>
      </c>
      <c r="AD26" s="50">
        <f t="shared" ca="1" si="15"/>
        <v>0</v>
      </c>
      <c r="AE26" s="50">
        <f t="shared" ca="1" si="16"/>
        <v>0</v>
      </c>
      <c r="AF26" s="50">
        <f t="shared" ca="1" si="17"/>
        <v>0</v>
      </c>
      <c r="AG26" s="50">
        <f t="shared" ca="1" si="18"/>
        <v>0</v>
      </c>
      <c r="AH26" s="51">
        <f t="shared" ca="1" si="19"/>
        <v>0</v>
      </c>
      <c r="AI26" s="121">
        <f t="shared" ca="1" si="20"/>
        <v>0</v>
      </c>
      <c r="AJ26" s="49">
        <f t="shared" ca="1" si="21"/>
        <v>0</v>
      </c>
      <c r="AK26" s="50">
        <f t="shared" ca="1" si="22"/>
        <v>0</v>
      </c>
      <c r="AL26" s="50">
        <f t="shared" ca="1" si="23"/>
        <v>0</v>
      </c>
      <c r="AM26" s="50">
        <f t="shared" ca="1" si="24"/>
        <v>0</v>
      </c>
      <c r="AN26" s="50">
        <f t="shared" ca="1" si="25"/>
        <v>0</v>
      </c>
      <c r="AO26" s="50">
        <f t="shared" ca="1" si="26"/>
        <v>0</v>
      </c>
      <c r="AP26" s="51">
        <f t="shared" ca="1" si="27"/>
        <v>0</v>
      </c>
      <c r="AQ26" s="52">
        <f t="shared" ca="1" si="28"/>
        <v>0</v>
      </c>
      <c r="AR26" s="49" t="str">
        <f t="shared" ca="1" si="29"/>
        <v/>
      </c>
      <c r="AS26" s="50" t="str">
        <f t="shared" ca="1" si="30"/>
        <v/>
      </c>
      <c r="AT26" s="50" t="str">
        <f t="shared" ca="1" si="31"/>
        <v/>
      </c>
      <c r="AU26" s="50" t="str">
        <f t="shared" ca="1" si="32"/>
        <v/>
      </c>
      <c r="AV26" s="50" t="str">
        <f t="shared" ca="1" si="33"/>
        <v/>
      </c>
      <c r="AW26" s="50" t="str">
        <f t="shared" ca="1" si="34"/>
        <v/>
      </c>
      <c r="AX26" s="51" t="str">
        <f t="shared" ca="1" si="35"/>
        <v/>
      </c>
      <c r="AY26" s="52" t="str">
        <f t="shared" ca="1" si="36"/>
        <v/>
      </c>
      <c r="AZ26" s="37">
        <f t="shared" si="37"/>
        <v>21502.976190476187</v>
      </c>
      <c r="BA26" s="37">
        <f t="shared" si="38"/>
        <v>19113.756613756614</v>
      </c>
      <c r="BB26" s="37">
        <f t="shared" si="39"/>
        <v>16495.433789954339</v>
      </c>
      <c r="BC26" s="37">
        <f t="shared" si="40"/>
        <v>14335.317460317459</v>
      </c>
      <c r="BD26" s="37">
        <f t="shared" si="41"/>
        <v>17708.333333333332</v>
      </c>
      <c r="BE26" s="37">
        <f t="shared" si="42"/>
        <v>19422.043010752688</v>
      </c>
      <c r="BF26" s="37">
        <f t="shared" si="43"/>
        <v>35416.666666666664</v>
      </c>
      <c r="BG26" s="202">
        <f t="shared" ref="BG26:BM26" si="52">VLOOKUP(AZ26,$BS$3:$BT$7,2,TRUE)</f>
        <v>0</v>
      </c>
      <c r="BH26" s="202">
        <f t="shared" si="52"/>
        <v>0</v>
      </c>
      <c r="BI26" s="202">
        <f t="shared" si="52"/>
        <v>0</v>
      </c>
      <c r="BJ26" s="202">
        <f t="shared" si="52"/>
        <v>0</v>
      </c>
      <c r="BK26" s="202">
        <f t="shared" si="52"/>
        <v>0</v>
      </c>
      <c r="BL26" s="202">
        <f t="shared" si="52"/>
        <v>0</v>
      </c>
      <c r="BM26" s="202">
        <f t="shared" si="52"/>
        <v>0</v>
      </c>
    </row>
    <row r="27" spans="2:66">
      <c r="B27" s="3" t="s">
        <v>47</v>
      </c>
      <c r="C27" s="39">
        <v>0.875</v>
      </c>
      <c r="D27" s="40">
        <v>0.91666666666666663</v>
      </c>
      <c r="E27" s="194">
        <v>1.82</v>
      </c>
      <c r="F27" s="194">
        <v>1.6</v>
      </c>
      <c r="G27" s="194">
        <v>1.56</v>
      </c>
      <c r="H27" s="194">
        <v>1.76</v>
      </c>
      <c r="I27" s="194">
        <v>1.49</v>
      </c>
      <c r="J27" s="194">
        <v>1.69</v>
      </c>
      <c r="K27" s="194">
        <v>1.8</v>
      </c>
      <c r="L27" s="41">
        <f t="shared" ca="1" si="4"/>
        <v>168</v>
      </c>
      <c r="M27" s="42">
        <f t="shared" si="5"/>
        <v>1</v>
      </c>
      <c r="N27" s="43">
        <f t="shared" si="6"/>
        <v>0</v>
      </c>
      <c r="O27" s="43">
        <v>2</v>
      </c>
      <c r="P27" s="43">
        <v>1</v>
      </c>
      <c r="Q27" s="43">
        <v>1</v>
      </c>
      <c r="R27" s="43">
        <f t="shared" si="10"/>
        <v>0</v>
      </c>
      <c r="S27" s="44">
        <f t="shared" si="11"/>
        <v>1</v>
      </c>
      <c r="T27" s="45">
        <f t="shared" ca="1" si="12"/>
        <v>28</v>
      </c>
      <c r="U27" s="46">
        <v>93500</v>
      </c>
      <c r="V27" s="47">
        <v>93500</v>
      </c>
      <c r="W27" s="47">
        <v>93500</v>
      </c>
      <c r="X27" s="47">
        <v>93500</v>
      </c>
      <c r="Y27" s="47">
        <v>93500</v>
      </c>
      <c r="Z27" s="47">
        <v>93500</v>
      </c>
      <c r="AA27" s="48">
        <v>93500</v>
      </c>
      <c r="AB27" s="49">
        <f t="shared" ca="1" si="13"/>
        <v>374000</v>
      </c>
      <c r="AC27" s="50">
        <f t="shared" ca="1" si="14"/>
        <v>0</v>
      </c>
      <c r="AD27" s="50">
        <f t="shared" ca="1" si="15"/>
        <v>935000</v>
      </c>
      <c r="AE27" s="50">
        <f t="shared" ca="1" si="16"/>
        <v>467500</v>
      </c>
      <c r="AF27" s="50">
        <f t="shared" ca="1" si="17"/>
        <v>467500</v>
      </c>
      <c r="AG27" s="50">
        <f t="shared" ca="1" si="18"/>
        <v>0</v>
      </c>
      <c r="AH27" s="51">
        <f t="shared" ca="1" si="19"/>
        <v>374000</v>
      </c>
      <c r="AI27" s="121">
        <f t="shared" ca="1" si="20"/>
        <v>2618000</v>
      </c>
      <c r="AJ27" s="49">
        <f t="shared" ca="1" si="21"/>
        <v>43.68</v>
      </c>
      <c r="AK27" s="50">
        <f t="shared" ca="1" si="22"/>
        <v>0</v>
      </c>
      <c r="AL27" s="50">
        <f t="shared" ca="1" si="23"/>
        <v>93.600000000000009</v>
      </c>
      <c r="AM27" s="50">
        <f t="shared" ca="1" si="24"/>
        <v>52.8</v>
      </c>
      <c r="AN27" s="50">
        <f t="shared" ca="1" si="25"/>
        <v>44.7</v>
      </c>
      <c r="AO27" s="50">
        <f t="shared" ca="1" si="26"/>
        <v>0</v>
      </c>
      <c r="AP27" s="51">
        <f t="shared" ca="1" si="27"/>
        <v>43.2</v>
      </c>
      <c r="AQ27" s="52">
        <f t="shared" ca="1" si="28"/>
        <v>277.97999999999996</v>
      </c>
      <c r="AR27" s="49">
        <f t="shared" ca="1" si="29"/>
        <v>8562.271062271062</v>
      </c>
      <c r="AS27" s="50" t="str">
        <f t="shared" ca="1" si="30"/>
        <v/>
      </c>
      <c r="AT27" s="50">
        <f t="shared" ca="1" si="31"/>
        <v>9989.3162393162384</v>
      </c>
      <c r="AU27" s="50">
        <f t="shared" ca="1" si="32"/>
        <v>8854.1666666666679</v>
      </c>
      <c r="AV27" s="50">
        <f t="shared" ca="1" si="33"/>
        <v>10458.612975391497</v>
      </c>
      <c r="AW27" s="50" t="str">
        <f t="shared" ca="1" si="34"/>
        <v/>
      </c>
      <c r="AX27" s="51">
        <f t="shared" ca="1" si="35"/>
        <v>8657.4074074074069</v>
      </c>
      <c r="AY27" s="52">
        <f t="shared" ca="1" si="36"/>
        <v>9417.9437369594943</v>
      </c>
      <c r="AZ27" s="37">
        <f t="shared" si="37"/>
        <v>8562.271062271062</v>
      </c>
      <c r="BA27" s="37">
        <f t="shared" si="38"/>
        <v>9739.5833333333339</v>
      </c>
      <c r="BB27" s="37">
        <f t="shared" si="39"/>
        <v>9989.3162393162402</v>
      </c>
      <c r="BC27" s="37">
        <f t="shared" si="40"/>
        <v>8854.1666666666661</v>
      </c>
      <c r="BD27" s="37">
        <f t="shared" si="41"/>
        <v>10458.612975391499</v>
      </c>
      <c r="BE27" s="37">
        <f t="shared" si="42"/>
        <v>9220.9072978303757</v>
      </c>
      <c r="BF27" s="37">
        <f t="shared" si="43"/>
        <v>8657.4074074074069</v>
      </c>
      <c r="BG27" s="202">
        <f>VLOOKUP(AZ27,$BS$3:$BT$7,2,TRUE)</f>
        <v>1</v>
      </c>
      <c r="BH27" s="202">
        <f>VLOOKUP(BA27,$BS$3:$BT$7,2,TRUE)</f>
        <v>0</v>
      </c>
      <c r="BI27" s="202">
        <v>1</v>
      </c>
      <c r="BJ27" s="202">
        <v>0</v>
      </c>
      <c r="BK27" s="202">
        <f t="shared" ref="BK27:BM28" si="53">VLOOKUP(BD27,$BS$3:$BT$7,2,TRUE)</f>
        <v>0</v>
      </c>
      <c r="BL27" s="202">
        <f t="shared" si="53"/>
        <v>0</v>
      </c>
      <c r="BM27" s="202">
        <f t="shared" si="53"/>
        <v>1</v>
      </c>
    </row>
    <row r="28" spans="2:66">
      <c r="B28" s="3" t="s">
        <v>47</v>
      </c>
      <c r="C28" s="39">
        <v>0.91666666666666663</v>
      </c>
      <c r="D28" s="40">
        <v>0.95833333333333337</v>
      </c>
      <c r="E28" s="194">
        <v>0.82</v>
      </c>
      <c r="F28" s="194">
        <v>0.95</v>
      </c>
      <c r="G28" s="194">
        <v>0.45</v>
      </c>
      <c r="H28" s="194">
        <v>0.93</v>
      </c>
      <c r="I28" s="194">
        <v>0.62</v>
      </c>
      <c r="J28" s="194">
        <v>0.74</v>
      </c>
      <c r="K28" s="194">
        <v>0.85</v>
      </c>
      <c r="L28" s="41">
        <f t="shared" ca="1" si="4"/>
        <v>0</v>
      </c>
      <c r="M28" s="42">
        <f t="shared" si="5"/>
        <v>0</v>
      </c>
      <c r="N28" s="43">
        <f t="shared" si="6"/>
        <v>0</v>
      </c>
      <c r="O28" s="43">
        <f t="shared" si="7"/>
        <v>0</v>
      </c>
      <c r="P28" s="43">
        <f t="shared" si="8"/>
        <v>0</v>
      </c>
      <c r="Q28" s="43">
        <f t="shared" si="9"/>
        <v>0</v>
      </c>
      <c r="R28" s="43">
        <f t="shared" si="10"/>
        <v>0</v>
      </c>
      <c r="S28" s="44">
        <f t="shared" si="11"/>
        <v>0</v>
      </c>
      <c r="T28" s="45">
        <f t="shared" ca="1" si="12"/>
        <v>0</v>
      </c>
      <c r="U28" s="46">
        <v>74800</v>
      </c>
      <c r="V28" s="47">
        <v>74800</v>
      </c>
      <c r="W28" s="47">
        <v>74800</v>
      </c>
      <c r="X28" s="47">
        <v>74800</v>
      </c>
      <c r="Y28" s="47">
        <v>74800</v>
      </c>
      <c r="Z28" s="47">
        <v>74800</v>
      </c>
      <c r="AA28" s="48">
        <v>74800</v>
      </c>
      <c r="AB28" s="49">
        <f t="shared" ca="1" si="13"/>
        <v>0</v>
      </c>
      <c r="AC28" s="50">
        <f t="shared" ca="1" si="14"/>
        <v>0</v>
      </c>
      <c r="AD28" s="50">
        <f t="shared" ca="1" si="15"/>
        <v>0</v>
      </c>
      <c r="AE28" s="50">
        <f t="shared" ca="1" si="16"/>
        <v>0</v>
      </c>
      <c r="AF28" s="50">
        <f t="shared" ca="1" si="17"/>
        <v>0</v>
      </c>
      <c r="AG28" s="50">
        <f t="shared" ca="1" si="18"/>
        <v>0</v>
      </c>
      <c r="AH28" s="51">
        <f t="shared" ca="1" si="19"/>
        <v>0</v>
      </c>
      <c r="AI28" s="121">
        <f t="shared" ca="1" si="20"/>
        <v>0</v>
      </c>
      <c r="AJ28" s="49">
        <f t="shared" ca="1" si="21"/>
        <v>0</v>
      </c>
      <c r="AK28" s="50">
        <f t="shared" ca="1" si="22"/>
        <v>0</v>
      </c>
      <c r="AL28" s="50">
        <f t="shared" ca="1" si="23"/>
        <v>0</v>
      </c>
      <c r="AM28" s="50">
        <f t="shared" ca="1" si="24"/>
        <v>0</v>
      </c>
      <c r="AN28" s="50">
        <f t="shared" ca="1" si="25"/>
        <v>0</v>
      </c>
      <c r="AO28" s="50">
        <f t="shared" ca="1" si="26"/>
        <v>0</v>
      </c>
      <c r="AP28" s="51">
        <f t="shared" ca="1" si="27"/>
        <v>0</v>
      </c>
      <c r="AQ28" s="52">
        <f t="shared" ca="1" si="28"/>
        <v>0</v>
      </c>
      <c r="AR28" s="49" t="str">
        <f t="shared" ca="1" si="29"/>
        <v/>
      </c>
      <c r="AS28" s="50" t="str">
        <f t="shared" ca="1" si="30"/>
        <v/>
      </c>
      <c r="AT28" s="50" t="str">
        <f t="shared" ca="1" si="31"/>
        <v/>
      </c>
      <c r="AU28" s="50" t="str">
        <f t="shared" ca="1" si="32"/>
        <v/>
      </c>
      <c r="AV28" s="50" t="str">
        <f t="shared" ca="1" si="33"/>
        <v/>
      </c>
      <c r="AW28" s="50" t="str">
        <f t="shared" ca="1" si="34"/>
        <v/>
      </c>
      <c r="AX28" s="51" t="str">
        <f t="shared" ca="1" si="35"/>
        <v/>
      </c>
      <c r="AY28" s="52" t="str">
        <f t="shared" ca="1" si="36"/>
        <v/>
      </c>
      <c r="AZ28" s="37">
        <f t="shared" si="37"/>
        <v>15203.252032520326</v>
      </c>
      <c r="BA28" s="37">
        <f t="shared" si="38"/>
        <v>13122.807017543859</v>
      </c>
      <c r="BB28" s="37">
        <f t="shared" si="39"/>
        <v>27703.703703703701</v>
      </c>
      <c r="BC28" s="37">
        <f t="shared" si="40"/>
        <v>13405.017921146951</v>
      </c>
      <c r="BD28" s="37">
        <f t="shared" si="41"/>
        <v>20107.526881720431</v>
      </c>
      <c r="BE28" s="37">
        <f t="shared" si="42"/>
        <v>16846.846846846845</v>
      </c>
      <c r="BF28" s="37">
        <f t="shared" si="43"/>
        <v>14666.666666666666</v>
      </c>
      <c r="BG28" s="202">
        <f>VLOOKUP(AZ28,$BS$3:$BT$7,2,TRUE)</f>
        <v>0</v>
      </c>
      <c r="BH28" s="202">
        <f>VLOOKUP(BA28,$BS$3:$BT$7,2,TRUE)</f>
        <v>0</v>
      </c>
      <c r="BI28" s="202">
        <f>VLOOKUP(BB28,$BS$3:$BT$7,2,TRUE)</f>
        <v>0</v>
      </c>
      <c r="BJ28" s="202">
        <f>VLOOKUP(BC28,$BS$3:$BT$7,2,TRUE)</f>
        <v>0</v>
      </c>
      <c r="BK28" s="202">
        <f t="shared" si="53"/>
        <v>0</v>
      </c>
      <c r="BL28" s="202">
        <f t="shared" si="53"/>
        <v>0</v>
      </c>
      <c r="BM28" s="202">
        <f t="shared" si="53"/>
        <v>0</v>
      </c>
      <c r="BN28" s="94"/>
    </row>
    <row r="29" spans="2:66" ht="15" thickBot="1">
      <c r="B29" s="3" t="s">
        <v>49</v>
      </c>
      <c r="C29" s="54">
        <v>0.95833333333333337</v>
      </c>
      <c r="D29" s="55">
        <v>0</v>
      </c>
      <c r="E29" s="194">
        <v>0.42</v>
      </c>
      <c r="F29" s="194">
        <v>0.42</v>
      </c>
      <c r="G29" s="194">
        <v>0.37</v>
      </c>
      <c r="H29" s="194">
        <v>0.4</v>
      </c>
      <c r="I29" s="194">
        <v>0.59</v>
      </c>
      <c r="J29" s="194">
        <v>0.59</v>
      </c>
      <c r="K29" s="194">
        <v>0.55000000000000004</v>
      </c>
      <c r="L29" s="56">
        <f t="shared" ca="1" si="4"/>
        <v>0</v>
      </c>
      <c r="M29" s="57">
        <f t="shared" si="5"/>
        <v>0</v>
      </c>
      <c r="N29" s="58">
        <f t="shared" si="6"/>
        <v>0</v>
      </c>
      <c r="O29" s="58">
        <f t="shared" si="7"/>
        <v>0</v>
      </c>
      <c r="P29" s="58">
        <f t="shared" si="8"/>
        <v>0</v>
      </c>
      <c r="Q29" s="58">
        <f t="shared" si="9"/>
        <v>0</v>
      </c>
      <c r="R29" s="58">
        <f t="shared" si="10"/>
        <v>0</v>
      </c>
      <c r="S29" s="59">
        <f t="shared" si="11"/>
        <v>0</v>
      </c>
      <c r="T29" s="60">
        <f t="shared" ca="1" si="12"/>
        <v>0</v>
      </c>
      <c r="U29" s="61">
        <v>44200</v>
      </c>
      <c r="V29" s="62">
        <v>44200</v>
      </c>
      <c r="W29" s="62">
        <v>44200</v>
      </c>
      <c r="X29" s="62">
        <v>44200</v>
      </c>
      <c r="Y29" s="62">
        <v>44200</v>
      </c>
      <c r="Z29" s="62">
        <v>44200</v>
      </c>
      <c r="AA29" s="63">
        <v>44200</v>
      </c>
      <c r="AB29" s="64">
        <f t="shared" ca="1" si="13"/>
        <v>0</v>
      </c>
      <c r="AC29" s="65">
        <f t="shared" ca="1" si="14"/>
        <v>0</v>
      </c>
      <c r="AD29" s="65">
        <f t="shared" ca="1" si="15"/>
        <v>0</v>
      </c>
      <c r="AE29" s="65">
        <f t="shared" ca="1" si="16"/>
        <v>0</v>
      </c>
      <c r="AF29" s="65">
        <f t="shared" ca="1" si="17"/>
        <v>0</v>
      </c>
      <c r="AG29" s="65">
        <f t="shared" ca="1" si="18"/>
        <v>0</v>
      </c>
      <c r="AH29" s="66">
        <f t="shared" ca="1" si="19"/>
        <v>0</v>
      </c>
      <c r="AI29" s="122">
        <f t="shared" ca="1" si="20"/>
        <v>0</v>
      </c>
      <c r="AJ29" s="64">
        <f t="shared" ca="1" si="21"/>
        <v>0</v>
      </c>
      <c r="AK29" s="65">
        <f t="shared" ca="1" si="22"/>
        <v>0</v>
      </c>
      <c r="AL29" s="65">
        <f t="shared" ca="1" si="23"/>
        <v>0</v>
      </c>
      <c r="AM29" s="65">
        <f t="shared" ca="1" si="24"/>
        <v>0</v>
      </c>
      <c r="AN29" s="65">
        <f t="shared" ca="1" si="25"/>
        <v>0</v>
      </c>
      <c r="AO29" s="65">
        <f t="shared" ca="1" si="26"/>
        <v>0</v>
      </c>
      <c r="AP29" s="66">
        <f t="shared" ca="1" si="27"/>
        <v>0</v>
      </c>
      <c r="AQ29" s="67">
        <f t="shared" ca="1" si="28"/>
        <v>0</v>
      </c>
      <c r="AR29" s="64" t="str">
        <f t="shared" ca="1" si="29"/>
        <v/>
      </c>
      <c r="AS29" s="65" t="str">
        <f t="shared" ca="1" si="30"/>
        <v/>
      </c>
      <c r="AT29" s="65" t="str">
        <f t="shared" ca="1" si="31"/>
        <v/>
      </c>
      <c r="AU29" s="65" t="str">
        <f t="shared" ca="1" si="32"/>
        <v/>
      </c>
      <c r="AV29" s="65" t="str">
        <f t="shared" ca="1" si="33"/>
        <v/>
      </c>
      <c r="AW29" s="65" t="str">
        <f t="shared" ca="1" si="34"/>
        <v/>
      </c>
      <c r="AX29" s="66" t="str">
        <f t="shared" ca="1" si="35"/>
        <v/>
      </c>
      <c r="AY29" s="67" t="str">
        <f t="shared" ca="1" si="36"/>
        <v/>
      </c>
      <c r="AZ29" s="37">
        <f t="shared" si="37"/>
        <v>17539.682539682541</v>
      </c>
      <c r="BA29" s="37">
        <f t="shared" si="38"/>
        <v>17539.682539682541</v>
      </c>
      <c r="BB29" s="37">
        <f t="shared" si="39"/>
        <v>19909.909909909911</v>
      </c>
      <c r="BC29" s="37">
        <f t="shared" si="40"/>
        <v>18416.666666666668</v>
      </c>
      <c r="BD29" s="37">
        <f t="shared" si="41"/>
        <v>12485.875706214691</v>
      </c>
      <c r="BE29" s="37">
        <f t="shared" si="42"/>
        <v>12485.875706214691</v>
      </c>
      <c r="BF29" s="37">
        <f t="shared" si="43"/>
        <v>13393.939393939394</v>
      </c>
      <c r="BG29" s="38"/>
      <c r="BH29" s="38"/>
      <c r="BI29" s="38"/>
      <c r="BJ29" s="38"/>
      <c r="BK29" s="38"/>
      <c r="BL29" s="38"/>
      <c r="BM29" s="38"/>
    </row>
    <row r="30" spans="2:66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54">SUM(M6:M29)</f>
        <v>8</v>
      </c>
      <c r="N30" s="70">
        <f t="shared" si="54"/>
        <v>2</v>
      </c>
      <c r="O30" s="70">
        <f t="shared" si="54"/>
        <v>12</v>
      </c>
      <c r="P30" s="70">
        <f t="shared" si="54"/>
        <v>1</v>
      </c>
      <c r="Q30" s="70">
        <f t="shared" si="54"/>
        <v>1</v>
      </c>
      <c r="R30" s="70">
        <f t="shared" si="54"/>
        <v>6</v>
      </c>
      <c r="S30" s="70">
        <f t="shared" si="54"/>
        <v>8</v>
      </c>
      <c r="T30" s="71">
        <f t="shared" ca="1" si="54"/>
        <v>166</v>
      </c>
      <c r="U30" s="68"/>
      <c r="V30" s="68"/>
      <c r="W30" s="68"/>
      <c r="X30" s="68"/>
      <c r="Y30" s="68"/>
      <c r="Z30" s="68"/>
      <c r="AA30" s="68"/>
      <c r="AB30" s="70">
        <f t="shared" ref="AB30:AQ30" ca="1" si="55">SUM(AB6:AB29)</f>
        <v>631720</v>
      </c>
      <c r="AC30" s="70">
        <f t="shared" ca="1" si="55"/>
        <v>70380</v>
      </c>
      <c r="AD30" s="70">
        <f t="shared" ca="1" si="55"/>
        <v>1335350</v>
      </c>
      <c r="AE30" s="70">
        <f t="shared" ca="1" si="55"/>
        <v>467500</v>
      </c>
      <c r="AF30" s="70">
        <f t="shared" ca="1" si="55"/>
        <v>467500</v>
      </c>
      <c r="AG30" s="70">
        <f t="shared" ca="1" si="55"/>
        <v>220932</v>
      </c>
      <c r="AH30" s="70">
        <f t="shared" ca="1" si="55"/>
        <v>626552</v>
      </c>
      <c r="AI30" s="71">
        <f t="shared" ca="1" si="55"/>
        <v>3819934</v>
      </c>
      <c r="AJ30" s="70">
        <f t="shared" ca="1" si="55"/>
        <v>121.68</v>
      </c>
      <c r="AK30" s="70">
        <f t="shared" ca="1" si="55"/>
        <v>24.720000000000002</v>
      </c>
      <c r="AL30" s="70">
        <f t="shared" ca="1" si="55"/>
        <v>260.40000000000003</v>
      </c>
      <c r="AM30" s="70">
        <f t="shared" ca="1" si="55"/>
        <v>52.8</v>
      </c>
      <c r="AN30" s="70">
        <f t="shared" ca="1" si="55"/>
        <v>44.7</v>
      </c>
      <c r="AO30" s="70">
        <f t="shared" ca="1" si="55"/>
        <v>69.84</v>
      </c>
      <c r="AP30" s="70">
        <f t="shared" ca="1" si="55"/>
        <v>121.92</v>
      </c>
      <c r="AQ30" s="71">
        <f t="shared" ca="1" si="55"/>
        <v>696.06</v>
      </c>
      <c r="AR30" s="70">
        <f t="shared" ref="AR30:AY30" ca="1" si="56">AB30/AJ30</f>
        <v>5191.650230111768</v>
      </c>
      <c r="AS30" s="70">
        <f t="shared" ca="1" si="56"/>
        <v>2847.0873786407765</v>
      </c>
      <c r="AT30" s="70">
        <f t="shared" ca="1" si="56"/>
        <v>5128.0721966205829</v>
      </c>
      <c r="AU30" s="70">
        <f t="shared" ca="1" si="56"/>
        <v>8854.1666666666679</v>
      </c>
      <c r="AV30" s="70">
        <f t="shared" ca="1" si="56"/>
        <v>10458.612975391497</v>
      </c>
      <c r="AW30" s="70">
        <f t="shared" ca="1" si="56"/>
        <v>3163.4020618556701</v>
      </c>
      <c r="AX30" s="70">
        <f t="shared" ca="1" si="56"/>
        <v>5139.0419947506562</v>
      </c>
      <c r="AY30" s="72">
        <f t="shared" ca="1" si="56"/>
        <v>5487.9378214521739</v>
      </c>
      <c r="AZ30" s="73"/>
      <c r="BA30" s="73"/>
      <c r="BB30" s="73"/>
      <c r="BC30" s="73"/>
      <c r="BD30" s="73"/>
      <c r="BE30" s="73"/>
      <c r="BF30" s="73"/>
    </row>
    <row r="31" spans="2:66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6" ht="15.6" thickBot="1">
      <c r="B32" s="338" t="s">
        <v>26</v>
      </c>
      <c r="C32" s="339"/>
      <c r="D32" s="253">
        <v>500000</v>
      </c>
      <c r="E32" s="78"/>
      <c r="F32" s="68"/>
      <c r="G32" s="68"/>
      <c r="H32" s="69"/>
      <c r="I32" s="69"/>
      <c r="J32" s="69"/>
      <c r="O32" s="77"/>
      <c r="P32" s="77"/>
      <c r="Q32" s="123">
        <f>D32</f>
        <v>500000</v>
      </c>
      <c r="R32" s="77"/>
      <c r="S32" s="77"/>
      <c r="T32" s="77"/>
      <c r="U32" s="68"/>
      <c r="V32" s="68"/>
      <c r="W32" s="68"/>
      <c r="X32" s="68"/>
      <c r="Y32" s="68"/>
      <c r="Z32" s="68"/>
      <c r="AA32" s="83"/>
      <c r="AB32" s="68"/>
      <c r="AC32" s="68"/>
      <c r="AD32" s="68"/>
      <c r="AE32" s="68"/>
      <c r="AF32" s="68"/>
      <c r="AG32" s="68"/>
      <c r="AH32" s="68"/>
      <c r="AI32" s="116">
        <f ca="1">AI30/31*7</f>
        <v>862565.74193548388</v>
      </c>
      <c r="AJ32" s="68"/>
      <c r="AK32" s="68"/>
      <c r="AL32" s="68"/>
      <c r="AM32" s="68"/>
      <c r="AN32" s="68"/>
      <c r="AO32" s="68"/>
      <c r="AP32" s="68"/>
      <c r="AQ32" s="80">
        <f ca="1">SUM(AQ26:AQ28)</f>
        <v>277.97999999999996</v>
      </c>
      <c r="AR32" s="68"/>
      <c r="AS32" s="68"/>
      <c r="AT32" s="68"/>
      <c r="AU32" s="68"/>
      <c r="AV32" s="68"/>
      <c r="AW32" s="68"/>
      <c r="AX32" s="68"/>
      <c r="AY32" s="81">
        <f ca="1">AI30</f>
        <v>3819934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125"/>
      <c r="BF32" s="73"/>
    </row>
    <row r="33" spans="1:58" ht="15" thickBot="1">
      <c r="B33" s="338" t="s">
        <v>31</v>
      </c>
      <c r="C33" s="339"/>
      <c r="D33" s="78">
        <f ca="1">AI30/AQ30</f>
        <v>5487.9378214521739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0.39936212395483145</v>
      </c>
      <c r="AR33" s="68"/>
      <c r="AS33" s="68"/>
      <c r="AT33" s="68"/>
      <c r="AU33" s="68"/>
      <c r="AV33" s="68"/>
      <c r="AW33" s="68"/>
      <c r="AX33" s="68"/>
      <c r="AY33" s="84">
        <f ca="1">D32-AI30</f>
        <v>-3319934</v>
      </c>
      <c r="AZ33" s="147">
        <f ca="1">AQ30*70%</f>
        <v>487.2419999999999</v>
      </c>
      <c r="BA33" s="73"/>
      <c r="BB33" s="73">
        <f ca="1">BA33+AZ33</f>
        <v>487.2419999999999</v>
      </c>
      <c r="BC33" s="73">
        <f>D32</f>
        <v>500000</v>
      </c>
      <c r="BD33" s="73">
        <f ca="1">AY32/BB33</f>
        <v>7839.9111735031065</v>
      </c>
      <c r="BE33" s="125"/>
      <c r="BF33" s="73"/>
    </row>
    <row r="34" spans="1:58" ht="15" thickBot="1">
      <c r="B34" s="338" t="s">
        <v>32</v>
      </c>
      <c r="C34" s="339"/>
      <c r="D34" s="85">
        <f ca="1">D33*3</f>
        <v>16463.813464356521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83"/>
      <c r="AR34" s="68"/>
      <c r="AS34" s="68"/>
      <c r="AT34" s="68"/>
      <c r="AU34" s="68"/>
      <c r="AV34" s="68"/>
      <c r="AW34" s="68"/>
      <c r="AX34" s="68"/>
      <c r="AY34" s="87"/>
      <c r="AZ34" s="125">
        <f ca="1">AQ32*0.7</f>
        <v>194.58599999999996</v>
      </c>
      <c r="BA34" s="125"/>
      <c r="BB34" s="125"/>
      <c r="BC34" s="125"/>
      <c r="BD34" s="125"/>
      <c r="BE34" s="125"/>
      <c r="BF34" s="73"/>
    </row>
    <row r="35" spans="1:5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125"/>
      <c r="BA35" s="125"/>
      <c r="BB35" s="125"/>
      <c r="BC35" s="125"/>
      <c r="BD35" s="125"/>
      <c r="BE35" s="125"/>
      <c r="BF35" s="73"/>
    </row>
    <row r="36" spans="1:58">
      <c r="AZ36" s="73"/>
      <c r="BA36" s="73"/>
      <c r="BB36" s="73"/>
      <c r="BC36" s="73"/>
      <c r="BD36" s="73"/>
    </row>
    <row r="37" spans="1:58">
      <c r="L37" s="120"/>
      <c r="AY37" t="s">
        <v>56</v>
      </c>
      <c r="AZ37" s="1">
        <f ca="1">SUM(AQ26:AQ28)</f>
        <v>277.97999999999996</v>
      </c>
      <c r="BA37" s="142">
        <f ca="1">AZ37/BB33</f>
        <v>0.57051731993547361</v>
      </c>
    </row>
    <row r="44" spans="1:58">
      <c r="B44" t="s">
        <v>54</v>
      </c>
      <c r="C44" t="s">
        <v>55</v>
      </c>
    </row>
    <row r="45" spans="1:58">
      <c r="A45" s="3" t="s">
        <v>46</v>
      </c>
      <c r="B45" s="142">
        <f t="shared" ref="B45:B51" ca="1" si="57">SUMIFS($AI$6:$AI$29,$B$6:$B$29,A45)/$B$53</f>
        <v>1.6911286948936816E-2</v>
      </c>
      <c r="C45" s="142">
        <f t="shared" ref="C45:C51" ca="1" si="58">SUMIFS($AQ$6:$AQ$29,$B$6:$B$29,A45)/$C$53</f>
        <v>2.4480648219981038E-2</v>
      </c>
    </row>
    <row r="46" spans="1:58">
      <c r="A46" s="3" t="s">
        <v>50</v>
      </c>
      <c r="B46" s="142">
        <f t="shared" ca="1" si="57"/>
        <v>0.15033244029870674</v>
      </c>
      <c r="C46" s="142">
        <f t="shared" ca="1" si="58"/>
        <v>0.33324713386777005</v>
      </c>
    </row>
    <row r="47" spans="1:58">
      <c r="A47" s="3" t="s">
        <v>51</v>
      </c>
      <c r="B47" s="142">
        <f t="shared" ca="1" si="57"/>
        <v>5.8744470454201565E-2</v>
      </c>
      <c r="C47" s="142">
        <f t="shared" ca="1" si="58"/>
        <v>9.1371433497112312E-2</v>
      </c>
    </row>
    <row r="48" spans="1:58">
      <c r="A48" s="3" t="s">
        <v>52</v>
      </c>
      <c r="B48" s="142">
        <f t="shared" ca="1" si="57"/>
        <v>8.8659646999136629E-2</v>
      </c>
      <c r="C48" s="142">
        <f t="shared" ca="1" si="58"/>
        <v>0.15153866046030515</v>
      </c>
    </row>
    <row r="49" spans="1:3">
      <c r="A49" s="3" t="s">
        <v>48</v>
      </c>
      <c r="B49" s="142">
        <f t="shared" ca="1" si="57"/>
        <v>0</v>
      </c>
      <c r="C49" s="142">
        <f t="shared" ca="1" si="58"/>
        <v>0</v>
      </c>
    </row>
    <row r="50" spans="1:3">
      <c r="A50" s="183" t="s">
        <v>47</v>
      </c>
      <c r="B50" s="142">
        <f t="shared" ca="1" si="57"/>
        <v>0.68535215529901827</v>
      </c>
      <c r="C50" s="142">
        <f t="shared" ca="1" si="58"/>
        <v>0.39936212395483145</v>
      </c>
    </row>
    <row r="51" spans="1:3">
      <c r="A51" s="3" t="s">
        <v>49</v>
      </c>
      <c r="B51" s="142">
        <f t="shared" ca="1" si="57"/>
        <v>0</v>
      </c>
      <c r="C51" s="142">
        <f t="shared" ca="1" si="58"/>
        <v>0</v>
      </c>
    </row>
    <row r="53" spans="1:3">
      <c r="B53" s="1">
        <f ca="1">AI30</f>
        <v>3819934</v>
      </c>
      <c r="C53" s="1">
        <f ca="1">AQ30</f>
        <v>696.06</v>
      </c>
    </row>
  </sheetData>
  <mergeCells count="19">
    <mergeCell ref="A1:A2"/>
    <mergeCell ref="B1:BM2"/>
    <mergeCell ref="C3:D3"/>
    <mergeCell ref="E3:K3"/>
    <mergeCell ref="M3:S3"/>
    <mergeCell ref="T3:T5"/>
    <mergeCell ref="AY3:AY5"/>
    <mergeCell ref="AZ3:BF3"/>
    <mergeCell ref="BG3:BM4"/>
    <mergeCell ref="U3:AA3"/>
    <mergeCell ref="AB3:AH3"/>
    <mergeCell ref="AI3:AI5"/>
    <mergeCell ref="AJ3:AP3"/>
    <mergeCell ref="AQ3:AQ5"/>
    <mergeCell ref="AR3:AX3"/>
    <mergeCell ref="AZ4:BF4"/>
    <mergeCell ref="B32:C32"/>
    <mergeCell ref="B33:C33"/>
    <mergeCell ref="B34:C34"/>
  </mergeCells>
  <conditionalFormatting sqref="E6:K29">
    <cfRule type="colorScale" priority="6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01" priority="3" operator="containsText" text="Paid">
      <formula>NOT(ISERROR(SEARCH("Paid",B6)))</formula>
    </cfRule>
    <cfRule type="containsText" dxfId="100" priority="4" operator="containsText" text="FOC">
      <formula>NOT(ISERROR(SEARCH("FOC",B6)))</formula>
    </cfRule>
  </conditionalFormatting>
  <conditionalFormatting sqref="A45:A51">
    <cfRule type="containsText" dxfId="99" priority="1" operator="containsText" text="Paid">
      <formula>NOT(ISERROR(SEARCH("Paid",A45)))</formula>
    </cfRule>
    <cfRule type="containsText" dxfId="98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V44"/>
  <sheetViews>
    <sheetView zoomScale="50" zoomScaleNormal="50" workbookViewId="0">
      <selection activeCell="A15" sqref="A15"/>
    </sheetView>
  </sheetViews>
  <sheetFormatPr defaultRowHeight="14.4"/>
  <cols>
    <col min="1" max="1" width="12.77734375" bestFit="1" customWidth="1"/>
    <col min="2" max="2" width="12" bestFit="1" customWidth="1"/>
    <col min="3" max="3" width="8.44140625" bestFit="1" customWidth="1"/>
    <col min="4" max="4" width="14" bestFit="1" customWidth="1"/>
    <col min="5" max="5" width="6.55468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77734375" bestFit="1" customWidth="1"/>
    <col min="12" max="12" width="15.5546875" bestFit="1" customWidth="1"/>
    <col min="13" max="13" width="13.33203125" bestFit="1" customWidth="1"/>
    <col min="14" max="14" width="8.109375" bestFit="1" customWidth="1"/>
    <col min="15" max="15" width="7.77734375" bestFit="1" customWidth="1"/>
    <col min="16" max="16" width="8.44140625" bestFit="1" customWidth="1"/>
    <col min="17" max="17" width="7.88671875" bestFit="1" customWidth="1"/>
    <col min="18" max="18" width="6.44140625" bestFit="1" customWidth="1"/>
    <col min="19" max="19" width="7" bestFit="1" customWidth="1"/>
    <col min="20" max="20" width="13.33203125" bestFit="1" customWidth="1"/>
    <col min="21" max="27" width="8.6640625" bestFit="1" customWidth="1"/>
    <col min="28" max="28" width="9.77734375" hidden="1" customWidth="1"/>
    <col min="29" max="29" width="11" hidden="1" customWidth="1"/>
    <col min="30" max="30" width="7.77734375" hidden="1" customWidth="1"/>
    <col min="31" max="33" width="11" hidden="1" customWidth="1"/>
    <col min="34" max="34" width="9.77734375" hidden="1" customWidth="1"/>
    <col min="35" max="35" width="17.33203125" bestFit="1" customWidth="1"/>
    <col min="36" max="36" width="7.88671875" hidden="1" customWidth="1"/>
    <col min="37" max="37" width="8.109375" hidden="1" customWidth="1"/>
    <col min="38" max="38" width="7.77734375" hidden="1" customWidth="1"/>
    <col min="39" max="39" width="8.44140625" hidden="1" customWidth="1"/>
    <col min="40" max="40" width="7.88671875" hidden="1" customWidth="1"/>
    <col min="41" max="41" width="6.44140625" hidden="1" customWidth="1"/>
    <col min="42" max="42" width="7" hidden="1" customWidth="1"/>
    <col min="43" max="43" width="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44140625" bestFit="1" customWidth="1"/>
    <col min="54" max="54" width="12" bestFit="1" customWidth="1"/>
    <col min="55" max="55" width="15.21875" bestFit="1" customWidth="1"/>
    <col min="56" max="56" width="11.2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</cols>
  <sheetData>
    <row r="1" spans="1:74" ht="15" customHeight="1">
      <c r="A1" s="314">
        <v>43466</v>
      </c>
      <c r="B1" s="315" t="s">
        <v>62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74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Q2">
        <v>1</v>
      </c>
      <c r="BR2">
        <v>7</v>
      </c>
      <c r="BU2">
        <v>1</v>
      </c>
      <c r="BV2">
        <v>7</v>
      </c>
    </row>
    <row r="3" spans="1:74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Q3">
        <v>2500</v>
      </c>
      <c r="BR3">
        <v>7</v>
      </c>
      <c r="BU3">
        <v>3500</v>
      </c>
      <c r="BV3">
        <v>7</v>
      </c>
    </row>
    <row r="4" spans="1:74" ht="15" thickBot="1">
      <c r="B4" s="3"/>
      <c r="C4" s="221"/>
      <c r="D4" s="222"/>
      <c r="E4" s="128"/>
      <c r="F4" s="129"/>
      <c r="G4" s="129"/>
      <c r="H4" s="129"/>
      <c r="I4" s="129"/>
      <c r="J4" s="129"/>
      <c r="K4" s="130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Q4">
        <f>BQ3+500</f>
        <v>3000</v>
      </c>
      <c r="BR4">
        <v>6</v>
      </c>
      <c r="BU4">
        <f>BU3+500</f>
        <v>4000</v>
      </c>
      <c r="BV4">
        <v>7</v>
      </c>
    </row>
    <row r="5" spans="1:74" ht="15" thickBot="1">
      <c r="A5" s="10">
        <v>43466</v>
      </c>
      <c r="B5" s="3"/>
      <c r="C5" s="11" t="s">
        <v>16</v>
      </c>
      <c r="D5" s="12" t="s">
        <v>17</v>
      </c>
      <c r="E5" s="131" t="s">
        <v>18</v>
      </c>
      <c r="F5" s="131" t="s">
        <v>19</v>
      </c>
      <c r="G5" s="131" t="s">
        <v>20</v>
      </c>
      <c r="H5" s="131" t="s">
        <v>21</v>
      </c>
      <c r="I5" s="131" t="s">
        <v>22</v>
      </c>
      <c r="J5" s="131" t="s">
        <v>23</v>
      </c>
      <c r="K5" s="131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Q5">
        <f t="shared" ref="BQ5:BQ9" si="4">BQ4+500</f>
        <v>3500</v>
      </c>
      <c r="BR5">
        <v>6</v>
      </c>
      <c r="BU5">
        <f t="shared" ref="BU5:BU9" si="5">BU4+500</f>
        <v>4500</v>
      </c>
      <c r="BV5">
        <v>7</v>
      </c>
    </row>
    <row r="6" spans="1:74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94">
        <v>1.2E-2</v>
      </c>
      <c r="F6" s="194">
        <v>0.01</v>
      </c>
      <c r="G6" s="194">
        <v>0.33500000000000002</v>
      </c>
      <c r="H6" s="194">
        <v>0.30399999999999999</v>
      </c>
      <c r="I6" s="194">
        <v>1.2E-2</v>
      </c>
      <c r="J6" s="194">
        <v>0.02</v>
      </c>
      <c r="K6" s="194">
        <v>0.43099999999999999</v>
      </c>
      <c r="L6" s="24">
        <f t="shared" ref="L6:L29" ca="1" si="6">T6*6</f>
        <v>588</v>
      </c>
      <c r="M6" s="25">
        <f t="shared" ref="M6:S29" si="7">BG6</f>
        <v>0</v>
      </c>
      <c r="N6" s="26">
        <f t="shared" si="7"/>
        <v>0</v>
      </c>
      <c r="O6" s="26">
        <f t="shared" si="7"/>
        <v>7</v>
      </c>
      <c r="P6" s="26">
        <f t="shared" si="7"/>
        <v>7</v>
      </c>
      <c r="Q6" s="26">
        <f t="shared" si="7"/>
        <v>0</v>
      </c>
      <c r="R6" s="26">
        <f t="shared" si="7"/>
        <v>0</v>
      </c>
      <c r="S6" s="27">
        <f t="shared" si="7"/>
        <v>7</v>
      </c>
      <c r="T6" s="28">
        <f t="shared" ref="T6:T29" ca="1" si="8">IFERROR(M6*M$4+N6*N$4+O6*O$4+P6*P$4+Q6*Q$4+R6*R$4+S6*S$4,"0")</f>
        <v>98</v>
      </c>
      <c r="U6" s="29">
        <v>4462.5</v>
      </c>
      <c r="V6" s="30">
        <v>4462.5</v>
      </c>
      <c r="W6" s="30">
        <v>4462.5</v>
      </c>
      <c r="X6" s="30">
        <v>4462.5</v>
      </c>
      <c r="Y6" s="30">
        <v>4462.5</v>
      </c>
      <c r="Z6" s="30">
        <v>4462.5</v>
      </c>
      <c r="AA6" s="31">
        <v>4462.5</v>
      </c>
      <c r="AB6" s="32">
        <f t="shared" ref="AB6:AH29" ca="1" si="9">M6*U6*AB$4</f>
        <v>0</v>
      </c>
      <c r="AC6" s="33">
        <f t="shared" ca="1" si="9"/>
        <v>0</v>
      </c>
      <c r="AD6" s="33">
        <f t="shared" ca="1" si="9"/>
        <v>156187.5</v>
      </c>
      <c r="AE6" s="33">
        <f t="shared" ca="1" si="9"/>
        <v>156187.5</v>
      </c>
      <c r="AF6" s="33">
        <f t="shared" ca="1" si="9"/>
        <v>0</v>
      </c>
      <c r="AG6" s="33">
        <f t="shared" ca="1" si="9"/>
        <v>0</v>
      </c>
      <c r="AH6" s="34">
        <f t="shared" ca="1" si="9"/>
        <v>124950</v>
      </c>
      <c r="AI6" s="35">
        <f t="shared" ref="AI6:AI29" ca="1" si="10">SUM(AB6:AH6)</f>
        <v>437325</v>
      </c>
      <c r="AJ6" s="32">
        <f t="shared" ref="AJ6:AP29" ca="1" si="11">M6*AJ$4*60/$L$4*E6</f>
        <v>0</v>
      </c>
      <c r="AK6" s="33">
        <f t="shared" ca="1" si="11"/>
        <v>0</v>
      </c>
      <c r="AL6" s="33">
        <f t="shared" ca="1" si="11"/>
        <v>70.350000000000009</v>
      </c>
      <c r="AM6" s="33">
        <f t="shared" ca="1" si="11"/>
        <v>63.839999999999996</v>
      </c>
      <c r="AN6" s="33">
        <f t="shared" ca="1" si="11"/>
        <v>0</v>
      </c>
      <c r="AO6" s="33">
        <f t="shared" ca="1" si="11"/>
        <v>0</v>
      </c>
      <c r="AP6" s="34">
        <f t="shared" ca="1" si="11"/>
        <v>72.408000000000001</v>
      </c>
      <c r="AQ6" s="36">
        <f t="shared" ref="AQ6:AQ29" ca="1" si="12">SUM(AJ6:AP6)</f>
        <v>206.59800000000001</v>
      </c>
      <c r="AR6" s="32" t="str">
        <f t="shared" ref="AR6:AY29" ca="1" si="13">IFERROR(AB6/AJ6,"")</f>
        <v/>
      </c>
      <c r="AS6" s="33" t="str">
        <f t="shared" ca="1" si="13"/>
        <v/>
      </c>
      <c r="AT6" s="33">
        <f t="shared" ca="1" si="13"/>
        <v>2220.1492537313429</v>
      </c>
      <c r="AU6" s="33">
        <f t="shared" ca="1" si="13"/>
        <v>2446.5460526315792</v>
      </c>
      <c r="AV6" s="33" t="str">
        <f t="shared" ca="1" si="13"/>
        <v/>
      </c>
      <c r="AW6" s="33" t="str">
        <f t="shared" ca="1" si="13"/>
        <v/>
      </c>
      <c r="AX6" s="34">
        <f t="shared" ca="1" si="13"/>
        <v>1725.6380510440836</v>
      </c>
      <c r="AY6" s="36">
        <f t="shared" ca="1" si="13"/>
        <v>2116.7920309005895</v>
      </c>
      <c r="AZ6" s="37">
        <f>IFERROR(U6/6/E6,"0")</f>
        <v>61979.166666666664</v>
      </c>
      <c r="BA6" s="37">
        <f t="shared" ref="BA6:BF29" si="14">IFERROR(V6/6/F6,"0")</f>
        <v>74375</v>
      </c>
      <c r="BB6" s="37">
        <f t="shared" si="14"/>
        <v>2220.1492537313429</v>
      </c>
      <c r="BC6" s="37">
        <f t="shared" si="14"/>
        <v>2446.5460526315792</v>
      </c>
      <c r="BD6" s="37">
        <f t="shared" si="14"/>
        <v>61979.166666666664</v>
      </c>
      <c r="BE6" s="37">
        <f t="shared" si="14"/>
        <v>37187.5</v>
      </c>
      <c r="BF6" s="140">
        <f t="shared" si="14"/>
        <v>1725.6380510440836</v>
      </c>
      <c r="BG6" s="141">
        <f>IFERROR(VLOOKUP(AZ6,$BQ$2:$BR$9,2,TRUE),"0")</f>
        <v>0</v>
      </c>
      <c r="BH6" s="141">
        <f t="shared" ref="BH6:BM29" si="15">IFERROR(VLOOKUP(BA6,$BQ$2:$BR$9,2,TRUE),"0")</f>
        <v>0</v>
      </c>
      <c r="BI6" s="141">
        <f t="shared" si="15"/>
        <v>7</v>
      </c>
      <c r="BJ6" s="141">
        <f t="shared" si="15"/>
        <v>7</v>
      </c>
      <c r="BK6" s="141">
        <f t="shared" si="15"/>
        <v>0</v>
      </c>
      <c r="BL6" s="141">
        <f t="shared" si="15"/>
        <v>0</v>
      </c>
      <c r="BM6" s="141">
        <f t="shared" si="15"/>
        <v>7</v>
      </c>
      <c r="BQ6">
        <f t="shared" si="4"/>
        <v>4000</v>
      </c>
      <c r="BR6">
        <v>5</v>
      </c>
      <c r="BU6">
        <f t="shared" si="5"/>
        <v>5000</v>
      </c>
      <c r="BV6">
        <v>7</v>
      </c>
    </row>
    <row r="7" spans="1:74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94">
        <v>2E-3</v>
      </c>
      <c r="F7" s="194">
        <v>1.4E-2</v>
      </c>
      <c r="G7" s="194">
        <v>0.151</v>
      </c>
      <c r="H7" s="194">
        <v>5.0000000000000001E-3</v>
      </c>
      <c r="I7" s="194">
        <v>1E-3</v>
      </c>
      <c r="J7" s="194">
        <v>3.9E-2</v>
      </c>
      <c r="K7" s="194">
        <v>0.11600000000000001</v>
      </c>
      <c r="L7" s="41">
        <f t="shared" ca="1" si="6"/>
        <v>0</v>
      </c>
      <c r="M7" s="42">
        <f t="shared" si="7"/>
        <v>0</v>
      </c>
      <c r="N7" s="43">
        <f t="shared" si="7"/>
        <v>0</v>
      </c>
      <c r="O7" s="43">
        <f t="shared" si="7"/>
        <v>0</v>
      </c>
      <c r="P7" s="43">
        <f t="shared" si="7"/>
        <v>0</v>
      </c>
      <c r="Q7" s="43">
        <f t="shared" si="7"/>
        <v>0</v>
      </c>
      <c r="R7" s="43">
        <f t="shared" si="7"/>
        <v>0</v>
      </c>
      <c r="S7" s="44">
        <f t="shared" si="7"/>
        <v>0</v>
      </c>
      <c r="T7" s="45">
        <f t="shared" ca="1" si="8"/>
        <v>0</v>
      </c>
      <c r="U7" s="46">
        <v>4462.5</v>
      </c>
      <c r="V7" s="47">
        <v>4462.5</v>
      </c>
      <c r="W7" s="47">
        <v>4462.5</v>
      </c>
      <c r="X7" s="47">
        <v>4462.5</v>
      </c>
      <c r="Y7" s="47">
        <v>4462.5</v>
      </c>
      <c r="Z7" s="47">
        <v>4462.5</v>
      </c>
      <c r="AA7" s="48">
        <v>4462.5</v>
      </c>
      <c r="AB7" s="49">
        <f t="shared" ca="1" si="9"/>
        <v>0</v>
      </c>
      <c r="AC7" s="50">
        <f t="shared" ca="1" si="9"/>
        <v>0</v>
      </c>
      <c r="AD7" s="50">
        <f t="shared" ca="1" si="9"/>
        <v>0</v>
      </c>
      <c r="AE7" s="50">
        <f t="shared" ca="1" si="9"/>
        <v>0</v>
      </c>
      <c r="AF7" s="50">
        <f t="shared" ca="1" si="9"/>
        <v>0</v>
      </c>
      <c r="AG7" s="50">
        <f t="shared" ca="1" si="9"/>
        <v>0</v>
      </c>
      <c r="AH7" s="51">
        <f t="shared" ca="1" si="9"/>
        <v>0</v>
      </c>
      <c r="AI7" s="121">
        <f t="shared" ca="1" si="10"/>
        <v>0</v>
      </c>
      <c r="AJ7" s="49">
        <f t="shared" ca="1" si="11"/>
        <v>0</v>
      </c>
      <c r="AK7" s="50">
        <f t="shared" ca="1" si="11"/>
        <v>0</v>
      </c>
      <c r="AL7" s="50">
        <f t="shared" ca="1" si="11"/>
        <v>0</v>
      </c>
      <c r="AM7" s="50">
        <f t="shared" ca="1" si="11"/>
        <v>0</v>
      </c>
      <c r="AN7" s="50">
        <f t="shared" ca="1" si="11"/>
        <v>0</v>
      </c>
      <c r="AO7" s="50">
        <f t="shared" ca="1" si="11"/>
        <v>0</v>
      </c>
      <c r="AP7" s="51">
        <f t="shared" ca="1" si="11"/>
        <v>0</v>
      </c>
      <c r="AQ7" s="52">
        <f t="shared" ca="1" si="12"/>
        <v>0</v>
      </c>
      <c r="AR7" s="49" t="str">
        <f t="shared" ca="1" si="13"/>
        <v/>
      </c>
      <c r="AS7" s="50" t="str">
        <f t="shared" ca="1" si="13"/>
        <v/>
      </c>
      <c r="AT7" s="50" t="str">
        <f t="shared" ca="1" si="13"/>
        <v/>
      </c>
      <c r="AU7" s="50" t="str">
        <f t="shared" ca="1" si="13"/>
        <v/>
      </c>
      <c r="AV7" s="50" t="str">
        <f t="shared" ca="1" si="13"/>
        <v/>
      </c>
      <c r="AW7" s="50" t="str">
        <f t="shared" ca="1" si="13"/>
        <v/>
      </c>
      <c r="AX7" s="51" t="str">
        <f t="shared" ca="1" si="13"/>
        <v/>
      </c>
      <c r="AY7" s="52" t="str">
        <f t="shared" ca="1" si="13"/>
        <v/>
      </c>
      <c r="AZ7" s="37">
        <f t="shared" ref="AZ7:AZ29" si="16">IFERROR(U7/6/E7,"0")</f>
        <v>371875</v>
      </c>
      <c r="BA7" s="37">
        <f t="shared" si="14"/>
        <v>53125</v>
      </c>
      <c r="BB7" s="37">
        <f t="shared" si="14"/>
        <v>4925.4966887417222</v>
      </c>
      <c r="BC7" s="37">
        <f t="shared" si="14"/>
        <v>148750</v>
      </c>
      <c r="BD7" s="37">
        <f t="shared" si="14"/>
        <v>743750</v>
      </c>
      <c r="BE7" s="37">
        <f t="shared" si="14"/>
        <v>19070.51282051282</v>
      </c>
      <c r="BF7" s="140">
        <f t="shared" si="14"/>
        <v>6411.6379310344828</v>
      </c>
      <c r="BG7" s="141">
        <f t="shared" ref="BG7:BG29" si="17">IFERROR(VLOOKUP(AZ7,$BQ$2:$BR$9,2,TRUE),"0")</f>
        <v>0</v>
      </c>
      <c r="BH7" s="141">
        <f t="shared" si="15"/>
        <v>0</v>
      </c>
      <c r="BI7" s="141">
        <f t="shared" si="15"/>
        <v>0</v>
      </c>
      <c r="BJ7" s="141">
        <v>0</v>
      </c>
      <c r="BK7" s="141">
        <f t="shared" si="15"/>
        <v>0</v>
      </c>
      <c r="BL7" s="141">
        <f t="shared" si="15"/>
        <v>0</v>
      </c>
      <c r="BM7" s="141">
        <f t="shared" si="15"/>
        <v>0</v>
      </c>
      <c r="BQ7">
        <f t="shared" si="4"/>
        <v>4500</v>
      </c>
      <c r="BR7">
        <v>0</v>
      </c>
      <c r="BU7">
        <f t="shared" si="5"/>
        <v>5500</v>
      </c>
      <c r="BV7">
        <v>7</v>
      </c>
    </row>
    <row r="8" spans="1:74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94">
        <v>1E-3</v>
      </c>
      <c r="F8" s="194">
        <v>0</v>
      </c>
      <c r="G8" s="194">
        <v>0</v>
      </c>
      <c r="H8" s="194">
        <v>4.0000000000000001E-3</v>
      </c>
      <c r="I8" s="194">
        <v>0</v>
      </c>
      <c r="J8" s="194">
        <v>6.0000000000000001E-3</v>
      </c>
      <c r="K8" s="194">
        <v>2E-3</v>
      </c>
      <c r="L8" s="41">
        <f t="shared" ca="1" si="6"/>
        <v>0</v>
      </c>
      <c r="M8" s="42">
        <f t="shared" si="7"/>
        <v>0</v>
      </c>
      <c r="N8" s="43">
        <f t="shared" si="7"/>
        <v>0</v>
      </c>
      <c r="O8" s="43">
        <f t="shared" si="7"/>
        <v>0</v>
      </c>
      <c r="P8" s="43">
        <f t="shared" si="7"/>
        <v>0</v>
      </c>
      <c r="Q8" s="43">
        <f t="shared" si="7"/>
        <v>0</v>
      </c>
      <c r="R8" s="43">
        <f t="shared" si="7"/>
        <v>0</v>
      </c>
      <c r="S8" s="44">
        <f t="shared" si="7"/>
        <v>0</v>
      </c>
      <c r="T8" s="45">
        <f t="shared" ca="1" si="8"/>
        <v>0</v>
      </c>
      <c r="U8" s="46">
        <v>4462.5</v>
      </c>
      <c r="V8" s="47">
        <v>4462.5</v>
      </c>
      <c r="W8" s="47">
        <v>4462.5</v>
      </c>
      <c r="X8" s="47">
        <v>4462.5</v>
      </c>
      <c r="Y8" s="47">
        <v>4462.5</v>
      </c>
      <c r="Z8" s="47">
        <v>4462.5</v>
      </c>
      <c r="AA8" s="48">
        <v>4462.5</v>
      </c>
      <c r="AB8" s="49">
        <f t="shared" ca="1" si="9"/>
        <v>0</v>
      </c>
      <c r="AC8" s="50">
        <f t="shared" ca="1" si="9"/>
        <v>0</v>
      </c>
      <c r="AD8" s="50">
        <f t="shared" ca="1" si="9"/>
        <v>0</v>
      </c>
      <c r="AE8" s="50">
        <f t="shared" ca="1" si="9"/>
        <v>0</v>
      </c>
      <c r="AF8" s="50">
        <f t="shared" ca="1" si="9"/>
        <v>0</v>
      </c>
      <c r="AG8" s="50">
        <f t="shared" ca="1" si="9"/>
        <v>0</v>
      </c>
      <c r="AH8" s="51">
        <f t="shared" ca="1" si="9"/>
        <v>0</v>
      </c>
      <c r="AI8" s="121">
        <f t="shared" ca="1" si="10"/>
        <v>0</v>
      </c>
      <c r="AJ8" s="49">
        <f t="shared" ca="1" si="11"/>
        <v>0</v>
      </c>
      <c r="AK8" s="50">
        <f t="shared" ca="1" si="11"/>
        <v>0</v>
      </c>
      <c r="AL8" s="50">
        <f t="shared" ca="1" si="11"/>
        <v>0</v>
      </c>
      <c r="AM8" s="50">
        <f t="shared" ca="1" si="11"/>
        <v>0</v>
      </c>
      <c r="AN8" s="50">
        <f t="shared" ca="1" si="11"/>
        <v>0</v>
      </c>
      <c r="AO8" s="50">
        <f t="shared" ca="1" si="11"/>
        <v>0</v>
      </c>
      <c r="AP8" s="51">
        <f t="shared" ca="1" si="11"/>
        <v>0</v>
      </c>
      <c r="AQ8" s="52">
        <f t="shared" ca="1" si="12"/>
        <v>0</v>
      </c>
      <c r="AR8" s="49" t="str">
        <f t="shared" ca="1" si="13"/>
        <v/>
      </c>
      <c r="AS8" s="50" t="str">
        <f t="shared" ca="1" si="13"/>
        <v/>
      </c>
      <c r="AT8" s="50" t="str">
        <f t="shared" ca="1" si="13"/>
        <v/>
      </c>
      <c r="AU8" s="50" t="str">
        <f t="shared" ca="1" si="13"/>
        <v/>
      </c>
      <c r="AV8" s="50" t="str">
        <f t="shared" ca="1" si="13"/>
        <v/>
      </c>
      <c r="AW8" s="50" t="str">
        <f t="shared" ca="1" si="13"/>
        <v/>
      </c>
      <c r="AX8" s="51" t="str">
        <f t="shared" ca="1" si="13"/>
        <v/>
      </c>
      <c r="AY8" s="52" t="str">
        <f t="shared" ca="1" si="13"/>
        <v/>
      </c>
      <c r="AZ8" s="37">
        <f t="shared" si="16"/>
        <v>743750</v>
      </c>
      <c r="BA8" s="37" t="str">
        <f t="shared" si="14"/>
        <v>0</v>
      </c>
      <c r="BB8" s="37" t="str">
        <f t="shared" si="14"/>
        <v>0</v>
      </c>
      <c r="BC8" s="37">
        <f t="shared" si="14"/>
        <v>185937.5</v>
      </c>
      <c r="BD8" s="37" t="str">
        <f t="shared" si="14"/>
        <v>0</v>
      </c>
      <c r="BE8" s="37">
        <f t="shared" si="14"/>
        <v>123958.33333333333</v>
      </c>
      <c r="BF8" s="140">
        <f t="shared" si="14"/>
        <v>371875</v>
      </c>
      <c r="BG8" s="141"/>
      <c r="BH8" s="141"/>
      <c r="BI8" s="141"/>
      <c r="BJ8" s="141"/>
      <c r="BK8" s="141"/>
      <c r="BL8" s="141"/>
      <c r="BM8" s="141"/>
      <c r="BQ8">
        <f t="shared" si="4"/>
        <v>5000</v>
      </c>
      <c r="BR8">
        <v>0</v>
      </c>
      <c r="BU8">
        <f t="shared" si="5"/>
        <v>6000</v>
      </c>
      <c r="BV8">
        <v>7</v>
      </c>
    </row>
    <row r="9" spans="1:74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94">
        <v>2E-3</v>
      </c>
      <c r="F9" s="194">
        <v>1E-3</v>
      </c>
      <c r="G9" s="194">
        <v>1E-3</v>
      </c>
      <c r="H9" s="194">
        <v>3.0000000000000001E-3</v>
      </c>
      <c r="I9" s="194">
        <v>7.0000000000000001E-3</v>
      </c>
      <c r="J9" s="194">
        <v>1E-3</v>
      </c>
      <c r="K9" s="194">
        <v>1E-3</v>
      </c>
      <c r="L9" s="41">
        <f t="shared" ca="1" si="6"/>
        <v>0</v>
      </c>
      <c r="M9" s="42">
        <f t="shared" si="7"/>
        <v>0</v>
      </c>
      <c r="N9" s="43">
        <f t="shared" si="7"/>
        <v>0</v>
      </c>
      <c r="O9" s="43">
        <f t="shared" si="7"/>
        <v>0</v>
      </c>
      <c r="P9" s="43">
        <f t="shared" si="7"/>
        <v>0</v>
      </c>
      <c r="Q9" s="43">
        <f t="shared" si="7"/>
        <v>0</v>
      </c>
      <c r="R9" s="43">
        <f t="shared" si="7"/>
        <v>0</v>
      </c>
      <c r="S9" s="44">
        <f t="shared" si="7"/>
        <v>0</v>
      </c>
      <c r="T9" s="45">
        <f t="shared" ca="1" si="8"/>
        <v>0</v>
      </c>
      <c r="U9" s="46">
        <v>4462.5</v>
      </c>
      <c r="V9" s="47">
        <v>4462.5</v>
      </c>
      <c r="W9" s="47">
        <v>4462.5</v>
      </c>
      <c r="X9" s="47">
        <v>4462.5</v>
      </c>
      <c r="Y9" s="47">
        <v>4462.5</v>
      </c>
      <c r="Z9" s="47">
        <v>4462.5</v>
      </c>
      <c r="AA9" s="48">
        <v>4462.5</v>
      </c>
      <c r="AB9" s="49">
        <f t="shared" ca="1" si="9"/>
        <v>0</v>
      </c>
      <c r="AC9" s="50">
        <f t="shared" ca="1" si="9"/>
        <v>0</v>
      </c>
      <c r="AD9" s="50">
        <f t="shared" ca="1" si="9"/>
        <v>0</v>
      </c>
      <c r="AE9" s="50">
        <f t="shared" ca="1" si="9"/>
        <v>0</v>
      </c>
      <c r="AF9" s="50">
        <f t="shared" ca="1" si="9"/>
        <v>0</v>
      </c>
      <c r="AG9" s="50">
        <f t="shared" ca="1" si="9"/>
        <v>0</v>
      </c>
      <c r="AH9" s="51">
        <f t="shared" ca="1" si="9"/>
        <v>0</v>
      </c>
      <c r="AI9" s="121">
        <f t="shared" ca="1" si="10"/>
        <v>0</v>
      </c>
      <c r="AJ9" s="49">
        <f t="shared" ca="1" si="11"/>
        <v>0</v>
      </c>
      <c r="AK9" s="50">
        <f t="shared" ca="1" si="11"/>
        <v>0</v>
      </c>
      <c r="AL9" s="50">
        <f t="shared" ca="1" si="11"/>
        <v>0</v>
      </c>
      <c r="AM9" s="50">
        <f t="shared" ca="1" si="11"/>
        <v>0</v>
      </c>
      <c r="AN9" s="50">
        <f t="shared" ca="1" si="11"/>
        <v>0</v>
      </c>
      <c r="AO9" s="50">
        <f t="shared" ca="1" si="11"/>
        <v>0</v>
      </c>
      <c r="AP9" s="51">
        <f t="shared" ca="1" si="11"/>
        <v>0</v>
      </c>
      <c r="AQ9" s="52">
        <f t="shared" ca="1" si="12"/>
        <v>0</v>
      </c>
      <c r="AR9" s="49" t="str">
        <f t="shared" ca="1" si="13"/>
        <v/>
      </c>
      <c r="AS9" s="50" t="str">
        <f t="shared" ca="1" si="13"/>
        <v/>
      </c>
      <c r="AT9" s="50" t="str">
        <f t="shared" ca="1" si="13"/>
        <v/>
      </c>
      <c r="AU9" s="50" t="str">
        <f t="shared" ca="1" si="13"/>
        <v/>
      </c>
      <c r="AV9" s="50" t="str">
        <f t="shared" ca="1" si="13"/>
        <v/>
      </c>
      <c r="AW9" s="50" t="str">
        <f t="shared" ca="1" si="13"/>
        <v/>
      </c>
      <c r="AX9" s="51" t="str">
        <f t="shared" ca="1" si="13"/>
        <v/>
      </c>
      <c r="AY9" s="52" t="str">
        <f t="shared" ca="1" si="13"/>
        <v/>
      </c>
      <c r="AZ9" s="37">
        <f t="shared" si="16"/>
        <v>371875</v>
      </c>
      <c r="BA9" s="37">
        <f t="shared" si="14"/>
        <v>743750</v>
      </c>
      <c r="BB9" s="37">
        <f t="shared" si="14"/>
        <v>743750</v>
      </c>
      <c r="BC9" s="37">
        <f t="shared" si="14"/>
        <v>247916.66666666666</v>
      </c>
      <c r="BD9" s="37">
        <f t="shared" si="14"/>
        <v>106250</v>
      </c>
      <c r="BE9" s="37">
        <f t="shared" si="14"/>
        <v>743750</v>
      </c>
      <c r="BF9" s="140">
        <f t="shared" si="14"/>
        <v>743750</v>
      </c>
      <c r="BG9" s="141"/>
      <c r="BH9" s="141"/>
      <c r="BI9" s="141"/>
      <c r="BJ9" s="141"/>
      <c r="BK9" s="141"/>
      <c r="BL9" s="141"/>
      <c r="BM9" s="141"/>
      <c r="BQ9">
        <f t="shared" si="4"/>
        <v>5500</v>
      </c>
      <c r="BR9">
        <v>0</v>
      </c>
      <c r="BU9">
        <f t="shared" si="5"/>
        <v>6500</v>
      </c>
      <c r="BV9">
        <v>0</v>
      </c>
    </row>
    <row r="10" spans="1:74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94">
        <v>1E-3</v>
      </c>
      <c r="F10" s="194">
        <v>0</v>
      </c>
      <c r="G10" s="194">
        <v>2E-3</v>
      </c>
      <c r="H10" s="194">
        <v>2E-3</v>
      </c>
      <c r="I10" s="194">
        <v>0</v>
      </c>
      <c r="J10" s="194">
        <v>1E-3</v>
      </c>
      <c r="K10" s="194">
        <v>0</v>
      </c>
      <c r="L10" s="41">
        <f t="shared" ca="1" si="6"/>
        <v>0</v>
      </c>
      <c r="M10" s="42">
        <f t="shared" si="7"/>
        <v>0</v>
      </c>
      <c r="N10" s="43">
        <f t="shared" si="7"/>
        <v>0</v>
      </c>
      <c r="O10" s="43">
        <f t="shared" si="7"/>
        <v>0</v>
      </c>
      <c r="P10" s="43">
        <f t="shared" si="7"/>
        <v>0</v>
      </c>
      <c r="Q10" s="43">
        <f t="shared" si="7"/>
        <v>0</v>
      </c>
      <c r="R10" s="43">
        <f t="shared" si="7"/>
        <v>0</v>
      </c>
      <c r="S10" s="44">
        <f t="shared" si="7"/>
        <v>0</v>
      </c>
      <c r="T10" s="45">
        <f t="shared" ca="1" si="8"/>
        <v>0</v>
      </c>
      <c r="U10" s="46">
        <v>4462.5</v>
      </c>
      <c r="V10" s="47">
        <v>4462.5</v>
      </c>
      <c r="W10" s="47">
        <v>4462.5</v>
      </c>
      <c r="X10" s="47">
        <v>4462.5</v>
      </c>
      <c r="Y10" s="47">
        <v>4462.5</v>
      </c>
      <c r="Z10" s="47">
        <v>4462.5</v>
      </c>
      <c r="AA10" s="48">
        <v>4462.5</v>
      </c>
      <c r="AB10" s="49">
        <f t="shared" ca="1" si="9"/>
        <v>0</v>
      </c>
      <c r="AC10" s="50">
        <f t="shared" ca="1" si="9"/>
        <v>0</v>
      </c>
      <c r="AD10" s="50">
        <f t="shared" ca="1" si="9"/>
        <v>0</v>
      </c>
      <c r="AE10" s="50">
        <f t="shared" ca="1" si="9"/>
        <v>0</v>
      </c>
      <c r="AF10" s="50">
        <f t="shared" ca="1" si="9"/>
        <v>0</v>
      </c>
      <c r="AG10" s="50">
        <f t="shared" ca="1" si="9"/>
        <v>0</v>
      </c>
      <c r="AH10" s="51">
        <f t="shared" ca="1" si="9"/>
        <v>0</v>
      </c>
      <c r="AI10" s="121">
        <f t="shared" ca="1" si="10"/>
        <v>0</v>
      </c>
      <c r="AJ10" s="49">
        <f t="shared" ca="1" si="11"/>
        <v>0</v>
      </c>
      <c r="AK10" s="50">
        <f t="shared" ca="1" si="11"/>
        <v>0</v>
      </c>
      <c r="AL10" s="50">
        <f t="shared" ca="1" si="11"/>
        <v>0</v>
      </c>
      <c r="AM10" s="50">
        <f t="shared" ca="1" si="11"/>
        <v>0</v>
      </c>
      <c r="AN10" s="50">
        <f t="shared" ca="1" si="11"/>
        <v>0</v>
      </c>
      <c r="AO10" s="50">
        <f t="shared" ca="1" si="11"/>
        <v>0</v>
      </c>
      <c r="AP10" s="51">
        <f t="shared" ca="1" si="11"/>
        <v>0</v>
      </c>
      <c r="AQ10" s="52">
        <f t="shared" ca="1" si="12"/>
        <v>0</v>
      </c>
      <c r="AR10" s="49" t="str">
        <f t="shared" ca="1" si="13"/>
        <v/>
      </c>
      <c r="AS10" s="50" t="str">
        <f t="shared" ca="1" si="13"/>
        <v/>
      </c>
      <c r="AT10" s="50" t="str">
        <f t="shared" ca="1" si="13"/>
        <v/>
      </c>
      <c r="AU10" s="50" t="str">
        <f t="shared" ca="1" si="13"/>
        <v/>
      </c>
      <c r="AV10" s="50" t="str">
        <f t="shared" ca="1" si="13"/>
        <v/>
      </c>
      <c r="AW10" s="50" t="str">
        <f t="shared" ca="1" si="13"/>
        <v/>
      </c>
      <c r="AX10" s="51" t="str">
        <f t="shared" ca="1" si="13"/>
        <v/>
      </c>
      <c r="AY10" s="52" t="str">
        <f t="shared" ca="1" si="13"/>
        <v/>
      </c>
      <c r="AZ10" s="37">
        <f t="shared" si="16"/>
        <v>743750</v>
      </c>
      <c r="BA10" s="37" t="str">
        <f t="shared" si="14"/>
        <v>0</v>
      </c>
      <c r="BB10" s="37">
        <f t="shared" si="14"/>
        <v>371875</v>
      </c>
      <c r="BC10" s="37">
        <f t="shared" si="14"/>
        <v>371875</v>
      </c>
      <c r="BD10" s="37" t="str">
        <f t="shared" si="14"/>
        <v>0</v>
      </c>
      <c r="BE10" s="37">
        <f t="shared" si="14"/>
        <v>743750</v>
      </c>
      <c r="BF10" s="140" t="str">
        <f t="shared" si="14"/>
        <v>0</v>
      </c>
      <c r="BG10" s="141"/>
      <c r="BH10" s="141"/>
      <c r="BI10" s="141"/>
      <c r="BJ10" s="141"/>
      <c r="BK10" s="141"/>
      <c r="BL10" s="141"/>
      <c r="BM10" s="141"/>
    </row>
    <row r="11" spans="1:74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94">
        <v>1E-3</v>
      </c>
      <c r="F11" s="194">
        <v>0</v>
      </c>
      <c r="G11" s="194">
        <v>0</v>
      </c>
      <c r="H11" s="194">
        <v>1E-3</v>
      </c>
      <c r="I11" s="194">
        <v>1E-3</v>
      </c>
      <c r="J11" s="194">
        <v>2E-3</v>
      </c>
      <c r="K11" s="194">
        <v>1E-3</v>
      </c>
      <c r="L11" s="41">
        <f t="shared" ca="1" si="6"/>
        <v>0</v>
      </c>
      <c r="M11" s="42">
        <f t="shared" si="7"/>
        <v>0</v>
      </c>
      <c r="N11" s="43">
        <f t="shared" si="7"/>
        <v>0</v>
      </c>
      <c r="O11" s="43">
        <f t="shared" si="7"/>
        <v>0</v>
      </c>
      <c r="P11" s="43">
        <f t="shared" si="7"/>
        <v>0</v>
      </c>
      <c r="Q11" s="43">
        <f t="shared" si="7"/>
        <v>0</v>
      </c>
      <c r="R11" s="43">
        <f t="shared" si="7"/>
        <v>0</v>
      </c>
      <c r="S11" s="44">
        <f t="shared" si="7"/>
        <v>0</v>
      </c>
      <c r="T11" s="45">
        <f t="shared" ca="1" si="8"/>
        <v>0</v>
      </c>
      <c r="U11" s="46">
        <v>4462.5</v>
      </c>
      <c r="V11" s="47">
        <v>4462.5</v>
      </c>
      <c r="W11" s="47">
        <v>4462.5</v>
      </c>
      <c r="X11" s="47">
        <v>4462.5</v>
      </c>
      <c r="Y11" s="47">
        <v>4462.5</v>
      </c>
      <c r="Z11" s="47">
        <v>4462.5</v>
      </c>
      <c r="AA11" s="48">
        <v>4462.5</v>
      </c>
      <c r="AB11" s="49">
        <f t="shared" ca="1" si="9"/>
        <v>0</v>
      </c>
      <c r="AC11" s="50">
        <f t="shared" ca="1" si="9"/>
        <v>0</v>
      </c>
      <c r="AD11" s="50">
        <f t="shared" ca="1" si="9"/>
        <v>0</v>
      </c>
      <c r="AE11" s="50">
        <f t="shared" ca="1" si="9"/>
        <v>0</v>
      </c>
      <c r="AF11" s="50">
        <f t="shared" ca="1" si="9"/>
        <v>0</v>
      </c>
      <c r="AG11" s="50">
        <f t="shared" ca="1" si="9"/>
        <v>0</v>
      </c>
      <c r="AH11" s="51">
        <f t="shared" ca="1" si="9"/>
        <v>0</v>
      </c>
      <c r="AI11" s="121">
        <f t="shared" ca="1" si="10"/>
        <v>0</v>
      </c>
      <c r="AJ11" s="49">
        <f t="shared" ca="1" si="11"/>
        <v>0</v>
      </c>
      <c r="AK11" s="50">
        <f t="shared" ca="1" si="11"/>
        <v>0</v>
      </c>
      <c r="AL11" s="50">
        <f t="shared" ca="1" si="11"/>
        <v>0</v>
      </c>
      <c r="AM11" s="50">
        <f t="shared" ca="1" si="11"/>
        <v>0</v>
      </c>
      <c r="AN11" s="50">
        <f t="shared" ca="1" si="11"/>
        <v>0</v>
      </c>
      <c r="AO11" s="50">
        <f t="shared" ca="1" si="11"/>
        <v>0</v>
      </c>
      <c r="AP11" s="51">
        <f t="shared" ca="1" si="11"/>
        <v>0</v>
      </c>
      <c r="AQ11" s="52">
        <f t="shared" ca="1" si="12"/>
        <v>0</v>
      </c>
      <c r="AR11" s="49" t="str">
        <f t="shared" ca="1" si="13"/>
        <v/>
      </c>
      <c r="AS11" s="50" t="str">
        <f t="shared" ca="1" si="13"/>
        <v/>
      </c>
      <c r="AT11" s="50" t="str">
        <f t="shared" ca="1" si="13"/>
        <v/>
      </c>
      <c r="AU11" s="50" t="str">
        <f t="shared" ca="1" si="13"/>
        <v/>
      </c>
      <c r="AV11" s="50" t="str">
        <f t="shared" ca="1" si="13"/>
        <v/>
      </c>
      <c r="AW11" s="50" t="str">
        <f t="shared" ca="1" si="13"/>
        <v/>
      </c>
      <c r="AX11" s="51" t="str">
        <f t="shared" ca="1" si="13"/>
        <v/>
      </c>
      <c r="AY11" s="52" t="str">
        <f t="shared" ca="1" si="13"/>
        <v/>
      </c>
      <c r="AZ11" s="37">
        <f t="shared" si="16"/>
        <v>743750</v>
      </c>
      <c r="BA11" s="37" t="str">
        <f t="shared" si="14"/>
        <v>0</v>
      </c>
      <c r="BB11" s="37" t="str">
        <f t="shared" si="14"/>
        <v>0</v>
      </c>
      <c r="BC11" s="37">
        <f t="shared" si="14"/>
        <v>743750</v>
      </c>
      <c r="BD11" s="37">
        <f t="shared" si="14"/>
        <v>743750</v>
      </c>
      <c r="BE11" s="37">
        <f t="shared" si="14"/>
        <v>371875</v>
      </c>
      <c r="BF11" s="140">
        <f t="shared" si="14"/>
        <v>743750</v>
      </c>
      <c r="BG11" s="141"/>
      <c r="BH11" s="141"/>
      <c r="BI11" s="141"/>
      <c r="BJ11" s="141"/>
      <c r="BK11" s="141"/>
      <c r="BL11" s="141"/>
      <c r="BM11" s="141"/>
    </row>
    <row r="12" spans="1:74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94">
        <v>1.2E-2</v>
      </c>
      <c r="F12" s="194">
        <v>2.7E-2</v>
      </c>
      <c r="G12" s="194">
        <v>8.9999999999999993E-3</v>
      </c>
      <c r="H12" s="194">
        <v>7.0000000000000001E-3</v>
      </c>
      <c r="I12" s="194">
        <v>1.7999999999999999E-2</v>
      </c>
      <c r="J12" s="194">
        <v>1.2999999999999999E-2</v>
      </c>
      <c r="K12" s="194">
        <v>2.5000000000000001E-2</v>
      </c>
      <c r="L12" s="41">
        <f t="shared" ca="1" si="6"/>
        <v>0</v>
      </c>
      <c r="M12" s="42">
        <f t="shared" si="7"/>
        <v>0</v>
      </c>
      <c r="N12" s="43">
        <f t="shared" si="7"/>
        <v>0</v>
      </c>
      <c r="O12" s="43">
        <f t="shared" si="7"/>
        <v>0</v>
      </c>
      <c r="P12" s="43">
        <f t="shared" si="7"/>
        <v>0</v>
      </c>
      <c r="Q12" s="43">
        <f t="shared" si="7"/>
        <v>0</v>
      </c>
      <c r="R12" s="43">
        <f t="shared" si="7"/>
        <v>0</v>
      </c>
      <c r="S12" s="44">
        <f t="shared" si="7"/>
        <v>0</v>
      </c>
      <c r="T12" s="45">
        <f t="shared" ca="1" si="8"/>
        <v>0</v>
      </c>
      <c r="U12" s="46">
        <v>4462.5</v>
      </c>
      <c r="V12" s="47">
        <v>4462.5</v>
      </c>
      <c r="W12" s="47">
        <v>4462.5</v>
      </c>
      <c r="X12" s="47">
        <v>4462.5</v>
      </c>
      <c r="Y12" s="47">
        <v>4462.5</v>
      </c>
      <c r="Z12" s="47">
        <v>4462.5</v>
      </c>
      <c r="AA12" s="48">
        <v>4462.5</v>
      </c>
      <c r="AB12" s="49">
        <f t="shared" ca="1" si="9"/>
        <v>0</v>
      </c>
      <c r="AC12" s="50">
        <f t="shared" ca="1" si="9"/>
        <v>0</v>
      </c>
      <c r="AD12" s="50">
        <f t="shared" ca="1" si="9"/>
        <v>0</v>
      </c>
      <c r="AE12" s="50">
        <f t="shared" ca="1" si="9"/>
        <v>0</v>
      </c>
      <c r="AF12" s="50">
        <f t="shared" ca="1" si="9"/>
        <v>0</v>
      </c>
      <c r="AG12" s="50">
        <f t="shared" ca="1" si="9"/>
        <v>0</v>
      </c>
      <c r="AH12" s="51">
        <f t="shared" ca="1" si="9"/>
        <v>0</v>
      </c>
      <c r="AI12" s="121">
        <f t="shared" ca="1" si="10"/>
        <v>0</v>
      </c>
      <c r="AJ12" s="49">
        <f t="shared" ca="1" si="11"/>
        <v>0</v>
      </c>
      <c r="AK12" s="50">
        <f t="shared" ca="1" si="11"/>
        <v>0</v>
      </c>
      <c r="AL12" s="50">
        <f t="shared" ca="1" si="11"/>
        <v>0</v>
      </c>
      <c r="AM12" s="50">
        <f t="shared" ca="1" si="11"/>
        <v>0</v>
      </c>
      <c r="AN12" s="50">
        <f t="shared" ca="1" si="11"/>
        <v>0</v>
      </c>
      <c r="AO12" s="50">
        <f t="shared" ca="1" si="11"/>
        <v>0</v>
      </c>
      <c r="AP12" s="51">
        <f t="shared" ca="1" si="11"/>
        <v>0</v>
      </c>
      <c r="AQ12" s="52">
        <f t="shared" ca="1" si="12"/>
        <v>0</v>
      </c>
      <c r="AR12" s="49" t="str">
        <f t="shared" ca="1" si="13"/>
        <v/>
      </c>
      <c r="AS12" s="50" t="str">
        <f t="shared" ca="1" si="13"/>
        <v/>
      </c>
      <c r="AT12" s="50" t="str">
        <f t="shared" ca="1" si="13"/>
        <v/>
      </c>
      <c r="AU12" s="50" t="str">
        <f t="shared" ca="1" si="13"/>
        <v/>
      </c>
      <c r="AV12" s="50" t="str">
        <f t="shared" ca="1" si="13"/>
        <v/>
      </c>
      <c r="AW12" s="50" t="str">
        <f t="shared" ca="1" si="13"/>
        <v/>
      </c>
      <c r="AX12" s="51" t="str">
        <f t="shared" ca="1" si="13"/>
        <v/>
      </c>
      <c r="AY12" s="52" t="str">
        <f t="shared" ca="1" si="13"/>
        <v/>
      </c>
      <c r="AZ12" s="37">
        <f t="shared" si="16"/>
        <v>61979.166666666664</v>
      </c>
      <c r="BA12" s="37">
        <f t="shared" si="14"/>
        <v>27546.296296296296</v>
      </c>
      <c r="BB12" s="37">
        <f t="shared" si="14"/>
        <v>82638.888888888891</v>
      </c>
      <c r="BC12" s="37">
        <f t="shared" si="14"/>
        <v>106250</v>
      </c>
      <c r="BD12" s="37">
        <f t="shared" si="14"/>
        <v>41319.444444444445</v>
      </c>
      <c r="BE12" s="37">
        <f t="shared" si="14"/>
        <v>57211.538461538461</v>
      </c>
      <c r="BF12" s="140">
        <f t="shared" si="14"/>
        <v>29750</v>
      </c>
      <c r="BG12" s="141"/>
      <c r="BH12" s="141"/>
      <c r="BI12" s="141"/>
      <c r="BJ12" s="141"/>
      <c r="BK12" s="141"/>
      <c r="BL12" s="141"/>
      <c r="BM12" s="141"/>
    </row>
    <row r="13" spans="1:74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94">
        <v>7.0000000000000001E-3</v>
      </c>
      <c r="F13" s="194">
        <v>1.7999999999999999E-2</v>
      </c>
      <c r="G13" s="194">
        <v>2.1999999999999999E-2</v>
      </c>
      <c r="H13" s="194">
        <v>4.2999999999999997E-2</v>
      </c>
      <c r="I13" s="194">
        <v>8.0000000000000002E-3</v>
      </c>
      <c r="J13" s="194">
        <v>8.0000000000000002E-3</v>
      </c>
      <c r="K13" s="194">
        <v>5.0000000000000001E-3</v>
      </c>
      <c r="L13" s="41">
        <f t="shared" ca="1" si="6"/>
        <v>0</v>
      </c>
      <c r="M13" s="42">
        <f t="shared" si="7"/>
        <v>0</v>
      </c>
      <c r="N13" s="43">
        <f t="shared" si="7"/>
        <v>0</v>
      </c>
      <c r="O13" s="43">
        <f t="shared" si="7"/>
        <v>0</v>
      </c>
      <c r="P13" s="43">
        <f t="shared" si="7"/>
        <v>0</v>
      </c>
      <c r="Q13" s="43">
        <f t="shared" si="7"/>
        <v>0</v>
      </c>
      <c r="R13" s="43">
        <f t="shared" si="7"/>
        <v>0</v>
      </c>
      <c r="S13" s="44">
        <f t="shared" si="7"/>
        <v>0</v>
      </c>
      <c r="T13" s="45">
        <f t="shared" ca="1" si="8"/>
        <v>0</v>
      </c>
      <c r="U13" s="46">
        <v>4462.5</v>
      </c>
      <c r="V13" s="47">
        <v>4462.5</v>
      </c>
      <c r="W13" s="47">
        <v>4462.5</v>
      </c>
      <c r="X13" s="47">
        <v>4462.5</v>
      </c>
      <c r="Y13" s="47">
        <v>4462.5</v>
      </c>
      <c r="Z13" s="47">
        <v>4462.5</v>
      </c>
      <c r="AA13" s="48">
        <v>4462.5</v>
      </c>
      <c r="AB13" s="49">
        <f t="shared" ca="1" si="9"/>
        <v>0</v>
      </c>
      <c r="AC13" s="50">
        <f t="shared" ca="1" si="9"/>
        <v>0</v>
      </c>
      <c r="AD13" s="50">
        <f t="shared" ca="1" si="9"/>
        <v>0</v>
      </c>
      <c r="AE13" s="50">
        <f t="shared" ca="1" si="9"/>
        <v>0</v>
      </c>
      <c r="AF13" s="50">
        <f t="shared" ca="1" si="9"/>
        <v>0</v>
      </c>
      <c r="AG13" s="50">
        <f t="shared" ca="1" si="9"/>
        <v>0</v>
      </c>
      <c r="AH13" s="51">
        <f t="shared" ca="1" si="9"/>
        <v>0</v>
      </c>
      <c r="AI13" s="121">
        <f t="shared" ca="1" si="10"/>
        <v>0</v>
      </c>
      <c r="AJ13" s="49">
        <f t="shared" ca="1" si="11"/>
        <v>0</v>
      </c>
      <c r="AK13" s="50">
        <f t="shared" ca="1" si="11"/>
        <v>0</v>
      </c>
      <c r="AL13" s="50">
        <f t="shared" ca="1" si="11"/>
        <v>0</v>
      </c>
      <c r="AM13" s="50">
        <f t="shared" ca="1" si="11"/>
        <v>0</v>
      </c>
      <c r="AN13" s="50">
        <f t="shared" ca="1" si="11"/>
        <v>0</v>
      </c>
      <c r="AO13" s="50">
        <f t="shared" ca="1" si="11"/>
        <v>0</v>
      </c>
      <c r="AP13" s="51">
        <f t="shared" ca="1" si="11"/>
        <v>0</v>
      </c>
      <c r="AQ13" s="52">
        <f t="shared" ca="1" si="12"/>
        <v>0</v>
      </c>
      <c r="AR13" s="49" t="str">
        <f t="shared" ca="1" si="13"/>
        <v/>
      </c>
      <c r="AS13" s="50" t="str">
        <f t="shared" ca="1" si="13"/>
        <v/>
      </c>
      <c r="AT13" s="50" t="str">
        <f t="shared" ca="1" si="13"/>
        <v/>
      </c>
      <c r="AU13" s="50" t="str">
        <f t="shared" ca="1" si="13"/>
        <v/>
      </c>
      <c r="AV13" s="50" t="str">
        <f t="shared" ca="1" si="13"/>
        <v/>
      </c>
      <c r="AW13" s="50" t="str">
        <f t="shared" ca="1" si="13"/>
        <v/>
      </c>
      <c r="AX13" s="51" t="str">
        <f t="shared" ca="1" si="13"/>
        <v/>
      </c>
      <c r="AY13" s="52" t="str">
        <f t="shared" ca="1" si="13"/>
        <v/>
      </c>
      <c r="AZ13" s="37">
        <f t="shared" si="16"/>
        <v>106250</v>
      </c>
      <c r="BA13" s="37">
        <f t="shared" si="14"/>
        <v>41319.444444444445</v>
      </c>
      <c r="BB13" s="37">
        <f t="shared" si="14"/>
        <v>33806.818181818184</v>
      </c>
      <c r="BC13" s="37">
        <f t="shared" si="14"/>
        <v>17296.511627906977</v>
      </c>
      <c r="BD13" s="37">
        <f t="shared" si="14"/>
        <v>92968.75</v>
      </c>
      <c r="BE13" s="37">
        <f t="shared" si="14"/>
        <v>92968.75</v>
      </c>
      <c r="BF13" s="140">
        <f t="shared" si="14"/>
        <v>148750</v>
      </c>
      <c r="BG13" s="141"/>
      <c r="BH13" s="141"/>
      <c r="BI13" s="141"/>
      <c r="BJ13" s="141"/>
      <c r="BK13" s="141"/>
      <c r="BL13" s="141"/>
      <c r="BM13" s="141"/>
    </row>
    <row r="14" spans="1:74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94">
        <v>5.0000000000000001E-3</v>
      </c>
      <c r="F14" s="194">
        <v>6.4000000000000001E-2</v>
      </c>
      <c r="G14" s="194">
        <v>0.04</v>
      </c>
      <c r="H14" s="194">
        <v>4.7E-2</v>
      </c>
      <c r="I14" s="194">
        <v>5.1999999999999998E-2</v>
      </c>
      <c r="J14" s="194">
        <v>2.3E-2</v>
      </c>
      <c r="K14" s="194">
        <v>0.03</v>
      </c>
      <c r="L14" s="41">
        <f t="shared" ca="1" si="6"/>
        <v>0</v>
      </c>
      <c r="M14" s="42">
        <f t="shared" si="7"/>
        <v>0</v>
      </c>
      <c r="N14" s="43">
        <f t="shared" si="7"/>
        <v>0</v>
      </c>
      <c r="O14" s="43">
        <f t="shared" si="7"/>
        <v>0</v>
      </c>
      <c r="P14" s="43">
        <f t="shared" si="7"/>
        <v>0</v>
      </c>
      <c r="Q14" s="43">
        <f t="shared" si="7"/>
        <v>0</v>
      </c>
      <c r="R14" s="43">
        <f t="shared" si="7"/>
        <v>0</v>
      </c>
      <c r="S14" s="44">
        <f t="shared" si="7"/>
        <v>0</v>
      </c>
      <c r="T14" s="45">
        <f t="shared" ca="1" si="8"/>
        <v>0</v>
      </c>
      <c r="U14" s="46">
        <v>4462.5</v>
      </c>
      <c r="V14" s="47">
        <v>4462.5</v>
      </c>
      <c r="W14" s="47">
        <v>4462.5</v>
      </c>
      <c r="X14" s="47">
        <v>4462.5</v>
      </c>
      <c r="Y14" s="47">
        <v>4462.5</v>
      </c>
      <c r="Z14" s="47">
        <v>4462.5</v>
      </c>
      <c r="AA14" s="48">
        <v>4462.5</v>
      </c>
      <c r="AB14" s="49">
        <f t="shared" ca="1" si="9"/>
        <v>0</v>
      </c>
      <c r="AC14" s="50">
        <f t="shared" ca="1" si="9"/>
        <v>0</v>
      </c>
      <c r="AD14" s="50">
        <f t="shared" ca="1" si="9"/>
        <v>0</v>
      </c>
      <c r="AE14" s="50">
        <f t="shared" ca="1" si="9"/>
        <v>0</v>
      </c>
      <c r="AF14" s="50">
        <f t="shared" ca="1" si="9"/>
        <v>0</v>
      </c>
      <c r="AG14" s="50">
        <f t="shared" ca="1" si="9"/>
        <v>0</v>
      </c>
      <c r="AH14" s="51">
        <f t="shared" ca="1" si="9"/>
        <v>0</v>
      </c>
      <c r="AI14" s="121">
        <f t="shared" ca="1" si="10"/>
        <v>0</v>
      </c>
      <c r="AJ14" s="49">
        <f t="shared" ca="1" si="11"/>
        <v>0</v>
      </c>
      <c r="AK14" s="50">
        <f t="shared" ca="1" si="11"/>
        <v>0</v>
      </c>
      <c r="AL14" s="50">
        <f t="shared" ca="1" si="11"/>
        <v>0</v>
      </c>
      <c r="AM14" s="50">
        <f t="shared" ca="1" si="11"/>
        <v>0</v>
      </c>
      <c r="AN14" s="50">
        <f t="shared" ca="1" si="11"/>
        <v>0</v>
      </c>
      <c r="AO14" s="50">
        <f t="shared" ca="1" si="11"/>
        <v>0</v>
      </c>
      <c r="AP14" s="51">
        <f t="shared" ca="1" si="11"/>
        <v>0</v>
      </c>
      <c r="AQ14" s="52">
        <f t="shared" ca="1" si="12"/>
        <v>0</v>
      </c>
      <c r="AR14" s="49" t="str">
        <f t="shared" ca="1" si="13"/>
        <v/>
      </c>
      <c r="AS14" s="50" t="str">
        <f t="shared" ca="1" si="13"/>
        <v/>
      </c>
      <c r="AT14" s="50" t="str">
        <f t="shared" ca="1" si="13"/>
        <v/>
      </c>
      <c r="AU14" s="50" t="str">
        <f t="shared" ca="1" si="13"/>
        <v/>
      </c>
      <c r="AV14" s="50" t="str">
        <f t="shared" ca="1" si="13"/>
        <v/>
      </c>
      <c r="AW14" s="50" t="str">
        <f t="shared" ca="1" si="13"/>
        <v/>
      </c>
      <c r="AX14" s="51" t="str">
        <f t="shared" ca="1" si="13"/>
        <v/>
      </c>
      <c r="AY14" s="52" t="str">
        <f t="shared" ca="1" si="13"/>
        <v/>
      </c>
      <c r="AZ14" s="37">
        <f t="shared" si="16"/>
        <v>148750</v>
      </c>
      <c r="BA14" s="37">
        <f t="shared" si="14"/>
        <v>11621.09375</v>
      </c>
      <c r="BB14" s="37">
        <f t="shared" si="14"/>
        <v>18593.75</v>
      </c>
      <c r="BC14" s="37">
        <f t="shared" si="14"/>
        <v>15824.468085106382</v>
      </c>
      <c r="BD14" s="37">
        <f t="shared" si="14"/>
        <v>14302.884615384615</v>
      </c>
      <c r="BE14" s="37">
        <f t="shared" si="14"/>
        <v>32336.956521739132</v>
      </c>
      <c r="BF14" s="140">
        <f t="shared" si="14"/>
        <v>24791.666666666668</v>
      </c>
      <c r="BG14" s="141">
        <f t="shared" si="17"/>
        <v>0</v>
      </c>
      <c r="BH14" s="141">
        <f t="shared" si="15"/>
        <v>0</v>
      </c>
      <c r="BI14" s="141">
        <f t="shared" si="15"/>
        <v>0</v>
      </c>
      <c r="BJ14" s="141">
        <f t="shared" si="15"/>
        <v>0</v>
      </c>
      <c r="BK14" s="141">
        <f t="shared" si="15"/>
        <v>0</v>
      </c>
      <c r="BL14" s="141">
        <f t="shared" si="15"/>
        <v>0</v>
      </c>
      <c r="BM14" s="141">
        <f t="shared" si="15"/>
        <v>0</v>
      </c>
    </row>
    <row r="15" spans="1:74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94">
        <v>3.2000000000000001E-2</v>
      </c>
      <c r="F15" s="194">
        <v>6.5000000000000002E-2</v>
      </c>
      <c r="G15" s="194">
        <v>1.2999999999999999E-2</v>
      </c>
      <c r="H15" s="194">
        <v>9.5000000000000001E-2</v>
      </c>
      <c r="I15" s="194">
        <v>5.1999999999999998E-2</v>
      </c>
      <c r="J15" s="194">
        <v>7.6999999999999999E-2</v>
      </c>
      <c r="K15" s="194">
        <v>0.36599999999999999</v>
      </c>
      <c r="L15" s="41">
        <f t="shared" ca="1" si="6"/>
        <v>0</v>
      </c>
      <c r="M15" s="42">
        <f t="shared" si="7"/>
        <v>0</v>
      </c>
      <c r="N15" s="43">
        <f t="shared" si="7"/>
        <v>0</v>
      </c>
      <c r="O15" s="43">
        <f t="shared" si="7"/>
        <v>0</v>
      </c>
      <c r="P15" s="43">
        <f t="shared" si="7"/>
        <v>0</v>
      </c>
      <c r="Q15" s="43">
        <f t="shared" si="7"/>
        <v>0</v>
      </c>
      <c r="R15" s="43">
        <f t="shared" si="7"/>
        <v>0</v>
      </c>
      <c r="S15" s="44">
        <f t="shared" si="7"/>
        <v>0</v>
      </c>
      <c r="T15" s="45">
        <f t="shared" ca="1" si="8"/>
        <v>0</v>
      </c>
      <c r="U15" s="46">
        <v>10200</v>
      </c>
      <c r="V15" s="47">
        <v>10200</v>
      </c>
      <c r="W15" s="47">
        <v>10200</v>
      </c>
      <c r="X15" s="47">
        <v>10200</v>
      </c>
      <c r="Y15" s="47">
        <v>10200</v>
      </c>
      <c r="Z15" s="47">
        <v>10200</v>
      </c>
      <c r="AA15" s="48">
        <v>10200</v>
      </c>
      <c r="AB15" s="49">
        <f t="shared" ca="1" si="9"/>
        <v>0</v>
      </c>
      <c r="AC15" s="50">
        <f t="shared" ca="1" si="9"/>
        <v>0</v>
      </c>
      <c r="AD15" s="50">
        <f t="shared" ca="1" si="9"/>
        <v>0</v>
      </c>
      <c r="AE15" s="50">
        <f t="shared" ca="1" si="9"/>
        <v>0</v>
      </c>
      <c r="AF15" s="50">
        <f t="shared" ca="1" si="9"/>
        <v>0</v>
      </c>
      <c r="AG15" s="50">
        <f t="shared" ca="1" si="9"/>
        <v>0</v>
      </c>
      <c r="AH15" s="51">
        <f t="shared" ca="1" si="9"/>
        <v>0</v>
      </c>
      <c r="AI15" s="121">
        <f t="shared" ca="1" si="10"/>
        <v>0</v>
      </c>
      <c r="AJ15" s="49">
        <f t="shared" ca="1" si="11"/>
        <v>0</v>
      </c>
      <c r="AK15" s="50">
        <f t="shared" ca="1" si="11"/>
        <v>0</v>
      </c>
      <c r="AL15" s="50">
        <f t="shared" ca="1" si="11"/>
        <v>0</v>
      </c>
      <c r="AM15" s="50">
        <f t="shared" ca="1" si="11"/>
        <v>0</v>
      </c>
      <c r="AN15" s="50">
        <f t="shared" ca="1" si="11"/>
        <v>0</v>
      </c>
      <c r="AO15" s="50">
        <f t="shared" ca="1" si="11"/>
        <v>0</v>
      </c>
      <c r="AP15" s="51">
        <f t="shared" ca="1" si="11"/>
        <v>0</v>
      </c>
      <c r="AQ15" s="52">
        <f t="shared" ca="1" si="12"/>
        <v>0</v>
      </c>
      <c r="AR15" s="49" t="str">
        <f t="shared" ca="1" si="13"/>
        <v/>
      </c>
      <c r="AS15" s="50" t="str">
        <f t="shared" ca="1" si="13"/>
        <v/>
      </c>
      <c r="AT15" s="50" t="str">
        <f t="shared" ca="1" si="13"/>
        <v/>
      </c>
      <c r="AU15" s="50" t="str">
        <f t="shared" ca="1" si="13"/>
        <v/>
      </c>
      <c r="AV15" s="50" t="str">
        <f t="shared" ca="1" si="13"/>
        <v/>
      </c>
      <c r="AW15" s="50" t="str">
        <f t="shared" ca="1" si="13"/>
        <v/>
      </c>
      <c r="AX15" s="51" t="str">
        <f t="shared" ca="1" si="13"/>
        <v/>
      </c>
      <c r="AY15" s="52" t="str">
        <f t="shared" ca="1" si="13"/>
        <v/>
      </c>
      <c r="AZ15" s="37">
        <f t="shared" si="16"/>
        <v>53125</v>
      </c>
      <c r="BA15" s="37">
        <f t="shared" si="14"/>
        <v>26153.846153846152</v>
      </c>
      <c r="BB15" s="37">
        <f t="shared" si="14"/>
        <v>130769.23076923078</v>
      </c>
      <c r="BC15" s="37">
        <f t="shared" si="14"/>
        <v>17894.736842105263</v>
      </c>
      <c r="BD15" s="37">
        <f t="shared" si="14"/>
        <v>32692.307692307695</v>
      </c>
      <c r="BE15" s="37">
        <f t="shared" si="14"/>
        <v>22077.922077922078</v>
      </c>
      <c r="BF15" s="140">
        <f t="shared" si="14"/>
        <v>4644.8087431693993</v>
      </c>
      <c r="BG15" s="141">
        <f t="shared" si="17"/>
        <v>0</v>
      </c>
      <c r="BH15" s="141"/>
      <c r="BI15" s="141">
        <f t="shared" si="15"/>
        <v>0</v>
      </c>
      <c r="BJ15" s="141">
        <f t="shared" si="15"/>
        <v>0</v>
      </c>
      <c r="BK15" s="141">
        <f t="shared" si="15"/>
        <v>0</v>
      </c>
      <c r="BL15" s="141">
        <f t="shared" si="15"/>
        <v>0</v>
      </c>
      <c r="BM15" s="141">
        <f t="shared" si="15"/>
        <v>0</v>
      </c>
    </row>
    <row r="16" spans="1:74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94">
        <v>2.3E-2</v>
      </c>
      <c r="F16" s="194">
        <v>3.9E-2</v>
      </c>
      <c r="G16" s="194">
        <v>3.5999999999999997E-2</v>
      </c>
      <c r="H16" s="194">
        <v>2.5999999999999999E-2</v>
      </c>
      <c r="I16" s="194">
        <v>7.2999999999999995E-2</v>
      </c>
      <c r="J16" s="194">
        <v>2.5000000000000001E-2</v>
      </c>
      <c r="K16" s="194">
        <v>0.60699999999999998</v>
      </c>
      <c r="L16" s="41">
        <f t="shared" ca="1" si="6"/>
        <v>168</v>
      </c>
      <c r="M16" s="42">
        <f t="shared" si="7"/>
        <v>0</v>
      </c>
      <c r="N16" s="43">
        <f t="shared" si="7"/>
        <v>0</v>
      </c>
      <c r="O16" s="43">
        <f t="shared" si="7"/>
        <v>0</v>
      </c>
      <c r="P16" s="43">
        <f t="shared" si="7"/>
        <v>0</v>
      </c>
      <c r="Q16" s="43">
        <f t="shared" si="7"/>
        <v>0</v>
      </c>
      <c r="R16" s="43">
        <f t="shared" si="7"/>
        <v>0</v>
      </c>
      <c r="S16" s="44">
        <f t="shared" si="7"/>
        <v>7</v>
      </c>
      <c r="T16" s="45">
        <f t="shared" ca="1" si="8"/>
        <v>28</v>
      </c>
      <c r="U16" s="46">
        <v>10200</v>
      </c>
      <c r="V16" s="47">
        <v>10200</v>
      </c>
      <c r="W16" s="47">
        <v>10200</v>
      </c>
      <c r="X16" s="47">
        <v>10200</v>
      </c>
      <c r="Y16" s="47">
        <v>10200</v>
      </c>
      <c r="Z16" s="47">
        <v>10200</v>
      </c>
      <c r="AA16" s="48">
        <v>10200</v>
      </c>
      <c r="AB16" s="49">
        <f t="shared" ca="1" si="9"/>
        <v>0</v>
      </c>
      <c r="AC16" s="50">
        <f t="shared" ca="1" si="9"/>
        <v>0</v>
      </c>
      <c r="AD16" s="50">
        <f t="shared" ca="1" si="9"/>
        <v>0</v>
      </c>
      <c r="AE16" s="50">
        <f t="shared" ca="1" si="9"/>
        <v>0</v>
      </c>
      <c r="AF16" s="50">
        <f t="shared" ca="1" si="9"/>
        <v>0</v>
      </c>
      <c r="AG16" s="50">
        <f t="shared" ca="1" si="9"/>
        <v>0</v>
      </c>
      <c r="AH16" s="51">
        <f t="shared" ca="1" si="9"/>
        <v>285600</v>
      </c>
      <c r="AI16" s="121">
        <f t="shared" ca="1" si="10"/>
        <v>285600</v>
      </c>
      <c r="AJ16" s="49">
        <f t="shared" ca="1" si="11"/>
        <v>0</v>
      </c>
      <c r="AK16" s="50">
        <f t="shared" ca="1" si="11"/>
        <v>0</v>
      </c>
      <c r="AL16" s="50">
        <f t="shared" ca="1" si="11"/>
        <v>0</v>
      </c>
      <c r="AM16" s="50">
        <f t="shared" ca="1" si="11"/>
        <v>0</v>
      </c>
      <c r="AN16" s="50">
        <f t="shared" ca="1" si="11"/>
        <v>0</v>
      </c>
      <c r="AO16" s="50">
        <f t="shared" ca="1" si="11"/>
        <v>0</v>
      </c>
      <c r="AP16" s="51">
        <f t="shared" ca="1" si="11"/>
        <v>101.976</v>
      </c>
      <c r="AQ16" s="52">
        <f t="shared" ca="1" si="12"/>
        <v>101.976</v>
      </c>
      <c r="AR16" s="49" t="str">
        <f t="shared" ca="1" si="13"/>
        <v/>
      </c>
      <c r="AS16" s="50" t="str">
        <f t="shared" ca="1" si="13"/>
        <v/>
      </c>
      <c r="AT16" s="50" t="str">
        <f t="shared" ca="1" si="13"/>
        <v/>
      </c>
      <c r="AU16" s="50" t="str">
        <f t="shared" ca="1" si="13"/>
        <v/>
      </c>
      <c r="AV16" s="50" t="str">
        <f t="shared" ca="1" si="13"/>
        <v/>
      </c>
      <c r="AW16" s="50" t="str">
        <f t="shared" ca="1" si="13"/>
        <v/>
      </c>
      <c r="AX16" s="51">
        <f t="shared" ca="1" si="13"/>
        <v>2800.6589785831961</v>
      </c>
      <c r="AY16" s="52">
        <f t="shared" ca="1" si="13"/>
        <v>2800.6589785831961</v>
      </c>
      <c r="AZ16" s="37">
        <f t="shared" si="16"/>
        <v>73913.043478260865</v>
      </c>
      <c r="BA16" s="37">
        <f t="shared" si="14"/>
        <v>43589.743589743586</v>
      </c>
      <c r="BB16" s="37">
        <f t="shared" si="14"/>
        <v>47222.222222222226</v>
      </c>
      <c r="BC16" s="37">
        <f t="shared" si="14"/>
        <v>65384.61538461539</v>
      </c>
      <c r="BD16" s="37">
        <f t="shared" si="14"/>
        <v>23287.671232876713</v>
      </c>
      <c r="BE16" s="37">
        <f t="shared" si="14"/>
        <v>68000</v>
      </c>
      <c r="BF16" s="140">
        <f t="shared" si="14"/>
        <v>2800.6589785831961</v>
      </c>
      <c r="BG16" s="141">
        <f t="shared" si="17"/>
        <v>0</v>
      </c>
      <c r="BH16" s="141">
        <f t="shared" si="15"/>
        <v>0</v>
      </c>
      <c r="BI16" s="141">
        <f t="shared" si="15"/>
        <v>0</v>
      </c>
      <c r="BJ16" s="141">
        <v>0</v>
      </c>
      <c r="BK16" s="141"/>
      <c r="BL16" s="141">
        <f t="shared" si="15"/>
        <v>0</v>
      </c>
      <c r="BM16" s="141">
        <f t="shared" si="15"/>
        <v>7</v>
      </c>
    </row>
    <row r="17" spans="2:65" ht="15" thickBot="1">
      <c r="B17" s="3" t="s">
        <v>50</v>
      </c>
      <c r="C17" s="39">
        <v>0.45833333333333331</v>
      </c>
      <c r="D17" s="40">
        <v>0.5</v>
      </c>
      <c r="E17" s="194">
        <v>7.8E-2</v>
      </c>
      <c r="F17" s="194">
        <v>5.0999999999999997E-2</v>
      </c>
      <c r="G17" s="194">
        <v>6.7000000000000004E-2</v>
      </c>
      <c r="H17" s="194">
        <v>8.1000000000000003E-2</v>
      </c>
      <c r="I17" s="194">
        <v>3.5999999999999997E-2</v>
      </c>
      <c r="J17" s="194">
        <v>1.9E-2</v>
      </c>
      <c r="K17" s="194">
        <v>0.24199999999999999</v>
      </c>
      <c r="L17" s="41">
        <f t="shared" ca="1" si="6"/>
        <v>0</v>
      </c>
      <c r="M17" s="42">
        <f t="shared" si="7"/>
        <v>0</v>
      </c>
      <c r="N17" s="43">
        <f t="shared" si="7"/>
        <v>0</v>
      </c>
      <c r="O17" s="43">
        <f t="shared" si="7"/>
        <v>0</v>
      </c>
      <c r="P17" s="43">
        <f t="shared" si="7"/>
        <v>0</v>
      </c>
      <c r="Q17" s="43">
        <f t="shared" si="7"/>
        <v>0</v>
      </c>
      <c r="R17" s="43">
        <f t="shared" si="7"/>
        <v>0</v>
      </c>
      <c r="S17" s="44">
        <f t="shared" si="7"/>
        <v>0</v>
      </c>
      <c r="T17" s="45">
        <f t="shared" ca="1" si="8"/>
        <v>0</v>
      </c>
      <c r="U17" s="46">
        <v>8500</v>
      </c>
      <c r="V17" s="47">
        <v>8500</v>
      </c>
      <c r="W17" s="47">
        <v>8500</v>
      </c>
      <c r="X17" s="47">
        <v>8500</v>
      </c>
      <c r="Y17" s="47">
        <v>8500</v>
      </c>
      <c r="Z17" s="47">
        <v>8500</v>
      </c>
      <c r="AA17" s="48">
        <v>8500</v>
      </c>
      <c r="AB17" s="49">
        <f t="shared" ca="1" si="9"/>
        <v>0</v>
      </c>
      <c r="AC17" s="50">
        <f t="shared" ca="1" si="9"/>
        <v>0</v>
      </c>
      <c r="AD17" s="50">
        <f t="shared" ca="1" si="9"/>
        <v>0</v>
      </c>
      <c r="AE17" s="50">
        <f t="shared" ca="1" si="9"/>
        <v>0</v>
      </c>
      <c r="AF17" s="50">
        <f t="shared" ca="1" si="9"/>
        <v>0</v>
      </c>
      <c r="AG17" s="50">
        <f t="shared" ca="1" si="9"/>
        <v>0</v>
      </c>
      <c r="AH17" s="51">
        <f t="shared" ca="1" si="9"/>
        <v>0</v>
      </c>
      <c r="AI17" s="121">
        <f t="shared" ca="1" si="10"/>
        <v>0</v>
      </c>
      <c r="AJ17" s="49">
        <f t="shared" ca="1" si="11"/>
        <v>0</v>
      </c>
      <c r="AK17" s="50">
        <f t="shared" ca="1" si="11"/>
        <v>0</v>
      </c>
      <c r="AL17" s="50">
        <f t="shared" ca="1" si="11"/>
        <v>0</v>
      </c>
      <c r="AM17" s="50">
        <f t="shared" ca="1" si="11"/>
        <v>0</v>
      </c>
      <c r="AN17" s="50">
        <f t="shared" ca="1" si="11"/>
        <v>0</v>
      </c>
      <c r="AO17" s="50">
        <f t="shared" ca="1" si="11"/>
        <v>0</v>
      </c>
      <c r="AP17" s="51">
        <f t="shared" ca="1" si="11"/>
        <v>0</v>
      </c>
      <c r="AQ17" s="52">
        <f t="shared" ca="1" si="12"/>
        <v>0</v>
      </c>
      <c r="AR17" s="49" t="str">
        <f t="shared" ca="1" si="13"/>
        <v/>
      </c>
      <c r="AS17" s="50" t="str">
        <f t="shared" ca="1" si="13"/>
        <v/>
      </c>
      <c r="AT17" s="50" t="str">
        <f t="shared" ca="1" si="13"/>
        <v/>
      </c>
      <c r="AU17" s="50" t="str">
        <f t="shared" ca="1" si="13"/>
        <v/>
      </c>
      <c r="AV17" s="50" t="str">
        <f t="shared" ca="1" si="13"/>
        <v/>
      </c>
      <c r="AW17" s="50" t="str">
        <f t="shared" ca="1" si="13"/>
        <v/>
      </c>
      <c r="AX17" s="51" t="str">
        <f t="shared" ca="1" si="13"/>
        <v/>
      </c>
      <c r="AY17" s="52" t="str">
        <f t="shared" ca="1" si="13"/>
        <v/>
      </c>
      <c r="AZ17" s="37">
        <f t="shared" si="16"/>
        <v>18162.393162393164</v>
      </c>
      <c r="BA17" s="37">
        <f t="shared" si="14"/>
        <v>27777.777777777781</v>
      </c>
      <c r="BB17" s="37">
        <f t="shared" si="14"/>
        <v>21144.278606965174</v>
      </c>
      <c r="BC17" s="37">
        <f t="shared" si="14"/>
        <v>17489.711934156378</v>
      </c>
      <c r="BD17" s="37">
        <f t="shared" si="14"/>
        <v>39351.851851851854</v>
      </c>
      <c r="BE17" s="37">
        <f t="shared" si="14"/>
        <v>74561.403508771939</v>
      </c>
      <c r="BF17" s="140">
        <f t="shared" si="14"/>
        <v>5853.9944903581272</v>
      </c>
      <c r="BG17" s="141">
        <f t="shared" si="17"/>
        <v>0</v>
      </c>
      <c r="BH17" s="141">
        <f t="shared" si="15"/>
        <v>0</v>
      </c>
      <c r="BI17" s="141">
        <f t="shared" si="15"/>
        <v>0</v>
      </c>
      <c r="BJ17" s="141">
        <f t="shared" si="15"/>
        <v>0</v>
      </c>
      <c r="BK17" s="141">
        <f t="shared" si="15"/>
        <v>0</v>
      </c>
      <c r="BL17" s="141">
        <f t="shared" si="15"/>
        <v>0</v>
      </c>
      <c r="BM17" s="141">
        <f t="shared" si="15"/>
        <v>0</v>
      </c>
    </row>
    <row r="18" spans="2:65" ht="15" thickBot="1">
      <c r="B18" s="3" t="s">
        <v>51</v>
      </c>
      <c r="C18" s="39">
        <v>0.5</v>
      </c>
      <c r="D18" s="40">
        <v>0.54166666666666663</v>
      </c>
      <c r="E18" s="194">
        <v>0.35499999999999998</v>
      </c>
      <c r="F18" s="194">
        <v>6.8000000000000005E-2</v>
      </c>
      <c r="G18" s="194">
        <v>2.3E-2</v>
      </c>
      <c r="H18" s="194">
        <v>0.47</v>
      </c>
      <c r="I18" s="194">
        <v>0.22600000000000001</v>
      </c>
      <c r="J18" s="194">
        <v>2.1999999999999999E-2</v>
      </c>
      <c r="K18" s="194">
        <v>1.2E-2</v>
      </c>
      <c r="L18" s="41">
        <f t="shared" ca="1" si="6"/>
        <v>324</v>
      </c>
      <c r="M18" s="42">
        <f t="shared" si="7"/>
        <v>6</v>
      </c>
      <c r="N18" s="43">
        <f t="shared" si="7"/>
        <v>0</v>
      </c>
      <c r="O18" s="43">
        <f t="shared" si="7"/>
        <v>0</v>
      </c>
      <c r="P18" s="43">
        <f t="shared" si="7"/>
        <v>6</v>
      </c>
      <c r="Q18" s="43">
        <f t="shared" si="7"/>
        <v>0</v>
      </c>
      <c r="R18" s="43">
        <f t="shared" si="7"/>
        <v>0</v>
      </c>
      <c r="S18" s="44">
        <f t="shared" si="7"/>
        <v>0</v>
      </c>
      <c r="T18" s="45">
        <f t="shared" ca="1" si="8"/>
        <v>54</v>
      </c>
      <c r="U18" s="46">
        <v>8500</v>
      </c>
      <c r="V18" s="47">
        <v>8500</v>
      </c>
      <c r="W18" s="47">
        <v>8500</v>
      </c>
      <c r="X18" s="47">
        <v>8500</v>
      </c>
      <c r="Y18" s="47">
        <v>8500</v>
      </c>
      <c r="Z18" s="47">
        <v>8500</v>
      </c>
      <c r="AA18" s="48">
        <v>8500</v>
      </c>
      <c r="AB18" s="49">
        <f t="shared" ca="1" si="9"/>
        <v>204000</v>
      </c>
      <c r="AC18" s="50">
        <f t="shared" ca="1" si="9"/>
        <v>0</v>
      </c>
      <c r="AD18" s="50">
        <f t="shared" ca="1" si="9"/>
        <v>0</v>
      </c>
      <c r="AE18" s="50">
        <f t="shared" ca="1" si="9"/>
        <v>255000</v>
      </c>
      <c r="AF18" s="50">
        <f t="shared" ca="1" si="9"/>
        <v>0</v>
      </c>
      <c r="AG18" s="50">
        <f t="shared" ca="1" si="9"/>
        <v>0</v>
      </c>
      <c r="AH18" s="51">
        <f t="shared" ca="1" si="9"/>
        <v>0</v>
      </c>
      <c r="AI18" s="121">
        <f t="shared" ca="1" si="10"/>
        <v>459000</v>
      </c>
      <c r="AJ18" s="49">
        <f t="shared" ca="1" si="11"/>
        <v>51.12</v>
      </c>
      <c r="AK18" s="50">
        <f t="shared" ca="1" si="11"/>
        <v>0</v>
      </c>
      <c r="AL18" s="50">
        <f t="shared" ca="1" si="11"/>
        <v>0</v>
      </c>
      <c r="AM18" s="50">
        <f t="shared" ca="1" si="11"/>
        <v>84.6</v>
      </c>
      <c r="AN18" s="50">
        <f t="shared" ca="1" si="11"/>
        <v>0</v>
      </c>
      <c r="AO18" s="50">
        <f t="shared" ca="1" si="11"/>
        <v>0</v>
      </c>
      <c r="AP18" s="51">
        <f t="shared" ca="1" si="11"/>
        <v>0</v>
      </c>
      <c r="AQ18" s="52">
        <f t="shared" ca="1" si="12"/>
        <v>135.72</v>
      </c>
      <c r="AR18" s="49">
        <f t="shared" ca="1" si="13"/>
        <v>3990.6103286384978</v>
      </c>
      <c r="AS18" s="50" t="str">
        <f t="shared" ca="1" si="13"/>
        <v/>
      </c>
      <c r="AT18" s="50" t="str">
        <f t="shared" ca="1" si="13"/>
        <v/>
      </c>
      <c r="AU18" s="50">
        <f t="shared" ca="1" si="13"/>
        <v>3014.1843971631206</v>
      </c>
      <c r="AV18" s="50" t="str">
        <f t="shared" ca="1" si="13"/>
        <v/>
      </c>
      <c r="AW18" s="50" t="str">
        <f t="shared" ca="1" si="13"/>
        <v/>
      </c>
      <c r="AX18" s="51" t="str">
        <f t="shared" ca="1" si="13"/>
        <v/>
      </c>
      <c r="AY18" s="52">
        <f t="shared" ca="1" si="13"/>
        <v>3381.9628647214854</v>
      </c>
      <c r="AZ18" s="37">
        <f t="shared" si="16"/>
        <v>3990.6103286384982</v>
      </c>
      <c r="BA18" s="37">
        <f t="shared" si="14"/>
        <v>20833.333333333332</v>
      </c>
      <c r="BB18" s="37">
        <f t="shared" si="14"/>
        <v>61594.202898550728</v>
      </c>
      <c r="BC18" s="37">
        <f t="shared" si="14"/>
        <v>3014.184397163121</v>
      </c>
      <c r="BD18" s="37">
        <f t="shared" si="14"/>
        <v>6268.4365781710912</v>
      </c>
      <c r="BE18" s="37">
        <f t="shared" si="14"/>
        <v>64393.939393939399</v>
      </c>
      <c r="BF18" s="140">
        <f t="shared" si="14"/>
        <v>118055.55555555556</v>
      </c>
      <c r="BG18" s="141">
        <f t="shared" si="17"/>
        <v>6</v>
      </c>
      <c r="BH18" s="141">
        <f t="shared" si="15"/>
        <v>0</v>
      </c>
      <c r="BI18" s="141">
        <f t="shared" si="15"/>
        <v>0</v>
      </c>
      <c r="BJ18" s="141">
        <f t="shared" si="15"/>
        <v>6</v>
      </c>
      <c r="BK18" s="141">
        <f t="shared" si="15"/>
        <v>0</v>
      </c>
      <c r="BL18" s="141">
        <f t="shared" si="15"/>
        <v>0</v>
      </c>
      <c r="BM18" s="141">
        <f t="shared" si="15"/>
        <v>0</v>
      </c>
    </row>
    <row r="19" spans="2:65" ht="15" thickBot="1">
      <c r="B19" s="3" t="s">
        <v>51</v>
      </c>
      <c r="C19" s="39">
        <v>0.54166666666666663</v>
      </c>
      <c r="D19" s="40">
        <v>0.58333333333333337</v>
      </c>
      <c r="E19" s="194">
        <v>0.61699999999999999</v>
      </c>
      <c r="F19" s="194">
        <v>0.14699999999999999</v>
      </c>
      <c r="G19" s="194">
        <v>0.09</v>
      </c>
      <c r="H19" s="194">
        <v>0.30399999999999999</v>
      </c>
      <c r="I19" s="194">
        <v>3.5000000000000003E-2</v>
      </c>
      <c r="J19" s="194">
        <v>0.104</v>
      </c>
      <c r="K19" s="194">
        <v>2.5999999999999999E-2</v>
      </c>
      <c r="L19" s="41">
        <f t="shared" ca="1" si="6"/>
        <v>168</v>
      </c>
      <c r="M19" s="42">
        <f t="shared" si="7"/>
        <v>7</v>
      </c>
      <c r="N19" s="43">
        <f t="shared" si="7"/>
        <v>0</v>
      </c>
      <c r="O19" s="43">
        <f t="shared" si="7"/>
        <v>0</v>
      </c>
      <c r="P19" s="43">
        <f t="shared" si="7"/>
        <v>0</v>
      </c>
      <c r="Q19" s="43">
        <f t="shared" si="7"/>
        <v>0</v>
      </c>
      <c r="R19" s="43">
        <f t="shared" si="7"/>
        <v>0</v>
      </c>
      <c r="S19" s="44">
        <f t="shared" si="7"/>
        <v>0</v>
      </c>
      <c r="T19" s="45">
        <f t="shared" ca="1" si="8"/>
        <v>28</v>
      </c>
      <c r="U19" s="46">
        <v>8500</v>
      </c>
      <c r="V19" s="47">
        <v>8500</v>
      </c>
      <c r="W19" s="47">
        <v>8500</v>
      </c>
      <c r="X19" s="47">
        <v>8500</v>
      </c>
      <c r="Y19" s="47">
        <v>8500</v>
      </c>
      <c r="Z19" s="47">
        <v>8500</v>
      </c>
      <c r="AA19" s="48">
        <v>8500</v>
      </c>
      <c r="AB19" s="49">
        <f t="shared" ca="1" si="9"/>
        <v>238000</v>
      </c>
      <c r="AC19" s="50">
        <f t="shared" ca="1" si="9"/>
        <v>0</v>
      </c>
      <c r="AD19" s="50">
        <f t="shared" ca="1" si="9"/>
        <v>0</v>
      </c>
      <c r="AE19" s="50">
        <f t="shared" ca="1" si="9"/>
        <v>0</v>
      </c>
      <c r="AF19" s="50">
        <f t="shared" ca="1" si="9"/>
        <v>0</v>
      </c>
      <c r="AG19" s="50">
        <f t="shared" ca="1" si="9"/>
        <v>0</v>
      </c>
      <c r="AH19" s="51">
        <f t="shared" ca="1" si="9"/>
        <v>0</v>
      </c>
      <c r="AI19" s="121">
        <f t="shared" ca="1" si="10"/>
        <v>238000</v>
      </c>
      <c r="AJ19" s="49">
        <f t="shared" ca="1" si="11"/>
        <v>103.65600000000001</v>
      </c>
      <c r="AK19" s="50">
        <f t="shared" ca="1" si="11"/>
        <v>0</v>
      </c>
      <c r="AL19" s="50">
        <f t="shared" ca="1" si="11"/>
        <v>0</v>
      </c>
      <c r="AM19" s="50">
        <f t="shared" ca="1" si="11"/>
        <v>0</v>
      </c>
      <c r="AN19" s="50">
        <f t="shared" ca="1" si="11"/>
        <v>0</v>
      </c>
      <c r="AO19" s="50">
        <f t="shared" ca="1" si="11"/>
        <v>0</v>
      </c>
      <c r="AP19" s="51">
        <f t="shared" ca="1" si="11"/>
        <v>0</v>
      </c>
      <c r="AQ19" s="52">
        <f t="shared" ca="1" si="12"/>
        <v>103.65600000000001</v>
      </c>
      <c r="AR19" s="49">
        <f t="shared" ca="1" si="13"/>
        <v>2296.0561858454889</v>
      </c>
      <c r="AS19" s="50" t="str">
        <f t="shared" ca="1" si="13"/>
        <v/>
      </c>
      <c r="AT19" s="50" t="str">
        <f t="shared" ca="1" si="13"/>
        <v/>
      </c>
      <c r="AU19" s="50" t="str">
        <f t="shared" ca="1" si="13"/>
        <v/>
      </c>
      <c r="AV19" s="50" t="str">
        <f t="shared" ca="1" si="13"/>
        <v/>
      </c>
      <c r="AW19" s="50" t="str">
        <f t="shared" ca="1" si="13"/>
        <v/>
      </c>
      <c r="AX19" s="51" t="str">
        <f t="shared" ca="1" si="13"/>
        <v/>
      </c>
      <c r="AY19" s="52">
        <f t="shared" ca="1" si="13"/>
        <v>2296.0561858454889</v>
      </c>
      <c r="AZ19" s="37">
        <f t="shared" si="16"/>
        <v>2296.0561858454889</v>
      </c>
      <c r="BA19" s="37">
        <f t="shared" si="14"/>
        <v>9637.1882086167807</v>
      </c>
      <c r="BB19" s="37">
        <f t="shared" si="14"/>
        <v>15740.740740740743</v>
      </c>
      <c r="BC19" s="37">
        <f t="shared" si="14"/>
        <v>4660.0877192982462</v>
      </c>
      <c r="BD19" s="37">
        <f t="shared" si="14"/>
        <v>40476.190476190473</v>
      </c>
      <c r="BE19" s="37">
        <f t="shared" si="14"/>
        <v>13621.794871794873</v>
      </c>
      <c r="BF19" s="140">
        <f t="shared" si="14"/>
        <v>54487.179487179492</v>
      </c>
      <c r="BG19" s="141">
        <f t="shared" si="17"/>
        <v>7</v>
      </c>
      <c r="BH19" s="141">
        <f t="shared" si="15"/>
        <v>0</v>
      </c>
      <c r="BI19" s="141">
        <f t="shared" si="15"/>
        <v>0</v>
      </c>
      <c r="BJ19" s="141">
        <f t="shared" si="15"/>
        <v>0</v>
      </c>
      <c r="BK19" s="141">
        <f t="shared" si="15"/>
        <v>0</v>
      </c>
      <c r="BL19" s="141">
        <f t="shared" si="15"/>
        <v>0</v>
      </c>
      <c r="BM19" s="141">
        <f t="shared" si="15"/>
        <v>0</v>
      </c>
    </row>
    <row r="20" spans="2:65" ht="15" thickBot="1">
      <c r="B20" s="3" t="s">
        <v>52</v>
      </c>
      <c r="C20" s="39">
        <v>0.58333333333333337</v>
      </c>
      <c r="D20" s="40">
        <v>0.625</v>
      </c>
      <c r="E20" s="194">
        <v>0.19</v>
      </c>
      <c r="F20" s="194">
        <v>0.28000000000000003</v>
      </c>
      <c r="G20" s="194">
        <v>9.5000000000000001E-2</v>
      </c>
      <c r="H20" s="194">
        <v>0.313</v>
      </c>
      <c r="I20" s="194">
        <v>5.3999999999999999E-2</v>
      </c>
      <c r="J20" s="194">
        <v>5.0999999999999997E-2</v>
      </c>
      <c r="K20" s="194">
        <v>0.104</v>
      </c>
      <c r="L20" s="41">
        <f t="shared" ca="1" si="6"/>
        <v>0</v>
      </c>
      <c r="M20" s="42">
        <f t="shared" si="7"/>
        <v>0</v>
      </c>
      <c r="N20" s="43">
        <f t="shared" si="7"/>
        <v>0</v>
      </c>
      <c r="O20" s="43">
        <f t="shared" si="7"/>
        <v>0</v>
      </c>
      <c r="P20" s="43">
        <f t="shared" si="7"/>
        <v>0</v>
      </c>
      <c r="Q20" s="43">
        <f t="shared" si="7"/>
        <v>0</v>
      </c>
      <c r="R20" s="43">
        <f t="shared" si="7"/>
        <v>0</v>
      </c>
      <c r="S20" s="44">
        <f t="shared" si="7"/>
        <v>0</v>
      </c>
      <c r="T20" s="45">
        <f t="shared" ca="1" si="8"/>
        <v>0</v>
      </c>
      <c r="U20" s="46">
        <v>8500</v>
      </c>
      <c r="V20" s="47">
        <v>8500</v>
      </c>
      <c r="W20" s="47">
        <v>8500</v>
      </c>
      <c r="X20" s="47">
        <v>8500</v>
      </c>
      <c r="Y20" s="47">
        <v>8500</v>
      </c>
      <c r="Z20" s="47">
        <v>8500</v>
      </c>
      <c r="AA20" s="48">
        <v>8500</v>
      </c>
      <c r="AB20" s="49">
        <f t="shared" ca="1" si="9"/>
        <v>0</v>
      </c>
      <c r="AC20" s="50">
        <f t="shared" ca="1" si="9"/>
        <v>0</v>
      </c>
      <c r="AD20" s="50">
        <f t="shared" ca="1" si="9"/>
        <v>0</v>
      </c>
      <c r="AE20" s="50">
        <f t="shared" ca="1" si="9"/>
        <v>0</v>
      </c>
      <c r="AF20" s="50">
        <f t="shared" ca="1" si="9"/>
        <v>0</v>
      </c>
      <c r="AG20" s="50">
        <f t="shared" ca="1" si="9"/>
        <v>0</v>
      </c>
      <c r="AH20" s="51">
        <f t="shared" ca="1" si="9"/>
        <v>0</v>
      </c>
      <c r="AI20" s="121">
        <f t="shared" ca="1" si="10"/>
        <v>0</v>
      </c>
      <c r="AJ20" s="49">
        <f t="shared" ca="1" si="11"/>
        <v>0</v>
      </c>
      <c r="AK20" s="50">
        <f t="shared" ca="1" si="11"/>
        <v>0</v>
      </c>
      <c r="AL20" s="50">
        <f t="shared" ca="1" si="11"/>
        <v>0</v>
      </c>
      <c r="AM20" s="50">
        <f t="shared" ca="1" si="11"/>
        <v>0</v>
      </c>
      <c r="AN20" s="50">
        <f t="shared" ca="1" si="11"/>
        <v>0</v>
      </c>
      <c r="AO20" s="50">
        <f t="shared" ca="1" si="11"/>
        <v>0</v>
      </c>
      <c r="AP20" s="51">
        <f t="shared" ca="1" si="11"/>
        <v>0</v>
      </c>
      <c r="AQ20" s="52">
        <f t="shared" ca="1" si="12"/>
        <v>0</v>
      </c>
      <c r="AR20" s="49" t="str">
        <f t="shared" ca="1" si="13"/>
        <v/>
      </c>
      <c r="AS20" s="50" t="str">
        <f t="shared" ca="1" si="13"/>
        <v/>
      </c>
      <c r="AT20" s="50" t="str">
        <f t="shared" ca="1" si="13"/>
        <v/>
      </c>
      <c r="AU20" s="50" t="str">
        <f t="shared" ca="1" si="13"/>
        <v/>
      </c>
      <c r="AV20" s="50" t="str">
        <f t="shared" ca="1" si="13"/>
        <v/>
      </c>
      <c r="AW20" s="50" t="str">
        <f t="shared" ca="1" si="13"/>
        <v/>
      </c>
      <c r="AX20" s="51" t="str">
        <f t="shared" ca="1" si="13"/>
        <v/>
      </c>
      <c r="AY20" s="52" t="str">
        <f t="shared" ca="1" si="13"/>
        <v/>
      </c>
      <c r="AZ20" s="37">
        <f t="shared" si="16"/>
        <v>7456.1403508771937</v>
      </c>
      <c r="BA20" s="37">
        <f t="shared" si="14"/>
        <v>5059.5238095238092</v>
      </c>
      <c r="BB20" s="37">
        <f t="shared" si="14"/>
        <v>14912.280701754387</v>
      </c>
      <c r="BC20" s="37">
        <f t="shared" si="14"/>
        <v>4526.0915867944623</v>
      </c>
      <c r="BD20" s="37">
        <f t="shared" si="14"/>
        <v>26234.567901234568</v>
      </c>
      <c r="BE20" s="37">
        <f t="shared" si="14"/>
        <v>27777.777777777781</v>
      </c>
      <c r="BF20" s="140">
        <f t="shared" si="14"/>
        <v>13621.794871794873</v>
      </c>
      <c r="BG20" s="141">
        <f t="shared" si="17"/>
        <v>0</v>
      </c>
      <c r="BH20" s="141">
        <f t="shared" si="15"/>
        <v>0</v>
      </c>
      <c r="BI20" s="141">
        <f t="shared" si="15"/>
        <v>0</v>
      </c>
      <c r="BJ20" s="141">
        <f t="shared" si="15"/>
        <v>0</v>
      </c>
      <c r="BK20" s="141">
        <f t="shared" si="15"/>
        <v>0</v>
      </c>
      <c r="BL20" s="141">
        <f t="shared" si="15"/>
        <v>0</v>
      </c>
      <c r="BM20" s="141">
        <f t="shared" si="15"/>
        <v>0</v>
      </c>
    </row>
    <row r="21" spans="2:65" ht="15" thickBot="1">
      <c r="B21" s="3" t="s">
        <v>52</v>
      </c>
      <c r="C21" s="39">
        <v>0.625</v>
      </c>
      <c r="D21" s="40">
        <v>0.66666666666666663</v>
      </c>
      <c r="E21" s="194">
        <v>0.315</v>
      </c>
      <c r="F21" s="194">
        <v>0.44400000000000001</v>
      </c>
      <c r="G21" s="194">
        <v>0.47799999999999998</v>
      </c>
      <c r="H21" s="194">
        <v>0.03</v>
      </c>
      <c r="I21" s="194">
        <v>0.21299999999999999</v>
      </c>
      <c r="J21" s="194">
        <v>2.5000000000000001E-2</v>
      </c>
      <c r="K21" s="194">
        <v>0.13500000000000001</v>
      </c>
      <c r="L21" s="41">
        <f t="shared" ca="1" si="6"/>
        <v>474</v>
      </c>
      <c r="M21" s="42">
        <f t="shared" si="7"/>
        <v>5</v>
      </c>
      <c r="N21" s="43">
        <f t="shared" si="7"/>
        <v>6</v>
      </c>
      <c r="O21" s="43">
        <f t="shared" si="7"/>
        <v>7</v>
      </c>
      <c r="P21" s="43">
        <f t="shared" si="7"/>
        <v>0</v>
      </c>
      <c r="Q21" s="43">
        <f t="shared" si="7"/>
        <v>0</v>
      </c>
      <c r="R21" s="43">
        <f t="shared" si="7"/>
        <v>0</v>
      </c>
      <c r="S21" s="44">
        <f t="shared" si="7"/>
        <v>0</v>
      </c>
      <c r="T21" s="45">
        <f t="shared" ca="1" si="8"/>
        <v>79</v>
      </c>
      <c r="U21" s="46">
        <v>8500</v>
      </c>
      <c r="V21" s="47">
        <v>8500</v>
      </c>
      <c r="W21" s="47">
        <v>8500</v>
      </c>
      <c r="X21" s="47">
        <v>8500</v>
      </c>
      <c r="Y21" s="47">
        <v>8500</v>
      </c>
      <c r="Z21" s="47">
        <v>8500</v>
      </c>
      <c r="AA21" s="48">
        <v>8500</v>
      </c>
      <c r="AB21" s="49">
        <f t="shared" ca="1" si="9"/>
        <v>170000</v>
      </c>
      <c r="AC21" s="50">
        <f t="shared" ca="1" si="9"/>
        <v>204000</v>
      </c>
      <c r="AD21" s="50">
        <f t="shared" ca="1" si="9"/>
        <v>297500</v>
      </c>
      <c r="AE21" s="50">
        <f t="shared" ca="1" si="9"/>
        <v>0</v>
      </c>
      <c r="AF21" s="50">
        <f t="shared" ca="1" si="9"/>
        <v>0</v>
      </c>
      <c r="AG21" s="50">
        <f t="shared" ca="1" si="9"/>
        <v>0</v>
      </c>
      <c r="AH21" s="51">
        <f t="shared" ca="1" si="9"/>
        <v>0</v>
      </c>
      <c r="AI21" s="121">
        <f t="shared" ca="1" si="10"/>
        <v>671500</v>
      </c>
      <c r="AJ21" s="49">
        <f t="shared" ca="1" si="11"/>
        <v>37.799999999999997</v>
      </c>
      <c r="AK21" s="50">
        <f t="shared" ca="1" si="11"/>
        <v>63.936</v>
      </c>
      <c r="AL21" s="50">
        <f t="shared" ca="1" si="11"/>
        <v>100.38</v>
      </c>
      <c r="AM21" s="50">
        <f t="shared" ca="1" si="11"/>
        <v>0</v>
      </c>
      <c r="AN21" s="50">
        <f t="shared" ca="1" si="11"/>
        <v>0</v>
      </c>
      <c r="AO21" s="50">
        <f t="shared" ca="1" si="11"/>
        <v>0</v>
      </c>
      <c r="AP21" s="51">
        <f t="shared" ca="1" si="11"/>
        <v>0</v>
      </c>
      <c r="AQ21" s="52">
        <f t="shared" ca="1" si="12"/>
        <v>202.11599999999999</v>
      </c>
      <c r="AR21" s="49">
        <f t="shared" ca="1" si="13"/>
        <v>4497.3544973544977</v>
      </c>
      <c r="AS21" s="50">
        <f t="shared" ca="1" si="13"/>
        <v>3190.6906906906906</v>
      </c>
      <c r="AT21" s="50">
        <f t="shared" ca="1" si="13"/>
        <v>2963.7377963737799</v>
      </c>
      <c r="AU21" s="50" t="str">
        <f t="shared" ca="1" si="13"/>
        <v/>
      </c>
      <c r="AV21" s="50" t="str">
        <f t="shared" ca="1" si="13"/>
        <v/>
      </c>
      <c r="AW21" s="50" t="str">
        <f t="shared" ca="1" si="13"/>
        <v/>
      </c>
      <c r="AX21" s="51" t="str">
        <f t="shared" ca="1" si="13"/>
        <v/>
      </c>
      <c r="AY21" s="52">
        <f t="shared" ca="1" si="13"/>
        <v>3322.3495418472562</v>
      </c>
      <c r="AZ21" s="37">
        <f t="shared" si="16"/>
        <v>4497.3544973544977</v>
      </c>
      <c r="BA21" s="37">
        <f t="shared" si="14"/>
        <v>3190.6906906906906</v>
      </c>
      <c r="BB21" s="37">
        <f t="shared" si="14"/>
        <v>2963.7377963737799</v>
      </c>
      <c r="BC21" s="37">
        <f t="shared" si="14"/>
        <v>47222.222222222226</v>
      </c>
      <c r="BD21" s="37">
        <f t="shared" si="14"/>
        <v>6651.0172143974969</v>
      </c>
      <c r="BE21" s="37">
        <f t="shared" si="14"/>
        <v>56666.666666666664</v>
      </c>
      <c r="BF21" s="140">
        <f t="shared" si="14"/>
        <v>10493.827160493827</v>
      </c>
      <c r="BG21" s="141">
        <f t="shared" si="17"/>
        <v>5</v>
      </c>
      <c r="BH21" s="141">
        <f t="shared" si="15"/>
        <v>6</v>
      </c>
      <c r="BI21" s="141">
        <f t="shared" si="15"/>
        <v>7</v>
      </c>
      <c r="BJ21" s="141">
        <f t="shared" si="15"/>
        <v>0</v>
      </c>
      <c r="BK21" s="141">
        <f t="shared" si="15"/>
        <v>0</v>
      </c>
      <c r="BL21" s="141">
        <f t="shared" si="15"/>
        <v>0</v>
      </c>
      <c r="BM21" s="141">
        <f t="shared" si="15"/>
        <v>0</v>
      </c>
    </row>
    <row r="22" spans="2:65" ht="15" thickBot="1">
      <c r="B22" s="3" t="s">
        <v>52</v>
      </c>
      <c r="C22" s="39">
        <v>0.66666666666666663</v>
      </c>
      <c r="D22" s="40">
        <v>0.70833333333333337</v>
      </c>
      <c r="E22" s="194">
        <v>8.7999999999999995E-2</v>
      </c>
      <c r="F22" s="194">
        <v>0.20300000000000001</v>
      </c>
      <c r="G22" s="194">
        <v>4.1000000000000002E-2</v>
      </c>
      <c r="H22" s="194">
        <v>1.6E-2</v>
      </c>
      <c r="I22" s="194">
        <v>0.14499999999999999</v>
      </c>
      <c r="J22" s="194">
        <v>4.2999999999999997E-2</v>
      </c>
      <c r="K22" s="194">
        <v>0.159</v>
      </c>
      <c r="L22" s="41">
        <f t="shared" ca="1" si="6"/>
        <v>0</v>
      </c>
      <c r="M22" s="42">
        <f t="shared" si="7"/>
        <v>0</v>
      </c>
      <c r="N22" s="43">
        <f t="shared" si="7"/>
        <v>0</v>
      </c>
      <c r="O22" s="43">
        <f t="shared" si="7"/>
        <v>0</v>
      </c>
      <c r="P22" s="43">
        <f t="shared" si="7"/>
        <v>0</v>
      </c>
      <c r="Q22" s="43">
        <f t="shared" si="7"/>
        <v>0</v>
      </c>
      <c r="R22" s="43">
        <f t="shared" si="7"/>
        <v>0</v>
      </c>
      <c r="S22" s="44">
        <f t="shared" si="7"/>
        <v>0</v>
      </c>
      <c r="T22" s="45">
        <f t="shared" ca="1" si="8"/>
        <v>0</v>
      </c>
      <c r="U22" s="46">
        <v>8500</v>
      </c>
      <c r="V22" s="47">
        <v>8500</v>
      </c>
      <c r="W22" s="47">
        <v>8500</v>
      </c>
      <c r="X22" s="47">
        <v>8500</v>
      </c>
      <c r="Y22" s="47">
        <v>8500</v>
      </c>
      <c r="Z22" s="47">
        <v>8500</v>
      </c>
      <c r="AA22" s="48">
        <v>8500</v>
      </c>
      <c r="AB22" s="49">
        <f t="shared" ca="1" si="9"/>
        <v>0</v>
      </c>
      <c r="AC22" s="50">
        <f t="shared" ca="1" si="9"/>
        <v>0</v>
      </c>
      <c r="AD22" s="50">
        <f t="shared" ca="1" si="9"/>
        <v>0</v>
      </c>
      <c r="AE22" s="50">
        <f t="shared" ca="1" si="9"/>
        <v>0</v>
      </c>
      <c r="AF22" s="50">
        <f t="shared" ca="1" si="9"/>
        <v>0</v>
      </c>
      <c r="AG22" s="50">
        <f t="shared" ca="1" si="9"/>
        <v>0</v>
      </c>
      <c r="AH22" s="51">
        <f t="shared" ca="1" si="9"/>
        <v>0</v>
      </c>
      <c r="AI22" s="121">
        <f t="shared" ca="1" si="10"/>
        <v>0</v>
      </c>
      <c r="AJ22" s="49">
        <f t="shared" ca="1" si="11"/>
        <v>0</v>
      </c>
      <c r="AK22" s="50">
        <f t="shared" ca="1" si="11"/>
        <v>0</v>
      </c>
      <c r="AL22" s="50">
        <f t="shared" ca="1" si="11"/>
        <v>0</v>
      </c>
      <c r="AM22" s="50">
        <f t="shared" ca="1" si="11"/>
        <v>0</v>
      </c>
      <c r="AN22" s="50">
        <f t="shared" ca="1" si="11"/>
        <v>0</v>
      </c>
      <c r="AO22" s="50">
        <f t="shared" ca="1" si="11"/>
        <v>0</v>
      </c>
      <c r="AP22" s="51">
        <f t="shared" ca="1" si="11"/>
        <v>0</v>
      </c>
      <c r="AQ22" s="52">
        <f t="shared" ca="1" si="12"/>
        <v>0</v>
      </c>
      <c r="AR22" s="49" t="str">
        <f t="shared" ca="1" si="13"/>
        <v/>
      </c>
      <c r="AS22" s="50" t="str">
        <f t="shared" ca="1" si="13"/>
        <v/>
      </c>
      <c r="AT22" s="50" t="str">
        <f t="shared" ca="1" si="13"/>
        <v/>
      </c>
      <c r="AU22" s="50" t="str">
        <f t="shared" ca="1" si="13"/>
        <v/>
      </c>
      <c r="AV22" s="50" t="str">
        <f t="shared" ca="1" si="13"/>
        <v/>
      </c>
      <c r="AW22" s="50" t="str">
        <f t="shared" ca="1" si="13"/>
        <v/>
      </c>
      <c r="AX22" s="51" t="str">
        <f t="shared" ca="1" si="13"/>
        <v/>
      </c>
      <c r="AY22" s="52" t="str">
        <f t="shared" ca="1" si="13"/>
        <v/>
      </c>
      <c r="AZ22" s="37">
        <f t="shared" si="16"/>
        <v>16098.48484848485</v>
      </c>
      <c r="BA22" s="37">
        <f t="shared" si="14"/>
        <v>6978.6535303776682</v>
      </c>
      <c r="BB22" s="37">
        <f t="shared" si="14"/>
        <v>34552.845528455284</v>
      </c>
      <c r="BC22" s="37">
        <f t="shared" si="14"/>
        <v>88541.666666666672</v>
      </c>
      <c r="BD22" s="37">
        <f t="shared" si="14"/>
        <v>9770.1149425287367</v>
      </c>
      <c r="BE22" s="37">
        <f t="shared" si="14"/>
        <v>32945.736434108534</v>
      </c>
      <c r="BF22" s="140">
        <f t="shared" si="14"/>
        <v>8909.8532494758911</v>
      </c>
      <c r="BG22" s="141">
        <f t="shared" si="17"/>
        <v>0</v>
      </c>
      <c r="BH22" s="141">
        <f t="shared" si="15"/>
        <v>0</v>
      </c>
      <c r="BI22" s="141">
        <f t="shared" si="15"/>
        <v>0</v>
      </c>
      <c r="BJ22" s="141">
        <v>0</v>
      </c>
      <c r="BK22" s="141">
        <f t="shared" si="15"/>
        <v>0</v>
      </c>
      <c r="BL22" s="141">
        <f t="shared" si="15"/>
        <v>0</v>
      </c>
      <c r="BM22" s="141">
        <f t="shared" si="15"/>
        <v>0</v>
      </c>
    </row>
    <row r="23" spans="2:65" ht="15" thickBot="1">
      <c r="B23" s="3" t="s">
        <v>52</v>
      </c>
      <c r="C23" s="39">
        <v>0.70833333333333337</v>
      </c>
      <c r="D23" s="40">
        <v>0.75</v>
      </c>
      <c r="E23" s="194">
        <v>2.5000000000000001E-2</v>
      </c>
      <c r="F23" s="194">
        <v>0.42199999999999999</v>
      </c>
      <c r="G23" s="194">
        <v>4.2999999999999997E-2</v>
      </c>
      <c r="H23" s="194">
        <v>5.2999999999999999E-2</v>
      </c>
      <c r="I23" s="194">
        <v>0.251</v>
      </c>
      <c r="J23" s="194">
        <v>0.125</v>
      </c>
      <c r="K23" s="194">
        <v>8.5000000000000006E-2</v>
      </c>
      <c r="L23" s="41">
        <f t="shared" ca="1" si="6"/>
        <v>144</v>
      </c>
      <c r="M23" s="42">
        <f t="shared" si="7"/>
        <v>0</v>
      </c>
      <c r="N23" s="43">
        <f t="shared" si="7"/>
        <v>6</v>
      </c>
      <c r="O23" s="43">
        <f t="shared" si="7"/>
        <v>0</v>
      </c>
      <c r="P23" s="43">
        <f t="shared" si="7"/>
        <v>0</v>
      </c>
      <c r="Q23" s="43">
        <f t="shared" si="7"/>
        <v>0</v>
      </c>
      <c r="R23" s="43">
        <f t="shared" si="7"/>
        <v>0</v>
      </c>
      <c r="S23" s="44">
        <f t="shared" si="7"/>
        <v>0</v>
      </c>
      <c r="T23" s="45">
        <f t="shared" ca="1" si="8"/>
        <v>24</v>
      </c>
      <c r="U23" s="46">
        <v>8500</v>
      </c>
      <c r="V23" s="47">
        <v>8500</v>
      </c>
      <c r="W23" s="47">
        <v>8500</v>
      </c>
      <c r="X23" s="47">
        <v>8500</v>
      </c>
      <c r="Y23" s="47">
        <v>8500</v>
      </c>
      <c r="Z23" s="47">
        <v>8500</v>
      </c>
      <c r="AA23" s="48">
        <v>8500</v>
      </c>
      <c r="AB23" s="49">
        <f t="shared" ca="1" si="9"/>
        <v>0</v>
      </c>
      <c r="AC23" s="50">
        <f t="shared" ca="1" si="9"/>
        <v>204000</v>
      </c>
      <c r="AD23" s="50">
        <f t="shared" ca="1" si="9"/>
        <v>0</v>
      </c>
      <c r="AE23" s="50">
        <f t="shared" ca="1" si="9"/>
        <v>0</v>
      </c>
      <c r="AF23" s="50">
        <f t="shared" ca="1" si="9"/>
        <v>0</v>
      </c>
      <c r="AG23" s="50">
        <f t="shared" ca="1" si="9"/>
        <v>0</v>
      </c>
      <c r="AH23" s="51">
        <f t="shared" ca="1" si="9"/>
        <v>0</v>
      </c>
      <c r="AI23" s="121">
        <f t="shared" ca="1" si="10"/>
        <v>204000</v>
      </c>
      <c r="AJ23" s="49">
        <f t="shared" ca="1" si="11"/>
        <v>0</v>
      </c>
      <c r="AK23" s="50">
        <f t="shared" ca="1" si="11"/>
        <v>60.768000000000001</v>
      </c>
      <c r="AL23" s="50">
        <f t="shared" ca="1" si="11"/>
        <v>0</v>
      </c>
      <c r="AM23" s="50">
        <f t="shared" ca="1" si="11"/>
        <v>0</v>
      </c>
      <c r="AN23" s="50">
        <f t="shared" ca="1" si="11"/>
        <v>0</v>
      </c>
      <c r="AO23" s="50">
        <f t="shared" ca="1" si="11"/>
        <v>0</v>
      </c>
      <c r="AP23" s="51">
        <f t="shared" ca="1" si="11"/>
        <v>0</v>
      </c>
      <c r="AQ23" s="52">
        <f t="shared" ca="1" si="12"/>
        <v>60.768000000000001</v>
      </c>
      <c r="AR23" s="49" t="str">
        <f t="shared" ca="1" si="13"/>
        <v/>
      </c>
      <c r="AS23" s="50">
        <f t="shared" ca="1" si="13"/>
        <v>3357.0300157977881</v>
      </c>
      <c r="AT23" s="50" t="str">
        <f t="shared" ca="1" si="13"/>
        <v/>
      </c>
      <c r="AU23" s="50" t="str">
        <f t="shared" ca="1" si="13"/>
        <v/>
      </c>
      <c r="AV23" s="50" t="str">
        <f t="shared" ca="1" si="13"/>
        <v/>
      </c>
      <c r="AW23" s="50" t="str">
        <f t="shared" ca="1" si="13"/>
        <v/>
      </c>
      <c r="AX23" s="51" t="str">
        <f t="shared" ca="1" si="13"/>
        <v/>
      </c>
      <c r="AY23" s="52">
        <f t="shared" ca="1" si="13"/>
        <v>3357.0300157977881</v>
      </c>
      <c r="AZ23" s="37">
        <f t="shared" si="16"/>
        <v>56666.666666666664</v>
      </c>
      <c r="BA23" s="37">
        <f t="shared" si="14"/>
        <v>3357.0300157977886</v>
      </c>
      <c r="BB23" s="37">
        <f t="shared" si="14"/>
        <v>32945.736434108534</v>
      </c>
      <c r="BC23" s="37">
        <f t="shared" si="14"/>
        <v>26729.559748427677</v>
      </c>
      <c r="BD23" s="37">
        <f t="shared" si="14"/>
        <v>5644.0903054448872</v>
      </c>
      <c r="BE23" s="37">
        <f t="shared" si="14"/>
        <v>11333.333333333334</v>
      </c>
      <c r="BF23" s="140">
        <f t="shared" si="14"/>
        <v>16666.666666666668</v>
      </c>
      <c r="BG23" s="141">
        <f t="shared" si="17"/>
        <v>0</v>
      </c>
      <c r="BH23" s="141">
        <f t="shared" si="15"/>
        <v>6</v>
      </c>
      <c r="BI23" s="141">
        <f t="shared" si="15"/>
        <v>0</v>
      </c>
      <c r="BJ23" s="141">
        <f t="shared" si="15"/>
        <v>0</v>
      </c>
      <c r="BK23" s="141">
        <f t="shared" si="15"/>
        <v>0</v>
      </c>
      <c r="BL23" s="141">
        <f t="shared" si="15"/>
        <v>0</v>
      </c>
      <c r="BM23" s="141">
        <f t="shared" si="15"/>
        <v>0</v>
      </c>
    </row>
    <row r="24" spans="2:65" ht="15" thickBot="1">
      <c r="B24" s="3" t="s">
        <v>48</v>
      </c>
      <c r="C24" s="39">
        <v>0.75</v>
      </c>
      <c r="D24" s="40">
        <v>0.79166666666666663</v>
      </c>
      <c r="E24" s="194">
        <v>0.41</v>
      </c>
      <c r="F24" s="194">
        <v>0.442</v>
      </c>
      <c r="G24" s="194">
        <v>0.55000000000000004</v>
      </c>
      <c r="H24" s="194">
        <v>0.38200000000000001</v>
      </c>
      <c r="I24" s="194">
        <v>1.0429999999999999</v>
      </c>
      <c r="J24" s="194">
        <v>0.46300000000000002</v>
      </c>
      <c r="K24" s="194">
        <v>1.121</v>
      </c>
      <c r="L24" s="41">
        <f t="shared" ca="1" si="6"/>
        <v>528</v>
      </c>
      <c r="M24" s="42">
        <f t="shared" si="7"/>
        <v>0</v>
      </c>
      <c r="N24" s="43">
        <f t="shared" si="7"/>
        <v>0</v>
      </c>
      <c r="O24" s="43">
        <f t="shared" si="7"/>
        <v>5</v>
      </c>
      <c r="P24" s="43">
        <f t="shared" si="7"/>
        <v>0</v>
      </c>
      <c r="Q24" s="43">
        <f t="shared" si="7"/>
        <v>7</v>
      </c>
      <c r="R24" s="43">
        <f t="shared" si="7"/>
        <v>0</v>
      </c>
      <c r="S24" s="44">
        <f t="shared" si="7"/>
        <v>7</v>
      </c>
      <c r="T24" s="45">
        <f t="shared" ca="1" si="8"/>
        <v>88</v>
      </c>
      <c r="U24" s="46">
        <v>13600</v>
      </c>
      <c r="V24" s="47">
        <v>13600</v>
      </c>
      <c r="W24" s="47">
        <v>13600</v>
      </c>
      <c r="X24" s="47">
        <v>13600</v>
      </c>
      <c r="Y24" s="47">
        <v>13600</v>
      </c>
      <c r="Z24" s="47">
        <v>13600</v>
      </c>
      <c r="AA24" s="48">
        <v>13600</v>
      </c>
      <c r="AB24" s="49">
        <f t="shared" ca="1" si="9"/>
        <v>0</v>
      </c>
      <c r="AC24" s="50">
        <f t="shared" ca="1" si="9"/>
        <v>0</v>
      </c>
      <c r="AD24" s="50">
        <f t="shared" ca="1" si="9"/>
        <v>340000</v>
      </c>
      <c r="AE24" s="50">
        <f t="shared" ca="1" si="9"/>
        <v>0</v>
      </c>
      <c r="AF24" s="50">
        <f t="shared" ca="1" si="9"/>
        <v>476000</v>
      </c>
      <c r="AG24" s="50">
        <f t="shared" ca="1" si="9"/>
        <v>0</v>
      </c>
      <c r="AH24" s="51">
        <f t="shared" ca="1" si="9"/>
        <v>380800</v>
      </c>
      <c r="AI24" s="121">
        <f t="shared" ca="1" si="10"/>
        <v>1196800</v>
      </c>
      <c r="AJ24" s="49">
        <f t="shared" ca="1" si="11"/>
        <v>0</v>
      </c>
      <c r="AK24" s="50">
        <f t="shared" ca="1" si="11"/>
        <v>0</v>
      </c>
      <c r="AL24" s="50">
        <f t="shared" ca="1" si="11"/>
        <v>82.5</v>
      </c>
      <c r="AM24" s="50">
        <f t="shared" ca="1" si="11"/>
        <v>0</v>
      </c>
      <c r="AN24" s="50">
        <f t="shared" ca="1" si="11"/>
        <v>219.02999999999997</v>
      </c>
      <c r="AO24" s="50">
        <f t="shared" ca="1" si="11"/>
        <v>0</v>
      </c>
      <c r="AP24" s="51">
        <f t="shared" ca="1" si="11"/>
        <v>188.328</v>
      </c>
      <c r="AQ24" s="52">
        <f t="shared" ca="1" si="12"/>
        <v>489.85799999999995</v>
      </c>
      <c r="AR24" s="49" t="str">
        <f t="shared" ca="1" si="13"/>
        <v/>
      </c>
      <c r="AS24" s="50" t="str">
        <f t="shared" ca="1" si="13"/>
        <v/>
      </c>
      <c r="AT24" s="50">
        <f t="shared" ca="1" si="13"/>
        <v>4121.212121212121</v>
      </c>
      <c r="AU24" s="50" t="str">
        <f t="shared" ca="1" si="13"/>
        <v/>
      </c>
      <c r="AV24" s="50">
        <f t="shared" ca="1" si="13"/>
        <v>2173.2182806008313</v>
      </c>
      <c r="AW24" s="50" t="str">
        <f t="shared" ca="1" si="13"/>
        <v/>
      </c>
      <c r="AX24" s="51">
        <f t="shared" ca="1" si="13"/>
        <v>2022.0041629497473</v>
      </c>
      <c r="AY24" s="52">
        <f t="shared" ca="1" si="13"/>
        <v>2443.1569965173585</v>
      </c>
      <c r="AZ24" s="37">
        <f t="shared" si="16"/>
        <v>5528.4552845528451</v>
      </c>
      <c r="BA24" s="37">
        <f t="shared" si="14"/>
        <v>5128.2051282051279</v>
      </c>
      <c r="BB24" s="37">
        <f t="shared" si="14"/>
        <v>4121.212121212121</v>
      </c>
      <c r="BC24" s="37">
        <f t="shared" si="14"/>
        <v>5933.6823734729487</v>
      </c>
      <c r="BD24" s="37">
        <f t="shared" si="14"/>
        <v>2173.2182806008309</v>
      </c>
      <c r="BE24" s="37">
        <f t="shared" si="14"/>
        <v>4895.6083513318927</v>
      </c>
      <c r="BF24" s="140">
        <f t="shared" si="14"/>
        <v>2022.0041629497471</v>
      </c>
      <c r="BG24" s="141">
        <f t="shared" si="17"/>
        <v>0</v>
      </c>
      <c r="BH24" s="141">
        <f t="shared" si="15"/>
        <v>0</v>
      </c>
      <c r="BI24" s="141">
        <f t="shared" si="15"/>
        <v>5</v>
      </c>
      <c r="BJ24" s="141">
        <f t="shared" si="15"/>
        <v>0</v>
      </c>
      <c r="BK24" s="141">
        <f t="shared" si="15"/>
        <v>7</v>
      </c>
      <c r="BL24" s="141">
        <f t="shared" si="15"/>
        <v>0</v>
      </c>
      <c r="BM24" s="141">
        <f t="shared" si="15"/>
        <v>7</v>
      </c>
    </row>
    <row r="25" spans="2:65" ht="15" thickBot="1">
      <c r="B25" s="3" t="s">
        <v>48</v>
      </c>
      <c r="C25" s="39">
        <v>0.79166666666666663</v>
      </c>
      <c r="D25" s="40">
        <v>0.83333333333333337</v>
      </c>
      <c r="E25" s="194">
        <v>0.38800000000000001</v>
      </c>
      <c r="F25" s="194">
        <v>0.34799999999999998</v>
      </c>
      <c r="G25" s="194">
        <v>0.49199999999999999</v>
      </c>
      <c r="H25" s="194">
        <v>5.5E-2</v>
      </c>
      <c r="I25" s="194">
        <v>0.107</v>
      </c>
      <c r="J25" s="194">
        <v>0.312</v>
      </c>
      <c r="K25" s="194">
        <v>0.77800000000000002</v>
      </c>
      <c r="L25" s="41">
        <f t="shared" ca="1" si="6"/>
        <v>144</v>
      </c>
      <c r="M25" s="42">
        <f t="shared" si="7"/>
        <v>0</v>
      </c>
      <c r="N25" s="43">
        <f t="shared" si="7"/>
        <v>0</v>
      </c>
      <c r="O25" s="43">
        <f t="shared" si="7"/>
        <v>0</v>
      </c>
      <c r="P25" s="43">
        <f t="shared" si="7"/>
        <v>0</v>
      </c>
      <c r="Q25" s="43">
        <f t="shared" si="7"/>
        <v>0</v>
      </c>
      <c r="R25" s="43">
        <f t="shared" si="7"/>
        <v>0</v>
      </c>
      <c r="S25" s="44">
        <f t="shared" si="7"/>
        <v>6</v>
      </c>
      <c r="T25" s="45">
        <f t="shared" ca="1" si="8"/>
        <v>24</v>
      </c>
      <c r="U25" s="46">
        <v>17000</v>
      </c>
      <c r="V25" s="47">
        <v>17000</v>
      </c>
      <c r="W25" s="47">
        <v>17000</v>
      </c>
      <c r="X25" s="47">
        <v>17000</v>
      </c>
      <c r="Y25" s="47">
        <v>17000</v>
      </c>
      <c r="Z25" s="47">
        <v>17000</v>
      </c>
      <c r="AA25" s="48">
        <v>17000</v>
      </c>
      <c r="AB25" s="49">
        <f t="shared" ca="1" si="9"/>
        <v>0</v>
      </c>
      <c r="AC25" s="50">
        <f t="shared" ca="1" si="9"/>
        <v>0</v>
      </c>
      <c r="AD25" s="50">
        <f t="shared" ca="1" si="9"/>
        <v>0</v>
      </c>
      <c r="AE25" s="50">
        <f t="shared" ca="1" si="9"/>
        <v>0</v>
      </c>
      <c r="AF25" s="50">
        <f t="shared" ca="1" si="9"/>
        <v>0</v>
      </c>
      <c r="AG25" s="50">
        <f t="shared" ca="1" si="9"/>
        <v>0</v>
      </c>
      <c r="AH25" s="51">
        <f t="shared" ca="1" si="9"/>
        <v>408000</v>
      </c>
      <c r="AI25" s="121">
        <f t="shared" ca="1" si="10"/>
        <v>408000</v>
      </c>
      <c r="AJ25" s="49">
        <f t="shared" ca="1" si="11"/>
        <v>0</v>
      </c>
      <c r="AK25" s="50">
        <f t="shared" ca="1" si="11"/>
        <v>0</v>
      </c>
      <c r="AL25" s="50">
        <f t="shared" ca="1" si="11"/>
        <v>0</v>
      </c>
      <c r="AM25" s="50">
        <f t="shared" ca="1" si="11"/>
        <v>0</v>
      </c>
      <c r="AN25" s="50">
        <f t="shared" ca="1" si="11"/>
        <v>0</v>
      </c>
      <c r="AO25" s="50">
        <f t="shared" ca="1" si="11"/>
        <v>0</v>
      </c>
      <c r="AP25" s="51">
        <f t="shared" ca="1" si="11"/>
        <v>112.03200000000001</v>
      </c>
      <c r="AQ25" s="52">
        <f t="shared" ca="1" si="12"/>
        <v>112.03200000000001</v>
      </c>
      <c r="AR25" s="49" t="str">
        <f t="shared" ca="1" si="13"/>
        <v/>
      </c>
      <c r="AS25" s="50" t="str">
        <f t="shared" ca="1" si="13"/>
        <v/>
      </c>
      <c r="AT25" s="50" t="str">
        <f t="shared" ca="1" si="13"/>
        <v/>
      </c>
      <c r="AU25" s="50" t="str">
        <f t="shared" ca="1" si="13"/>
        <v/>
      </c>
      <c r="AV25" s="50" t="str">
        <f t="shared" ca="1" si="13"/>
        <v/>
      </c>
      <c r="AW25" s="50" t="str">
        <f t="shared" ca="1" si="13"/>
        <v/>
      </c>
      <c r="AX25" s="51">
        <f t="shared" ca="1" si="13"/>
        <v>3641.816623821765</v>
      </c>
      <c r="AY25" s="52">
        <f t="shared" ca="1" si="13"/>
        <v>3641.816623821765</v>
      </c>
      <c r="AZ25" s="37">
        <f t="shared" si="16"/>
        <v>7302.405498281787</v>
      </c>
      <c r="BA25" s="37">
        <f t="shared" si="14"/>
        <v>8141.7624521072803</v>
      </c>
      <c r="BB25" s="37">
        <f t="shared" si="14"/>
        <v>5758.8075880758815</v>
      </c>
      <c r="BC25" s="37">
        <f t="shared" si="14"/>
        <v>51515.15151515152</v>
      </c>
      <c r="BD25" s="37">
        <f t="shared" si="14"/>
        <v>26479.7507788162</v>
      </c>
      <c r="BE25" s="37">
        <f t="shared" si="14"/>
        <v>9081.196581196582</v>
      </c>
      <c r="BF25" s="140">
        <f t="shared" si="14"/>
        <v>3641.8166238217655</v>
      </c>
      <c r="BG25" s="141">
        <f t="shared" si="17"/>
        <v>0</v>
      </c>
      <c r="BH25" s="141">
        <f t="shared" si="15"/>
        <v>0</v>
      </c>
      <c r="BI25" s="141">
        <f t="shared" si="15"/>
        <v>0</v>
      </c>
      <c r="BJ25" s="141">
        <f t="shared" si="15"/>
        <v>0</v>
      </c>
      <c r="BK25" s="141">
        <f t="shared" si="15"/>
        <v>0</v>
      </c>
      <c r="BL25" s="141">
        <f t="shared" si="15"/>
        <v>0</v>
      </c>
      <c r="BM25" s="141">
        <f t="shared" si="15"/>
        <v>6</v>
      </c>
    </row>
    <row r="26" spans="2:65" ht="15" thickBot="1">
      <c r="B26" s="3" t="s">
        <v>47</v>
      </c>
      <c r="C26" s="39">
        <v>0.83333333333333337</v>
      </c>
      <c r="D26" s="40">
        <v>0.875</v>
      </c>
      <c r="E26" s="194">
        <v>0.86599999999999999</v>
      </c>
      <c r="F26" s="194">
        <v>1.2629999999999999</v>
      </c>
      <c r="G26" s="194">
        <v>0.92200000000000004</v>
      </c>
      <c r="H26" s="194">
        <v>0.32800000000000001</v>
      </c>
      <c r="I26" s="194">
        <v>0.45200000000000001</v>
      </c>
      <c r="J26" s="194">
        <v>1.052</v>
      </c>
      <c r="K26" s="194">
        <v>0.371</v>
      </c>
      <c r="L26" s="41">
        <f t="shared" ca="1" si="6"/>
        <v>0</v>
      </c>
      <c r="M26" s="42">
        <f t="shared" si="7"/>
        <v>0</v>
      </c>
      <c r="N26" s="43">
        <f t="shared" si="7"/>
        <v>0</v>
      </c>
      <c r="O26" s="43">
        <f t="shared" si="7"/>
        <v>0</v>
      </c>
      <c r="P26" s="43">
        <f t="shared" si="7"/>
        <v>0</v>
      </c>
      <c r="Q26" s="43">
        <f t="shared" si="7"/>
        <v>0</v>
      </c>
      <c r="R26" s="43">
        <f t="shared" si="7"/>
        <v>0</v>
      </c>
      <c r="S26" s="44">
        <f t="shared" si="7"/>
        <v>0</v>
      </c>
      <c r="T26" s="45">
        <f t="shared" ca="1" si="8"/>
        <v>0</v>
      </c>
      <c r="U26" s="46">
        <v>51000</v>
      </c>
      <c r="V26" s="47">
        <v>51000</v>
      </c>
      <c r="W26" s="47">
        <v>51000</v>
      </c>
      <c r="X26" s="47">
        <v>51000</v>
      </c>
      <c r="Y26" s="47">
        <v>51000</v>
      </c>
      <c r="Z26" s="47">
        <v>51000</v>
      </c>
      <c r="AA26" s="48">
        <v>51000</v>
      </c>
      <c r="AB26" s="49">
        <f t="shared" ca="1" si="9"/>
        <v>0</v>
      </c>
      <c r="AC26" s="50">
        <f t="shared" ca="1" si="9"/>
        <v>0</v>
      </c>
      <c r="AD26" s="50">
        <f t="shared" ca="1" si="9"/>
        <v>0</v>
      </c>
      <c r="AE26" s="50">
        <f t="shared" ca="1" si="9"/>
        <v>0</v>
      </c>
      <c r="AF26" s="50">
        <f t="shared" ca="1" si="9"/>
        <v>0</v>
      </c>
      <c r="AG26" s="50">
        <f t="shared" ca="1" si="9"/>
        <v>0</v>
      </c>
      <c r="AH26" s="51">
        <f t="shared" ca="1" si="9"/>
        <v>0</v>
      </c>
      <c r="AI26" s="121">
        <f t="shared" ca="1" si="10"/>
        <v>0</v>
      </c>
      <c r="AJ26" s="49">
        <f t="shared" ca="1" si="11"/>
        <v>0</v>
      </c>
      <c r="AK26" s="50">
        <f t="shared" ca="1" si="11"/>
        <v>0</v>
      </c>
      <c r="AL26" s="50">
        <f t="shared" ca="1" si="11"/>
        <v>0</v>
      </c>
      <c r="AM26" s="50">
        <f t="shared" ca="1" si="11"/>
        <v>0</v>
      </c>
      <c r="AN26" s="50">
        <f t="shared" ca="1" si="11"/>
        <v>0</v>
      </c>
      <c r="AO26" s="50">
        <f t="shared" ca="1" si="11"/>
        <v>0</v>
      </c>
      <c r="AP26" s="51">
        <f t="shared" ca="1" si="11"/>
        <v>0</v>
      </c>
      <c r="AQ26" s="52">
        <f t="shared" ca="1" si="12"/>
        <v>0</v>
      </c>
      <c r="AR26" s="49" t="str">
        <f t="shared" ca="1" si="13"/>
        <v/>
      </c>
      <c r="AS26" s="50" t="str">
        <f t="shared" ca="1" si="13"/>
        <v/>
      </c>
      <c r="AT26" s="50" t="str">
        <f t="shared" ca="1" si="13"/>
        <v/>
      </c>
      <c r="AU26" s="50" t="str">
        <f t="shared" ca="1" si="13"/>
        <v/>
      </c>
      <c r="AV26" s="50" t="str">
        <f t="shared" ca="1" si="13"/>
        <v/>
      </c>
      <c r="AW26" s="50" t="str">
        <f t="shared" ca="1" si="13"/>
        <v/>
      </c>
      <c r="AX26" s="51" t="str">
        <f t="shared" ca="1" si="13"/>
        <v/>
      </c>
      <c r="AY26" s="52" t="str">
        <f t="shared" ca="1" si="13"/>
        <v/>
      </c>
      <c r="AZ26" s="37">
        <f t="shared" si="16"/>
        <v>9815.2424942263278</v>
      </c>
      <c r="BA26" s="37">
        <f t="shared" si="14"/>
        <v>6730.007917656374</v>
      </c>
      <c r="BB26" s="37">
        <f t="shared" si="14"/>
        <v>9219.0889370932746</v>
      </c>
      <c r="BC26" s="37">
        <f t="shared" si="14"/>
        <v>25914.634146341461</v>
      </c>
      <c r="BD26" s="37">
        <f t="shared" si="14"/>
        <v>18805.309734513274</v>
      </c>
      <c r="BE26" s="37">
        <f t="shared" si="14"/>
        <v>8079.847908745247</v>
      </c>
      <c r="BF26" s="140">
        <f t="shared" si="14"/>
        <v>22911.051212938004</v>
      </c>
      <c r="BG26" s="141">
        <f>VLOOKUP(AZ26,$BU$2:$BV$9,2,TRUE)</f>
        <v>0</v>
      </c>
      <c r="BH26" s="141">
        <f t="shared" ref="BH26:BH28" si="18">VLOOKUP(BA26,$BU$2:$BV$9,2,TRUE)</f>
        <v>0</v>
      </c>
      <c r="BI26" s="141">
        <f t="shared" ref="BI26:BI28" si="19">VLOOKUP(BB26,$BU$2:$BV$9,2,TRUE)</f>
        <v>0</v>
      </c>
      <c r="BJ26" s="141">
        <f t="shared" ref="BJ26:BJ28" si="20">VLOOKUP(BC26,$BU$2:$BV$9,2,TRUE)</f>
        <v>0</v>
      </c>
      <c r="BK26" s="141">
        <f t="shared" ref="BK26:BK28" si="21">VLOOKUP(BD26,$BU$2:$BV$9,2,TRUE)</f>
        <v>0</v>
      </c>
      <c r="BL26" s="141">
        <f t="shared" ref="BL26:BL28" si="22">VLOOKUP(BE26,$BU$2:$BV$9,2,TRUE)</f>
        <v>0</v>
      </c>
      <c r="BM26" s="141">
        <f t="shared" ref="BM26:BM28" si="23">VLOOKUP(BF26,$BU$2:$BV$9,2,TRUE)</f>
        <v>0</v>
      </c>
    </row>
    <row r="27" spans="2:65" ht="15" thickBot="1">
      <c r="B27" s="3" t="s">
        <v>47</v>
      </c>
      <c r="C27" s="39">
        <v>0.875</v>
      </c>
      <c r="D27" s="40">
        <v>0.91666666666666663</v>
      </c>
      <c r="E27" s="194">
        <v>1.1819999999999999</v>
      </c>
      <c r="F27" s="194">
        <v>1.2050000000000001</v>
      </c>
      <c r="G27" s="194">
        <v>1.339</v>
      </c>
      <c r="H27" s="194">
        <v>0.27800000000000002</v>
      </c>
      <c r="I27" s="194">
        <v>0.51</v>
      </c>
      <c r="J27" s="194">
        <v>0.71899999999999997</v>
      </c>
      <c r="K27" s="194">
        <v>0.61599999999999999</v>
      </c>
      <c r="L27" s="41">
        <f t="shared" ca="1" si="6"/>
        <v>210</v>
      </c>
      <c r="M27" s="42">
        <f t="shared" si="7"/>
        <v>0</v>
      </c>
      <c r="N27" s="43">
        <f t="shared" si="7"/>
        <v>0</v>
      </c>
      <c r="O27" s="43">
        <f t="shared" si="7"/>
        <v>7</v>
      </c>
      <c r="P27" s="43">
        <f t="shared" si="7"/>
        <v>0</v>
      </c>
      <c r="Q27" s="43">
        <f t="shared" si="7"/>
        <v>0</v>
      </c>
      <c r="R27" s="43">
        <f t="shared" si="7"/>
        <v>0</v>
      </c>
      <c r="S27" s="44">
        <f t="shared" si="7"/>
        <v>0</v>
      </c>
      <c r="T27" s="45">
        <f t="shared" ca="1" si="8"/>
        <v>35</v>
      </c>
      <c r="U27" s="46">
        <v>51000</v>
      </c>
      <c r="V27" s="47">
        <v>51000</v>
      </c>
      <c r="W27" s="47">
        <v>51000</v>
      </c>
      <c r="X27" s="47">
        <v>51000</v>
      </c>
      <c r="Y27" s="47">
        <v>51000</v>
      </c>
      <c r="Z27" s="47">
        <v>51000</v>
      </c>
      <c r="AA27" s="48">
        <v>51000</v>
      </c>
      <c r="AB27" s="49">
        <f t="shared" ca="1" si="9"/>
        <v>0</v>
      </c>
      <c r="AC27" s="50">
        <f t="shared" ca="1" si="9"/>
        <v>0</v>
      </c>
      <c r="AD27" s="50">
        <f t="shared" ca="1" si="9"/>
        <v>1785000</v>
      </c>
      <c r="AE27" s="50">
        <f t="shared" ca="1" si="9"/>
        <v>0</v>
      </c>
      <c r="AF27" s="50">
        <f t="shared" ca="1" si="9"/>
        <v>0</v>
      </c>
      <c r="AG27" s="50">
        <f t="shared" ca="1" si="9"/>
        <v>0</v>
      </c>
      <c r="AH27" s="51">
        <f t="shared" ca="1" si="9"/>
        <v>0</v>
      </c>
      <c r="AI27" s="121">
        <f t="shared" ca="1" si="10"/>
        <v>1785000</v>
      </c>
      <c r="AJ27" s="49">
        <f t="shared" ca="1" si="11"/>
        <v>0</v>
      </c>
      <c r="AK27" s="50">
        <f t="shared" ca="1" si="11"/>
        <v>0</v>
      </c>
      <c r="AL27" s="50">
        <f t="shared" ca="1" si="11"/>
        <v>281.19</v>
      </c>
      <c r="AM27" s="50">
        <f t="shared" ca="1" si="11"/>
        <v>0</v>
      </c>
      <c r="AN27" s="50">
        <f t="shared" ca="1" si="11"/>
        <v>0</v>
      </c>
      <c r="AO27" s="50">
        <f t="shared" ca="1" si="11"/>
        <v>0</v>
      </c>
      <c r="AP27" s="51">
        <f t="shared" ca="1" si="11"/>
        <v>0</v>
      </c>
      <c r="AQ27" s="52">
        <f t="shared" ca="1" si="12"/>
        <v>281.19</v>
      </c>
      <c r="AR27" s="49" t="str">
        <f t="shared" ca="1" si="13"/>
        <v/>
      </c>
      <c r="AS27" s="50" t="str">
        <f t="shared" ca="1" si="13"/>
        <v/>
      </c>
      <c r="AT27" s="50">
        <f t="shared" ca="1" si="13"/>
        <v>6348.0209111277072</v>
      </c>
      <c r="AU27" s="50" t="str">
        <f t="shared" ca="1" si="13"/>
        <v/>
      </c>
      <c r="AV27" s="50" t="str">
        <f t="shared" ca="1" si="13"/>
        <v/>
      </c>
      <c r="AW27" s="50" t="str">
        <f t="shared" ca="1" si="13"/>
        <v/>
      </c>
      <c r="AX27" s="51" t="str">
        <f t="shared" ca="1" si="13"/>
        <v/>
      </c>
      <c r="AY27" s="52">
        <f t="shared" ca="1" si="13"/>
        <v>6348.0209111277072</v>
      </c>
      <c r="AZ27" s="37">
        <f t="shared" si="16"/>
        <v>7191.2013536379018</v>
      </c>
      <c r="BA27" s="37">
        <f t="shared" si="14"/>
        <v>7053.9419087136921</v>
      </c>
      <c r="BB27" s="37">
        <f t="shared" si="14"/>
        <v>6348.0209111277072</v>
      </c>
      <c r="BC27" s="37">
        <f t="shared" si="14"/>
        <v>30575.539568345321</v>
      </c>
      <c r="BD27" s="37">
        <f t="shared" si="14"/>
        <v>16666.666666666668</v>
      </c>
      <c r="BE27" s="37">
        <f t="shared" si="14"/>
        <v>11821.974965229485</v>
      </c>
      <c r="BF27" s="140">
        <f t="shared" si="14"/>
        <v>13798.701298701299</v>
      </c>
      <c r="BG27" s="141">
        <f t="shared" ref="BG27:BG28" si="24">VLOOKUP(AZ27,$BU$2:$BV$9,2,TRUE)</f>
        <v>0</v>
      </c>
      <c r="BH27" s="141">
        <f t="shared" si="18"/>
        <v>0</v>
      </c>
      <c r="BI27" s="141">
        <f t="shared" si="19"/>
        <v>7</v>
      </c>
      <c r="BJ27" s="141">
        <f t="shared" si="20"/>
        <v>0</v>
      </c>
      <c r="BK27" s="141">
        <f t="shared" si="21"/>
        <v>0</v>
      </c>
      <c r="BL27" s="141">
        <f t="shared" si="22"/>
        <v>0</v>
      </c>
      <c r="BM27" s="141">
        <f t="shared" si="23"/>
        <v>0</v>
      </c>
    </row>
    <row r="28" spans="2:65" ht="15" thickBot="1">
      <c r="B28" s="3" t="s">
        <v>47</v>
      </c>
      <c r="C28" s="39">
        <v>0.91666666666666663</v>
      </c>
      <c r="D28" s="40">
        <v>0.95833333333333337</v>
      </c>
      <c r="E28" s="194">
        <v>6.7000000000000004E-2</v>
      </c>
      <c r="F28" s="194">
        <v>0.56399999999999995</v>
      </c>
      <c r="G28" s="194">
        <v>0.877</v>
      </c>
      <c r="H28" s="194">
        <v>8.5999999999999993E-2</v>
      </c>
      <c r="I28" s="194">
        <v>0.88500000000000001</v>
      </c>
      <c r="J28" s="194">
        <v>0.154</v>
      </c>
      <c r="K28" s="194">
        <v>2.3E-2</v>
      </c>
      <c r="L28" s="41">
        <f t="shared" ca="1" si="6"/>
        <v>588</v>
      </c>
      <c r="M28" s="42">
        <f t="shared" si="7"/>
        <v>0</v>
      </c>
      <c r="N28" s="43">
        <f t="shared" si="7"/>
        <v>7</v>
      </c>
      <c r="O28" s="43">
        <f t="shared" si="7"/>
        <v>7</v>
      </c>
      <c r="P28" s="43">
        <f t="shared" si="7"/>
        <v>0</v>
      </c>
      <c r="Q28" s="43">
        <f t="shared" si="7"/>
        <v>7</v>
      </c>
      <c r="R28" s="43">
        <f t="shared" si="7"/>
        <v>0</v>
      </c>
      <c r="S28" s="44">
        <f t="shared" si="7"/>
        <v>0</v>
      </c>
      <c r="T28" s="45">
        <f t="shared" ca="1" si="8"/>
        <v>98</v>
      </c>
      <c r="U28" s="46">
        <v>12750</v>
      </c>
      <c r="V28" s="47">
        <v>12750</v>
      </c>
      <c r="W28" s="47">
        <v>12750</v>
      </c>
      <c r="X28" s="47">
        <v>12750</v>
      </c>
      <c r="Y28" s="47">
        <v>12750</v>
      </c>
      <c r="Z28" s="47">
        <v>12750</v>
      </c>
      <c r="AA28" s="48">
        <v>12750</v>
      </c>
      <c r="AB28" s="49">
        <f t="shared" ca="1" si="9"/>
        <v>0</v>
      </c>
      <c r="AC28" s="50">
        <f t="shared" ca="1" si="9"/>
        <v>357000</v>
      </c>
      <c r="AD28" s="50">
        <f t="shared" ca="1" si="9"/>
        <v>446250</v>
      </c>
      <c r="AE28" s="50">
        <f t="shared" ca="1" si="9"/>
        <v>0</v>
      </c>
      <c r="AF28" s="50">
        <f t="shared" ca="1" si="9"/>
        <v>446250</v>
      </c>
      <c r="AG28" s="50">
        <f t="shared" ca="1" si="9"/>
        <v>0</v>
      </c>
      <c r="AH28" s="51">
        <f t="shared" ca="1" si="9"/>
        <v>0</v>
      </c>
      <c r="AI28" s="121">
        <f t="shared" ca="1" si="10"/>
        <v>1249500</v>
      </c>
      <c r="AJ28" s="49">
        <f t="shared" ca="1" si="11"/>
        <v>0</v>
      </c>
      <c r="AK28" s="50">
        <f t="shared" ca="1" si="11"/>
        <v>94.751999999999995</v>
      </c>
      <c r="AL28" s="50">
        <f t="shared" ca="1" si="11"/>
        <v>184.17</v>
      </c>
      <c r="AM28" s="50">
        <f t="shared" ca="1" si="11"/>
        <v>0</v>
      </c>
      <c r="AN28" s="50">
        <f t="shared" ca="1" si="11"/>
        <v>185.85</v>
      </c>
      <c r="AO28" s="50">
        <f t="shared" ca="1" si="11"/>
        <v>0</v>
      </c>
      <c r="AP28" s="51">
        <f t="shared" ca="1" si="11"/>
        <v>0</v>
      </c>
      <c r="AQ28" s="52">
        <f t="shared" ca="1" si="12"/>
        <v>464.77199999999993</v>
      </c>
      <c r="AR28" s="49" t="str">
        <f t="shared" ca="1" si="13"/>
        <v/>
      </c>
      <c r="AS28" s="50">
        <f t="shared" ca="1" si="13"/>
        <v>3767.7304964539007</v>
      </c>
      <c r="AT28" s="50">
        <f t="shared" ca="1" si="13"/>
        <v>2423.0330672748005</v>
      </c>
      <c r="AU28" s="50" t="str">
        <f t="shared" ca="1" si="13"/>
        <v/>
      </c>
      <c r="AV28" s="50">
        <f t="shared" ca="1" si="13"/>
        <v>2401.129943502825</v>
      </c>
      <c r="AW28" s="50" t="str">
        <f t="shared" ca="1" si="13"/>
        <v/>
      </c>
      <c r="AX28" s="51" t="str">
        <f t="shared" ca="1" si="13"/>
        <v/>
      </c>
      <c r="AY28" s="52">
        <f t="shared" ca="1" si="13"/>
        <v>2688.4149647569134</v>
      </c>
      <c r="AZ28" s="37">
        <f t="shared" si="16"/>
        <v>31716.417910447759</v>
      </c>
      <c r="BA28" s="37">
        <f t="shared" si="14"/>
        <v>3767.7304964539012</v>
      </c>
      <c r="BB28" s="37">
        <f t="shared" si="14"/>
        <v>2423.0330672748005</v>
      </c>
      <c r="BC28" s="37">
        <f t="shared" si="14"/>
        <v>24709.302325581397</v>
      </c>
      <c r="BD28" s="37">
        <f t="shared" si="14"/>
        <v>2401.129943502825</v>
      </c>
      <c r="BE28" s="37">
        <f t="shared" si="14"/>
        <v>13798.701298701299</v>
      </c>
      <c r="BF28" s="140">
        <f t="shared" si="14"/>
        <v>92391.304347826095</v>
      </c>
      <c r="BG28" s="141">
        <f t="shared" si="24"/>
        <v>0</v>
      </c>
      <c r="BH28" s="141">
        <f t="shared" si="18"/>
        <v>7</v>
      </c>
      <c r="BI28" s="141">
        <f t="shared" si="19"/>
        <v>7</v>
      </c>
      <c r="BJ28" s="141">
        <f t="shared" si="20"/>
        <v>0</v>
      </c>
      <c r="BK28" s="141">
        <f t="shared" si="21"/>
        <v>7</v>
      </c>
      <c r="BL28" s="141">
        <f t="shared" si="22"/>
        <v>0</v>
      </c>
      <c r="BM28" s="141">
        <f t="shared" si="23"/>
        <v>0</v>
      </c>
    </row>
    <row r="29" spans="2:65" ht="15" thickBot="1">
      <c r="B29" s="3" t="s">
        <v>49</v>
      </c>
      <c r="C29" s="54">
        <v>0.95833333333333337</v>
      </c>
      <c r="D29" s="55">
        <v>0</v>
      </c>
      <c r="E29" s="194">
        <v>3.6999999999999998E-2</v>
      </c>
      <c r="F29" s="194">
        <v>0.875</v>
      </c>
      <c r="G29" s="194">
        <v>0.54600000000000004</v>
      </c>
      <c r="H29" s="194">
        <v>0.11700000000000001</v>
      </c>
      <c r="I29" s="194">
        <v>0.05</v>
      </c>
      <c r="J29" s="194">
        <v>0.95699999999999996</v>
      </c>
      <c r="K29" s="194">
        <v>5.3999999999999999E-2</v>
      </c>
      <c r="L29" s="56">
        <f t="shared" ca="1" si="6"/>
        <v>516</v>
      </c>
      <c r="M29" s="57">
        <f t="shared" si="7"/>
        <v>0</v>
      </c>
      <c r="N29" s="58">
        <f t="shared" si="7"/>
        <v>7</v>
      </c>
      <c r="O29" s="58">
        <f t="shared" si="7"/>
        <v>6</v>
      </c>
      <c r="P29" s="58">
        <f t="shared" si="7"/>
        <v>0</v>
      </c>
      <c r="Q29" s="58">
        <f t="shared" si="7"/>
        <v>0</v>
      </c>
      <c r="R29" s="58">
        <f t="shared" si="7"/>
        <v>7</v>
      </c>
      <c r="S29" s="59">
        <f t="shared" si="7"/>
        <v>0</v>
      </c>
      <c r="T29" s="60">
        <f t="shared" ca="1" si="8"/>
        <v>86</v>
      </c>
      <c r="U29" s="61">
        <v>12750</v>
      </c>
      <c r="V29" s="62">
        <v>12750</v>
      </c>
      <c r="W29" s="62">
        <v>12750</v>
      </c>
      <c r="X29" s="62">
        <v>12750</v>
      </c>
      <c r="Y29" s="62">
        <v>12750</v>
      </c>
      <c r="Z29" s="62">
        <v>12750</v>
      </c>
      <c r="AA29" s="63">
        <v>12750</v>
      </c>
      <c r="AB29" s="64">
        <f t="shared" ca="1" si="9"/>
        <v>0</v>
      </c>
      <c r="AC29" s="65">
        <f t="shared" ca="1" si="9"/>
        <v>357000</v>
      </c>
      <c r="AD29" s="65">
        <f t="shared" ca="1" si="9"/>
        <v>382500</v>
      </c>
      <c r="AE29" s="65">
        <f t="shared" ca="1" si="9"/>
        <v>0</v>
      </c>
      <c r="AF29" s="65">
        <f t="shared" ca="1" si="9"/>
        <v>0</v>
      </c>
      <c r="AG29" s="65">
        <f t="shared" ca="1" si="9"/>
        <v>357000</v>
      </c>
      <c r="AH29" s="66">
        <f t="shared" ca="1" si="9"/>
        <v>0</v>
      </c>
      <c r="AI29" s="122">
        <f t="shared" ca="1" si="10"/>
        <v>1096500</v>
      </c>
      <c r="AJ29" s="64">
        <f t="shared" ca="1" si="11"/>
        <v>0</v>
      </c>
      <c r="AK29" s="65">
        <f t="shared" ca="1" si="11"/>
        <v>147</v>
      </c>
      <c r="AL29" s="65">
        <f t="shared" ca="1" si="11"/>
        <v>98.28</v>
      </c>
      <c r="AM29" s="65">
        <f t="shared" ca="1" si="11"/>
        <v>0</v>
      </c>
      <c r="AN29" s="65">
        <f t="shared" ca="1" si="11"/>
        <v>0</v>
      </c>
      <c r="AO29" s="65">
        <f t="shared" ca="1" si="11"/>
        <v>160.77599999999998</v>
      </c>
      <c r="AP29" s="66">
        <f t="shared" ca="1" si="11"/>
        <v>0</v>
      </c>
      <c r="AQ29" s="67">
        <f t="shared" ca="1" si="12"/>
        <v>406.05599999999998</v>
      </c>
      <c r="AR29" s="64" t="str">
        <f t="shared" ca="1" si="13"/>
        <v/>
      </c>
      <c r="AS29" s="65">
        <f t="shared" ca="1" si="13"/>
        <v>2428.5714285714284</v>
      </c>
      <c r="AT29" s="65">
        <f t="shared" ca="1" si="13"/>
        <v>3891.9413919413919</v>
      </c>
      <c r="AU29" s="65" t="str">
        <f t="shared" ca="1" si="13"/>
        <v/>
      </c>
      <c r="AV29" s="65" t="str">
        <f t="shared" ca="1" si="13"/>
        <v/>
      </c>
      <c r="AW29" s="65">
        <f t="shared" ca="1" si="13"/>
        <v>2220.480668756531</v>
      </c>
      <c r="AX29" s="66" t="str">
        <f t="shared" ca="1" si="13"/>
        <v/>
      </c>
      <c r="AY29" s="67">
        <f t="shared" ca="1" si="13"/>
        <v>2700.366451917962</v>
      </c>
      <c r="AZ29" s="37">
        <f t="shared" si="16"/>
        <v>57432.432432432433</v>
      </c>
      <c r="BA29" s="37">
        <f t="shared" si="14"/>
        <v>2428.5714285714284</v>
      </c>
      <c r="BB29" s="37">
        <f t="shared" si="14"/>
        <v>3891.9413919413914</v>
      </c>
      <c r="BC29" s="37">
        <f t="shared" si="14"/>
        <v>18162.39316239316</v>
      </c>
      <c r="BD29" s="37">
        <f t="shared" si="14"/>
        <v>42500</v>
      </c>
      <c r="BE29" s="37">
        <f t="shared" si="14"/>
        <v>2220.480668756531</v>
      </c>
      <c r="BF29" s="140">
        <f t="shared" si="14"/>
        <v>39351.851851851854</v>
      </c>
      <c r="BG29" s="141">
        <f t="shared" si="17"/>
        <v>0</v>
      </c>
      <c r="BH29" s="141">
        <f t="shared" si="15"/>
        <v>7</v>
      </c>
      <c r="BI29" s="141">
        <f t="shared" si="15"/>
        <v>6</v>
      </c>
      <c r="BJ29" s="141">
        <f t="shared" si="15"/>
        <v>0</v>
      </c>
      <c r="BK29" s="141">
        <f t="shared" si="15"/>
        <v>0</v>
      </c>
      <c r="BL29" s="141">
        <f t="shared" si="15"/>
        <v>7</v>
      </c>
      <c r="BM29" s="141">
        <f t="shared" si="15"/>
        <v>0</v>
      </c>
    </row>
    <row r="30" spans="2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25">SUM(M6:M29)</f>
        <v>18</v>
      </c>
      <c r="N30" s="70">
        <f t="shared" si="25"/>
        <v>26</v>
      </c>
      <c r="O30" s="70">
        <f t="shared" si="25"/>
        <v>39</v>
      </c>
      <c r="P30" s="70">
        <f t="shared" si="25"/>
        <v>13</v>
      </c>
      <c r="Q30" s="70">
        <f t="shared" si="25"/>
        <v>14</v>
      </c>
      <c r="R30" s="70">
        <f t="shared" si="25"/>
        <v>7</v>
      </c>
      <c r="S30" s="70">
        <f t="shared" si="25"/>
        <v>27</v>
      </c>
      <c r="T30" s="71">
        <f t="shared" ca="1" si="25"/>
        <v>642</v>
      </c>
      <c r="U30" s="80">
        <f>AVERAGE(U6:U29)</f>
        <v>11590.104166666666</v>
      </c>
      <c r="V30" s="80">
        <f t="shared" ref="V30:AA30" si="26">AVERAGE(V6:V29)</f>
        <v>11590.104166666666</v>
      </c>
      <c r="W30" s="80">
        <f t="shared" si="26"/>
        <v>11590.104166666666</v>
      </c>
      <c r="X30" s="80">
        <f t="shared" si="26"/>
        <v>11590.104166666666</v>
      </c>
      <c r="Y30" s="80">
        <f t="shared" si="26"/>
        <v>11590.104166666666</v>
      </c>
      <c r="Z30" s="80">
        <f t="shared" si="26"/>
        <v>11590.104166666666</v>
      </c>
      <c r="AA30" s="80">
        <f t="shared" si="26"/>
        <v>11590.104166666666</v>
      </c>
      <c r="AB30" s="70">
        <f t="shared" ref="AB30:AQ30" ca="1" si="27">SUM(AB6:AB29)</f>
        <v>612000</v>
      </c>
      <c r="AC30" s="70">
        <f t="shared" ca="1" si="27"/>
        <v>1122000</v>
      </c>
      <c r="AD30" s="70">
        <f t="shared" ca="1" si="27"/>
        <v>3407437.5</v>
      </c>
      <c r="AE30" s="70">
        <f t="shared" ca="1" si="27"/>
        <v>411187.5</v>
      </c>
      <c r="AF30" s="70">
        <f t="shared" ca="1" si="27"/>
        <v>922250</v>
      </c>
      <c r="AG30" s="70">
        <f t="shared" ca="1" si="27"/>
        <v>357000</v>
      </c>
      <c r="AH30" s="70">
        <f t="shared" ca="1" si="27"/>
        <v>1199350</v>
      </c>
      <c r="AI30" s="71">
        <f t="shared" ca="1" si="27"/>
        <v>8031225</v>
      </c>
      <c r="AJ30" s="70">
        <f t="shared" ca="1" si="27"/>
        <v>192.57600000000002</v>
      </c>
      <c r="AK30" s="70">
        <f t="shared" ca="1" si="27"/>
        <v>366.45600000000002</v>
      </c>
      <c r="AL30" s="70">
        <f t="shared" ca="1" si="27"/>
        <v>816.87</v>
      </c>
      <c r="AM30" s="70">
        <f t="shared" ca="1" si="27"/>
        <v>148.44</v>
      </c>
      <c r="AN30" s="70">
        <f t="shared" ca="1" si="27"/>
        <v>404.88</v>
      </c>
      <c r="AO30" s="70">
        <f t="shared" ca="1" si="27"/>
        <v>160.77599999999998</v>
      </c>
      <c r="AP30" s="70">
        <f t="shared" ca="1" si="27"/>
        <v>474.74400000000003</v>
      </c>
      <c r="AQ30" s="71">
        <f t="shared" ca="1" si="27"/>
        <v>2564.7419999999997</v>
      </c>
      <c r="AR30" s="70">
        <f t="shared" ref="AR30:AY30" ca="1" si="28">AB30/AJ30</f>
        <v>3177.9661016949149</v>
      </c>
      <c r="AS30" s="70">
        <f t="shared" ca="1" si="28"/>
        <v>3061.7591197851857</v>
      </c>
      <c r="AT30" s="70">
        <f t="shared" ca="1" si="28"/>
        <v>4171.3338719747326</v>
      </c>
      <c r="AU30" s="70">
        <f t="shared" ca="1" si="28"/>
        <v>2770.0586095392077</v>
      </c>
      <c r="AV30" s="70">
        <f t="shared" ca="1" si="28"/>
        <v>2277.8354080221302</v>
      </c>
      <c r="AW30" s="70">
        <f t="shared" ca="1" si="28"/>
        <v>2220.480668756531</v>
      </c>
      <c r="AX30" s="70">
        <f t="shared" ca="1" si="28"/>
        <v>2526.3089159631295</v>
      </c>
      <c r="AY30" s="72">
        <f t="shared" ca="1" si="28"/>
        <v>3131.3968422554785</v>
      </c>
      <c r="AZ30" s="73"/>
      <c r="BA30" s="73"/>
      <c r="BB30" s="73"/>
      <c r="BC30" s="73"/>
      <c r="BD30" s="73"/>
      <c r="BE30" s="73"/>
      <c r="BF30" s="73"/>
    </row>
    <row r="31" spans="2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5" ht="15" thickBot="1">
      <c r="B32" s="3"/>
      <c r="C32" s="68"/>
      <c r="D32" s="116">
        <f>M32</f>
        <v>7555102</v>
      </c>
      <c r="E32" s="68"/>
      <c r="F32" s="68"/>
      <c r="G32" s="68"/>
      <c r="H32" s="69"/>
      <c r="I32" s="69"/>
      <c r="J32" s="69"/>
      <c r="L32" s="76" t="s">
        <v>26</v>
      </c>
      <c r="M32" s="99">
        <v>7555102</v>
      </c>
      <c r="N32" s="78"/>
      <c r="O32" s="77"/>
      <c r="P32" s="77"/>
      <c r="Q32" s="77"/>
      <c r="R32" s="77"/>
      <c r="S32" s="77"/>
      <c r="T32" s="77"/>
      <c r="U32" s="74"/>
      <c r="V32" s="133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745.96199999999999</v>
      </c>
      <c r="AR32" s="68"/>
      <c r="AS32" s="68"/>
      <c r="AT32" s="68"/>
      <c r="AU32" s="68"/>
      <c r="AV32" s="68"/>
      <c r="AW32" s="68"/>
      <c r="AX32" s="68"/>
      <c r="AY32" s="81">
        <f ca="1">AI30</f>
        <v>8031225</v>
      </c>
      <c r="AZ32" s="73" t="s">
        <v>27</v>
      </c>
      <c r="BA32" s="73" t="s">
        <v>28</v>
      </c>
      <c r="BB32" s="73" t="s">
        <v>36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1" t="s">
        <v>31</v>
      </c>
      <c r="M33" s="78">
        <f ca="1">AI30/AQ30</f>
        <v>3131.3968422554785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0.29085264716684955</v>
      </c>
      <c r="AR33" s="68"/>
      <c r="AS33" s="68"/>
      <c r="AT33" s="68"/>
      <c r="AU33" s="68"/>
      <c r="AV33" s="68"/>
      <c r="AW33" s="68"/>
      <c r="AX33" s="68"/>
      <c r="AY33" s="84">
        <f ca="1">AY32-M32</f>
        <v>476123</v>
      </c>
      <c r="AZ33" s="147">
        <f ca="1">AQ30*70%</f>
        <v>1795.3193999999996</v>
      </c>
      <c r="BA33" s="73"/>
      <c r="BB33" s="73">
        <f ca="1">BA33+AZ33</f>
        <v>1795.3193999999996</v>
      </c>
      <c r="BC33" s="73">
        <f ca="1">AY32</f>
        <v>8031225</v>
      </c>
      <c r="BD33" s="73">
        <f ca="1">BC33/BB33</f>
        <v>4473.4240603649696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1" t="s">
        <v>32</v>
      </c>
      <c r="M34" s="85">
        <f ca="1">M33*3</f>
        <v>9394.1905267664351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>
        <f ca="1">SUM(AQ26:AQ28)</f>
        <v>745.96199999999999</v>
      </c>
      <c r="BB35" s="142">
        <f ca="1">BA35/BB33</f>
        <v>0.41550378166692797</v>
      </c>
      <c r="BC35" s="73"/>
      <c r="BD35" s="73"/>
      <c r="BE35" s="73"/>
      <c r="BF35" s="73"/>
    </row>
    <row r="36" spans="1:58">
      <c r="AZ36" s="73"/>
      <c r="BA36" s="73"/>
      <c r="BB36" s="73"/>
      <c r="BC36" s="73"/>
      <c r="BD36" s="73"/>
    </row>
    <row r="38" spans="1:58" s="96" customFormat="1" ht="15.6">
      <c r="A38" s="95"/>
    </row>
    <row r="42" spans="1:58">
      <c r="U42" s="142"/>
    </row>
    <row r="43" spans="1:58">
      <c r="U43" s="142"/>
    </row>
    <row r="44" spans="1:58">
      <c r="V44" s="142"/>
      <c r="W44" s="142"/>
      <c r="X44" s="142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5" priority="1" operator="containsText" text="Paid">
      <formula>NOT(ISERROR(SEARCH("Paid",B6)))</formula>
    </cfRule>
    <cfRule type="containsText" dxfId="34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54"/>
  <sheetViews>
    <sheetView zoomScale="40" zoomScaleNormal="40" workbookViewId="0">
      <selection activeCell="O7" sqref="O7"/>
    </sheetView>
  </sheetViews>
  <sheetFormatPr defaultRowHeight="14.4"/>
  <cols>
    <col min="1" max="1" width="22.21875" bestFit="1" customWidth="1"/>
    <col min="2" max="2" width="16.88671875" bestFit="1" customWidth="1"/>
    <col min="3" max="3" width="15.77734375" bestFit="1" customWidth="1"/>
    <col min="4" max="4" width="8.21875" bestFit="1" customWidth="1"/>
    <col min="5" max="5" width="6.55468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6.21875" bestFit="1" customWidth="1"/>
    <col min="12" max="12" width="17.77734375" bestFit="1" customWidth="1"/>
    <col min="13" max="13" width="9" bestFit="1" customWidth="1"/>
    <col min="14" max="14" width="9.33203125" bestFit="1" customWidth="1"/>
    <col min="15" max="15" width="8.77734375" bestFit="1" customWidth="1"/>
    <col min="16" max="16" width="9.33203125" bestFit="1" customWidth="1"/>
    <col min="17" max="17" width="8.77734375" bestFit="1" customWidth="1"/>
    <col min="18" max="18" width="7.88671875" bestFit="1" customWidth="1"/>
    <col min="19" max="19" width="8.77734375" bestFit="1" customWidth="1"/>
    <col min="20" max="20" width="15.21875" bestFit="1" customWidth="1"/>
    <col min="21" max="21" width="10.5546875" bestFit="1" customWidth="1"/>
    <col min="22" max="25" width="10.21875" bestFit="1" customWidth="1"/>
    <col min="26" max="27" width="10.5546875" bestFit="1" customWidth="1"/>
    <col min="28" max="28" width="10.77734375" hidden="1" customWidth="1"/>
    <col min="29" max="29" width="11.21875" hidden="1" customWidth="1"/>
    <col min="30" max="34" width="12.21875" hidden="1" customWidth="1"/>
    <col min="35" max="35" width="18.7773437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15.6640625" customWidth="1"/>
    <col min="44" max="44" width="8.44140625" hidden="1" customWidth="1"/>
    <col min="45" max="45" width="9.44140625" hidden="1" customWidth="1"/>
    <col min="46" max="46" width="8.44140625" hidden="1" customWidth="1"/>
    <col min="47" max="47" width="9" hidden="1" customWidth="1"/>
    <col min="48" max="48" width="8.44140625" hidden="1" customWidth="1"/>
    <col min="49" max="49" width="9" hidden="1" customWidth="1"/>
    <col min="50" max="50" width="8.21875" hidden="1" customWidth="1"/>
    <col min="51" max="51" width="17.77734375" bestFit="1" customWidth="1"/>
    <col min="52" max="52" width="10.21875" bestFit="1" customWidth="1"/>
    <col min="53" max="54" width="10.5546875" bestFit="1" customWidth="1"/>
    <col min="55" max="55" width="13" bestFit="1" customWidth="1"/>
    <col min="56" max="56" width="9.44140625" bestFit="1" customWidth="1"/>
    <col min="57" max="57" width="10.21875" bestFit="1" customWidth="1"/>
    <col min="58" max="58" width="9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  <col min="67" max="67" width="6.21875" bestFit="1" customWidth="1"/>
    <col min="68" max="73" width="2.77734375" bestFit="1" customWidth="1"/>
    <col min="77" max="77" width="6.21875" bestFit="1" customWidth="1"/>
    <col min="78" max="78" width="2.77734375" bestFit="1" customWidth="1"/>
  </cols>
  <sheetData>
    <row r="1" spans="1:78" ht="15" customHeight="1">
      <c r="A1" s="314">
        <v>43466</v>
      </c>
      <c r="B1" s="315" t="s">
        <v>34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78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O2" s="1">
        <v>1</v>
      </c>
      <c r="BP2">
        <v>6</v>
      </c>
    </row>
    <row r="3" spans="1:78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O3">
        <v>1500</v>
      </c>
      <c r="BP3">
        <v>4</v>
      </c>
    </row>
    <row r="4" spans="1:78" ht="15" thickBot="1">
      <c r="B4" s="3"/>
      <c r="C4" s="5"/>
      <c r="D4" s="6"/>
      <c r="E4" s="5"/>
      <c r="F4" s="6"/>
      <c r="G4" s="6"/>
      <c r="H4" s="6"/>
      <c r="I4" s="6"/>
      <c r="J4" s="6"/>
      <c r="K4" s="7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O4">
        <f>BO3+1000</f>
        <v>2500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BO4+1000</f>
        <v>3500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>
        <v>0.73</v>
      </c>
      <c r="F6">
        <v>0.53400000000000003</v>
      </c>
      <c r="G6">
        <v>0.69</v>
      </c>
      <c r="H6">
        <v>0.39700000000000002</v>
      </c>
      <c r="I6">
        <v>0.35799999999999998</v>
      </c>
      <c r="J6">
        <v>0.23599999999999999</v>
      </c>
      <c r="K6">
        <v>0.48</v>
      </c>
      <c r="L6" s="24">
        <f t="shared" ref="L6:L29" ca="1" si="5">T6*6</f>
        <v>0</v>
      </c>
      <c r="M6" s="25">
        <v>0</v>
      </c>
      <c r="N6" s="26">
        <f t="shared" ref="M6:S29" si="6">BH6</f>
        <v>0</v>
      </c>
      <c r="O6" s="26"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28">
        <f t="shared" ref="T6:T29" ca="1" si="7">IFERROR(M6*M$4+N6*N$4+O6*O$4+P6*P$4+Q6*Q$4+R6*R$4+S6*S$4,"0")</f>
        <v>0</v>
      </c>
      <c r="U6" s="29">
        <v>8500</v>
      </c>
      <c r="V6" s="30">
        <v>8500</v>
      </c>
      <c r="W6" s="30">
        <v>8500</v>
      </c>
      <c r="X6" s="30">
        <v>8500</v>
      </c>
      <c r="Y6" s="30">
        <v>8500</v>
      </c>
      <c r="Z6" s="30">
        <v>8500</v>
      </c>
      <c r="AA6" s="31">
        <v>8500</v>
      </c>
      <c r="AB6" s="32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ca="1">IFERROR(SUM(AB6:AH6),"")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ca="1">IFERROR(SUM(AJ6:AP6),"")</f>
        <v>0</v>
      </c>
      <c r="AR6" s="32" t="str">
        <f t="shared" ref="AR6:AY29" ca="1" si="10">IFERROR(AB6/AJ6,"")</f>
        <v/>
      </c>
      <c r="AS6" s="33" t="str">
        <f t="shared" ca="1" si="10"/>
        <v/>
      </c>
      <c r="AT6" s="33" t="str">
        <f t="shared" ca="1" si="10"/>
        <v/>
      </c>
      <c r="AU6" s="33" t="str">
        <f t="shared" ca="1" si="10"/>
        <v/>
      </c>
      <c r="AV6" s="33" t="str">
        <f t="shared" ca="1" si="10"/>
        <v/>
      </c>
      <c r="AW6" s="33" t="str">
        <f t="shared" ca="1" si="10"/>
        <v/>
      </c>
      <c r="AX6" s="34" t="str">
        <f t="shared" ca="1" si="10"/>
        <v/>
      </c>
      <c r="AY6" s="36" t="str">
        <f t="shared" ca="1" si="10"/>
        <v/>
      </c>
      <c r="AZ6" s="37">
        <f>IFERROR(U6/6/E6,"0")</f>
        <v>1940.6392694063929</v>
      </c>
      <c r="BA6" s="37">
        <f t="shared" ref="BA6:BF29" si="11">IFERROR(V6/6/F6,"0")</f>
        <v>2652.9338327091136</v>
      </c>
      <c r="BB6" s="37">
        <f t="shared" si="11"/>
        <v>2053.1400966183578</v>
      </c>
      <c r="BC6" s="37">
        <f t="shared" si="11"/>
        <v>3568.4298908480268</v>
      </c>
      <c r="BD6" s="37">
        <f t="shared" si="11"/>
        <v>3957.1694599627563</v>
      </c>
      <c r="BE6" s="37">
        <f t="shared" si="11"/>
        <v>6002.8248587570624</v>
      </c>
      <c r="BF6" s="37">
        <f t="shared" si="11"/>
        <v>2951.3888888888891</v>
      </c>
      <c r="BG6" s="38">
        <f>VLOOKUP(AZ6,$BO$2:$BP$10,2,TRUE)</f>
        <v>4</v>
      </c>
      <c r="BH6" s="38">
        <f t="shared" ref="BH6:BH29" si="12">VLOOKUP(BA6,$BO$2:$BP$10,2,TRUE)</f>
        <v>0</v>
      </c>
      <c r="BI6" s="38">
        <f t="shared" ref="BI6:BI29" si="13">VLOOKUP(BB6,$BO$2:$BP$10,2,TRUE)</f>
        <v>4</v>
      </c>
      <c r="BJ6" s="38">
        <f t="shared" ref="BJ6:BJ29" si="14">VLOOKUP(BC6,$BO$2:$BP$10,2,TRUE)</f>
        <v>0</v>
      </c>
      <c r="BK6" s="38">
        <f t="shared" ref="BK6:BK29" si="15">VLOOKUP(BD6,$BO$2:$BP$10,2,TRUE)</f>
        <v>0</v>
      </c>
      <c r="BL6" s="38">
        <f t="shared" ref="BL6:BL29" si="16">VLOOKUP(BE6,$BO$2:$BP$10,2,TRUE)</f>
        <v>0</v>
      </c>
      <c r="BM6" s="38">
        <f t="shared" ref="BM6:BM29" si="17">VLOOKUP(BF6,$BO$2:$BP$10,2,TRUE)</f>
        <v>0</v>
      </c>
      <c r="BO6">
        <f t="shared" si="4"/>
        <v>4500</v>
      </c>
      <c r="BP6">
        <v>0</v>
      </c>
      <c r="BY6">
        <v>0</v>
      </c>
      <c r="BZ6">
        <v>5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>
        <v>0.28899999999999998</v>
      </c>
      <c r="F7">
        <v>0.33200000000000002</v>
      </c>
      <c r="G7">
        <v>0.27700000000000002</v>
      </c>
      <c r="H7">
        <v>0.16800000000000001</v>
      </c>
      <c r="I7">
        <v>0.25600000000000001</v>
      </c>
      <c r="J7">
        <v>0.20899999999999999</v>
      </c>
      <c r="K7">
        <v>0.495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45">
        <f t="shared" ca="1" si="7"/>
        <v>0</v>
      </c>
      <c r="U7" s="46">
        <v>6800</v>
      </c>
      <c r="V7" s="47">
        <v>6800</v>
      </c>
      <c r="W7" s="47">
        <v>6800</v>
      </c>
      <c r="X7" s="47">
        <v>6800</v>
      </c>
      <c r="Y7" s="47">
        <v>6800</v>
      </c>
      <c r="Z7" s="47">
        <v>6800</v>
      </c>
      <c r="AA7" s="48">
        <v>6800</v>
      </c>
      <c r="AB7" s="4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ref="AI7:AI29" ca="1" si="18">IFERROR(SUM(AB7:AH7),"")</f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36">
        <f t="shared" ref="AQ7:AQ29" ca="1" si="19">IFERROR(SUM(AJ7:AP7),"")</f>
        <v>0</v>
      </c>
      <c r="AR7" s="49" t="str">
        <f t="shared" ca="1" si="10"/>
        <v/>
      </c>
      <c r="AS7" s="50" t="str">
        <f t="shared" ca="1" si="10"/>
        <v/>
      </c>
      <c r="AT7" s="50" t="str">
        <f t="shared" ca="1" si="10"/>
        <v/>
      </c>
      <c r="AU7" s="50" t="str">
        <f t="shared" ca="1" si="10"/>
        <v/>
      </c>
      <c r="AV7" s="50" t="str">
        <f t="shared" ca="1" si="10"/>
        <v/>
      </c>
      <c r="AW7" s="50" t="str">
        <f t="shared" ca="1" si="10"/>
        <v/>
      </c>
      <c r="AX7" s="51" t="str">
        <f t="shared" ca="1" si="10"/>
        <v/>
      </c>
      <c r="AY7" s="52" t="str">
        <f t="shared" ca="1" si="10"/>
        <v/>
      </c>
      <c r="AZ7" s="37">
        <f t="shared" ref="AZ7:AZ29" si="20">IFERROR(U7/6/E7,"0")</f>
        <v>3921.5686274509803</v>
      </c>
      <c r="BA7" s="37">
        <f t="shared" si="11"/>
        <v>3413.654618473895</v>
      </c>
      <c r="BB7" s="37">
        <f t="shared" si="11"/>
        <v>4091.4560770156431</v>
      </c>
      <c r="BC7" s="37">
        <f t="shared" si="11"/>
        <v>6746.0317460317456</v>
      </c>
      <c r="BD7" s="37">
        <f t="shared" si="11"/>
        <v>4427.083333333333</v>
      </c>
      <c r="BE7" s="37">
        <f t="shared" si="11"/>
        <v>5422.6475279106853</v>
      </c>
      <c r="BF7" s="37">
        <f t="shared" si="11"/>
        <v>2289.5622895622896</v>
      </c>
      <c r="BG7" s="38"/>
      <c r="BH7" s="38"/>
      <c r="BI7" s="38"/>
      <c r="BJ7" s="38"/>
      <c r="BK7" s="38"/>
      <c r="BL7" s="38"/>
      <c r="BM7" s="38"/>
      <c r="BO7">
        <f t="shared" si="4"/>
        <v>5500</v>
      </c>
      <c r="BP7">
        <v>0</v>
      </c>
      <c r="BY7">
        <v>5000</v>
      </c>
      <c r="BZ7">
        <v>4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>
        <v>0.11799999999999999</v>
      </c>
      <c r="F8">
        <v>6.0999999999999999E-2</v>
      </c>
      <c r="G8">
        <v>5.7000000000000002E-2</v>
      </c>
      <c r="H8">
        <v>0.106</v>
      </c>
      <c r="I8">
        <v>0.20200000000000001</v>
      </c>
      <c r="J8">
        <v>0.16500000000000001</v>
      </c>
      <c r="K8">
        <v>0.255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45">
        <f t="shared" ca="1" si="7"/>
        <v>0</v>
      </c>
      <c r="U8" s="46">
        <v>6800</v>
      </c>
      <c r="V8" s="47">
        <v>6800</v>
      </c>
      <c r="W8" s="47">
        <v>6800</v>
      </c>
      <c r="X8" s="47">
        <v>6800</v>
      </c>
      <c r="Y8" s="47">
        <v>6800</v>
      </c>
      <c r="Z8" s="47">
        <v>6800</v>
      </c>
      <c r="AA8" s="48">
        <v>6800</v>
      </c>
      <c r="AB8" s="4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1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36">
        <f t="shared" ca="1" si="19"/>
        <v>0</v>
      </c>
      <c r="AR8" s="49" t="str">
        <f t="shared" ca="1" si="10"/>
        <v/>
      </c>
      <c r="AS8" s="50" t="str">
        <f t="shared" ca="1" si="10"/>
        <v/>
      </c>
      <c r="AT8" s="50" t="str">
        <f t="shared" ca="1" si="10"/>
        <v/>
      </c>
      <c r="AU8" s="50" t="str">
        <f t="shared" ca="1" si="10"/>
        <v/>
      </c>
      <c r="AV8" s="50" t="str">
        <f t="shared" ca="1" si="10"/>
        <v/>
      </c>
      <c r="AW8" s="50" t="str">
        <f t="shared" ca="1" si="10"/>
        <v/>
      </c>
      <c r="AX8" s="51" t="str">
        <f t="shared" ca="1" si="10"/>
        <v/>
      </c>
      <c r="AY8" s="52" t="str">
        <f t="shared" ca="1" si="10"/>
        <v/>
      </c>
      <c r="AZ8" s="37">
        <f t="shared" si="20"/>
        <v>9604.5197740112999</v>
      </c>
      <c r="BA8" s="37">
        <f t="shared" si="11"/>
        <v>18579.234972677594</v>
      </c>
      <c r="BB8" s="37">
        <f t="shared" si="11"/>
        <v>19883.040935672514</v>
      </c>
      <c r="BC8" s="37">
        <f t="shared" si="11"/>
        <v>10691.823899371069</v>
      </c>
      <c r="BD8" s="37">
        <f t="shared" si="11"/>
        <v>5610.5610561056101</v>
      </c>
      <c r="BE8" s="37">
        <f t="shared" si="11"/>
        <v>6868.6868686868675</v>
      </c>
      <c r="BF8" s="37">
        <f t="shared" si="11"/>
        <v>4444.4444444444443</v>
      </c>
      <c r="BG8" s="38"/>
      <c r="BH8" s="38"/>
      <c r="BI8" s="38"/>
      <c r="BJ8" s="38"/>
      <c r="BK8" s="38"/>
      <c r="BL8" s="38"/>
      <c r="BM8" s="38"/>
      <c r="BO8">
        <f t="shared" si="4"/>
        <v>6500</v>
      </c>
      <c r="BP8">
        <v>0</v>
      </c>
      <c r="BY8">
        <f>BY7+1000</f>
        <v>6000</v>
      </c>
      <c r="BZ8">
        <v>0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>
        <v>0.11700000000000001</v>
      </c>
      <c r="F9">
        <v>2.1999999999999999E-2</v>
      </c>
      <c r="G9">
        <v>6.3E-2</v>
      </c>
      <c r="H9">
        <v>0.01</v>
      </c>
      <c r="I9">
        <v>5.3999999999999999E-2</v>
      </c>
      <c r="J9">
        <v>8.0000000000000002E-3</v>
      </c>
      <c r="K9">
        <v>5.1999999999999998E-2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45">
        <f t="shared" ca="1" si="7"/>
        <v>0</v>
      </c>
      <c r="U9" s="46">
        <v>6800</v>
      </c>
      <c r="V9" s="47">
        <v>6800</v>
      </c>
      <c r="W9" s="47">
        <v>6800</v>
      </c>
      <c r="X9" s="47">
        <v>6800</v>
      </c>
      <c r="Y9" s="47">
        <v>6800</v>
      </c>
      <c r="Z9" s="47">
        <v>6800</v>
      </c>
      <c r="AA9" s="48">
        <v>6800</v>
      </c>
      <c r="AB9" s="4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1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36">
        <f t="shared" ca="1" si="19"/>
        <v>0</v>
      </c>
      <c r="AR9" s="49" t="str">
        <f t="shared" ca="1" si="10"/>
        <v/>
      </c>
      <c r="AS9" s="50" t="str">
        <f t="shared" ca="1" si="10"/>
        <v/>
      </c>
      <c r="AT9" s="50" t="str">
        <f t="shared" ca="1" si="10"/>
        <v/>
      </c>
      <c r="AU9" s="50" t="str">
        <f t="shared" ca="1" si="10"/>
        <v/>
      </c>
      <c r="AV9" s="50" t="str">
        <f t="shared" ca="1" si="10"/>
        <v/>
      </c>
      <c r="AW9" s="50" t="str">
        <f t="shared" ca="1" si="10"/>
        <v/>
      </c>
      <c r="AX9" s="51" t="str">
        <f t="shared" ca="1" si="10"/>
        <v/>
      </c>
      <c r="AY9" s="52" t="str">
        <f t="shared" ca="1" si="10"/>
        <v/>
      </c>
      <c r="AZ9" s="37">
        <f t="shared" si="20"/>
        <v>9686.609686609685</v>
      </c>
      <c r="BA9" s="37">
        <f t="shared" si="11"/>
        <v>51515.151515151512</v>
      </c>
      <c r="BB9" s="37">
        <f t="shared" si="11"/>
        <v>17989.417989417987</v>
      </c>
      <c r="BC9" s="37">
        <f t="shared" si="11"/>
        <v>113333.33333333333</v>
      </c>
      <c r="BD9" s="37">
        <f t="shared" si="11"/>
        <v>20987.654320987655</v>
      </c>
      <c r="BE9" s="37">
        <f t="shared" si="11"/>
        <v>141666.66666666666</v>
      </c>
      <c r="BF9" s="37">
        <f t="shared" si="11"/>
        <v>21794.871794871793</v>
      </c>
      <c r="BG9" s="38"/>
      <c r="BH9" s="38"/>
      <c r="BI9" s="38"/>
      <c r="BJ9" s="38"/>
      <c r="BK9" s="38"/>
      <c r="BL9" s="38"/>
      <c r="BM9" s="38"/>
      <c r="BO9">
        <f t="shared" si="4"/>
        <v>7500</v>
      </c>
      <c r="BP9">
        <v>0</v>
      </c>
      <c r="BY9">
        <f t="shared" ref="BY9:BY11" si="21">BY8+1000</f>
        <v>7000</v>
      </c>
      <c r="BZ9">
        <v>0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>
        <v>0</v>
      </c>
      <c r="F10">
        <v>2E-3</v>
      </c>
      <c r="G10">
        <v>6.0000000000000001E-3</v>
      </c>
      <c r="H10">
        <v>4.0000000000000001E-3</v>
      </c>
      <c r="I10">
        <v>2.3E-2</v>
      </c>
      <c r="J10">
        <v>0</v>
      </c>
      <c r="K10">
        <v>0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45">
        <f t="shared" ca="1" si="7"/>
        <v>0</v>
      </c>
      <c r="U10" s="46">
        <v>6800</v>
      </c>
      <c r="V10" s="47">
        <v>6800</v>
      </c>
      <c r="W10" s="47">
        <v>6800</v>
      </c>
      <c r="X10" s="47">
        <v>6800</v>
      </c>
      <c r="Y10" s="47">
        <v>6800</v>
      </c>
      <c r="Z10" s="47">
        <v>6800</v>
      </c>
      <c r="AA10" s="48">
        <v>6800</v>
      </c>
      <c r="AB10" s="4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1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36">
        <f t="shared" ca="1" si="19"/>
        <v>0</v>
      </c>
      <c r="AR10" s="49" t="str">
        <f t="shared" ca="1" si="10"/>
        <v/>
      </c>
      <c r="AS10" s="50" t="str">
        <f t="shared" ca="1" si="10"/>
        <v/>
      </c>
      <c r="AT10" s="50" t="str">
        <f t="shared" ca="1" si="10"/>
        <v/>
      </c>
      <c r="AU10" s="50" t="str">
        <f t="shared" ca="1" si="10"/>
        <v/>
      </c>
      <c r="AV10" s="50" t="str">
        <f t="shared" ca="1" si="10"/>
        <v/>
      </c>
      <c r="AW10" s="50" t="str">
        <f t="shared" ca="1" si="10"/>
        <v/>
      </c>
      <c r="AX10" s="51" t="str">
        <f t="shared" ca="1" si="10"/>
        <v/>
      </c>
      <c r="AY10" s="52" t="str">
        <f t="shared" ca="1" si="10"/>
        <v/>
      </c>
      <c r="AZ10" s="37" t="str">
        <f t="shared" si="20"/>
        <v>0</v>
      </c>
      <c r="BA10" s="37">
        <f t="shared" si="11"/>
        <v>566666.66666666663</v>
      </c>
      <c r="BB10" s="37">
        <f t="shared" si="11"/>
        <v>188888.88888888888</v>
      </c>
      <c r="BC10" s="37">
        <f t="shared" si="11"/>
        <v>283333.33333333331</v>
      </c>
      <c r="BD10" s="37">
        <f t="shared" si="11"/>
        <v>49275.362318840576</v>
      </c>
      <c r="BE10" s="37" t="str">
        <f t="shared" si="11"/>
        <v>0</v>
      </c>
      <c r="BF10" s="37" t="str">
        <f t="shared" si="11"/>
        <v>0</v>
      </c>
      <c r="BG10" s="38"/>
      <c r="BH10" s="38"/>
      <c r="BI10" s="38"/>
      <c r="BJ10" s="38"/>
      <c r="BK10" s="38"/>
      <c r="BL10" s="38"/>
      <c r="BM10" s="38"/>
      <c r="BO10">
        <f t="shared" si="4"/>
        <v>8500</v>
      </c>
      <c r="BP10">
        <v>0</v>
      </c>
      <c r="BY10">
        <f t="shared" si="21"/>
        <v>8000</v>
      </c>
      <c r="BZ10">
        <v>0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>
        <v>0</v>
      </c>
      <c r="F11">
        <v>6.0000000000000001E-3</v>
      </c>
      <c r="G11">
        <v>2E-3</v>
      </c>
      <c r="H11">
        <v>2E-3</v>
      </c>
      <c r="I11">
        <v>5.0000000000000001E-3</v>
      </c>
      <c r="J11">
        <v>3.0000000000000001E-3</v>
      </c>
      <c r="K11">
        <v>5.0000000000000001E-3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45">
        <f t="shared" ca="1" si="7"/>
        <v>0</v>
      </c>
      <c r="U11" s="46">
        <v>6800</v>
      </c>
      <c r="V11" s="47">
        <v>6800</v>
      </c>
      <c r="W11" s="47">
        <v>6800</v>
      </c>
      <c r="X11" s="47">
        <v>6800</v>
      </c>
      <c r="Y11" s="47">
        <v>6800</v>
      </c>
      <c r="Z11" s="47">
        <v>6800</v>
      </c>
      <c r="AA11" s="48">
        <v>6800</v>
      </c>
      <c r="AB11" s="4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1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36">
        <f t="shared" ca="1" si="19"/>
        <v>0</v>
      </c>
      <c r="AR11" s="49" t="str">
        <f t="shared" ca="1" si="10"/>
        <v/>
      </c>
      <c r="AS11" s="50" t="str">
        <f t="shared" ca="1" si="10"/>
        <v/>
      </c>
      <c r="AT11" s="50" t="str">
        <f t="shared" ca="1" si="10"/>
        <v/>
      </c>
      <c r="AU11" s="50" t="str">
        <f t="shared" ca="1" si="10"/>
        <v/>
      </c>
      <c r="AV11" s="50" t="str">
        <f t="shared" ca="1" si="10"/>
        <v/>
      </c>
      <c r="AW11" s="50" t="str">
        <f t="shared" ca="1" si="10"/>
        <v/>
      </c>
      <c r="AX11" s="51" t="str">
        <f t="shared" ca="1" si="10"/>
        <v/>
      </c>
      <c r="AY11" s="52" t="str">
        <f t="shared" ca="1" si="10"/>
        <v/>
      </c>
      <c r="AZ11" s="37" t="str">
        <f t="shared" si="20"/>
        <v>0</v>
      </c>
      <c r="BA11" s="37">
        <f t="shared" si="11"/>
        <v>188888.88888888888</v>
      </c>
      <c r="BB11" s="37">
        <f t="shared" si="11"/>
        <v>566666.66666666663</v>
      </c>
      <c r="BC11" s="37">
        <f t="shared" si="11"/>
        <v>566666.66666666663</v>
      </c>
      <c r="BD11" s="37">
        <f t="shared" si="11"/>
        <v>226666.66666666666</v>
      </c>
      <c r="BE11" s="37">
        <f t="shared" si="11"/>
        <v>377777.77777777775</v>
      </c>
      <c r="BF11" s="37">
        <f t="shared" si="11"/>
        <v>226666.66666666666</v>
      </c>
      <c r="BG11" s="38"/>
      <c r="BH11" s="38"/>
      <c r="BI11" s="38"/>
      <c r="BJ11" s="38"/>
      <c r="BK11" s="38"/>
      <c r="BL11" s="38"/>
      <c r="BM11" s="38"/>
      <c r="BY11">
        <f t="shared" si="21"/>
        <v>9000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>
        <v>8.0000000000000002E-3</v>
      </c>
      <c r="F12">
        <v>1.0999999999999999E-2</v>
      </c>
      <c r="G12">
        <v>2.1000000000000001E-2</v>
      </c>
      <c r="H12">
        <v>4.0000000000000001E-3</v>
      </c>
      <c r="I12">
        <v>0.01</v>
      </c>
      <c r="J12">
        <v>0.02</v>
      </c>
      <c r="K12">
        <v>0.01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45">
        <f t="shared" ca="1" si="7"/>
        <v>0</v>
      </c>
      <c r="U12" s="46">
        <v>6800</v>
      </c>
      <c r="V12" s="47">
        <v>6800</v>
      </c>
      <c r="W12" s="47">
        <v>6800</v>
      </c>
      <c r="X12" s="47">
        <v>6800</v>
      </c>
      <c r="Y12" s="47">
        <v>6800</v>
      </c>
      <c r="Z12" s="47">
        <v>6800</v>
      </c>
      <c r="AA12" s="48">
        <v>6800</v>
      </c>
      <c r="AB12" s="4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1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36">
        <f t="shared" ca="1" si="19"/>
        <v>0</v>
      </c>
      <c r="AR12" s="49" t="str">
        <f t="shared" ca="1" si="10"/>
        <v/>
      </c>
      <c r="AS12" s="50" t="str">
        <f t="shared" ca="1" si="10"/>
        <v/>
      </c>
      <c r="AT12" s="50" t="str">
        <f t="shared" ca="1" si="10"/>
        <v/>
      </c>
      <c r="AU12" s="50" t="str">
        <f t="shared" ca="1" si="10"/>
        <v/>
      </c>
      <c r="AV12" s="50" t="str">
        <f t="shared" ca="1" si="10"/>
        <v/>
      </c>
      <c r="AW12" s="50" t="str">
        <f t="shared" ca="1" si="10"/>
        <v/>
      </c>
      <c r="AX12" s="51" t="str">
        <f t="shared" ca="1" si="10"/>
        <v/>
      </c>
      <c r="AY12" s="52" t="str">
        <f t="shared" ca="1" si="10"/>
        <v/>
      </c>
      <c r="AZ12" s="37">
        <f t="shared" si="20"/>
        <v>141666.66666666666</v>
      </c>
      <c r="BA12" s="37">
        <f t="shared" si="11"/>
        <v>103030.30303030302</v>
      </c>
      <c r="BB12" s="37">
        <f t="shared" si="11"/>
        <v>53968.253968253965</v>
      </c>
      <c r="BC12" s="37">
        <f t="shared" si="11"/>
        <v>283333.33333333331</v>
      </c>
      <c r="BD12" s="37">
        <f t="shared" si="11"/>
        <v>113333.33333333333</v>
      </c>
      <c r="BE12" s="37">
        <f t="shared" si="11"/>
        <v>56666.666666666664</v>
      </c>
      <c r="BF12" s="37">
        <f t="shared" si="11"/>
        <v>113333.33333333333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>
        <v>6.0999999999999999E-2</v>
      </c>
      <c r="F13">
        <v>0.20100000000000001</v>
      </c>
      <c r="G13">
        <v>6.3E-2</v>
      </c>
      <c r="H13">
        <v>0.06</v>
      </c>
      <c r="I13">
        <v>9.1999999999999998E-2</v>
      </c>
      <c r="J13">
        <v>0.13300000000000001</v>
      </c>
      <c r="K13">
        <v>0.108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45">
        <f t="shared" ca="1" si="7"/>
        <v>0</v>
      </c>
      <c r="U13" s="46">
        <v>6800</v>
      </c>
      <c r="V13" s="47">
        <v>6800</v>
      </c>
      <c r="W13" s="47">
        <v>6800</v>
      </c>
      <c r="X13" s="47">
        <v>6800</v>
      </c>
      <c r="Y13" s="47">
        <v>6800</v>
      </c>
      <c r="Z13" s="47">
        <v>6800</v>
      </c>
      <c r="AA13" s="48">
        <v>6800</v>
      </c>
      <c r="AB13" s="49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35">
        <f t="shared" ca="1" si="1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36">
        <f t="shared" ca="1" si="19"/>
        <v>0</v>
      </c>
      <c r="AR13" s="49" t="str">
        <f t="shared" ca="1" si="10"/>
        <v/>
      </c>
      <c r="AS13" s="50" t="str">
        <f t="shared" ca="1" si="10"/>
        <v/>
      </c>
      <c r="AT13" s="50" t="str">
        <f t="shared" ca="1" si="10"/>
        <v/>
      </c>
      <c r="AU13" s="50" t="str">
        <f t="shared" ca="1" si="10"/>
        <v/>
      </c>
      <c r="AV13" s="50" t="str">
        <f t="shared" ca="1" si="10"/>
        <v/>
      </c>
      <c r="AW13" s="50" t="str">
        <f t="shared" ca="1" si="10"/>
        <v/>
      </c>
      <c r="AX13" s="51" t="str">
        <f t="shared" ca="1" si="10"/>
        <v/>
      </c>
      <c r="AY13" s="52" t="str">
        <f t="shared" ca="1" si="10"/>
        <v/>
      </c>
      <c r="AZ13" s="37">
        <f t="shared" si="20"/>
        <v>18579.234972677594</v>
      </c>
      <c r="BA13" s="37">
        <f t="shared" si="11"/>
        <v>5638.4742951907128</v>
      </c>
      <c r="BB13" s="37">
        <f t="shared" si="11"/>
        <v>17989.417989417987</v>
      </c>
      <c r="BC13" s="37">
        <f t="shared" si="11"/>
        <v>18888.888888888887</v>
      </c>
      <c r="BD13" s="37">
        <f t="shared" si="11"/>
        <v>12318.840579710144</v>
      </c>
      <c r="BE13" s="37">
        <f t="shared" si="11"/>
        <v>8521.3032581453626</v>
      </c>
      <c r="BF13" s="37">
        <f t="shared" si="11"/>
        <v>10493.827160493827</v>
      </c>
      <c r="BG13" s="38">
        <f t="shared" ref="BG13:BG29" si="22">VLOOKUP(AZ13,$BO$2:$BP$10,2,TRUE)</f>
        <v>0</v>
      </c>
      <c r="BH13" s="38">
        <f t="shared" ref="BH13:BH23" si="23">VLOOKUP(BA13,$BO$2:$BP$10,2,TRUE)</f>
        <v>0</v>
      </c>
      <c r="BI13" s="38">
        <f t="shared" ref="BI13:BI23" si="24">VLOOKUP(BB13,$BO$2:$BP$10,2,TRUE)</f>
        <v>0</v>
      </c>
      <c r="BJ13" s="38">
        <f t="shared" ref="BJ13:BJ23" si="25">VLOOKUP(BC13,$BO$2:$BP$10,2,TRUE)</f>
        <v>0</v>
      </c>
      <c r="BK13" s="38">
        <f t="shared" ref="BK13:BK23" si="26">VLOOKUP(BD13,$BO$2:$BP$10,2,TRUE)</f>
        <v>0</v>
      </c>
      <c r="BL13" s="38">
        <f t="shared" ref="BL13:BL23" si="27">VLOOKUP(BE13,$BO$2:$BP$10,2,TRUE)</f>
        <v>0</v>
      </c>
      <c r="BM13" s="38">
        <f t="shared" ref="BM13:BM23" si="28">VLOOKUP(BF13,$BO$2:$BP$10,2,TRUE)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>
        <v>0.32400000000000001</v>
      </c>
      <c r="F14">
        <v>0.436</v>
      </c>
      <c r="G14">
        <v>0.316</v>
      </c>
      <c r="H14">
        <v>0.24399999999999999</v>
      </c>
      <c r="I14">
        <v>0.40400000000000003</v>
      </c>
      <c r="J14">
        <v>0.49</v>
      </c>
      <c r="K14">
        <v>0.40699999999999997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45">
        <f t="shared" ca="1" si="7"/>
        <v>0</v>
      </c>
      <c r="U14" s="46">
        <v>9350</v>
      </c>
      <c r="V14" s="47">
        <v>9350</v>
      </c>
      <c r="W14" s="47">
        <v>9350</v>
      </c>
      <c r="X14" s="47">
        <v>9350</v>
      </c>
      <c r="Y14" s="47">
        <v>9350</v>
      </c>
      <c r="Z14" s="47">
        <v>9350</v>
      </c>
      <c r="AA14" s="48">
        <v>9350</v>
      </c>
      <c r="AB14" s="49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>
        <f t="shared" ca="1" si="1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36">
        <f t="shared" ca="1" si="19"/>
        <v>0</v>
      </c>
      <c r="AR14" s="49" t="str">
        <f t="shared" ca="1" si="10"/>
        <v/>
      </c>
      <c r="AS14" s="50" t="str">
        <f t="shared" ca="1" si="10"/>
        <v/>
      </c>
      <c r="AT14" s="50" t="str">
        <f t="shared" ca="1" si="10"/>
        <v/>
      </c>
      <c r="AU14" s="50" t="str">
        <f t="shared" ca="1" si="10"/>
        <v/>
      </c>
      <c r="AV14" s="50" t="str">
        <f t="shared" ca="1" si="10"/>
        <v/>
      </c>
      <c r="AW14" s="50" t="str">
        <f t="shared" ca="1" si="10"/>
        <v/>
      </c>
      <c r="AX14" s="51" t="str">
        <f t="shared" ca="1" si="10"/>
        <v/>
      </c>
      <c r="AY14" s="52" t="str">
        <f t="shared" ca="1" si="10"/>
        <v/>
      </c>
      <c r="AZ14" s="37">
        <f t="shared" si="20"/>
        <v>4809.6707818930036</v>
      </c>
      <c r="BA14" s="37">
        <f t="shared" si="11"/>
        <v>3574.1590214067278</v>
      </c>
      <c r="BB14" s="37">
        <f t="shared" si="11"/>
        <v>4931.4345991561177</v>
      </c>
      <c r="BC14" s="37">
        <f t="shared" si="11"/>
        <v>6386.6120218579235</v>
      </c>
      <c r="BD14" s="37">
        <f t="shared" si="11"/>
        <v>3857.2607260726068</v>
      </c>
      <c r="BE14" s="37">
        <f t="shared" si="11"/>
        <v>3180.2721088435374</v>
      </c>
      <c r="BF14" s="37">
        <f t="shared" si="11"/>
        <v>3828.828828828829</v>
      </c>
      <c r="BG14" s="38">
        <f t="shared" ref="BG14:BG23" si="29">VLOOKUP(AZ14,$BO$2:$BP$10,2,TRUE)</f>
        <v>0</v>
      </c>
      <c r="BH14" s="38">
        <f t="shared" si="23"/>
        <v>0</v>
      </c>
      <c r="BI14" s="38">
        <f t="shared" si="24"/>
        <v>0</v>
      </c>
      <c r="BJ14" s="38">
        <f t="shared" si="25"/>
        <v>0</v>
      </c>
      <c r="BK14" s="38">
        <f t="shared" si="26"/>
        <v>0</v>
      </c>
      <c r="BL14" s="38">
        <f t="shared" si="27"/>
        <v>0</v>
      </c>
      <c r="BM14" s="38">
        <f t="shared" si="28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>
        <v>0.47899999999999998</v>
      </c>
      <c r="F15">
        <v>0.81100000000000005</v>
      </c>
      <c r="G15">
        <v>0.85799999999999998</v>
      </c>
      <c r="H15">
        <v>0.81899999999999995</v>
      </c>
      <c r="I15">
        <v>0.90800000000000003</v>
      </c>
      <c r="J15">
        <v>0.94299999999999995</v>
      </c>
      <c r="K15">
        <v>0.77400000000000002</v>
      </c>
      <c r="L15" s="41">
        <f t="shared" ca="1" si="5"/>
        <v>162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3</v>
      </c>
      <c r="R15" s="43">
        <f t="shared" si="6"/>
        <v>3</v>
      </c>
      <c r="S15" s="44">
        <f t="shared" si="6"/>
        <v>0</v>
      </c>
      <c r="T15" s="45">
        <f t="shared" ca="1" si="7"/>
        <v>27</v>
      </c>
      <c r="U15" s="46">
        <v>15725</v>
      </c>
      <c r="V15" s="47">
        <v>15725</v>
      </c>
      <c r="W15" s="47">
        <v>15725</v>
      </c>
      <c r="X15" s="47">
        <v>15725</v>
      </c>
      <c r="Y15" s="47">
        <v>15725</v>
      </c>
      <c r="Z15" s="47">
        <v>15725</v>
      </c>
      <c r="AA15" s="48">
        <v>15725</v>
      </c>
      <c r="AB15" s="49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235875</v>
      </c>
      <c r="AG15" s="50">
        <f t="shared" ca="1" si="8"/>
        <v>188700</v>
      </c>
      <c r="AH15" s="51">
        <f t="shared" ca="1" si="8"/>
        <v>0</v>
      </c>
      <c r="AI15" s="35">
        <f t="shared" ca="1" si="18"/>
        <v>424575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81.72</v>
      </c>
      <c r="AO15" s="50">
        <f t="shared" ca="1" si="9"/>
        <v>67.896000000000001</v>
      </c>
      <c r="AP15" s="51">
        <f t="shared" ca="1" si="9"/>
        <v>0</v>
      </c>
      <c r="AQ15" s="36">
        <f t="shared" ca="1" si="19"/>
        <v>149.61599999999999</v>
      </c>
      <c r="AR15" s="49" t="str">
        <f t="shared" ca="1" si="10"/>
        <v/>
      </c>
      <c r="AS15" s="50" t="str">
        <f t="shared" ca="1" si="10"/>
        <v/>
      </c>
      <c r="AT15" s="50" t="str">
        <f t="shared" ca="1" si="10"/>
        <v/>
      </c>
      <c r="AU15" s="50" t="str">
        <f t="shared" ca="1" si="10"/>
        <v/>
      </c>
      <c r="AV15" s="50">
        <f t="shared" ca="1" si="10"/>
        <v>2886.3803230543317</v>
      </c>
      <c r="AW15" s="50">
        <f t="shared" ca="1" si="10"/>
        <v>2779.2506185931425</v>
      </c>
      <c r="AX15" s="51" t="str">
        <f t="shared" ca="1" si="10"/>
        <v/>
      </c>
      <c r="AY15" s="52">
        <f t="shared" ca="1" si="10"/>
        <v>2837.7646775745911</v>
      </c>
      <c r="AZ15" s="37">
        <f t="shared" si="20"/>
        <v>5471.4683368128053</v>
      </c>
      <c r="BA15" s="37">
        <f t="shared" si="11"/>
        <v>3231.6070694615701</v>
      </c>
      <c r="BB15" s="37">
        <f t="shared" si="11"/>
        <v>3054.5843045843048</v>
      </c>
      <c r="BC15" s="37">
        <f t="shared" si="11"/>
        <v>3200.0407000407004</v>
      </c>
      <c r="BD15" s="37">
        <f t="shared" si="11"/>
        <v>2886.3803230543317</v>
      </c>
      <c r="BE15" s="37">
        <f t="shared" si="11"/>
        <v>2779.2506185931429</v>
      </c>
      <c r="BF15" s="37">
        <f t="shared" si="11"/>
        <v>3386.0895779500433</v>
      </c>
      <c r="BG15" s="38">
        <f t="shared" si="29"/>
        <v>0</v>
      </c>
      <c r="BH15" s="38">
        <f t="shared" si="23"/>
        <v>0</v>
      </c>
      <c r="BI15" s="38">
        <f t="shared" si="24"/>
        <v>0</v>
      </c>
      <c r="BJ15" s="38">
        <f t="shared" si="25"/>
        <v>0</v>
      </c>
      <c r="BK15" s="38">
        <v>3</v>
      </c>
      <c r="BL15" s="38">
        <v>3</v>
      </c>
      <c r="BM15" s="38">
        <f t="shared" si="28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>
        <v>0.59599999999999997</v>
      </c>
      <c r="F16">
        <v>0.91800000000000004</v>
      </c>
      <c r="G16">
        <v>1.1499999999999999</v>
      </c>
      <c r="H16">
        <v>1.079</v>
      </c>
      <c r="I16">
        <v>0.78400000000000003</v>
      </c>
      <c r="J16">
        <v>1.3620000000000001</v>
      </c>
      <c r="K16">
        <v>0.86799999999999999</v>
      </c>
      <c r="L16" s="41">
        <f t="shared" ca="1" si="5"/>
        <v>408</v>
      </c>
      <c r="M16" s="42">
        <f t="shared" si="6"/>
        <v>0</v>
      </c>
      <c r="N16" s="43">
        <f t="shared" si="6"/>
        <v>3</v>
      </c>
      <c r="O16" s="43">
        <f t="shared" si="6"/>
        <v>4</v>
      </c>
      <c r="P16" s="43">
        <f t="shared" si="6"/>
        <v>4</v>
      </c>
      <c r="Q16" s="43">
        <f t="shared" si="6"/>
        <v>0</v>
      </c>
      <c r="R16" s="43">
        <f t="shared" si="6"/>
        <v>4</v>
      </c>
      <c r="S16" s="44">
        <f t="shared" si="6"/>
        <v>0</v>
      </c>
      <c r="T16" s="45">
        <f t="shared" ca="1" si="7"/>
        <v>68</v>
      </c>
      <c r="U16" s="46">
        <v>15725</v>
      </c>
      <c r="V16" s="47">
        <v>15725</v>
      </c>
      <c r="W16" s="47">
        <v>15725</v>
      </c>
      <c r="X16" s="47">
        <v>15725</v>
      </c>
      <c r="Y16" s="47">
        <v>15725</v>
      </c>
      <c r="Z16" s="47">
        <v>15725</v>
      </c>
      <c r="AA16" s="48">
        <v>15725</v>
      </c>
      <c r="AB16" s="49">
        <f t="shared" ca="1" si="8"/>
        <v>0</v>
      </c>
      <c r="AC16" s="50">
        <f t="shared" ca="1" si="8"/>
        <v>188700</v>
      </c>
      <c r="AD16" s="50">
        <f t="shared" ca="1" si="8"/>
        <v>314500</v>
      </c>
      <c r="AE16" s="50">
        <f t="shared" ca="1" si="8"/>
        <v>314500</v>
      </c>
      <c r="AF16" s="50">
        <f t="shared" ca="1" si="8"/>
        <v>0</v>
      </c>
      <c r="AG16" s="50">
        <f t="shared" ca="1" si="8"/>
        <v>251600</v>
      </c>
      <c r="AH16" s="51">
        <f t="shared" ca="1" si="8"/>
        <v>0</v>
      </c>
      <c r="AI16" s="35">
        <f t="shared" ca="1" si="18"/>
        <v>1069300</v>
      </c>
      <c r="AJ16" s="49">
        <f t="shared" ca="1" si="9"/>
        <v>0</v>
      </c>
      <c r="AK16" s="50">
        <f t="shared" ca="1" si="9"/>
        <v>66.096000000000004</v>
      </c>
      <c r="AL16" s="50">
        <f t="shared" ca="1" si="9"/>
        <v>138</v>
      </c>
      <c r="AM16" s="50">
        <f t="shared" ca="1" si="9"/>
        <v>129.47999999999999</v>
      </c>
      <c r="AN16" s="50">
        <f t="shared" ca="1" si="9"/>
        <v>0</v>
      </c>
      <c r="AO16" s="50">
        <f t="shared" ca="1" si="9"/>
        <v>130.75200000000001</v>
      </c>
      <c r="AP16" s="51">
        <f t="shared" ca="1" si="9"/>
        <v>0</v>
      </c>
      <c r="AQ16" s="36">
        <f t="shared" ca="1" si="19"/>
        <v>464.32800000000003</v>
      </c>
      <c r="AR16" s="49" t="str">
        <f t="shared" ca="1" si="10"/>
        <v/>
      </c>
      <c r="AS16" s="50">
        <f t="shared" ca="1" si="10"/>
        <v>2854.9382716049381</v>
      </c>
      <c r="AT16" s="50">
        <f t="shared" ca="1" si="10"/>
        <v>2278.985507246377</v>
      </c>
      <c r="AU16" s="50">
        <f t="shared" ca="1" si="10"/>
        <v>2428.9465554525796</v>
      </c>
      <c r="AV16" s="50" t="str">
        <f t="shared" ca="1" si="10"/>
        <v/>
      </c>
      <c r="AW16" s="50">
        <f t="shared" ca="1" si="10"/>
        <v>1924.2535487028877</v>
      </c>
      <c r="AX16" s="51" t="str">
        <f t="shared" ca="1" si="10"/>
        <v/>
      </c>
      <c r="AY16" s="52">
        <f t="shared" ca="1" si="10"/>
        <v>2302.8979514481143</v>
      </c>
      <c r="AZ16" s="37">
        <f t="shared" si="20"/>
        <v>4397.3713646532442</v>
      </c>
      <c r="BA16" s="37">
        <f t="shared" si="11"/>
        <v>2854.9382716049381</v>
      </c>
      <c r="BB16" s="37">
        <f t="shared" si="11"/>
        <v>2278.985507246377</v>
      </c>
      <c r="BC16" s="37">
        <f t="shared" si="11"/>
        <v>2428.9465554525796</v>
      </c>
      <c r="BD16" s="37">
        <f t="shared" si="11"/>
        <v>3342.8996598639455</v>
      </c>
      <c r="BE16" s="37">
        <f t="shared" si="11"/>
        <v>1924.2535487028879</v>
      </c>
      <c r="BF16" s="37">
        <f t="shared" si="11"/>
        <v>3019.393241167435</v>
      </c>
      <c r="BG16" s="38">
        <f t="shared" si="29"/>
        <v>0</v>
      </c>
      <c r="BH16" s="38">
        <v>3</v>
      </c>
      <c r="BI16" s="38">
        <f t="shared" si="24"/>
        <v>4</v>
      </c>
      <c r="BJ16" s="38">
        <f t="shared" si="25"/>
        <v>4</v>
      </c>
      <c r="BK16" s="38">
        <f t="shared" si="26"/>
        <v>0</v>
      </c>
      <c r="BL16" s="38">
        <f t="shared" si="27"/>
        <v>4</v>
      </c>
      <c r="BM16" s="38">
        <f t="shared" si="28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>
        <v>0.59499999999999997</v>
      </c>
      <c r="F17">
        <v>0.65400000000000003</v>
      </c>
      <c r="G17">
        <v>0.90900000000000003</v>
      </c>
      <c r="H17">
        <v>0.71199999999999997</v>
      </c>
      <c r="I17">
        <v>0.96199999999999997</v>
      </c>
      <c r="J17">
        <v>1.298</v>
      </c>
      <c r="K17">
        <v>0.74299999999999999</v>
      </c>
      <c r="L17" s="41">
        <f t="shared" ca="1" si="5"/>
        <v>216</v>
      </c>
      <c r="M17" s="42">
        <f t="shared" si="6"/>
        <v>0</v>
      </c>
      <c r="N17" s="43">
        <f t="shared" si="6"/>
        <v>0</v>
      </c>
      <c r="O17" s="43">
        <f t="shared" si="6"/>
        <v>0</v>
      </c>
      <c r="P17" s="43">
        <f t="shared" si="6"/>
        <v>0</v>
      </c>
      <c r="Q17" s="43">
        <f t="shared" si="6"/>
        <v>4</v>
      </c>
      <c r="R17" s="43">
        <f t="shared" si="6"/>
        <v>4</v>
      </c>
      <c r="S17" s="44">
        <f t="shared" si="6"/>
        <v>0</v>
      </c>
      <c r="T17" s="45">
        <f t="shared" ca="1" si="7"/>
        <v>36</v>
      </c>
      <c r="U17" s="46">
        <v>15725</v>
      </c>
      <c r="V17" s="47">
        <v>15725</v>
      </c>
      <c r="W17" s="47">
        <v>15725</v>
      </c>
      <c r="X17" s="47">
        <v>15725</v>
      </c>
      <c r="Y17" s="47">
        <v>15725</v>
      </c>
      <c r="Z17" s="47">
        <v>15725</v>
      </c>
      <c r="AA17" s="48">
        <v>15725</v>
      </c>
      <c r="AB17" s="49">
        <f t="shared" ca="1" si="8"/>
        <v>0</v>
      </c>
      <c r="AC17" s="50">
        <f t="shared" ca="1" si="8"/>
        <v>0</v>
      </c>
      <c r="AD17" s="50">
        <f t="shared" ca="1" si="8"/>
        <v>0</v>
      </c>
      <c r="AE17" s="50">
        <f t="shared" ca="1" si="8"/>
        <v>0</v>
      </c>
      <c r="AF17" s="50">
        <f t="shared" ca="1" si="8"/>
        <v>314500</v>
      </c>
      <c r="AG17" s="50">
        <f t="shared" ca="1" si="8"/>
        <v>251600</v>
      </c>
      <c r="AH17" s="51">
        <f t="shared" ca="1" si="8"/>
        <v>0</v>
      </c>
      <c r="AI17" s="35">
        <f t="shared" ca="1" si="18"/>
        <v>566100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115.44</v>
      </c>
      <c r="AO17" s="50">
        <f t="shared" ca="1" si="9"/>
        <v>124.608</v>
      </c>
      <c r="AP17" s="51">
        <f t="shared" ca="1" si="9"/>
        <v>0</v>
      </c>
      <c r="AQ17" s="36">
        <f t="shared" ca="1" si="19"/>
        <v>240.048</v>
      </c>
      <c r="AR17" s="49" t="str">
        <f t="shared" ca="1" si="10"/>
        <v/>
      </c>
      <c r="AS17" s="50" t="str">
        <f t="shared" ca="1" si="10"/>
        <v/>
      </c>
      <c r="AT17" s="50" t="str">
        <f t="shared" ca="1" si="10"/>
        <v/>
      </c>
      <c r="AU17" s="50" t="str">
        <f t="shared" ca="1" si="10"/>
        <v/>
      </c>
      <c r="AV17" s="50">
        <f t="shared" ca="1" si="10"/>
        <v>2724.3589743589746</v>
      </c>
      <c r="AW17" s="50">
        <f t="shared" ca="1" si="10"/>
        <v>2019.1319979455573</v>
      </c>
      <c r="AX17" s="51" t="str">
        <f t="shared" ca="1" si="10"/>
        <v/>
      </c>
      <c r="AY17" s="52">
        <f t="shared" ca="1" si="10"/>
        <v>2358.2783443311337</v>
      </c>
      <c r="AZ17" s="37">
        <f t="shared" si="20"/>
        <v>4404.7619047619055</v>
      </c>
      <c r="BA17" s="37">
        <f t="shared" si="11"/>
        <v>4007.3904179408769</v>
      </c>
      <c r="BB17" s="37">
        <f t="shared" si="11"/>
        <v>2883.2049871653835</v>
      </c>
      <c r="BC17" s="37">
        <f t="shared" si="11"/>
        <v>3680.9456928838954</v>
      </c>
      <c r="BD17" s="37">
        <f t="shared" si="11"/>
        <v>2724.3589743589746</v>
      </c>
      <c r="BE17" s="37">
        <f t="shared" si="11"/>
        <v>2019.1319979455573</v>
      </c>
      <c r="BF17" s="37">
        <f t="shared" si="11"/>
        <v>3527.3665320771647</v>
      </c>
      <c r="BG17" s="38">
        <f t="shared" si="29"/>
        <v>0</v>
      </c>
      <c r="BH17" s="38">
        <f t="shared" si="23"/>
        <v>0</v>
      </c>
      <c r="BI17" s="38">
        <f t="shared" si="24"/>
        <v>0</v>
      </c>
      <c r="BJ17" s="38">
        <f t="shared" si="25"/>
        <v>0</v>
      </c>
      <c r="BK17" s="38">
        <v>4</v>
      </c>
      <c r="BL17" s="38">
        <f t="shared" si="27"/>
        <v>4</v>
      </c>
      <c r="BM17" s="38">
        <f t="shared" si="28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>
        <v>0.54200000000000004</v>
      </c>
      <c r="F18">
        <v>0.63700000000000001</v>
      </c>
      <c r="G18">
        <v>0.88700000000000001</v>
      </c>
      <c r="H18">
        <v>0.55200000000000005</v>
      </c>
      <c r="I18">
        <v>1.056</v>
      </c>
      <c r="J18">
        <v>0.751</v>
      </c>
      <c r="K18">
        <v>0.85199999999999998</v>
      </c>
      <c r="L18" s="41">
        <f t="shared" ca="1" si="5"/>
        <v>120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4</v>
      </c>
      <c r="R18" s="43">
        <f t="shared" si="6"/>
        <v>0</v>
      </c>
      <c r="S18" s="44">
        <f t="shared" si="6"/>
        <v>0</v>
      </c>
      <c r="T18" s="45">
        <f t="shared" ca="1" si="7"/>
        <v>20</v>
      </c>
      <c r="U18" s="46">
        <v>15725</v>
      </c>
      <c r="V18" s="47">
        <v>15725</v>
      </c>
      <c r="W18" s="47">
        <v>15725</v>
      </c>
      <c r="X18" s="47">
        <v>15725</v>
      </c>
      <c r="Y18" s="47">
        <v>15725</v>
      </c>
      <c r="Z18" s="47">
        <v>15725</v>
      </c>
      <c r="AA18" s="48">
        <v>15725</v>
      </c>
      <c r="AB18" s="49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314500</v>
      </c>
      <c r="AG18" s="50">
        <f t="shared" ca="1" si="8"/>
        <v>0</v>
      </c>
      <c r="AH18" s="51">
        <f t="shared" ca="1" si="8"/>
        <v>0</v>
      </c>
      <c r="AI18" s="35">
        <f t="shared" ca="1" si="18"/>
        <v>314500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126.72</v>
      </c>
      <c r="AO18" s="50">
        <f t="shared" ca="1" si="9"/>
        <v>0</v>
      </c>
      <c r="AP18" s="51">
        <f t="shared" ca="1" si="9"/>
        <v>0</v>
      </c>
      <c r="AQ18" s="36">
        <f t="shared" ca="1" si="19"/>
        <v>126.72</v>
      </c>
      <c r="AR18" s="49" t="str">
        <f t="shared" ca="1" si="10"/>
        <v/>
      </c>
      <c r="AS18" s="50" t="str">
        <f t="shared" ca="1" si="10"/>
        <v/>
      </c>
      <c r="AT18" s="50" t="str">
        <f t="shared" ca="1" si="10"/>
        <v/>
      </c>
      <c r="AU18" s="50" t="str">
        <f t="shared" ca="1" si="10"/>
        <v/>
      </c>
      <c r="AV18" s="50">
        <f t="shared" ca="1" si="10"/>
        <v>2481.8497474747473</v>
      </c>
      <c r="AW18" s="50" t="str">
        <f t="shared" ca="1" si="10"/>
        <v/>
      </c>
      <c r="AX18" s="51" t="str">
        <f t="shared" ca="1" si="10"/>
        <v/>
      </c>
      <c r="AY18" s="52">
        <f t="shared" ca="1" si="10"/>
        <v>2481.8497474747473</v>
      </c>
      <c r="AZ18" s="37">
        <f t="shared" si="20"/>
        <v>4835.4858548585489</v>
      </c>
      <c r="BA18" s="37">
        <f t="shared" si="11"/>
        <v>4114.3380429094714</v>
      </c>
      <c r="BB18" s="37">
        <f t="shared" si="11"/>
        <v>2954.7162720781662</v>
      </c>
      <c r="BC18" s="37">
        <f t="shared" si="11"/>
        <v>4747.8864734299514</v>
      </c>
      <c r="BD18" s="37">
        <f t="shared" si="11"/>
        <v>2481.8497474747473</v>
      </c>
      <c r="BE18" s="37">
        <f t="shared" si="11"/>
        <v>3489.7913892587662</v>
      </c>
      <c r="BF18" s="37">
        <f t="shared" si="11"/>
        <v>3076.0954616588424</v>
      </c>
      <c r="BG18" s="38">
        <f t="shared" si="29"/>
        <v>0</v>
      </c>
      <c r="BH18" s="38">
        <f t="shared" si="23"/>
        <v>0</v>
      </c>
      <c r="BI18" s="38">
        <f t="shared" si="24"/>
        <v>0</v>
      </c>
      <c r="BJ18" s="38">
        <f t="shared" si="25"/>
        <v>0</v>
      </c>
      <c r="BK18" s="38">
        <f t="shared" si="26"/>
        <v>4</v>
      </c>
      <c r="BL18" s="38">
        <f t="shared" si="27"/>
        <v>0</v>
      </c>
      <c r="BM18" s="38">
        <f t="shared" si="28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>
        <v>0.63700000000000001</v>
      </c>
      <c r="F19">
        <v>0.61699999999999999</v>
      </c>
      <c r="G19">
        <v>0.53700000000000003</v>
      </c>
      <c r="H19">
        <v>0.52700000000000002</v>
      </c>
      <c r="I19">
        <v>0.71099999999999997</v>
      </c>
      <c r="J19">
        <v>0.38</v>
      </c>
      <c r="K19">
        <v>0.46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45">
        <f t="shared" ca="1" si="7"/>
        <v>0</v>
      </c>
      <c r="U19" s="46">
        <v>21250</v>
      </c>
      <c r="V19" s="47">
        <v>17000</v>
      </c>
      <c r="W19" s="47">
        <v>17000</v>
      </c>
      <c r="X19" s="47">
        <v>17000</v>
      </c>
      <c r="Y19" s="47">
        <v>17000</v>
      </c>
      <c r="Z19" s="47">
        <v>21250</v>
      </c>
      <c r="AA19" s="48">
        <v>21250</v>
      </c>
      <c r="AB19" s="49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1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36">
        <f t="shared" ca="1" si="19"/>
        <v>0</v>
      </c>
      <c r="AR19" s="49" t="str">
        <f t="shared" ca="1" si="10"/>
        <v/>
      </c>
      <c r="AS19" s="50" t="str">
        <f t="shared" ca="1" si="10"/>
        <v/>
      </c>
      <c r="AT19" s="50" t="str">
        <f t="shared" ca="1" si="10"/>
        <v/>
      </c>
      <c r="AU19" s="50" t="str">
        <f t="shared" ca="1" si="10"/>
        <v/>
      </c>
      <c r="AV19" s="50" t="str">
        <f t="shared" ca="1" si="10"/>
        <v/>
      </c>
      <c r="AW19" s="50" t="str">
        <f t="shared" ca="1" si="10"/>
        <v/>
      </c>
      <c r="AX19" s="51" t="str">
        <f t="shared" ca="1" si="10"/>
        <v/>
      </c>
      <c r="AY19" s="52" t="str">
        <f t="shared" ca="1" si="10"/>
        <v/>
      </c>
      <c r="AZ19" s="37">
        <f t="shared" si="20"/>
        <v>5559.916274201988</v>
      </c>
      <c r="BA19" s="37">
        <f t="shared" si="11"/>
        <v>4592.1123716909779</v>
      </c>
      <c r="BB19" s="37">
        <f t="shared" si="11"/>
        <v>5276.225946617008</v>
      </c>
      <c r="BC19" s="37">
        <f t="shared" si="11"/>
        <v>5376.3440860215051</v>
      </c>
      <c r="BD19" s="37">
        <f t="shared" si="11"/>
        <v>3984.997655883732</v>
      </c>
      <c r="BE19" s="37">
        <f t="shared" si="11"/>
        <v>9320.1754385964905</v>
      </c>
      <c r="BF19" s="37">
        <f t="shared" si="11"/>
        <v>7699.2753623188401</v>
      </c>
      <c r="BG19" s="38">
        <f t="shared" si="29"/>
        <v>0</v>
      </c>
      <c r="BH19" s="38">
        <f t="shared" si="23"/>
        <v>0</v>
      </c>
      <c r="BI19" s="38">
        <f t="shared" si="24"/>
        <v>0</v>
      </c>
      <c r="BJ19" s="38">
        <f t="shared" si="25"/>
        <v>0</v>
      </c>
      <c r="BK19" s="38">
        <f t="shared" si="26"/>
        <v>0</v>
      </c>
      <c r="BL19" s="38">
        <f t="shared" si="27"/>
        <v>0</v>
      </c>
      <c r="BM19" s="38">
        <f t="shared" si="28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>
        <v>0.86799999999999999</v>
      </c>
      <c r="F20">
        <v>0.66600000000000004</v>
      </c>
      <c r="G20">
        <v>0.71499999999999997</v>
      </c>
      <c r="H20">
        <v>0.6</v>
      </c>
      <c r="I20">
        <v>0.57699999999999996</v>
      </c>
      <c r="J20">
        <v>0.441</v>
      </c>
      <c r="K20">
        <v>0.91800000000000004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45">
        <f t="shared" ca="1" si="7"/>
        <v>0</v>
      </c>
      <c r="U20" s="46">
        <v>21250</v>
      </c>
      <c r="V20" s="47">
        <v>17000</v>
      </c>
      <c r="W20" s="47">
        <v>17000</v>
      </c>
      <c r="X20" s="47">
        <v>17000</v>
      </c>
      <c r="Y20" s="47">
        <v>17000</v>
      </c>
      <c r="Z20" s="47">
        <v>21250</v>
      </c>
      <c r="AA20" s="48">
        <v>21250</v>
      </c>
      <c r="AB20" s="49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1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36">
        <f t="shared" ca="1" si="19"/>
        <v>0</v>
      </c>
      <c r="AR20" s="49" t="str">
        <f t="shared" ca="1" si="10"/>
        <v/>
      </c>
      <c r="AS20" s="50" t="str">
        <f t="shared" ca="1" si="10"/>
        <v/>
      </c>
      <c r="AT20" s="50" t="str">
        <f t="shared" ca="1" si="10"/>
        <v/>
      </c>
      <c r="AU20" s="50" t="str">
        <f t="shared" ca="1" si="10"/>
        <v/>
      </c>
      <c r="AV20" s="50" t="str">
        <f t="shared" ca="1" si="10"/>
        <v/>
      </c>
      <c r="AW20" s="50" t="str">
        <f t="shared" ca="1" si="10"/>
        <v/>
      </c>
      <c r="AX20" s="51" t="str">
        <f t="shared" ca="1" si="10"/>
        <v/>
      </c>
      <c r="AY20" s="52" t="str">
        <f t="shared" ca="1" si="10"/>
        <v/>
      </c>
      <c r="AZ20" s="37">
        <f t="shared" si="20"/>
        <v>4080.2611367127492</v>
      </c>
      <c r="BA20" s="37">
        <f t="shared" si="11"/>
        <v>4254.2542542542542</v>
      </c>
      <c r="BB20" s="37">
        <f t="shared" si="11"/>
        <v>3962.703962703963</v>
      </c>
      <c r="BC20" s="37">
        <f t="shared" si="11"/>
        <v>4722.2222222222226</v>
      </c>
      <c r="BD20" s="37">
        <f t="shared" si="11"/>
        <v>4910.4563835932995</v>
      </c>
      <c r="BE20" s="37">
        <f t="shared" si="11"/>
        <v>8030.9901738473163</v>
      </c>
      <c r="BF20" s="37">
        <f t="shared" si="11"/>
        <v>3858.0246913580245</v>
      </c>
      <c r="BG20" s="38">
        <f t="shared" si="29"/>
        <v>0</v>
      </c>
      <c r="BH20" s="38">
        <f t="shared" si="23"/>
        <v>0</v>
      </c>
      <c r="BI20" s="38">
        <f t="shared" si="24"/>
        <v>0</v>
      </c>
      <c r="BJ20" s="38">
        <f t="shared" si="25"/>
        <v>0</v>
      </c>
      <c r="BK20" s="38">
        <f t="shared" si="26"/>
        <v>0</v>
      </c>
      <c r="BL20" s="38">
        <f t="shared" si="27"/>
        <v>0</v>
      </c>
      <c r="BM20" s="38">
        <f t="shared" si="28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>
        <v>0.48599999999999999</v>
      </c>
      <c r="F21">
        <v>0.81599999999999995</v>
      </c>
      <c r="G21">
        <v>0.84799999999999998</v>
      </c>
      <c r="H21">
        <v>0.59199999999999997</v>
      </c>
      <c r="I21">
        <v>0.58099999999999996</v>
      </c>
      <c r="J21">
        <v>0.80300000000000005</v>
      </c>
      <c r="K21">
        <v>1.1419999999999999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45">
        <f t="shared" ca="1" si="7"/>
        <v>0</v>
      </c>
      <c r="U21" s="46">
        <v>21250</v>
      </c>
      <c r="V21" s="47">
        <v>17000</v>
      </c>
      <c r="W21" s="47">
        <v>17000</v>
      </c>
      <c r="X21" s="47">
        <v>17000</v>
      </c>
      <c r="Y21" s="47">
        <v>17000</v>
      </c>
      <c r="Z21" s="47">
        <v>21250</v>
      </c>
      <c r="AA21" s="48">
        <v>21250</v>
      </c>
      <c r="AB21" s="49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1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36">
        <f t="shared" ca="1" si="19"/>
        <v>0</v>
      </c>
      <c r="AR21" s="49" t="str">
        <f t="shared" ca="1" si="10"/>
        <v/>
      </c>
      <c r="AS21" s="50" t="str">
        <f t="shared" ca="1" si="10"/>
        <v/>
      </c>
      <c r="AT21" s="50" t="str">
        <f t="shared" ca="1" si="10"/>
        <v/>
      </c>
      <c r="AU21" s="50" t="str">
        <f t="shared" ca="1" si="10"/>
        <v/>
      </c>
      <c r="AV21" s="50" t="str">
        <f t="shared" ca="1" si="10"/>
        <v/>
      </c>
      <c r="AW21" s="50" t="str">
        <f t="shared" ca="1" si="10"/>
        <v/>
      </c>
      <c r="AX21" s="51" t="str">
        <f t="shared" ca="1" si="10"/>
        <v/>
      </c>
      <c r="AY21" s="52" t="str">
        <f t="shared" ca="1" si="10"/>
        <v/>
      </c>
      <c r="AZ21" s="37">
        <f t="shared" si="20"/>
        <v>7287.3799725651579</v>
      </c>
      <c r="BA21" s="37">
        <f t="shared" si="11"/>
        <v>3472.2222222222226</v>
      </c>
      <c r="BB21" s="37">
        <f t="shared" si="11"/>
        <v>3341.1949685534596</v>
      </c>
      <c r="BC21" s="37">
        <f t="shared" si="11"/>
        <v>4786.0360360360364</v>
      </c>
      <c r="BD21" s="37">
        <f t="shared" si="11"/>
        <v>4876.6494549627087</v>
      </c>
      <c r="BE21" s="37">
        <f t="shared" si="11"/>
        <v>4410.5437941054379</v>
      </c>
      <c r="BF21" s="37">
        <f t="shared" si="11"/>
        <v>3101.2842965557502</v>
      </c>
      <c r="BG21" s="38">
        <f t="shared" si="29"/>
        <v>0</v>
      </c>
      <c r="BH21" s="38">
        <f t="shared" si="23"/>
        <v>0</v>
      </c>
      <c r="BI21" s="38">
        <f t="shared" si="24"/>
        <v>0</v>
      </c>
      <c r="BJ21" s="38">
        <f t="shared" si="25"/>
        <v>0</v>
      </c>
      <c r="BK21" s="38">
        <f t="shared" si="26"/>
        <v>0</v>
      </c>
      <c r="BL21" s="38">
        <f t="shared" si="27"/>
        <v>0</v>
      </c>
      <c r="BM21" s="38">
        <f t="shared" si="28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>
        <v>0.54400000000000004</v>
      </c>
      <c r="F22">
        <v>0.71899999999999997</v>
      </c>
      <c r="G22">
        <v>0.82</v>
      </c>
      <c r="H22">
        <v>0.49</v>
      </c>
      <c r="I22">
        <v>0.78900000000000003</v>
      </c>
      <c r="J22">
        <v>0.85399999999999998</v>
      </c>
      <c r="K22">
        <v>1.1539999999999999</v>
      </c>
      <c r="L22" s="41">
        <f t="shared" ca="1" si="5"/>
        <v>0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45">
        <f t="shared" ca="1" si="7"/>
        <v>0</v>
      </c>
      <c r="U22" s="46">
        <v>21250</v>
      </c>
      <c r="V22" s="47">
        <v>17000</v>
      </c>
      <c r="W22" s="47">
        <v>17000</v>
      </c>
      <c r="X22" s="47">
        <v>17000</v>
      </c>
      <c r="Y22" s="47">
        <v>17000</v>
      </c>
      <c r="Z22" s="47">
        <v>21250</v>
      </c>
      <c r="AA22" s="48">
        <v>21250</v>
      </c>
      <c r="AB22" s="49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35">
        <f t="shared" ca="1" si="1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36">
        <f t="shared" ca="1" si="19"/>
        <v>0</v>
      </c>
      <c r="AR22" s="49" t="str">
        <f t="shared" ca="1" si="10"/>
        <v/>
      </c>
      <c r="AS22" s="50" t="str">
        <f t="shared" ca="1" si="10"/>
        <v/>
      </c>
      <c r="AT22" s="50" t="str">
        <f t="shared" ca="1" si="10"/>
        <v/>
      </c>
      <c r="AU22" s="50" t="str">
        <f t="shared" ca="1" si="10"/>
        <v/>
      </c>
      <c r="AV22" s="50" t="str">
        <f t="shared" ca="1" si="10"/>
        <v/>
      </c>
      <c r="AW22" s="50" t="str">
        <f t="shared" ca="1" si="10"/>
        <v/>
      </c>
      <c r="AX22" s="51" t="str">
        <f t="shared" ca="1" si="10"/>
        <v/>
      </c>
      <c r="AY22" s="52" t="str">
        <f t="shared" ca="1" si="10"/>
        <v/>
      </c>
      <c r="AZ22" s="37">
        <f t="shared" si="20"/>
        <v>6510.4166666666661</v>
      </c>
      <c r="BA22" s="37">
        <f t="shared" si="11"/>
        <v>3940.6583217431621</v>
      </c>
      <c r="BB22" s="37">
        <f t="shared" si="11"/>
        <v>3455.2845528455287</v>
      </c>
      <c r="BC22" s="37">
        <f t="shared" si="11"/>
        <v>5782.3129251700684</v>
      </c>
      <c r="BD22" s="37">
        <f t="shared" si="11"/>
        <v>3591.0435149978875</v>
      </c>
      <c r="BE22" s="37">
        <f t="shared" si="11"/>
        <v>4147.1506635441065</v>
      </c>
      <c r="BF22" s="37">
        <f t="shared" si="11"/>
        <v>3069.0352397458119</v>
      </c>
      <c r="BG22" s="38">
        <f t="shared" si="29"/>
        <v>0</v>
      </c>
      <c r="BH22" s="38">
        <f t="shared" si="23"/>
        <v>0</v>
      </c>
      <c r="BI22" s="38">
        <f t="shared" si="24"/>
        <v>0</v>
      </c>
      <c r="BJ22" s="38">
        <f t="shared" si="25"/>
        <v>0</v>
      </c>
      <c r="BK22" s="38">
        <f t="shared" si="26"/>
        <v>0</v>
      </c>
      <c r="BL22" s="38">
        <f t="shared" si="27"/>
        <v>0</v>
      </c>
      <c r="BM22" s="38">
        <f t="shared" si="28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>
        <v>0.43</v>
      </c>
      <c r="F23">
        <v>0.56799999999999995</v>
      </c>
      <c r="G23">
        <v>0.67300000000000004</v>
      </c>
      <c r="H23">
        <v>0.77700000000000002</v>
      </c>
      <c r="I23">
        <v>0.59699999999999998</v>
      </c>
      <c r="J23">
        <v>0.54300000000000004</v>
      </c>
      <c r="K23">
        <v>0.755</v>
      </c>
      <c r="L23" s="41">
        <f t="shared" ca="1" si="5"/>
        <v>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45">
        <f t="shared" ca="1" si="7"/>
        <v>0</v>
      </c>
      <c r="U23" s="46">
        <v>21250</v>
      </c>
      <c r="V23" s="47">
        <v>17000</v>
      </c>
      <c r="W23" s="47">
        <v>17000</v>
      </c>
      <c r="X23" s="47">
        <v>17000</v>
      </c>
      <c r="Y23" s="47">
        <v>17000</v>
      </c>
      <c r="Z23" s="47">
        <v>21250</v>
      </c>
      <c r="AA23" s="48">
        <v>21250</v>
      </c>
      <c r="AB23" s="49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35">
        <f t="shared" ca="1" si="1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36">
        <f t="shared" ca="1" si="19"/>
        <v>0</v>
      </c>
      <c r="AR23" s="49" t="str">
        <f t="shared" ca="1" si="10"/>
        <v/>
      </c>
      <c r="AS23" s="50" t="str">
        <f t="shared" ca="1" si="10"/>
        <v/>
      </c>
      <c r="AT23" s="50" t="str">
        <f t="shared" ca="1" si="10"/>
        <v/>
      </c>
      <c r="AU23" s="50" t="str">
        <f t="shared" ca="1" si="10"/>
        <v/>
      </c>
      <c r="AV23" s="50" t="str">
        <f t="shared" ca="1" si="10"/>
        <v/>
      </c>
      <c r="AW23" s="50" t="str">
        <f t="shared" ca="1" si="10"/>
        <v/>
      </c>
      <c r="AX23" s="51" t="str">
        <f t="shared" ca="1" si="10"/>
        <v/>
      </c>
      <c r="AY23" s="52" t="str">
        <f t="shared" ca="1" si="10"/>
        <v/>
      </c>
      <c r="AZ23" s="37">
        <f t="shared" si="20"/>
        <v>8236.4341085271317</v>
      </c>
      <c r="BA23" s="37">
        <f t="shared" si="11"/>
        <v>4988.2629107981229</v>
      </c>
      <c r="BB23" s="37">
        <f t="shared" si="11"/>
        <v>4210.0049529470034</v>
      </c>
      <c r="BC23" s="37">
        <f t="shared" si="11"/>
        <v>3646.5036465036465</v>
      </c>
      <c r="BD23" s="37">
        <f t="shared" si="11"/>
        <v>4745.9519821328868</v>
      </c>
      <c r="BE23" s="37">
        <f t="shared" si="11"/>
        <v>6522.4063842848363</v>
      </c>
      <c r="BF23" s="37">
        <f t="shared" si="11"/>
        <v>4690.9492273730684</v>
      </c>
      <c r="BG23" s="38">
        <f t="shared" si="29"/>
        <v>0</v>
      </c>
      <c r="BH23" s="38">
        <f t="shared" si="23"/>
        <v>0</v>
      </c>
      <c r="BI23" s="38">
        <f t="shared" si="24"/>
        <v>0</v>
      </c>
      <c r="BJ23" s="38">
        <f t="shared" si="25"/>
        <v>0</v>
      </c>
      <c r="BK23" s="38">
        <f t="shared" si="26"/>
        <v>0</v>
      </c>
      <c r="BL23" s="38">
        <f t="shared" si="27"/>
        <v>0</v>
      </c>
      <c r="BM23" s="38">
        <f t="shared" si="28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>
        <v>0.95299999999999996</v>
      </c>
      <c r="F24">
        <v>1.238</v>
      </c>
      <c r="G24">
        <v>1.1579999999999999</v>
      </c>
      <c r="H24">
        <v>1.724</v>
      </c>
      <c r="I24">
        <v>1.423</v>
      </c>
      <c r="J24">
        <v>1.5269999999999999</v>
      </c>
      <c r="K24">
        <v>1.696</v>
      </c>
      <c r="L24" s="41">
        <f t="shared" ca="1" si="5"/>
        <v>288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4</v>
      </c>
      <c r="Q24" s="43">
        <f t="shared" si="6"/>
        <v>0</v>
      </c>
      <c r="R24" s="43">
        <f t="shared" si="6"/>
        <v>3</v>
      </c>
      <c r="S24" s="44">
        <f t="shared" si="6"/>
        <v>4</v>
      </c>
      <c r="T24" s="45">
        <f t="shared" ca="1" si="7"/>
        <v>48</v>
      </c>
      <c r="U24" s="46">
        <v>23800</v>
      </c>
      <c r="V24" s="47">
        <v>23800</v>
      </c>
      <c r="W24" s="47">
        <v>23800</v>
      </c>
      <c r="X24" s="47">
        <v>23800</v>
      </c>
      <c r="Y24" s="47">
        <v>23800</v>
      </c>
      <c r="Z24" s="47">
        <v>23800</v>
      </c>
      <c r="AA24" s="48">
        <v>23800</v>
      </c>
      <c r="AB24" s="49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476000</v>
      </c>
      <c r="AF24" s="50">
        <f t="shared" ca="1" si="8"/>
        <v>0</v>
      </c>
      <c r="AG24" s="50">
        <f t="shared" ca="1" si="8"/>
        <v>285600</v>
      </c>
      <c r="AH24" s="51">
        <f t="shared" ca="1" si="8"/>
        <v>380800</v>
      </c>
      <c r="AI24" s="35">
        <f t="shared" ca="1" si="18"/>
        <v>1142400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206.88</v>
      </c>
      <c r="AN24" s="50">
        <f t="shared" ca="1" si="9"/>
        <v>0</v>
      </c>
      <c r="AO24" s="50">
        <f t="shared" ca="1" si="9"/>
        <v>109.94399999999999</v>
      </c>
      <c r="AP24" s="51">
        <f t="shared" ca="1" si="9"/>
        <v>162.816</v>
      </c>
      <c r="AQ24" s="36">
        <f t="shared" ca="1" si="19"/>
        <v>479.64</v>
      </c>
      <c r="AR24" s="49" t="str">
        <f t="shared" ca="1" si="10"/>
        <v/>
      </c>
      <c r="AS24" s="50" t="str">
        <f t="shared" ca="1" si="10"/>
        <v/>
      </c>
      <c r="AT24" s="50" t="str">
        <f t="shared" ca="1" si="10"/>
        <v/>
      </c>
      <c r="AU24" s="50">
        <f t="shared" ca="1" si="10"/>
        <v>2300.8507347254449</v>
      </c>
      <c r="AV24" s="50" t="str">
        <f t="shared" ca="1" si="10"/>
        <v/>
      </c>
      <c r="AW24" s="50">
        <f t="shared" ca="1" si="10"/>
        <v>2597.6860947391401</v>
      </c>
      <c r="AX24" s="51">
        <f t="shared" ca="1" si="10"/>
        <v>2338.8364779874214</v>
      </c>
      <c r="AY24" s="52">
        <f t="shared" ca="1" si="10"/>
        <v>2381.7863397548163</v>
      </c>
      <c r="AZ24" s="37">
        <f t="shared" si="20"/>
        <v>4162.29450856943</v>
      </c>
      <c r="BA24" s="37">
        <f t="shared" si="11"/>
        <v>3204.0926225094236</v>
      </c>
      <c r="BB24" s="37">
        <f t="shared" si="11"/>
        <v>3425.4461715601615</v>
      </c>
      <c r="BC24" s="37">
        <f t="shared" si="11"/>
        <v>2300.8507347254445</v>
      </c>
      <c r="BD24" s="37">
        <f t="shared" si="11"/>
        <v>2787.5380651206369</v>
      </c>
      <c r="BE24" s="37">
        <f t="shared" si="11"/>
        <v>2597.6860947391401</v>
      </c>
      <c r="BF24" s="37">
        <f t="shared" si="11"/>
        <v>2338.8364779874214</v>
      </c>
      <c r="BG24" s="38">
        <f t="shared" si="22"/>
        <v>0</v>
      </c>
      <c r="BH24" s="38">
        <f t="shared" si="12"/>
        <v>0</v>
      </c>
      <c r="BI24" s="38">
        <f t="shared" si="13"/>
        <v>0</v>
      </c>
      <c r="BJ24" s="38">
        <f t="shared" si="14"/>
        <v>4</v>
      </c>
      <c r="BK24" s="38">
        <f t="shared" si="15"/>
        <v>0</v>
      </c>
      <c r="BL24" s="38">
        <v>3</v>
      </c>
      <c r="BM24" s="38">
        <f t="shared" si="17"/>
        <v>4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>
        <v>1.9319999999999999</v>
      </c>
      <c r="F25">
        <v>3.2509999999999999</v>
      </c>
      <c r="G25">
        <v>2.8860000000000001</v>
      </c>
      <c r="H25">
        <v>2.8860000000000001</v>
      </c>
      <c r="I25">
        <v>3.7250000000000001</v>
      </c>
      <c r="J25">
        <v>3.0209999999999999</v>
      </c>
      <c r="K25">
        <v>3.2949999999999999</v>
      </c>
      <c r="L25" s="41">
        <f t="shared" ca="1" si="5"/>
        <v>588</v>
      </c>
      <c r="M25" s="42">
        <f t="shared" si="6"/>
        <v>0</v>
      </c>
      <c r="N25" s="43">
        <f t="shared" si="6"/>
        <v>4</v>
      </c>
      <c r="O25" s="43">
        <f t="shared" si="6"/>
        <v>3</v>
      </c>
      <c r="P25" s="43">
        <f t="shared" si="6"/>
        <v>3</v>
      </c>
      <c r="Q25" s="43">
        <f t="shared" si="6"/>
        <v>4</v>
      </c>
      <c r="R25" s="43">
        <f t="shared" si="6"/>
        <v>4</v>
      </c>
      <c r="S25" s="44">
        <f t="shared" si="6"/>
        <v>4</v>
      </c>
      <c r="T25" s="45">
        <f t="shared" ca="1" si="7"/>
        <v>98</v>
      </c>
      <c r="U25" s="46">
        <v>44200</v>
      </c>
      <c r="V25" s="47">
        <v>44200</v>
      </c>
      <c r="W25" s="47">
        <v>44200</v>
      </c>
      <c r="X25" s="47">
        <v>44200</v>
      </c>
      <c r="Y25" s="47">
        <v>44200</v>
      </c>
      <c r="Z25" s="47">
        <v>44200</v>
      </c>
      <c r="AA25" s="48">
        <v>44200</v>
      </c>
      <c r="AB25" s="49">
        <f t="shared" ca="1" si="8"/>
        <v>0</v>
      </c>
      <c r="AC25" s="50">
        <f t="shared" ca="1" si="8"/>
        <v>707200</v>
      </c>
      <c r="AD25" s="50">
        <f t="shared" ca="1" si="8"/>
        <v>663000</v>
      </c>
      <c r="AE25" s="50">
        <f t="shared" ca="1" si="8"/>
        <v>663000</v>
      </c>
      <c r="AF25" s="50">
        <f t="shared" ca="1" si="8"/>
        <v>884000</v>
      </c>
      <c r="AG25" s="50">
        <f t="shared" ca="1" si="8"/>
        <v>707200</v>
      </c>
      <c r="AH25" s="51">
        <f t="shared" ca="1" si="8"/>
        <v>707200</v>
      </c>
      <c r="AI25" s="35">
        <f t="shared" ca="1" si="18"/>
        <v>4331600</v>
      </c>
      <c r="AJ25" s="49">
        <f t="shared" ca="1" si="9"/>
        <v>0</v>
      </c>
      <c r="AK25" s="50">
        <f t="shared" ca="1" si="9"/>
        <v>312.096</v>
      </c>
      <c r="AL25" s="50">
        <f t="shared" ca="1" si="9"/>
        <v>259.74</v>
      </c>
      <c r="AM25" s="50">
        <f t="shared" ca="1" si="9"/>
        <v>259.74</v>
      </c>
      <c r="AN25" s="50">
        <f t="shared" ca="1" si="9"/>
        <v>447</v>
      </c>
      <c r="AO25" s="50">
        <f t="shared" ca="1" si="9"/>
        <v>290.01599999999996</v>
      </c>
      <c r="AP25" s="51">
        <f t="shared" ca="1" si="9"/>
        <v>316.32</v>
      </c>
      <c r="AQ25" s="36">
        <f t="shared" ca="1" si="19"/>
        <v>1884.912</v>
      </c>
      <c r="AR25" s="49" t="str">
        <f t="shared" ca="1" si="10"/>
        <v/>
      </c>
      <c r="AS25" s="50">
        <f t="shared" ca="1" si="10"/>
        <v>2265.9694452988824</v>
      </c>
      <c r="AT25" s="50">
        <f t="shared" ca="1" si="10"/>
        <v>2552.5525525525522</v>
      </c>
      <c r="AU25" s="50">
        <f t="shared" ca="1" si="10"/>
        <v>2552.5525525525522</v>
      </c>
      <c r="AV25" s="50">
        <f t="shared" ca="1" si="10"/>
        <v>1977.6286353467563</v>
      </c>
      <c r="AW25" s="50">
        <f t="shared" ca="1" si="10"/>
        <v>2438.4861524881389</v>
      </c>
      <c r="AX25" s="51">
        <f t="shared" ca="1" si="10"/>
        <v>2235.7106727364694</v>
      </c>
      <c r="AY25" s="52">
        <f t="shared" ca="1" si="10"/>
        <v>2298.0383169081633</v>
      </c>
      <c r="AZ25" s="37">
        <f t="shared" si="20"/>
        <v>3812.9744651483784</v>
      </c>
      <c r="BA25" s="37">
        <f t="shared" si="11"/>
        <v>2265.9694452988824</v>
      </c>
      <c r="BB25" s="37">
        <f t="shared" si="11"/>
        <v>2552.5525525525527</v>
      </c>
      <c r="BC25" s="37">
        <f t="shared" si="11"/>
        <v>2552.5525525525527</v>
      </c>
      <c r="BD25" s="37">
        <f t="shared" si="11"/>
        <v>1977.6286353467563</v>
      </c>
      <c r="BE25" s="37">
        <f t="shared" si="11"/>
        <v>2438.4861524881389</v>
      </c>
      <c r="BF25" s="37">
        <f t="shared" si="11"/>
        <v>2235.7106727364694</v>
      </c>
      <c r="BG25" s="38">
        <f t="shared" si="22"/>
        <v>0</v>
      </c>
      <c r="BH25" s="38">
        <f t="shared" si="12"/>
        <v>4</v>
      </c>
      <c r="BI25" s="38">
        <v>3</v>
      </c>
      <c r="BJ25" s="38">
        <v>3</v>
      </c>
      <c r="BK25" s="38">
        <f t="shared" si="15"/>
        <v>4</v>
      </c>
      <c r="BL25" s="38">
        <f t="shared" si="16"/>
        <v>4</v>
      </c>
      <c r="BM25" s="38">
        <f t="shared" si="17"/>
        <v>4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>
        <v>1.4119999999999999</v>
      </c>
      <c r="F26">
        <v>4.4989999999999997</v>
      </c>
      <c r="G26">
        <v>2.4350000000000001</v>
      </c>
      <c r="H26">
        <v>1.921</v>
      </c>
      <c r="I26">
        <v>2.3959999999999999</v>
      </c>
      <c r="J26">
        <v>4.5599999999999996</v>
      </c>
      <c r="K26">
        <v>4.6079999999999997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45">
        <f t="shared" ca="1" si="7"/>
        <v>0</v>
      </c>
      <c r="U26" s="46">
        <v>238000</v>
      </c>
      <c r="V26" s="47">
        <v>187000</v>
      </c>
      <c r="W26" s="47">
        <v>187000</v>
      </c>
      <c r="X26" s="47">
        <v>187000</v>
      </c>
      <c r="Y26" s="47">
        <v>187000</v>
      </c>
      <c r="Z26" s="47">
        <v>238000</v>
      </c>
      <c r="AA26" s="48">
        <v>238000</v>
      </c>
      <c r="AB26" s="49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35">
        <f t="shared" ca="1" si="1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36">
        <f t="shared" ca="1" si="19"/>
        <v>0</v>
      </c>
      <c r="AR26" s="49" t="str">
        <f t="shared" ca="1" si="10"/>
        <v/>
      </c>
      <c r="AS26" s="50" t="str">
        <f t="shared" ca="1" si="10"/>
        <v/>
      </c>
      <c r="AT26" s="50" t="str">
        <f t="shared" ca="1" si="10"/>
        <v/>
      </c>
      <c r="AU26" s="50" t="str">
        <f t="shared" ca="1" si="10"/>
        <v/>
      </c>
      <c r="AV26" s="50" t="str">
        <f t="shared" ca="1" si="10"/>
        <v/>
      </c>
      <c r="AW26" s="50" t="str">
        <f t="shared" ca="1" si="10"/>
        <v/>
      </c>
      <c r="AX26" s="51" t="str">
        <f t="shared" ca="1" si="10"/>
        <v/>
      </c>
      <c r="AY26" s="52" t="str">
        <f t="shared" ca="1" si="10"/>
        <v/>
      </c>
      <c r="AZ26" s="37">
        <f t="shared" si="20"/>
        <v>28092.540132200189</v>
      </c>
      <c r="BA26" s="37">
        <f t="shared" si="11"/>
        <v>6927.465362673187</v>
      </c>
      <c r="BB26" s="37">
        <f t="shared" si="11"/>
        <v>12799.452429842573</v>
      </c>
      <c r="BC26" s="37">
        <f t="shared" si="11"/>
        <v>16224.188790560473</v>
      </c>
      <c r="BD26" s="37">
        <f t="shared" si="11"/>
        <v>13007.790762381748</v>
      </c>
      <c r="BE26" s="37">
        <f t="shared" si="11"/>
        <v>8698.8304093567258</v>
      </c>
      <c r="BF26" s="37">
        <f t="shared" si="11"/>
        <v>8608.2175925925931</v>
      </c>
      <c r="BG26" s="38">
        <f>VLOOKUP(AZ26,$BY$6:$BZ$11,2,TRUE)</f>
        <v>0</v>
      </c>
      <c r="BH26" s="38">
        <f t="shared" ref="BH26:BH28" si="30">VLOOKUP(BA26,$BY$6:$BZ$11,2,TRUE)</f>
        <v>0</v>
      </c>
      <c r="BI26" s="38">
        <f t="shared" ref="BI26:BI28" si="31">VLOOKUP(BB26,$BY$6:$BZ$11,2,TRUE)</f>
        <v>0</v>
      </c>
      <c r="BJ26" s="38">
        <f t="shared" ref="BJ26:BJ28" si="32">VLOOKUP(BC26,$BY$6:$BZ$11,2,TRUE)</f>
        <v>0</v>
      </c>
      <c r="BK26" s="38">
        <f t="shared" ref="BK26:BK28" si="33">VLOOKUP(BD26,$BY$6:$BZ$11,2,TRUE)</f>
        <v>0</v>
      </c>
      <c r="BL26" s="38">
        <f t="shared" ref="BL26:BL28" si="34">VLOOKUP(BE26,$BY$6:$BZ$11,2,TRUE)</f>
        <v>0</v>
      </c>
      <c r="BM26" s="38">
        <f t="shared" ref="BM26:BM28" si="35">VLOOKUP(BF26,$BY$6:$BZ$11,2,TRUE)</f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>
        <v>1.337</v>
      </c>
      <c r="F27">
        <v>2.8559999999999999</v>
      </c>
      <c r="G27">
        <v>1.829</v>
      </c>
      <c r="H27">
        <v>2.2629999999999999</v>
      </c>
      <c r="I27">
        <v>2.992</v>
      </c>
      <c r="J27">
        <v>3.3820000000000001</v>
      </c>
      <c r="K27">
        <v>2.0339999999999998</v>
      </c>
      <c r="L27" s="41">
        <f t="shared" ca="1" si="5"/>
        <v>216</v>
      </c>
      <c r="M27" s="42">
        <f t="shared" si="6"/>
        <v>0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4</v>
      </c>
      <c r="R27" s="43">
        <f t="shared" si="6"/>
        <v>4</v>
      </c>
      <c r="S27" s="44">
        <f t="shared" si="6"/>
        <v>0</v>
      </c>
      <c r="T27" s="45">
        <f t="shared" ca="1" si="7"/>
        <v>36</v>
      </c>
      <c r="U27" s="46">
        <v>106250</v>
      </c>
      <c r="V27" s="47">
        <v>106250</v>
      </c>
      <c r="W27" s="47">
        <v>106250</v>
      </c>
      <c r="X27" s="47">
        <v>106250</v>
      </c>
      <c r="Y27" s="47">
        <v>106250</v>
      </c>
      <c r="Z27" s="47">
        <v>106250</v>
      </c>
      <c r="AA27" s="48">
        <v>106250</v>
      </c>
      <c r="AB27" s="49">
        <f t="shared" ca="1" si="8"/>
        <v>0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2125000</v>
      </c>
      <c r="AG27" s="50">
        <f t="shared" ca="1" si="8"/>
        <v>1700000</v>
      </c>
      <c r="AH27" s="51">
        <f t="shared" ca="1" si="8"/>
        <v>0</v>
      </c>
      <c r="AI27" s="35">
        <f t="shared" ca="1" si="18"/>
        <v>3825000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359.04</v>
      </c>
      <c r="AO27" s="50">
        <f t="shared" ca="1" si="9"/>
        <v>324.67200000000003</v>
      </c>
      <c r="AP27" s="51">
        <f t="shared" ca="1" si="9"/>
        <v>0</v>
      </c>
      <c r="AQ27" s="36">
        <f t="shared" ca="1" si="19"/>
        <v>683.71199999999999</v>
      </c>
      <c r="AR27" s="49" t="str">
        <f t="shared" ca="1" si="10"/>
        <v/>
      </c>
      <c r="AS27" s="50" t="str">
        <f t="shared" ca="1" si="10"/>
        <v/>
      </c>
      <c r="AT27" s="50" t="str">
        <f t="shared" ca="1" si="10"/>
        <v/>
      </c>
      <c r="AU27" s="50" t="str">
        <f t="shared" ca="1" si="10"/>
        <v/>
      </c>
      <c r="AV27" s="50">
        <f t="shared" ca="1" si="10"/>
        <v>5918.560606060606</v>
      </c>
      <c r="AW27" s="50">
        <f t="shared" ca="1" si="10"/>
        <v>5236.0536171890399</v>
      </c>
      <c r="AX27" s="51" t="str">
        <f t="shared" ca="1" si="10"/>
        <v/>
      </c>
      <c r="AY27" s="52">
        <f t="shared" ca="1" si="10"/>
        <v>5594.460825610784</v>
      </c>
      <c r="AZ27" s="37">
        <f t="shared" si="20"/>
        <v>13244.826726502119</v>
      </c>
      <c r="BA27" s="37">
        <f t="shared" si="11"/>
        <v>6200.3968253968251</v>
      </c>
      <c r="BB27" s="37">
        <f t="shared" si="11"/>
        <v>9681.9755786404221</v>
      </c>
      <c r="BC27" s="37">
        <f t="shared" si="11"/>
        <v>7825.1583443806157</v>
      </c>
      <c r="BD27" s="37">
        <f t="shared" si="11"/>
        <v>5918.560606060606</v>
      </c>
      <c r="BE27" s="37">
        <f t="shared" si="11"/>
        <v>5236.0536171890399</v>
      </c>
      <c r="BF27" s="37">
        <f t="shared" si="11"/>
        <v>8706.1619141265164</v>
      </c>
      <c r="BG27" s="38">
        <f t="shared" ref="BG27:BG28" si="36">VLOOKUP(AZ27,$BY$6:$BZ$11,2,TRUE)</f>
        <v>0</v>
      </c>
      <c r="BH27" s="38">
        <f t="shared" si="30"/>
        <v>0</v>
      </c>
      <c r="BI27" s="38">
        <f t="shared" si="31"/>
        <v>0</v>
      </c>
      <c r="BJ27" s="38">
        <f t="shared" si="32"/>
        <v>0</v>
      </c>
      <c r="BK27" s="38">
        <f t="shared" si="33"/>
        <v>4</v>
      </c>
      <c r="BL27" s="38">
        <f t="shared" si="34"/>
        <v>4</v>
      </c>
      <c r="BM27" s="38">
        <f t="shared" si="35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>
        <v>1.6930000000000001</v>
      </c>
      <c r="F28">
        <v>1.6830000000000001</v>
      </c>
      <c r="G28">
        <v>1.3560000000000001</v>
      </c>
      <c r="H28">
        <v>1.429</v>
      </c>
      <c r="I28">
        <v>1.8109999999999999</v>
      </c>
      <c r="J28">
        <v>1.6319999999999999</v>
      </c>
      <c r="K28">
        <v>1.2030000000000001</v>
      </c>
      <c r="L28" s="41">
        <f t="shared" ca="1" si="5"/>
        <v>558</v>
      </c>
      <c r="M28" s="42">
        <f t="shared" si="6"/>
        <v>4</v>
      </c>
      <c r="N28" s="43">
        <f t="shared" si="6"/>
        <v>4</v>
      </c>
      <c r="O28" s="43">
        <f t="shared" si="6"/>
        <v>0</v>
      </c>
      <c r="P28" s="43">
        <f t="shared" si="6"/>
        <v>4</v>
      </c>
      <c r="Q28" s="43">
        <f t="shared" si="6"/>
        <v>5</v>
      </c>
      <c r="R28" s="43">
        <f t="shared" si="6"/>
        <v>4</v>
      </c>
      <c r="S28" s="44">
        <f t="shared" si="6"/>
        <v>0</v>
      </c>
      <c r="T28" s="45">
        <f t="shared" ca="1" si="7"/>
        <v>93</v>
      </c>
      <c r="U28" s="46">
        <v>51000</v>
      </c>
      <c r="V28" s="47">
        <v>51000</v>
      </c>
      <c r="W28" s="47">
        <v>51000</v>
      </c>
      <c r="X28" s="47">
        <v>51000</v>
      </c>
      <c r="Y28" s="47">
        <v>51000</v>
      </c>
      <c r="Z28" s="47">
        <v>51000</v>
      </c>
      <c r="AA28" s="48">
        <v>51000</v>
      </c>
      <c r="AB28" s="49">
        <f t="shared" ca="1" si="8"/>
        <v>816000</v>
      </c>
      <c r="AC28" s="50">
        <f t="shared" ca="1" si="8"/>
        <v>816000</v>
      </c>
      <c r="AD28" s="50">
        <f t="shared" ca="1" si="8"/>
        <v>0</v>
      </c>
      <c r="AE28" s="50">
        <f t="shared" ca="1" si="8"/>
        <v>1020000</v>
      </c>
      <c r="AF28" s="50">
        <f t="shared" ca="1" si="8"/>
        <v>1275000</v>
      </c>
      <c r="AG28" s="50">
        <f t="shared" ca="1" si="8"/>
        <v>816000</v>
      </c>
      <c r="AH28" s="51">
        <f t="shared" ca="1" si="8"/>
        <v>0</v>
      </c>
      <c r="AI28" s="35">
        <f t="shared" ca="1" si="18"/>
        <v>4743000</v>
      </c>
      <c r="AJ28" s="49">
        <f t="shared" ca="1" si="9"/>
        <v>162.52800000000002</v>
      </c>
      <c r="AK28" s="50">
        <f t="shared" ca="1" si="9"/>
        <v>161.56800000000001</v>
      </c>
      <c r="AL28" s="50">
        <f t="shared" ca="1" si="9"/>
        <v>0</v>
      </c>
      <c r="AM28" s="50">
        <f t="shared" ca="1" si="9"/>
        <v>171.48000000000002</v>
      </c>
      <c r="AN28" s="50">
        <f t="shared" ca="1" si="9"/>
        <v>271.64999999999998</v>
      </c>
      <c r="AO28" s="50">
        <f t="shared" ca="1" si="9"/>
        <v>156.672</v>
      </c>
      <c r="AP28" s="51">
        <f t="shared" ca="1" si="9"/>
        <v>0</v>
      </c>
      <c r="AQ28" s="36">
        <f t="shared" ca="1" si="19"/>
        <v>923.89800000000002</v>
      </c>
      <c r="AR28" s="49">
        <f t="shared" ca="1" si="10"/>
        <v>5020.6733608978138</v>
      </c>
      <c r="AS28" s="50">
        <f t="shared" ca="1" si="10"/>
        <v>5050.5050505050503</v>
      </c>
      <c r="AT28" s="50" t="str">
        <f t="shared" ca="1" si="10"/>
        <v/>
      </c>
      <c r="AU28" s="50">
        <f t="shared" ca="1" si="10"/>
        <v>5948.2155353393973</v>
      </c>
      <c r="AV28" s="50">
        <f t="shared" ca="1" si="10"/>
        <v>4693.539480949752</v>
      </c>
      <c r="AW28" s="50">
        <f t="shared" ca="1" si="10"/>
        <v>5208.333333333333</v>
      </c>
      <c r="AX28" s="51" t="str">
        <f t="shared" ca="1" si="10"/>
        <v/>
      </c>
      <c r="AY28" s="52">
        <f t="shared" ca="1" si="10"/>
        <v>5133.6835884480752</v>
      </c>
      <c r="AZ28" s="37">
        <f t="shared" si="20"/>
        <v>5020.6733608978147</v>
      </c>
      <c r="BA28" s="37">
        <f t="shared" si="11"/>
        <v>5050.5050505050503</v>
      </c>
      <c r="BB28" s="37">
        <f t="shared" si="11"/>
        <v>6268.4365781710912</v>
      </c>
      <c r="BC28" s="37">
        <f t="shared" si="11"/>
        <v>5948.2155353393982</v>
      </c>
      <c r="BD28" s="37">
        <f t="shared" si="11"/>
        <v>4693.539480949752</v>
      </c>
      <c r="BE28" s="37">
        <f t="shared" si="11"/>
        <v>5208.3333333333339</v>
      </c>
      <c r="BF28" s="37">
        <f t="shared" si="11"/>
        <v>7065.6691604322523</v>
      </c>
      <c r="BG28" s="38">
        <f t="shared" si="36"/>
        <v>4</v>
      </c>
      <c r="BH28" s="38">
        <f t="shared" si="30"/>
        <v>4</v>
      </c>
      <c r="BI28" s="38">
        <f t="shared" si="31"/>
        <v>0</v>
      </c>
      <c r="BJ28" s="38">
        <f t="shared" si="32"/>
        <v>4</v>
      </c>
      <c r="BK28" s="38">
        <f t="shared" si="33"/>
        <v>5</v>
      </c>
      <c r="BL28" s="38">
        <f t="shared" si="34"/>
        <v>4</v>
      </c>
      <c r="BM28" s="38">
        <f t="shared" si="35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>
        <v>1.0720000000000001</v>
      </c>
      <c r="F29">
        <v>0.86699999999999999</v>
      </c>
      <c r="G29">
        <v>0.64100000000000001</v>
      </c>
      <c r="H29">
        <v>0.58399999999999996</v>
      </c>
      <c r="I29">
        <v>0.628</v>
      </c>
      <c r="J29">
        <v>0.436</v>
      </c>
      <c r="K29">
        <v>0.83699999999999997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60">
        <f t="shared" ca="1" si="7"/>
        <v>0</v>
      </c>
      <c r="U29" s="61">
        <v>29750</v>
      </c>
      <c r="V29" s="62">
        <v>29750</v>
      </c>
      <c r="W29" s="62">
        <v>29750</v>
      </c>
      <c r="X29" s="62">
        <v>29750</v>
      </c>
      <c r="Y29" s="62">
        <v>29750</v>
      </c>
      <c r="Z29" s="62">
        <v>29750</v>
      </c>
      <c r="AA29" s="63">
        <v>29750</v>
      </c>
      <c r="AB29" s="64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35">
        <f t="shared" ca="1" si="1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36">
        <f t="shared" ca="1" si="19"/>
        <v>0</v>
      </c>
      <c r="AR29" s="64" t="str">
        <f t="shared" ca="1" si="10"/>
        <v/>
      </c>
      <c r="AS29" s="65" t="str">
        <f t="shared" ca="1" si="10"/>
        <v/>
      </c>
      <c r="AT29" s="65" t="str">
        <f t="shared" ca="1" si="10"/>
        <v/>
      </c>
      <c r="AU29" s="65" t="str">
        <f t="shared" ca="1" si="10"/>
        <v/>
      </c>
      <c r="AV29" s="65" t="str">
        <f t="shared" ca="1" si="10"/>
        <v/>
      </c>
      <c r="AW29" s="65" t="str">
        <f t="shared" ca="1" si="10"/>
        <v/>
      </c>
      <c r="AX29" s="66" t="str">
        <f t="shared" ca="1" si="10"/>
        <v/>
      </c>
      <c r="AY29" s="67" t="str">
        <f t="shared" ca="1" si="10"/>
        <v/>
      </c>
      <c r="AZ29" s="37">
        <f t="shared" si="20"/>
        <v>4625.3109452736317</v>
      </c>
      <c r="BA29" s="37">
        <f t="shared" si="11"/>
        <v>5718.9542483660125</v>
      </c>
      <c r="BB29" s="37">
        <f t="shared" si="11"/>
        <v>7735.309412376494</v>
      </c>
      <c r="BC29" s="37">
        <f t="shared" si="11"/>
        <v>8490.2968036529674</v>
      </c>
      <c r="BD29" s="37">
        <f t="shared" si="11"/>
        <v>7895.4352441613582</v>
      </c>
      <c r="BE29" s="37">
        <f t="shared" si="11"/>
        <v>11372.324159021406</v>
      </c>
      <c r="BF29" s="37">
        <f t="shared" si="11"/>
        <v>5923.9346873755476</v>
      </c>
      <c r="BG29" s="38">
        <f t="shared" si="22"/>
        <v>0</v>
      </c>
      <c r="BH29" s="38">
        <f t="shared" si="12"/>
        <v>0</v>
      </c>
      <c r="BI29" s="38">
        <f t="shared" si="13"/>
        <v>0</v>
      </c>
      <c r="BJ29" s="38">
        <f t="shared" si="14"/>
        <v>0</v>
      </c>
      <c r="BK29" s="38">
        <f t="shared" si="15"/>
        <v>0</v>
      </c>
      <c r="BL29" s="38">
        <f t="shared" si="16"/>
        <v>0</v>
      </c>
      <c r="BM29" s="38">
        <f t="shared" si="17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7">SUM(M6:M29)</f>
        <v>4</v>
      </c>
      <c r="N30" s="70">
        <f t="shared" si="37"/>
        <v>11</v>
      </c>
      <c r="O30" s="70">
        <f t="shared" si="37"/>
        <v>7</v>
      </c>
      <c r="P30" s="70">
        <f t="shared" si="37"/>
        <v>15</v>
      </c>
      <c r="Q30" s="70">
        <f t="shared" si="37"/>
        <v>24</v>
      </c>
      <c r="R30" s="70">
        <f t="shared" si="37"/>
        <v>26</v>
      </c>
      <c r="S30" s="70">
        <f t="shared" si="37"/>
        <v>8</v>
      </c>
      <c r="T30" s="71">
        <f t="shared" ca="1" si="37"/>
        <v>426</v>
      </c>
      <c r="U30" s="68"/>
      <c r="V30" s="68"/>
      <c r="W30" s="68"/>
      <c r="X30" s="68"/>
      <c r="Y30" s="68"/>
      <c r="Z30" s="68"/>
      <c r="AA30" s="68"/>
      <c r="AB30" s="70">
        <f t="shared" ref="AB30:AQ30" ca="1" si="38">SUM(AB6:AB29)</f>
        <v>816000</v>
      </c>
      <c r="AC30" s="70">
        <f t="shared" ca="1" si="38"/>
        <v>1711900</v>
      </c>
      <c r="AD30" s="70">
        <f t="shared" ca="1" si="38"/>
        <v>977500</v>
      </c>
      <c r="AE30" s="70">
        <f t="shared" ca="1" si="38"/>
        <v>2473500</v>
      </c>
      <c r="AF30" s="70">
        <f t="shared" ca="1" si="38"/>
        <v>5148875</v>
      </c>
      <c r="AG30" s="70">
        <f t="shared" ca="1" si="38"/>
        <v>4200700</v>
      </c>
      <c r="AH30" s="70">
        <f t="shared" ca="1" si="38"/>
        <v>1088000</v>
      </c>
      <c r="AI30" s="71">
        <f t="shared" ca="1" si="38"/>
        <v>16416475</v>
      </c>
      <c r="AJ30" s="70">
        <f t="shared" ca="1" si="38"/>
        <v>162.52800000000002</v>
      </c>
      <c r="AK30" s="70">
        <f t="shared" ca="1" si="38"/>
        <v>539.76</v>
      </c>
      <c r="AL30" s="70">
        <f t="shared" ca="1" si="38"/>
        <v>397.74</v>
      </c>
      <c r="AM30" s="70">
        <f t="shared" ca="1" si="38"/>
        <v>767.58</v>
      </c>
      <c r="AN30" s="70">
        <f t="shared" ca="1" si="38"/>
        <v>1401.5700000000002</v>
      </c>
      <c r="AO30" s="70">
        <f t="shared" ca="1" si="38"/>
        <v>1204.56</v>
      </c>
      <c r="AP30" s="70">
        <f t="shared" ca="1" si="38"/>
        <v>479.13599999999997</v>
      </c>
      <c r="AQ30" s="71">
        <f t="shared" ca="1" si="38"/>
        <v>4952.8739999999998</v>
      </c>
      <c r="AR30" s="70">
        <f t="shared" ref="AR30:AY30" ca="1" si="39">AB30/AJ30</f>
        <v>5020.6733608978138</v>
      </c>
      <c r="AS30" s="70">
        <f t="shared" ca="1" si="39"/>
        <v>3171.5947828664594</v>
      </c>
      <c r="AT30" s="70">
        <f t="shared" ca="1" si="39"/>
        <v>2457.6356413737617</v>
      </c>
      <c r="AU30" s="70">
        <f t="shared" ca="1" si="39"/>
        <v>3222.4654107715155</v>
      </c>
      <c r="AV30" s="70">
        <f t="shared" ca="1" si="39"/>
        <v>3673.6481231761522</v>
      </c>
      <c r="AW30" s="70">
        <f t="shared" ca="1" si="39"/>
        <v>3487.3314737331475</v>
      </c>
      <c r="AX30" s="70">
        <f t="shared" ca="1" si="39"/>
        <v>2270.7540239097043</v>
      </c>
      <c r="AY30" s="72">
        <f t="shared" ca="1" si="39"/>
        <v>3314.5351567594898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204000</v>
      </c>
      <c r="AC31" s="80">
        <f ca="1">AC30/4</f>
        <v>427975</v>
      </c>
      <c r="AD31" s="68"/>
      <c r="AE31" s="68"/>
      <c r="AF31" s="68"/>
      <c r="AG31" s="68"/>
      <c r="AH31" s="80">
        <f ca="1">AH30/4</f>
        <v>272000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76" t="s">
        <v>26</v>
      </c>
      <c r="C32" s="99">
        <v>15727434</v>
      </c>
      <c r="D32" s="78"/>
      <c r="E32" s="6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1607.6100000000001</v>
      </c>
      <c r="AR32" s="68"/>
      <c r="AS32" s="68"/>
      <c r="AT32" s="68"/>
      <c r="AU32" s="68"/>
      <c r="AV32" s="68"/>
      <c r="AW32" s="68"/>
      <c r="AX32" s="68"/>
      <c r="AY32" s="81">
        <f ca="1">AI30</f>
        <v>16416475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5" t="s">
        <v>31</v>
      </c>
      <c r="C33" s="78">
        <f ca="1">AI30/AQ30</f>
        <v>3314.5351567594898</v>
      </c>
      <c r="D33" s="82"/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0.32458124313277509</v>
      </c>
      <c r="AR33" s="68"/>
      <c r="AS33" s="68"/>
      <c r="AT33" s="68"/>
      <c r="AU33" s="68"/>
      <c r="AV33" s="68"/>
      <c r="AW33" s="68"/>
      <c r="AX33" s="68"/>
      <c r="AY33" s="84">
        <f ca="1">C32-AY32</f>
        <v>-689041</v>
      </c>
      <c r="AZ33" s="73">
        <f ca="1">AQ30*70%</f>
        <v>3467.0117999999998</v>
      </c>
      <c r="BA33" s="73">
        <v>0</v>
      </c>
      <c r="BB33" s="73">
        <f ca="1">BA33+AZ33</f>
        <v>3467.0117999999998</v>
      </c>
      <c r="BC33" s="73">
        <f ca="1">AY32</f>
        <v>16416475</v>
      </c>
      <c r="BD33" s="73">
        <f ca="1">BC33/BB33</f>
        <v>4735.0502239421285</v>
      </c>
      <c r="BE33" s="73"/>
      <c r="BF33" s="73"/>
    </row>
    <row r="34" spans="1:58" ht="15" thickBot="1">
      <c r="B34" s="5" t="s">
        <v>32</v>
      </c>
      <c r="C34" s="85">
        <f ca="1">C33*3</f>
        <v>9943.6054702784695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116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58">
      <c r="A38" s="2"/>
      <c r="B38" s="2"/>
      <c r="M38" s="117"/>
      <c r="N38" s="117"/>
      <c r="O38" s="117"/>
      <c r="P38" s="117"/>
      <c r="Q38" s="117"/>
      <c r="R38" s="117"/>
      <c r="S38" s="117"/>
      <c r="T38" s="117"/>
    </row>
    <row r="39" spans="1:58">
      <c r="T39" s="118"/>
    </row>
    <row r="44" spans="1:58" s="96" customFormat="1">
      <c r="A44"/>
      <c r="B44" t="s">
        <v>54</v>
      </c>
      <c r="C44" t="s">
        <v>55</v>
      </c>
    </row>
    <row r="45" spans="1:58">
      <c r="A45" s="3" t="s">
        <v>46</v>
      </c>
      <c r="B45" s="142">
        <f ca="1">SUMIFS($AI$6:$AI$29,$B$6:$B$29,A45)/$B$54</f>
        <v>0</v>
      </c>
      <c r="C45" s="142">
        <f ca="1">SUMIFS($AQ$6:$AQ$29,$B$6:$B$29,A45)/$C$54</f>
        <v>0</v>
      </c>
    </row>
    <row r="46" spans="1:58">
      <c r="A46" s="3" t="s">
        <v>50</v>
      </c>
      <c r="B46" s="142">
        <f t="shared" ref="B46:B51" ca="1" si="40">SUMIFS($AI$6:$AI$29,$B$6:$B$29,A46)/$B$54</f>
        <v>0.12548217568022368</v>
      </c>
      <c r="C46" s="142">
        <f t="shared" ref="C46:C51" ca="1" si="41">SUMIFS($AQ$6:$AQ$29,$B$6:$B$29,A46)/$C$54</f>
        <v>0.17242352621932236</v>
      </c>
    </row>
    <row r="47" spans="1:58">
      <c r="A47" s="3" t="s">
        <v>51</v>
      </c>
      <c r="B47" s="142">
        <f t="shared" ca="1" si="40"/>
        <v>1.9157584073316591E-2</v>
      </c>
      <c r="C47" s="142">
        <f t="shared" ca="1" si="41"/>
        <v>2.5585145109687832E-2</v>
      </c>
    </row>
    <row r="48" spans="1:58">
      <c r="A48" s="3" t="s">
        <v>52</v>
      </c>
      <c r="B48" s="142">
        <f t="shared" ca="1" si="40"/>
        <v>0</v>
      </c>
      <c r="C48" s="142">
        <f t="shared" ca="1" si="41"/>
        <v>0</v>
      </c>
    </row>
    <row r="49" spans="1:3">
      <c r="A49" s="3" t="s">
        <v>48</v>
      </c>
      <c r="B49" s="142">
        <f t="shared" ca="1" si="40"/>
        <v>0.33344551738421313</v>
      </c>
      <c r="C49" s="142">
        <f t="shared" ca="1" si="41"/>
        <v>0.47741008553821485</v>
      </c>
    </row>
    <row r="50" spans="1:3">
      <c r="A50" s="183" t="s">
        <v>47</v>
      </c>
      <c r="B50" s="142">
        <f t="shared" ca="1" si="40"/>
        <v>0.52191472286224661</v>
      </c>
      <c r="C50" s="142">
        <f t="shared" ca="1" si="41"/>
        <v>0.32458124313277509</v>
      </c>
    </row>
    <row r="51" spans="1:3">
      <c r="A51" s="3" t="s">
        <v>49</v>
      </c>
      <c r="B51" s="142">
        <f t="shared" ca="1" si="40"/>
        <v>0</v>
      </c>
      <c r="C51" s="142">
        <f t="shared" ca="1" si="41"/>
        <v>0</v>
      </c>
    </row>
    <row r="54" spans="1:3">
      <c r="B54" s="73">
        <f ca="1">AI30</f>
        <v>16416475</v>
      </c>
      <c r="C54" s="73">
        <f ca="1">AQ30</f>
        <v>4952.8739999999998</v>
      </c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3" priority="3" operator="containsText" text="Paid">
      <formula>NOT(ISERROR(SEARCH("Paid",B6)))</formula>
    </cfRule>
    <cfRule type="containsText" dxfId="32" priority="4" operator="containsText" text="FOC">
      <formula>NOT(ISERROR(SEARCH("FOC",B6)))</formula>
    </cfRule>
  </conditionalFormatting>
  <conditionalFormatting sqref="A45:A51">
    <cfRule type="containsText" dxfId="31" priority="1" operator="containsText" text="Paid">
      <formula>NOT(ISERROR(SEARCH("Paid",A45)))</formula>
    </cfRule>
    <cfRule type="containsText" dxfId="30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S49"/>
  <sheetViews>
    <sheetView topLeftCell="A2" zoomScale="60" zoomScaleNormal="60" workbookViewId="0">
      <selection activeCell="S7" sqref="S7"/>
    </sheetView>
  </sheetViews>
  <sheetFormatPr defaultRowHeight="14.4"/>
  <cols>
    <col min="1" max="1" width="11.6640625" bestFit="1" customWidth="1"/>
    <col min="2" max="2" width="13.109375" bestFit="1" customWidth="1"/>
    <col min="3" max="3" width="11.77734375" bestFit="1" customWidth="1"/>
    <col min="4" max="4" width="5.77734375" bestFit="1" customWidth="1"/>
    <col min="5" max="11" width="6.21875" bestFit="1" customWidth="1"/>
    <col min="12" max="12" width="8.21875" customWidth="1"/>
    <col min="13" max="13" width="8.109375" bestFit="1" customWidth="1"/>
    <col min="14" max="14" width="8.21875" bestFit="1" customWidth="1"/>
    <col min="15" max="15" width="7.88671875" bestFit="1" customWidth="1"/>
    <col min="16" max="16" width="8.6640625" bestFit="1" customWidth="1"/>
    <col min="17" max="17" width="8.109375" bestFit="1" customWidth="1"/>
    <col min="18" max="18" width="6.5546875" bestFit="1" customWidth="1"/>
    <col min="19" max="19" width="7.109375" bestFit="1" customWidth="1"/>
    <col min="20" max="20" width="9.6640625" customWidth="1"/>
    <col min="21" max="27" width="8" hidden="1" customWidth="1"/>
    <col min="28" max="34" width="10.5546875" hidden="1" customWidth="1"/>
    <col min="35" max="35" width="11.6640625" bestFit="1" customWidth="1"/>
    <col min="36" max="36" width="5.33203125" hidden="1" customWidth="1"/>
    <col min="37" max="37" width="6" hidden="1" customWidth="1"/>
    <col min="38" max="38" width="5.33203125" hidden="1" customWidth="1"/>
    <col min="39" max="39" width="6.21875" hidden="1" customWidth="1"/>
    <col min="40" max="42" width="5.33203125" hidden="1" customWidth="1"/>
    <col min="43" max="43" width="17.109375" bestFit="1" customWidth="1"/>
    <col min="44" max="44" width="9" hidden="1" customWidth="1"/>
    <col min="45" max="50" width="8" hidden="1" customWidth="1"/>
    <col min="51" max="51" width="12.21875" bestFit="1" customWidth="1"/>
    <col min="52" max="52" width="10.33203125" bestFit="1" customWidth="1"/>
    <col min="53" max="53" width="9.88671875" bestFit="1" customWidth="1"/>
    <col min="54" max="54" width="9" bestFit="1" customWidth="1"/>
    <col min="55" max="55" width="11.6640625" bestFit="1" customWidth="1"/>
    <col min="56" max="56" width="8" bestFit="1" customWidth="1"/>
    <col min="57" max="57" width="9" bestFit="1" customWidth="1"/>
    <col min="58" max="58" width="8" bestFit="1" customWidth="1"/>
    <col min="59" max="59" width="5.21875" bestFit="1" customWidth="1"/>
    <col min="60" max="60" width="6" bestFit="1" customWidth="1"/>
    <col min="61" max="61" width="5.21875" bestFit="1" customWidth="1"/>
    <col min="62" max="62" width="6.21875" bestFit="1" customWidth="1"/>
    <col min="63" max="63" width="5.21875" bestFit="1" customWidth="1"/>
    <col min="64" max="64" width="4.88671875" bestFit="1" customWidth="1"/>
    <col min="65" max="65" width="4.77734375" bestFit="1" customWidth="1"/>
    <col min="67" max="67" width="6.21875" bestFit="1" customWidth="1"/>
    <col min="68" max="68" width="6.88671875" bestFit="1" customWidth="1"/>
    <col min="77" max="77" width="5.21875" bestFit="1" customWidth="1"/>
    <col min="78" max="78" width="2.109375" bestFit="1" customWidth="1"/>
  </cols>
  <sheetData>
    <row r="1" spans="1:71" ht="15" customHeight="1">
      <c r="A1" s="314">
        <v>43466</v>
      </c>
      <c r="B1" s="315" t="s">
        <v>60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O1" s="1"/>
    </row>
    <row r="2" spans="1:71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</row>
    <row r="3" spans="1:71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O3" s="1">
        <v>1</v>
      </c>
      <c r="BP3">
        <v>8</v>
      </c>
      <c r="BR3" s="1">
        <v>2</v>
      </c>
      <c r="BS3">
        <v>6</v>
      </c>
    </row>
    <row r="4" spans="1:71" ht="15" thickBot="1">
      <c r="B4" s="3"/>
      <c r="C4" s="190"/>
      <c r="D4" s="191"/>
      <c r="E4" s="190"/>
      <c r="F4" s="191"/>
      <c r="G4" s="191"/>
      <c r="H4" s="191"/>
      <c r="I4" s="191"/>
      <c r="J4" s="191"/>
      <c r="K4" s="192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O4">
        <v>11000</v>
      </c>
      <c r="BP4">
        <v>7</v>
      </c>
      <c r="BR4">
        <v>16000</v>
      </c>
      <c r="BS4">
        <v>4</v>
      </c>
    </row>
    <row r="5" spans="1:71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>BO4+1000</f>
        <v>12000</v>
      </c>
      <c r="BP5">
        <v>0</v>
      </c>
      <c r="BR5">
        <f>BR4+1000</f>
        <v>17000</v>
      </c>
      <c r="BS5">
        <v>0</v>
      </c>
    </row>
    <row r="6" spans="1:71">
      <c r="A6" s="10">
        <v>43497</v>
      </c>
      <c r="B6" s="3" t="s">
        <v>46</v>
      </c>
      <c r="C6" s="22">
        <v>0</v>
      </c>
      <c r="D6" s="23">
        <v>4.1666666666666664E-2</v>
      </c>
      <c r="E6">
        <v>2.1999999999999999E-2</v>
      </c>
      <c r="F6">
        <v>0.08</v>
      </c>
      <c r="G6">
        <v>3.3000000000000002E-2</v>
      </c>
      <c r="H6">
        <v>5.2999999999999999E-2</v>
      </c>
      <c r="I6">
        <v>3.2000000000000001E-2</v>
      </c>
      <c r="J6">
        <v>3.6999999999999998E-2</v>
      </c>
      <c r="K6">
        <v>3.5000000000000003E-2</v>
      </c>
      <c r="L6" s="24">
        <f t="shared" ref="L6:L29" ca="1" si="4">T6*6</f>
        <v>0</v>
      </c>
      <c r="M6" s="25">
        <f t="shared" ref="M6:M29" si="5">BG6</f>
        <v>0</v>
      </c>
      <c r="N6" s="26">
        <v>0</v>
      </c>
      <c r="O6" s="26">
        <f t="shared" ref="O6:O29" si="6">BI6</f>
        <v>0</v>
      </c>
      <c r="P6" s="26">
        <v>0</v>
      </c>
      <c r="Q6" s="26">
        <f t="shared" ref="Q6:Q29" si="7">BK6</f>
        <v>0</v>
      </c>
      <c r="R6" s="26">
        <v>0</v>
      </c>
      <c r="S6" s="27">
        <v>0</v>
      </c>
      <c r="T6" s="28">
        <f t="shared" ref="T6:T29" ca="1" si="8">IFERROR(M6*M$4+N6*N$4+O6*O$4+P6*P$4+Q6*Q$4+R6*R$4+S6*S$4,"0")</f>
        <v>0</v>
      </c>
      <c r="U6" s="29">
        <v>2500</v>
      </c>
      <c r="V6" s="30">
        <v>2500</v>
      </c>
      <c r="W6" s="30">
        <v>2500</v>
      </c>
      <c r="X6" s="30">
        <v>2500</v>
      </c>
      <c r="Y6" s="30">
        <v>2500</v>
      </c>
      <c r="Z6" s="30">
        <v>2500</v>
      </c>
      <c r="AA6" s="31">
        <v>2500</v>
      </c>
      <c r="AB6" s="32">
        <f t="shared" ref="AB6:AB29" ca="1" si="9">M6*U6*AB$4</f>
        <v>0</v>
      </c>
      <c r="AC6" s="33">
        <f t="shared" ref="AC6:AC29" ca="1" si="10">N6*V6*AC$4</f>
        <v>0</v>
      </c>
      <c r="AD6" s="33">
        <f t="shared" ref="AD6:AD29" ca="1" si="11">O6*W6*AD$4</f>
        <v>0</v>
      </c>
      <c r="AE6" s="33">
        <f t="shared" ref="AE6:AE29" ca="1" si="12">P6*X6*AE$4</f>
        <v>0</v>
      </c>
      <c r="AF6" s="33">
        <f t="shared" ref="AF6:AF29" ca="1" si="13">Q6*Y6*AF$4</f>
        <v>0</v>
      </c>
      <c r="AG6" s="33">
        <f t="shared" ref="AG6:AG29" ca="1" si="14">R6*Z6*AG$4</f>
        <v>0</v>
      </c>
      <c r="AH6" s="34">
        <f t="shared" ref="AH6:AH29" ca="1" si="15">S6*AA6*AH$4</f>
        <v>0</v>
      </c>
      <c r="AI6" s="35">
        <f t="shared" ref="AI6:AI29" ca="1" si="16">SUM(AB6:AH6)</f>
        <v>0</v>
      </c>
      <c r="AJ6" s="32">
        <f t="shared" ref="AJ6:AJ29" ca="1" si="17">M6*AJ$4*60/$L$4*E6</f>
        <v>0</v>
      </c>
      <c r="AK6" s="33">
        <f t="shared" ref="AK6:AK29" ca="1" si="18">N6*AK$4*60/$L$4*F6</f>
        <v>0</v>
      </c>
      <c r="AL6" s="33">
        <f t="shared" ref="AL6:AL29" ca="1" si="19">O6*AL$4*60/$L$4*G6</f>
        <v>0</v>
      </c>
      <c r="AM6" s="33">
        <f t="shared" ref="AM6:AM29" ca="1" si="20">P6*AM$4*60/$L$4*H6</f>
        <v>0</v>
      </c>
      <c r="AN6" s="33">
        <f t="shared" ref="AN6:AN29" ca="1" si="21">Q6*AN$4*60/$L$4*I6</f>
        <v>0</v>
      </c>
      <c r="AO6" s="33">
        <f t="shared" ref="AO6:AO29" ca="1" si="22">R6*AO$4*60/$L$4*J6</f>
        <v>0</v>
      </c>
      <c r="AP6" s="34">
        <f t="shared" ref="AP6:AP29" ca="1" si="23">S6*AP$4*60/$L$4*K6</f>
        <v>0</v>
      </c>
      <c r="AQ6" s="36">
        <f t="shared" ref="AQ6:AQ29" ca="1" si="24">SUM(AJ6:AP6)</f>
        <v>0</v>
      </c>
      <c r="AR6" s="32" t="str">
        <f t="shared" ref="AR6:AR29" ca="1" si="25">IFERROR(AB6/AJ6,"")</f>
        <v/>
      </c>
      <c r="AS6" s="33" t="str">
        <f t="shared" ref="AS6:AS29" ca="1" si="26">IFERROR(AC6/AK6,"")</f>
        <v/>
      </c>
      <c r="AT6" s="33" t="str">
        <f t="shared" ref="AT6:AT29" ca="1" si="27">IFERROR(AD6/AL6,"")</f>
        <v/>
      </c>
      <c r="AU6" s="33" t="str">
        <f t="shared" ref="AU6:AU29" ca="1" si="28">IFERROR(AE6/AM6,"")</f>
        <v/>
      </c>
      <c r="AV6" s="33" t="str">
        <f t="shared" ref="AV6:AV29" ca="1" si="29">IFERROR(AF6/AN6,"")</f>
        <v/>
      </c>
      <c r="AW6" s="33" t="str">
        <f t="shared" ref="AW6:AW29" ca="1" si="30">IFERROR(AG6/AO6,"")</f>
        <v/>
      </c>
      <c r="AX6" s="34" t="str">
        <f t="shared" ref="AX6:AX29" ca="1" si="31">IFERROR(AH6/AP6,"")</f>
        <v/>
      </c>
      <c r="AY6" s="36" t="str">
        <f t="shared" ref="AY6:AY29" ca="1" si="32">IFERROR(AI6/AQ6,"")</f>
        <v/>
      </c>
      <c r="AZ6" s="37">
        <f t="shared" ref="AZ6:AZ29" si="33">IFERROR(U6/6/E6,"0")</f>
        <v>18939.39393939394</v>
      </c>
      <c r="BA6" s="37">
        <f t="shared" ref="BA6:BA29" si="34">IFERROR(V6/6/F6,"0")</f>
        <v>5208.333333333333</v>
      </c>
      <c r="BB6" s="37">
        <f t="shared" ref="BB6:BB29" si="35">IFERROR(W6/6/G6,"0")</f>
        <v>12626.262626262625</v>
      </c>
      <c r="BC6" s="37">
        <f t="shared" ref="BC6:BC29" si="36">IFERROR(X6/6/H6,"0")</f>
        <v>7861.6352201257869</v>
      </c>
      <c r="BD6" s="37">
        <f t="shared" ref="BD6:BD29" si="37">IFERROR(Y6/6/I6,"0")</f>
        <v>13020.833333333334</v>
      </c>
      <c r="BE6" s="37">
        <f t="shared" ref="BE6:BE29" si="38">IFERROR(Z6/6/J6,"0")</f>
        <v>11261.261261261263</v>
      </c>
      <c r="BF6" s="37">
        <f t="shared" ref="BF6:BF29" si="39">IFERROR(AA6/6/K6,"0")</f>
        <v>11904.761904761905</v>
      </c>
      <c r="BG6" s="38">
        <f>VLOOKUP(AZ6,$BO$3:$BP$5,2,TRUE)</f>
        <v>0</v>
      </c>
      <c r="BH6" s="38">
        <f t="shared" ref="BH6:BM6" si="40">VLOOKUP(BA6,$BO$3:$BP$5,2,TRUE)</f>
        <v>8</v>
      </c>
      <c r="BI6" s="38">
        <f t="shared" si="40"/>
        <v>0</v>
      </c>
      <c r="BJ6" s="38">
        <f t="shared" si="40"/>
        <v>8</v>
      </c>
      <c r="BK6" s="38">
        <f t="shared" si="40"/>
        <v>0</v>
      </c>
      <c r="BL6" s="38">
        <f t="shared" si="40"/>
        <v>7</v>
      </c>
      <c r="BM6" s="38">
        <f t="shared" si="40"/>
        <v>7</v>
      </c>
      <c r="BO6" s="124"/>
      <c r="BP6" s="1"/>
    </row>
    <row r="7" spans="1:71">
      <c r="A7" s="10">
        <v>43525</v>
      </c>
      <c r="B7" s="3" t="s">
        <v>46</v>
      </c>
      <c r="C7" s="39">
        <v>4.1666666666666664E-2</v>
      </c>
      <c r="D7" s="40">
        <v>8.3333333333333329E-2</v>
      </c>
      <c r="E7">
        <v>1.2E-2</v>
      </c>
      <c r="F7">
        <v>4.3999999999999997E-2</v>
      </c>
      <c r="G7">
        <v>0.01</v>
      </c>
      <c r="H7">
        <v>2.1000000000000001E-2</v>
      </c>
      <c r="I7">
        <v>1.6E-2</v>
      </c>
      <c r="J7">
        <v>1E-3</v>
      </c>
      <c r="K7">
        <v>4.0000000000000001E-3</v>
      </c>
      <c r="L7" s="41">
        <f t="shared" ca="1" si="4"/>
        <v>0</v>
      </c>
      <c r="M7" s="42">
        <f t="shared" si="5"/>
        <v>0</v>
      </c>
      <c r="N7" s="43">
        <f t="shared" ref="N7:N29" si="41">BH7</f>
        <v>0</v>
      </c>
      <c r="O7" s="43">
        <f t="shared" si="6"/>
        <v>0</v>
      </c>
      <c r="P7" s="43">
        <f t="shared" ref="P7:P29" si="42">BJ7</f>
        <v>0</v>
      </c>
      <c r="Q7" s="43">
        <f t="shared" si="7"/>
        <v>0</v>
      </c>
      <c r="R7" s="43">
        <f t="shared" ref="R7:R29" si="43">BL7</f>
        <v>0</v>
      </c>
      <c r="S7" s="44">
        <f t="shared" ref="S7:S29" si="44">BM7</f>
        <v>0</v>
      </c>
      <c r="T7" s="45">
        <f t="shared" ca="1" si="8"/>
        <v>0</v>
      </c>
      <c r="U7" s="46">
        <v>850</v>
      </c>
      <c r="V7" s="47">
        <v>850</v>
      </c>
      <c r="W7" s="47">
        <v>850</v>
      </c>
      <c r="X7" s="47">
        <v>850</v>
      </c>
      <c r="Y7" s="47">
        <v>850</v>
      </c>
      <c r="Z7" s="47">
        <v>850</v>
      </c>
      <c r="AA7" s="48">
        <v>850</v>
      </c>
      <c r="AB7" s="49">
        <f t="shared" ca="1" si="9"/>
        <v>0</v>
      </c>
      <c r="AC7" s="50">
        <f t="shared" ca="1" si="10"/>
        <v>0</v>
      </c>
      <c r="AD7" s="50">
        <f t="shared" ca="1" si="11"/>
        <v>0</v>
      </c>
      <c r="AE7" s="50">
        <f t="shared" ca="1" si="12"/>
        <v>0</v>
      </c>
      <c r="AF7" s="50">
        <f t="shared" ca="1" si="13"/>
        <v>0</v>
      </c>
      <c r="AG7" s="50">
        <f t="shared" ca="1" si="14"/>
        <v>0</v>
      </c>
      <c r="AH7" s="51">
        <f t="shared" ca="1" si="15"/>
        <v>0</v>
      </c>
      <c r="AI7" s="121">
        <f t="shared" ca="1" si="16"/>
        <v>0</v>
      </c>
      <c r="AJ7" s="49">
        <f t="shared" ca="1" si="17"/>
        <v>0</v>
      </c>
      <c r="AK7" s="50">
        <f t="shared" ca="1" si="18"/>
        <v>0</v>
      </c>
      <c r="AL7" s="50">
        <f t="shared" ca="1" si="19"/>
        <v>0</v>
      </c>
      <c r="AM7" s="50">
        <f t="shared" ca="1" si="20"/>
        <v>0</v>
      </c>
      <c r="AN7" s="50">
        <f t="shared" ca="1" si="21"/>
        <v>0</v>
      </c>
      <c r="AO7" s="50">
        <f t="shared" ca="1" si="22"/>
        <v>0</v>
      </c>
      <c r="AP7" s="51">
        <f t="shared" ca="1" si="23"/>
        <v>0</v>
      </c>
      <c r="AQ7" s="52">
        <f t="shared" ca="1" si="24"/>
        <v>0</v>
      </c>
      <c r="AR7" s="49" t="str">
        <f t="shared" ca="1" si="25"/>
        <v/>
      </c>
      <c r="AS7" s="50" t="str">
        <f t="shared" ca="1" si="26"/>
        <v/>
      </c>
      <c r="AT7" s="50" t="str">
        <f t="shared" ca="1" si="27"/>
        <v/>
      </c>
      <c r="AU7" s="50" t="str">
        <f t="shared" ca="1" si="28"/>
        <v/>
      </c>
      <c r="AV7" s="50" t="str">
        <f t="shared" ca="1" si="29"/>
        <v/>
      </c>
      <c r="AW7" s="50" t="str">
        <f t="shared" ca="1" si="30"/>
        <v/>
      </c>
      <c r="AX7" s="51" t="str">
        <f t="shared" ca="1" si="31"/>
        <v/>
      </c>
      <c r="AY7" s="52" t="str">
        <f t="shared" ca="1" si="32"/>
        <v/>
      </c>
      <c r="AZ7" s="37">
        <f t="shared" si="33"/>
        <v>11805.555555555555</v>
      </c>
      <c r="BA7" s="37">
        <f t="shared" si="34"/>
        <v>3219.6969696969695</v>
      </c>
      <c r="BB7" s="37">
        <f t="shared" si="35"/>
        <v>14166.666666666666</v>
      </c>
      <c r="BC7" s="37">
        <f t="shared" si="36"/>
        <v>6746.0317460317456</v>
      </c>
      <c r="BD7" s="37">
        <f t="shared" si="37"/>
        <v>8854.1666666666661</v>
      </c>
      <c r="BE7" s="37">
        <f t="shared" si="38"/>
        <v>141666.66666666666</v>
      </c>
      <c r="BF7" s="37">
        <f t="shared" si="39"/>
        <v>35416.666666666664</v>
      </c>
      <c r="BG7" s="38"/>
      <c r="BH7" s="38"/>
      <c r="BI7" s="38"/>
      <c r="BJ7" s="38"/>
      <c r="BK7" s="38"/>
      <c r="BL7" s="38"/>
      <c r="BM7" s="38"/>
      <c r="BO7" s="124"/>
      <c r="BP7" s="1"/>
    </row>
    <row r="8" spans="1:71">
      <c r="A8" s="10">
        <v>43556</v>
      </c>
      <c r="B8" s="3" t="s">
        <v>46</v>
      </c>
      <c r="C8" s="39">
        <v>8.3333333333333329E-2</v>
      </c>
      <c r="D8" s="40">
        <v>0.125</v>
      </c>
      <c r="E8">
        <v>1E-3</v>
      </c>
      <c r="F8">
        <v>1.4E-2</v>
      </c>
      <c r="G8">
        <v>2E-3</v>
      </c>
      <c r="H8">
        <v>8.9999999999999993E-3</v>
      </c>
      <c r="I8">
        <v>5.0000000000000001E-3</v>
      </c>
      <c r="J8">
        <v>2E-3</v>
      </c>
      <c r="K8">
        <v>0</v>
      </c>
      <c r="L8" s="41">
        <f t="shared" ca="1" si="4"/>
        <v>0</v>
      </c>
      <c r="M8" s="42">
        <f t="shared" si="5"/>
        <v>0</v>
      </c>
      <c r="N8" s="43">
        <f t="shared" si="41"/>
        <v>0</v>
      </c>
      <c r="O8" s="43">
        <f t="shared" si="6"/>
        <v>0</v>
      </c>
      <c r="P8" s="43">
        <f t="shared" si="42"/>
        <v>0</v>
      </c>
      <c r="Q8" s="43">
        <f t="shared" si="7"/>
        <v>0</v>
      </c>
      <c r="R8" s="43">
        <f t="shared" si="43"/>
        <v>0</v>
      </c>
      <c r="S8" s="44">
        <f t="shared" si="44"/>
        <v>0</v>
      </c>
      <c r="T8" s="45">
        <f t="shared" ca="1" si="8"/>
        <v>0</v>
      </c>
      <c r="U8" s="46">
        <v>850</v>
      </c>
      <c r="V8" s="47">
        <v>850</v>
      </c>
      <c r="W8" s="47">
        <v>850</v>
      </c>
      <c r="X8" s="47">
        <v>850</v>
      </c>
      <c r="Y8" s="47">
        <v>850</v>
      </c>
      <c r="Z8" s="47">
        <v>850</v>
      </c>
      <c r="AA8" s="48">
        <v>850</v>
      </c>
      <c r="AB8" s="49">
        <f t="shared" ca="1" si="9"/>
        <v>0</v>
      </c>
      <c r="AC8" s="50">
        <f t="shared" ca="1" si="10"/>
        <v>0</v>
      </c>
      <c r="AD8" s="50">
        <f t="shared" ca="1" si="11"/>
        <v>0</v>
      </c>
      <c r="AE8" s="50">
        <f t="shared" ca="1" si="12"/>
        <v>0</v>
      </c>
      <c r="AF8" s="50">
        <f t="shared" ca="1" si="13"/>
        <v>0</v>
      </c>
      <c r="AG8" s="50">
        <f t="shared" ca="1" si="14"/>
        <v>0</v>
      </c>
      <c r="AH8" s="51">
        <f t="shared" ca="1" si="15"/>
        <v>0</v>
      </c>
      <c r="AI8" s="121">
        <f t="shared" ca="1" si="16"/>
        <v>0</v>
      </c>
      <c r="AJ8" s="49">
        <f t="shared" ca="1" si="17"/>
        <v>0</v>
      </c>
      <c r="AK8" s="50">
        <f t="shared" ca="1" si="18"/>
        <v>0</v>
      </c>
      <c r="AL8" s="50">
        <f t="shared" ca="1" si="19"/>
        <v>0</v>
      </c>
      <c r="AM8" s="50">
        <f t="shared" ca="1" si="20"/>
        <v>0</v>
      </c>
      <c r="AN8" s="50">
        <f t="shared" ca="1" si="21"/>
        <v>0</v>
      </c>
      <c r="AO8" s="50">
        <f t="shared" ca="1" si="22"/>
        <v>0</v>
      </c>
      <c r="AP8" s="51">
        <f t="shared" ca="1" si="23"/>
        <v>0</v>
      </c>
      <c r="AQ8" s="52">
        <f t="shared" ca="1" si="24"/>
        <v>0</v>
      </c>
      <c r="AR8" s="49" t="str">
        <f t="shared" ca="1" si="25"/>
        <v/>
      </c>
      <c r="AS8" s="50" t="str">
        <f t="shared" ca="1" si="26"/>
        <v/>
      </c>
      <c r="AT8" s="50" t="str">
        <f t="shared" ca="1" si="27"/>
        <v/>
      </c>
      <c r="AU8" s="50" t="str">
        <f t="shared" ca="1" si="28"/>
        <v/>
      </c>
      <c r="AV8" s="50" t="str">
        <f t="shared" ca="1" si="29"/>
        <v/>
      </c>
      <c r="AW8" s="50" t="str">
        <f t="shared" ca="1" si="30"/>
        <v/>
      </c>
      <c r="AX8" s="51" t="str">
        <f t="shared" ca="1" si="31"/>
        <v/>
      </c>
      <c r="AY8" s="52" t="str">
        <f t="shared" ca="1" si="32"/>
        <v/>
      </c>
      <c r="AZ8" s="37">
        <f t="shared" si="33"/>
        <v>141666.66666666666</v>
      </c>
      <c r="BA8" s="37">
        <f t="shared" si="34"/>
        <v>10119.047619047618</v>
      </c>
      <c r="BB8" s="37">
        <f t="shared" si="35"/>
        <v>70833.333333333328</v>
      </c>
      <c r="BC8" s="37">
        <f t="shared" si="36"/>
        <v>15740.740740740741</v>
      </c>
      <c r="BD8" s="37">
        <f t="shared" si="37"/>
        <v>28333.333333333332</v>
      </c>
      <c r="BE8" s="37">
        <f t="shared" si="38"/>
        <v>70833.333333333328</v>
      </c>
      <c r="BF8" s="37" t="str">
        <f t="shared" si="39"/>
        <v>0</v>
      </c>
      <c r="BG8" s="38"/>
      <c r="BH8" s="38"/>
      <c r="BI8" s="38"/>
      <c r="BJ8" s="38"/>
      <c r="BK8" s="38"/>
      <c r="BL8" s="38"/>
      <c r="BM8" s="38"/>
      <c r="BO8" s="124"/>
      <c r="BP8" s="1"/>
    </row>
    <row r="9" spans="1:71">
      <c r="A9" s="10">
        <v>43586</v>
      </c>
      <c r="B9" s="3" t="s">
        <v>46</v>
      </c>
      <c r="C9" s="39">
        <v>0.125</v>
      </c>
      <c r="D9" s="40">
        <v>0.16666666666666666</v>
      </c>
      <c r="E9">
        <v>1E-3</v>
      </c>
      <c r="F9">
        <v>0</v>
      </c>
      <c r="G9">
        <v>1E-3</v>
      </c>
      <c r="H9">
        <v>2.5999999999999999E-2</v>
      </c>
      <c r="I9">
        <v>2E-3</v>
      </c>
      <c r="J9">
        <v>3.0000000000000001E-3</v>
      </c>
      <c r="K9">
        <v>0</v>
      </c>
      <c r="L9" s="41">
        <f t="shared" ca="1" si="4"/>
        <v>0</v>
      </c>
      <c r="M9" s="42">
        <f t="shared" si="5"/>
        <v>0</v>
      </c>
      <c r="N9" s="43">
        <f t="shared" si="41"/>
        <v>0</v>
      </c>
      <c r="O9" s="43">
        <f t="shared" si="6"/>
        <v>0</v>
      </c>
      <c r="P9" s="43">
        <f t="shared" si="42"/>
        <v>0</v>
      </c>
      <c r="Q9" s="43">
        <f t="shared" si="7"/>
        <v>0</v>
      </c>
      <c r="R9" s="43">
        <f t="shared" si="43"/>
        <v>0</v>
      </c>
      <c r="S9" s="44">
        <f t="shared" si="44"/>
        <v>0</v>
      </c>
      <c r="T9" s="45">
        <f t="shared" ca="1" si="8"/>
        <v>0</v>
      </c>
      <c r="U9" s="46">
        <v>850</v>
      </c>
      <c r="V9" s="47">
        <v>850</v>
      </c>
      <c r="W9" s="47">
        <v>850</v>
      </c>
      <c r="X9" s="47">
        <v>850</v>
      </c>
      <c r="Y9" s="47">
        <v>850</v>
      </c>
      <c r="Z9" s="47">
        <v>850</v>
      </c>
      <c r="AA9" s="48">
        <v>850</v>
      </c>
      <c r="AB9" s="49">
        <f t="shared" ca="1" si="9"/>
        <v>0</v>
      </c>
      <c r="AC9" s="50">
        <f t="shared" ca="1" si="10"/>
        <v>0</v>
      </c>
      <c r="AD9" s="50">
        <f t="shared" ca="1" si="11"/>
        <v>0</v>
      </c>
      <c r="AE9" s="50">
        <f t="shared" ca="1" si="12"/>
        <v>0</v>
      </c>
      <c r="AF9" s="50">
        <f t="shared" ca="1" si="13"/>
        <v>0</v>
      </c>
      <c r="AG9" s="50">
        <f t="shared" ca="1" si="14"/>
        <v>0</v>
      </c>
      <c r="AH9" s="51">
        <f t="shared" ca="1" si="15"/>
        <v>0</v>
      </c>
      <c r="AI9" s="121">
        <f t="shared" ca="1" si="16"/>
        <v>0</v>
      </c>
      <c r="AJ9" s="49">
        <f t="shared" ca="1" si="17"/>
        <v>0</v>
      </c>
      <c r="AK9" s="50">
        <f t="shared" ca="1" si="18"/>
        <v>0</v>
      </c>
      <c r="AL9" s="50">
        <f t="shared" ca="1" si="19"/>
        <v>0</v>
      </c>
      <c r="AM9" s="50">
        <f t="shared" ca="1" si="20"/>
        <v>0</v>
      </c>
      <c r="AN9" s="50">
        <f t="shared" ca="1" si="21"/>
        <v>0</v>
      </c>
      <c r="AO9" s="50">
        <f t="shared" ca="1" si="22"/>
        <v>0</v>
      </c>
      <c r="AP9" s="51">
        <f t="shared" ca="1" si="23"/>
        <v>0</v>
      </c>
      <c r="AQ9" s="52">
        <f t="shared" ca="1" si="24"/>
        <v>0</v>
      </c>
      <c r="AR9" s="49" t="str">
        <f t="shared" ca="1" si="25"/>
        <v/>
      </c>
      <c r="AS9" s="50" t="str">
        <f t="shared" ca="1" si="26"/>
        <v/>
      </c>
      <c r="AT9" s="50" t="str">
        <f t="shared" ca="1" si="27"/>
        <v/>
      </c>
      <c r="AU9" s="50" t="str">
        <f t="shared" ca="1" si="28"/>
        <v/>
      </c>
      <c r="AV9" s="50" t="str">
        <f t="shared" ca="1" si="29"/>
        <v/>
      </c>
      <c r="AW9" s="50" t="str">
        <f t="shared" ca="1" si="30"/>
        <v/>
      </c>
      <c r="AX9" s="51" t="str">
        <f t="shared" ca="1" si="31"/>
        <v/>
      </c>
      <c r="AY9" s="52" t="str">
        <f t="shared" ca="1" si="32"/>
        <v/>
      </c>
      <c r="AZ9" s="37">
        <f t="shared" si="33"/>
        <v>141666.66666666666</v>
      </c>
      <c r="BA9" s="37" t="str">
        <f t="shared" si="34"/>
        <v>0</v>
      </c>
      <c r="BB9" s="37">
        <f t="shared" si="35"/>
        <v>141666.66666666666</v>
      </c>
      <c r="BC9" s="37">
        <f t="shared" si="36"/>
        <v>5448.7179487179483</v>
      </c>
      <c r="BD9" s="37">
        <f t="shared" si="37"/>
        <v>70833.333333333328</v>
      </c>
      <c r="BE9" s="37">
        <f t="shared" si="38"/>
        <v>47222.222222222219</v>
      </c>
      <c r="BF9" s="37" t="str">
        <f t="shared" si="39"/>
        <v>0</v>
      </c>
      <c r="BG9" s="38"/>
      <c r="BH9" s="38"/>
      <c r="BI9" s="38"/>
      <c r="BJ9" s="38"/>
      <c r="BK9" s="38"/>
      <c r="BL9" s="38"/>
      <c r="BM9" s="38"/>
      <c r="BO9" s="124"/>
      <c r="BP9" s="1"/>
    </row>
    <row r="10" spans="1:71">
      <c r="A10" s="10">
        <v>43617</v>
      </c>
      <c r="B10" s="3" t="s">
        <v>46</v>
      </c>
      <c r="C10" s="39">
        <v>0.16666666666666666</v>
      </c>
      <c r="D10" s="40">
        <v>0.20833333333333334</v>
      </c>
      <c r="E10">
        <v>1E-3</v>
      </c>
      <c r="F10">
        <v>0</v>
      </c>
      <c r="G10">
        <v>4.0000000000000001E-3</v>
      </c>
      <c r="H10">
        <v>3.2000000000000001E-2</v>
      </c>
      <c r="I10">
        <v>0</v>
      </c>
      <c r="J10">
        <v>2E-3</v>
      </c>
      <c r="K10">
        <v>3.0000000000000001E-3</v>
      </c>
      <c r="L10" s="41">
        <f t="shared" ca="1" si="4"/>
        <v>0</v>
      </c>
      <c r="M10" s="42">
        <f t="shared" si="5"/>
        <v>0</v>
      </c>
      <c r="N10" s="43">
        <f t="shared" si="41"/>
        <v>0</v>
      </c>
      <c r="O10" s="43">
        <f t="shared" si="6"/>
        <v>0</v>
      </c>
      <c r="P10" s="43">
        <f t="shared" si="42"/>
        <v>0</v>
      </c>
      <c r="Q10" s="43">
        <f t="shared" si="7"/>
        <v>0</v>
      </c>
      <c r="R10" s="43">
        <f t="shared" si="43"/>
        <v>0</v>
      </c>
      <c r="S10" s="44">
        <f t="shared" si="44"/>
        <v>0</v>
      </c>
      <c r="T10" s="45">
        <f t="shared" ca="1" si="8"/>
        <v>0</v>
      </c>
      <c r="U10" s="46">
        <v>850</v>
      </c>
      <c r="V10" s="47">
        <v>850</v>
      </c>
      <c r="W10" s="47">
        <v>850</v>
      </c>
      <c r="X10" s="47">
        <v>850</v>
      </c>
      <c r="Y10" s="47">
        <v>850</v>
      </c>
      <c r="Z10" s="47">
        <v>850</v>
      </c>
      <c r="AA10" s="48">
        <v>850</v>
      </c>
      <c r="AB10" s="49">
        <f t="shared" ca="1" si="9"/>
        <v>0</v>
      </c>
      <c r="AC10" s="50">
        <f t="shared" ca="1" si="10"/>
        <v>0</v>
      </c>
      <c r="AD10" s="50">
        <f t="shared" ca="1" si="11"/>
        <v>0</v>
      </c>
      <c r="AE10" s="50">
        <f t="shared" ca="1" si="12"/>
        <v>0</v>
      </c>
      <c r="AF10" s="50">
        <f t="shared" ca="1" si="13"/>
        <v>0</v>
      </c>
      <c r="AG10" s="50">
        <f t="shared" ca="1" si="14"/>
        <v>0</v>
      </c>
      <c r="AH10" s="51">
        <f t="shared" ca="1" si="15"/>
        <v>0</v>
      </c>
      <c r="AI10" s="121">
        <f t="shared" ca="1" si="16"/>
        <v>0</v>
      </c>
      <c r="AJ10" s="49">
        <f t="shared" ca="1" si="17"/>
        <v>0</v>
      </c>
      <c r="AK10" s="50">
        <f t="shared" ca="1" si="18"/>
        <v>0</v>
      </c>
      <c r="AL10" s="50">
        <f t="shared" ca="1" si="19"/>
        <v>0</v>
      </c>
      <c r="AM10" s="50">
        <f t="shared" ca="1" si="20"/>
        <v>0</v>
      </c>
      <c r="AN10" s="50">
        <f t="shared" ca="1" si="21"/>
        <v>0</v>
      </c>
      <c r="AO10" s="50">
        <f t="shared" ca="1" si="22"/>
        <v>0</v>
      </c>
      <c r="AP10" s="51">
        <f t="shared" ca="1" si="23"/>
        <v>0</v>
      </c>
      <c r="AQ10" s="52">
        <f t="shared" ca="1" si="24"/>
        <v>0</v>
      </c>
      <c r="AR10" s="49" t="str">
        <f t="shared" ca="1" si="25"/>
        <v/>
      </c>
      <c r="AS10" s="50" t="str">
        <f t="shared" ca="1" si="26"/>
        <v/>
      </c>
      <c r="AT10" s="50" t="str">
        <f t="shared" ca="1" si="27"/>
        <v/>
      </c>
      <c r="AU10" s="50" t="str">
        <f t="shared" ca="1" si="28"/>
        <v/>
      </c>
      <c r="AV10" s="50" t="str">
        <f t="shared" ca="1" si="29"/>
        <v/>
      </c>
      <c r="AW10" s="50" t="str">
        <f t="shared" ca="1" si="30"/>
        <v/>
      </c>
      <c r="AX10" s="51" t="str">
        <f t="shared" ca="1" si="31"/>
        <v/>
      </c>
      <c r="AY10" s="52" t="str">
        <f t="shared" ca="1" si="32"/>
        <v/>
      </c>
      <c r="AZ10" s="37">
        <f t="shared" si="33"/>
        <v>141666.66666666666</v>
      </c>
      <c r="BA10" s="37" t="str">
        <f t="shared" si="34"/>
        <v>0</v>
      </c>
      <c r="BB10" s="37">
        <f t="shared" si="35"/>
        <v>35416.666666666664</v>
      </c>
      <c r="BC10" s="37">
        <f t="shared" si="36"/>
        <v>4427.083333333333</v>
      </c>
      <c r="BD10" s="37" t="str">
        <f t="shared" si="37"/>
        <v>0</v>
      </c>
      <c r="BE10" s="37">
        <f t="shared" si="38"/>
        <v>70833.333333333328</v>
      </c>
      <c r="BF10" s="37">
        <f t="shared" si="39"/>
        <v>47222.222222222219</v>
      </c>
      <c r="BG10" s="38"/>
      <c r="BH10" s="38"/>
      <c r="BI10" s="38"/>
      <c r="BJ10" s="38"/>
      <c r="BK10" s="38"/>
      <c r="BL10" s="38"/>
      <c r="BM10" s="38"/>
      <c r="BO10" s="124"/>
      <c r="BP10" s="1"/>
    </row>
    <row r="11" spans="1:71">
      <c r="A11" s="10">
        <v>43647</v>
      </c>
      <c r="B11" s="3" t="s">
        <v>46</v>
      </c>
      <c r="C11" s="39">
        <v>0.20833333333333334</v>
      </c>
      <c r="D11" s="40">
        <v>0.25</v>
      </c>
      <c r="E11">
        <v>1E-3</v>
      </c>
      <c r="F11">
        <v>1E-3</v>
      </c>
      <c r="G11">
        <v>1E-3</v>
      </c>
      <c r="H11">
        <v>1.7000000000000001E-2</v>
      </c>
      <c r="I11">
        <v>0</v>
      </c>
      <c r="J11">
        <v>0</v>
      </c>
      <c r="K11">
        <v>7.0000000000000001E-3</v>
      </c>
      <c r="L11" s="41">
        <f t="shared" ca="1" si="4"/>
        <v>0</v>
      </c>
      <c r="M11" s="42">
        <f t="shared" si="5"/>
        <v>0</v>
      </c>
      <c r="N11" s="43">
        <f t="shared" si="41"/>
        <v>0</v>
      </c>
      <c r="O11" s="43">
        <f t="shared" si="6"/>
        <v>0</v>
      </c>
      <c r="P11" s="43">
        <f t="shared" si="42"/>
        <v>0</v>
      </c>
      <c r="Q11" s="43">
        <f t="shared" si="7"/>
        <v>0</v>
      </c>
      <c r="R11" s="43">
        <f t="shared" si="43"/>
        <v>0</v>
      </c>
      <c r="S11" s="44">
        <f t="shared" si="44"/>
        <v>0</v>
      </c>
      <c r="T11" s="45">
        <f t="shared" ca="1" si="8"/>
        <v>0</v>
      </c>
      <c r="U11" s="46">
        <v>850</v>
      </c>
      <c r="V11" s="47">
        <v>850</v>
      </c>
      <c r="W11" s="47">
        <v>850</v>
      </c>
      <c r="X11" s="47">
        <v>850</v>
      </c>
      <c r="Y11" s="47">
        <v>850</v>
      </c>
      <c r="Z11" s="47">
        <v>850</v>
      </c>
      <c r="AA11" s="48">
        <v>850</v>
      </c>
      <c r="AB11" s="49">
        <f t="shared" ca="1" si="9"/>
        <v>0</v>
      </c>
      <c r="AC11" s="50">
        <f t="shared" ca="1" si="10"/>
        <v>0</v>
      </c>
      <c r="AD11" s="50">
        <f t="shared" ca="1" si="11"/>
        <v>0</v>
      </c>
      <c r="AE11" s="50">
        <f t="shared" ca="1" si="12"/>
        <v>0</v>
      </c>
      <c r="AF11" s="50">
        <f t="shared" ca="1" si="13"/>
        <v>0</v>
      </c>
      <c r="AG11" s="50">
        <f t="shared" ca="1" si="14"/>
        <v>0</v>
      </c>
      <c r="AH11" s="51">
        <f t="shared" ca="1" si="15"/>
        <v>0</v>
      </c>
      <c r="AI11" s="121">
        <f t="shared" ca="1" si="16"/>
        <v>0</v>
      </c>
      <c r="AJ11" s="49">
        <f t="shared" ca="1" si="17"/>
        <v>0</v>
      </c>
      <c r="AK11" s="50">
        <f t="shared" ca="1" si="18"/>
        <v>0</v>
      </c>
      <c r="AL11" s="50">
        <f t="shared" ca="1" si="19"/>
        <v>0</v>
      </c>
      <c r="AM11" s="50">
        <f t="shared" ca="1" si="20"/>
        <v>0</v>
      </c>
      <c r="AN11" s="50">
        <f t="shared" ca="1" si="21"/>
        <v>0</v>
      </c>
      <c r="AO11" s="50">
        <f t="shared" ca="1" si="22"/>
        <v>0</v>
      </c>
      <c r="AP11" s="51">
        <f t="shared" ca="1" si="23"/>
        <v>0</v>
      </c>
      <c r="AQ11" s="52">
        <f t="shared" ca="1" si="24"/>
        <v>0</v>
      </c>
      <c r="AR11" s="49" t="str">
        <f t="shared" ca="1" si="25"/>
        <v/>
      </c>
      <c r="AS11" s="50" t="str">
        <f t="shared" ca="1" si="26"/>
        <v/>
      </c>
      <c r="AT11" s="50" t="str">
        <f t="shared" ca="1" si="27"/>
        <v/>
      </c>
      <c r="AU11" s="50" t="str">
        <f t="shared" ca="1" si="28"/>
        <v/>
      </c>
      <c r="AV11" s="50" t="str">
        <f t="shared" ca="1" si="29"/>
        <v/>
      </c>
      <c r="AW11" s="50" t="str">
        <f t="shared" ca="1" si="30"/>
        <v/>
      </c>
      <c r="AX11" s="51" t="str">
        <f t="shared" ca="1" si="31"/>
        <v/>
      </c>
      <c r="AY11" s="52" t="str">
        <f t="shared" ca="1" si="32"/>
        <v/>
      </c>
      <c r="AZ11" s="37">
        <f t="shared" si="33"/>
        <v>141666.66666666666</v>
      </c>
      <c r="BA11" s="37">
        <f t="shared" si="34"/>
        <v>141666.66666666666</v>
      </c>
      <c r="BB11" s="37">
        <f t="shared" si="35"/>
        <v>141666.66666666666</v>
      </c>
      <c r="BC11" s="37">
        <f t="shared" si="36"/>
        <v>8333.3333333333321</v>
      </c>
      <c r="BD11" s="37" t="str">
        <f t="shared" si="37"/>
        <v>0</v>
      </c>
      <c r="BE11" s="37" t="str">
        <f t="shared" si="38"/>
        <v>0</v>
      </c>
      <c r="BF11" s="37">
        <f t="shared" si="39"/>
        <v>20238.095238095237</v>
      </c>
      <c r="BG11" s="38"/>
      <c r="BH11" s="38"/>
      <c r="BI11" s="38"/>
      <c r="BJ11" s="38"/>
      <c r="BK11" s="38"/>
      <c r="BL11" s="38"/>
      <c r="BM11" s="38"/>
      <c r="BO11" s="124"/>
      <c r="BP11" s="1"/>
    </row>
    <row r="12" spans="1:71">
      <c r="A12" s="10">
        <v>43678</v>
      </c>
      <c r="B12" s="3" t="s">
        <v>46</v>
      </c>
      <c r="C12" s="39">
        <v>0.25</v>
      </c>
      <c r="D12" s="40">
        <v>0.29166666666666669</v>
      </c>
      <c r="E12">
        <v>1E-3</v>
      </c>
      <c r="F12">
        <v>0</v>
      </c>
      <c r="G12">
        <v>8.9999999999999993E-3</v>
      </c>
      <c r="H12">
        <v>0.01</v>
      </c>
      <c r="I12">
        <v>0.01</v>
      </c>
      <c r="J12">
        <v>1E-3</v>
      </c>
      <c r="K12">
        <v>2E-3</v>
      </c>
      <c r="L12" s="41">
        <f t="shared" ca="1" si="4"/>
        <v>0</v>
      </c>
      <c r="M12" s="42">
        <f t="shared" si="5"/>
        <v>0</v>
      </c>
      <c r="N12" s="43">
        <f t="shared" si="41"/>
        <v>0</v>
      </c>
      <c r="O12" s="43">
        <f t="shared" si="6"/>
        <v>0</v>
      </c>
      <c r="P12" s="43">
        <f t="shared" si="42"/>
        <v>0</v>
      </c>
      <c r="Q12" s="43">
        <f t="shared" si="7"/>
        <v>0</v>
      </c>
      <c r="R12" s="43">
        <f t="shared" si="43"/>
        <v>0</v>
      </c>
      <c r="S12" s="44">
        <f t="shared" si="44"/>
        <v>0</v>
      </c>
      <c r="T12" s="45">
        <f t="shared" ca="1" si="8"/>
        <v>0</v>
      </c>
      <c r="U12" s="46">
        <v>850</v>
      </c>
      <c r="V12" s="47">
        <v>850</v>
      </c>
      <c r="W12" s="47">
        <v>850</v>
      </c>
      <c r="X12" s="47">
        <v>850</v>
      </c>
      <c r="Y12" s="47">
        <v>850</v>
      </c>
      <c r="Z12" s="47">
        <v>850</v>
      </c>
      <c r="AA12" s="48">
        <v>850</v>
      </c>
      <c r="AB12" s="49">
        <f t="shared" ca="1" si="9"/>
        <v>0</v>
      </c>
      <c r="AC12" s="50">
        <f t="shared" ca="1" si="10"/>
        <v>0</v>
      </c>
      <c r="AD12" s="50">
        <f t="shared" ca="1" si="11"/>
        <v>0</v>
      </c>
      <c r="AE12" s="50">
        <f t="shared" ca="1" si="12"/>
        <v>0</v>
      </c>
      <c r="AF12" s="50">
        <f t="shared" ca="1" si="13"/>
        <v>0</v>
      </c>
      <c r="AG12" s="50">
        <f t="shared" ca="1" si="14"/>
        <v>0</v>
      </c>
      <c r="AH12" s="51">
        <f t="shared" ca="1" si="15"/>
        <v>0</v>
      </c>
      <c r="AI12" s="121">
        <f t="shared" ca="1" si="16"/>
        <v>0</v>
      </c>
      <c r="AJ12" s="49">
        <f t="shared" ca="1" si="17"/>
        <v>0</v>
      </c>
      <c r="AK12" s="50">
        <f t="shared" ca="1" si="18"/>
        <v>0</v>
      </c>
      <c r="AL12" s="50">
        <f t="shared" ca="1" si="19"/>
        <v>0</v>
      </c>
      <c r="AM12" s="50">
        <f t="shared" ca="1" si="20"/>
        <v>0</v>
      </c>
      <c r="AN12" s="50">
        <f t="shared" ca="1" si="21"/>
        <v>0</v>
      </c>
      <c r="AO12" s="50">
        <f t="shared" ca="1" si="22"/>
        <v>0</v>
      </c>
      <c r="AP12" s="51">
        <f t="shared" ca="1" si="23"/>
        <v>0</v>
      </c>
      <c r="AQ12" s="52">
        <f t="shared" ca="1" si="24"/>
        <v>0</v>
      </c>
      <c r="AR12" s="49" t="str">
        <f t="shared" ca="1" si="25"/>
        <v/>
      </c>
      <c r="AS12" s="50" t="str">
        <f t="shared" ca="1" si="26"/>
        <v/>
      </c>
      <c r="AT12" s="50" t="str">
        <f t="shared" ca="1" si="27"/>
        <v/>
      </c>
      <c r="AU12" s="50" t="str">
        <f t="shared" ca="1" si="28"/>
        <v/>
      </c>
      <c r="AV12" s="50" t="str">
        <f t="shared" ca="1" si="29"/>
        <v/>
      </c>
      <c r="AW12" s="50" t="str">
        <f t="shared" ca="1" si="30"/>
        <v/>
      </c>
      <c r="AX12" s="51" t="str">
        <f t="shared" ca="1" si="31"/>
        <v/>
      </c>
      <c r="AY12" s="52" t="str">
        <f t="shared" ca="1" si="32"/>
        <v/>
      </c>
      <c r="AZ12" s="37">
        <f t="shared" si="33"/>
        <v>141666.66666666666</v>
      </c>
      <c r="BA12" s="37" t="str">
        <f t="shared" si="34"/>
        <v>0</v>
      </c>
      <c r="BB12" s="37">
        <f t="shared" si="35"/>
        <v>15740.740740740741</v>
      </c>
      <c r="BC12" s="37">
        <f t="shared" si="36"/>
        <v>14166.666666666666</v>
      </c>
      <c r="BD12" s="37">
        <f t="shared" si="37"/>
        <v>14166.666666666666</v>
      </c>
      <c r="BE12" s="37">
        <f t="shared" si="38"/>
        <v>141666.66666666666</v>
      </c>
      <c r="BF12" s="37">
        <f t="shared" si="39"/>
        <v>70833.333333333328</v>
      </c>
      <c r="BG12" s="38"/>
      <c r="BH12" s="38"/>
      <c r="BI12" s="38"/>
      <c r="BJ12" s="38"/>
      <c r="BK12" s="38"/>
      <c r="BL12" s="38"/>
      <c r="BM12" s="38"/>
      <c r="BO12" s="124"/>
      <c r="BP12" s="1"/>
    </row>
    <row r="13" spans="1:71">
      <c r="A13" s="10">
        <v>43709</v>
      </c>
      <c r="B13" s="3" t="s">
        <v>50</v>
      </c>
      <c r="C13" s="39">
        <v>0.29166666666666669</v>
      </c>
      <c r="D13" s="40">
        <v>0.33333333333333331</v>
      </c>
      <c r="E13">
        <v>3.0000000000000001E-3</v>
      </c>
      <c r="F13">
        <v>1.2999999999999999E-2</v>
      </c>
      <c r="G13">
        <v>0.01</v>
      </c>
      <c r="H13">
        <v>7.0000000000000001E-3</v>
      </c>
      <c r="I13">
        <v>1.7000000000000001E-2</v>
      </c>
      <c r="J13">
        <v>5.0000000000000001E-3</v>
      </c>
      <c r="K13">
        <v>1.0999999999999999E-2</v>
      </c>
      <c r="L13" s="41">
        <f t="shared" ca="1" si="4"/>
        <v>432</v>
      </c>
      <c r="M13" s="42">
        <f t="shared" si="5"/>
        <v>0</v>
      </c>
      <c r="N13" s="43">
        <f t="shared" si="41"/>
        <v>8</v>
      </c>
      <c r="O13" s="43">
        <f t="shared" si="6"/>
        <v>0</v>
      </c>
      <c r="P13" s="43">
        <f t="shared" si="42"/>
        <v>0</v>
      </c>
      <c r="Q13" s="43">
        <f t="shared" si="7"/>
        <v>8</v>
      </c>
      <c r="R13" s="43">
        <f t="shared" si="43"/>
        <v>0</v>
      </c>
      <c r="S13" s="44">
        <f t="shared" si="44"/>
        <v>0</v>
      </c>
      <c r="T13" s="45">
        <f t="shared" ca="1" si="8"/>
        <v>72</v>
      </c>
      <c r="U13" s="46">
        <v>850</v>
      </c>
      <c r="V13" s="47">
        <v>850</v>
      </c>
      <c r="W13" s="47">
        <v>850</v>
      </c>
      <c r="X13" s="47">
        <v>850</v>
      </c>
      <c r="Y13" s="47">
        <v>850</v>
      </c>
      <c r="Z13" s="47">
        <v>850</v>
      </c>
      <c r="AA13" s="48">
        <v>850</v>
      </c>
      <c r="AB13" s="49">
        <f t="shared" ca="1" si="9"/>
        <v>0</v>
      </c>
      <c r="AC13" s="50">
        <f t="shared" ca="1" si="10"/>
        <v>27200</v>
      </c>
      <c r="AD13" s="50">
        <f t="shared" ca="1" si="11"/>
        <v>0</v>
      </c>
      <c r="AE13" s="50">
        <f t="shared" ca="1" si="12"/>
        <v>0</v>
      </c>
      <c r="AF13" s="50">
        <f t="shared" ca="1" si="13"/>
        <v>34000</v>
      </c>
      <c r="AG13" s="50">
        <f t="shared" ca="1" si="14"/>
        <v>0</v>
      </c>
      <c r="AH13" s="51">
        <f t="shared" ca="1" si="15"/>
        <v>0</v>
      </c>
      <c r="AI13" s="121">
        <f t="shared" ca="1" si="16"/>
        <v>61200</v>
      </c>
      <c r="AJ13" s="49">
        <f t="shared" ca="1" si="17"/>
        <v>0</v>
      </c>
      <c r="AK13" s="50">
        <f t="shared" ca="1" si="18"/>
        <v>2.496</v>
      </c>
      <c r="AL13" s="50">
        <f t="shared" ca="1" si="19"/>
        <v>0</v>
      </c>
      <c r="AM13" s="50">
        <f t="shared" ca="1" si="20"/>
        <v>0</v>
      </c>
      <c r="AN13" s="50">
        <f t="shared" ca="1" si="21"/>
        <v>4.08</v>
      </c>
      <c r="AO13" s="50">
        <f t="shared" ca="1" si="22"/>
        <v>0</v>
      </c>
      <c r="AP13" s="51">
        <f t="shared" ca="1" si="23"/>
        <v>0</v>
      </c>
      <c r="AQ13" s="52">
        <f t="shared" ca="1" si="24"/>
        <v>6.5760000000000005</v>
      </c>
      <c r="AR13" s="49" t="str">
        <f t="shared" ca="1" si="25"/>
        <v/>
      </c>
      <c r="AS13" s="50">
        <f t="shared" ca="1" si="26"/>
        <v>10897.435897435897</v>
      </c>
      <c r="AT13" s="50" t="str">
        <f t="shared" ca="1" si="27"/>
        <v/>
      </c>
      <c r="AU13" s="50" t="str">
        <f t="shared" ca="1" si="28"/>
        <v/>
      </c>
      <c r="AV13" s="50">
        <f t="shared" ca="1" si="29"/>
        <v>8333.3333333333339</v>
      </c>
      <c r="AW13" s="50" t="str">
        <f t="shared" ca="1" si="30"/>
        <v/>
      </c>
      <c r="AX13" s="51" t="str">
        <f t="shared" ca="1" si="31"/>
        <v/>
      </c>
      <c r="AY13" s="52">
        <f t="shared" ca="1" si="32"/>
        <v>9306.569343065692</v>
      </c>
      <c r="AZ13" s="37">
        <f t="shared" si="33"/>
        <v>47222.222222222219</v>
      </c>
      <c r="BA13" s="37">
        <f t="shared" si="34"/>
        <v>10897.435897435897</v>
      </c>
      <c r="BB13" s="37">
        <f t="shared" si="35"/>
        <v>14166.666666666666</v>
      </c>
      <c r="BC13" s="37">
        <f t="shared" si="36"/>
        <v>20238.095238095237</v>
      </c>
      <c r="BD13" s="37">
        <f t="shared" si="37"/>
        <v>8333.3333333333321</v>
      </c>
      <c r="BE13" s="37">
        <f t="shared" si="38"/>
        <v>28333.333333333332</v>
      </c>
      <c r="BF13" s="37">
        <f t="shared" si="39"/>
        <v>12878.787878787878</v>
      </c>
      <c r="BG13" s="38">
        <f t="shared" ref="BG13:BG29" si="45">VLOOKUP(AZ13,$BO$3:$BP$5,2,TRUE)</f>
        <v>0</v>
      </c>
      <c r="BH13" s="38">
        <f t="shared" ref="BH13:BH29" si="46">VLOOKUP(BA13,$BO$3:$BP$5,2,TRUE)</f>
        <v>8</v>
      </c>
      <c r="BI13" s="38">
        <f t="shared" ref="BI13:BI29" si="47">VLOOKUP(BB13,$BO$3:$BP$5,2,TRUE)</f>
        <v>0</v>
      </c>
      <c r="BJ13" s="38">
        <f t="shared" ref="BJ13:BJ29" si="48">VLOOKUP(BC13,$BO$3:$BP$5,2,TRUE)</f>
        <v>0</v>
      </c>
      <c r="BK13" s="38">
        <f t="shared" ref="BK13:BK29" si="49">VLOOKUP(BD13,$BO$3:$BP$5,2,TRUE)</f>
        <v>8</v>
      </c>
      <c r="BL13" s="38">
        <f t="shared" ref="BL13:BL29" si="50">VLOOKUP(BE13,$BO$3:$BP$5,2,TRUE)</f>
        <v>0</v>
      </c>
      <c r="BM13" s="38">
        <f t="shared" ref="BM13:BM29" si="51">VLOOKUP(BF13,$BO$3:$BP$5,2,TRUE)</f>
        <v>0</v>
      </c>
      <c r="BO13" s="124"/>
      <c r="BP13" s="1"/>
    </row>
    <row r="14" spans="1:71">
      <c r="A14" s="10">
        <v>43739</v>
      </c>
      <c r="B14" s="3" t="s">
        <v>50</v>
      </c>
      <c r="C14" s="39">
        <v>0.33333333333333331</v>
      </c>
      <c r="D14" s="40">
        <v>0.375</v>
      </c>
      <c r="E14">
        <v>1.2E-2</v>
      </c>
      <c r="F14">
        <v>1.9E-2</v>
      </c>
      <c r="G14">
        <v>8.0000000000000002E-3</v>
      </c>
      <c r="H14">
        <v>4.0000000000000001E-3</v>
      </c>
      <c r="I14">
        <v>7.0000000000000001E-3</v>
      </c>
      <c r="J14">
        <v>3.3000000000000002E-2</v>
      </c>
      <c r="K14">
        <v>4.3999999999999997E-2</v>
      </c>
      <c r="L14" s="41">
        <f t="shared" ca="1" si="4"/>
        <v>744</v>
      </c>
      <c r="M14" s="42">
        <f t="shared" si="5"/>
        <v>7</v>
      </c>
      <c r="N14" s="43">
        <f t="shared" si="41"/>
        <v>8</v>
      </c>
      <c r="O14" s="43">
        <f t="shared" si="6"/>
        <v>0</v>
      </c>
      <c r="P14" s="43">
        <f t="shared" si="42"/>
        <v>0</v>
      </c>
      <c r="Q14" s="43">
        <f t="shared" si="7"/>
        <v>0</v>
      </c>
      <c r="R14" s="43">
        <f t="shared" si="43"/>
        <v>8</v>
      </c>
      <c r="S14" s="44">
        <f t="shared" si="44"/>
        <v>8</v>
      </c>
      <c r="T14" s="45">
        <f t="shared" ca="1" si="8"/>
        <v>124</v>
      </c>
      <c r="U14" s="46">
        <v>850</v>
      </c>
      <c r="V14" s="47">
        <v>850</v>
      </c>
      <c r="W14" s="47">
        <v>850</v>
      </c>
      <c r="X14" s="47">
        <v>850</v>
      </c>
      <c r="Y14" s="47">
        <v>850</v>
      </c>
      <c r="Z14" s="47">
        <v>850</v>
      </c>
      <c r="AA14" s="48">
        <v>850</v>
      </c>
      <c r="AB14" s="49">
        <f t="shared" ca="1" si="9"/>
        <v>23800</v>
      </c>
      <c r="AC14" s="50">
        <f t="shared" ca="1" si="10"/>
        <v>27200</v>
      </c>
      <c r="AD14" s="50">
        <f t="shared" ca="1" si="11"/>
        <v>0</v>
      </c>
      <c r="AE14" s="50">
        <f t="shared" ca="1" si="12"/>
        <v>0</v>
      </c>
      <c r="AF14" s="50">
        <f t="shared" ca="1" si="13"/>
        <v>0</v>
      </c>
      <c r="AG14" s="50">
        <f t="shared" ca="1" si="14"/>
        <v>27200</v>
      </c>
      <c r="AH14" s="51">
        <f t="shared" ca="1" si="15"/>
        <v>27200</v>
      </c>
      <c r="AI14" s="121">
        <f t="shared" ca="1" si="16"/>
        <v>105400</v>
      </c>
      <c r="AJ14" s="49">
        <f t="shared" ca="1" si="17"/>
        <v>2.016</v>
      </c>
      <c r="AK14" s="50">
        <f t="shared" ca="1" si="18"/>
        <v>3.6479999999999997</v>
      </c>
      <c r="AL14" s="50">
        <f t="shared" ca="1" si="19"/>
        <v>0</v>
      </c>
      <c r="AM14" s="50">
        <f t="shared" ca="1" si="20"/>
        <v>0</v>
      </c>
      <c r="AN14" s="50">
        <f t="shared" ca="1" si="21"/>
        <v>0</v>
      </c>
      <c r="AO14" s="50">
        <f t="shared" ca="1" si="22"/>
        <v>6.3360000000000003</v>
      </c>
      <c r="AP14" s="51">
        <f t="shared" ca="1" si="23"/>
        <v>8.4480000000000004</v>
      </c>
      <c r="AQ14" s="52">
        <f t="shared" ca="1" si="24"/>
        <v>20.448</v>
      </c>
      <c r="AR14" s="49">
        <f t="shared" ca="1" si="25"/>
        <v>11805.555555555555</v>
      </c>
      <c r="AS14" s="50">
        <f t="shared" ca="1" si="26"/>
        <v>7456.1403508771937</v>
      </c>
      <c r="AT14" s="50" t="str">
        <f t="shared" ca="1" si="27"/>
        <v/>
      </c>
      <c r="AU14" s="50" t="str">
        <f t="shared" ca="1" si="28"/>
        <v/>
      </c>
      <c r="AV14" s="50" t="str">
        <f t="shared" ca="1" si="29"/>
        <v/>
      </c>
      <c r="AW14" s="50">
        <f t="shared" ca="1" si="30"/>
        <v>4292.9292929292924</v>
      </c>
      <c r="AX14" s="51">
        <f t="shared" ca="1" si="31"/>
        <v>3219.6969696969695</v>
      </c>
      <c r="AY14" s="52">
        <f t="shared" ca="1" si="32"/>
        <v>5154.5383411580597</v>
      </c>
      <c r="AZ14" s="37">
        <f t="shared" si="33"/>
        <v>11805.555555555555</v>
      </c>
      <c r="BA14" s="37">
        <f t="shared" si="34"/>
        <v>7456.1403508771928</v>
      </c>
      <c r="BB14" s="37">
        <f t="shared" si="35"/>
        <v>17708.333333333332</v>
      </c>
      <c r="BC14" s="37">
        <f t="shared" si="36"/>
        <v>35416.666666666664</v>
      </c>
      <c r="BD14" s="37">
        <f t="shared" si="37"/>
        <v>20238.095238095237</v>
      </c>
      <c r="BE14" s="37">
        <f t="shared" si="38"/>
        <v>4292.9292929292924</v>
      </c>
      <c r="BF14" s="37">
        <f t="shared" si="39"/>
        <v>3219.6969696969695</v>
      </c>
      <c r="BG14" s="38">
        <f t="shared" si="45"/>
        <v>7</v>
      </c>
      <c r="BH14" s="38">
        <f t="shared" si="46"/>
        <v>8</v>
      </c>
      <c r="BI14" s="38">
        <f t="shared" si="47"/>
        <v>0</v>
      </c>
      <c r="BJ14" s="38">
        <f t="shared" si="48"/>
        <v>0</v>
      </c>
      <c r="BK14" s="38">
        <f t="shared" si="49"/>
        <v>0</v>
      </c>
      <c r="BL14" s="38">
        <f t="shared" si="50"/>
        <v>8</v>
      </c>
      <c r="BM14" s="38">
        <f t="shared" si="51"/>
        <v>8</v>
      </c>
      <c r="BO14" s="124"/>
      <c r="BP14" s="1"/>
    </row>
    <row r="15" spans="1:71">
      <c r="A15" s="10">
        <v>43770</v>
      </c>
      <c r="B15" s="3" t="s">
        <v>50</v>
      </c>
      <c r="C15" s="39">
        <v>0.375</v>
      </c>
      <c r="D15" s="40">
        <v>0.41666666666666669</v>
      </c>
      <c r="E15">
        <v>1.2999999999999999E-2</v>
      </c>
      <c r="F15">
        <v>4.1000000000000002E-2</v>
      </c>
      <c r="G15">
        <v>1.9E-2</v>
      </c>
      <c r="H15">
        <v>0.01</v>
      </c>
      <c r="I15">
        <v>4.0000000000000001E-3</v>
      </c>
      <c r="J15">
        <v>1.0999999999999999E-2</v>
      </c>
      <c r="K15">
        <v>3.2000000000000001E-2</v>
      </c>
      <c r="L15" s="41">
        <f t="shared" ca="1" si="4"/>
        <v>816</v>
      </c>
      <c r="M15" s="42">
        <f t="shared" si="5"/>
        <v>8</v>
      </c>
      <c r="N15" s="43">
        <f t="shared" si="41"/>
        <v>8</v>
      </c>
      <c r="O15" s="43">
        <f t="shared" si="6"/>
        <v>8</v>
      </c>
      <c r="P15" s="43">
        <f t="shared" si="42"/>
        <v>0</v>
      </c>
      <c r="Q15" s="43">
        <f t="shared" si="7"/>
        <v>0</v>
      </c>
      <c r="R15" s="43">
        <f t="shared" si="43"/>
        <v>0</v>
      </c>
      <c r="S15" s="44">
        <f t="shared" si="44"/>
        <v>8</v>
      </c>
      <c r="T15" s="45">
        <f t="shared" ca="1" si="8"/>
        <v>136</v>
      </c>
      <c r="U15" s="46">
        <v>850</v>
      </c>
      <c r="V15" s="47">
        <v>850</v>
      </c>
      <c r="W15" s="47">
        <v>850</v>
      </c>
      <c r="X15" s="47">
        <v>850</v>
      </c>
      <c r="Y15" s="47">
        <v>850</v>
      </c>
      <c r="Z15" s="47">
        <v>850</v>
      </c>
      <c r="AA15" s="48">
        <v>850</v>
      </c>
      <c r="AB15" s="49">
        <f t="shared" ca="1" si="9"/>
        <v>27200</v>
      </c>
      <c r="AC15" s="50">
        <f t="shared" ca="1" si="10"/>
        <v>27200</v>
      </c>
      <c r="AD15" s="50">
        <f t="shared" ca="1" si="11"/>
        <v>34000</v>
      </c>
      <c r="AE15" s="50">
        <f t="shared" ca="1" si="12"/>
        <v>0</v>
      </c>
      <c r="AF15" s="50">
        <f t="shared" ca="1" si="13"/>
        <v>0</v>
      </c>
      <c r="AG15" s="50">
        <f t="shared" ca="1" si="14"/>
        <v>0</v>
      </c>
      <c r="AH15" s="51">
        <f t="shared" ca="1" si="15"/>
        <v>27200</v>
      </c>
      <c r="AI15" s="121">
        <f t="shared" ca="1" si="16"/>
        <v>115600</v>
      </c>
      <c r="AJ15" s="49">
        <f t="shared" ca="1" si="17"/>
        <v>2.496</v>
      </c>
      <c r="AK15" s="50">
        <f t="shared" ca="1" si="18"/>
        <v>7.8719999999999999</v>
      </c>
      <c r="AL15" s="50">
        <f t="shared" ca="1" si="19"/>
        <v>4.5599999999999996</v>
      </c>
      <c r="AM15" s="50">
        <f t="shared" ca="1" si="20"/>
        <v>0</v>
      </c>
      <c r="AN15" s="50">
        <f t="shared" ca="1" si="21"/>
        <v>0</v>
      </c>
      <c r="AO15" s="50">
        <f t="shared" ca="1" si="22"/>
        <v>0</v>
      </c>
      <c r="AP15" s="51">
        <f t="shared" ca="1" si="23"/>
        <v>6.1440000000000001</v>
      </c>
      <c r="AQ15" s="52">
        <f t="shared" ca="1" si="24"/>
        <v>21.072000000000003</v>
      </c>
      <c r="AR15" s="49">
        <f t="shared" ca="1" si="25"/>
        <v>10897.435897435897</v>
      </c>
      <c r="AS15" s="50">
        <f t="shared" ca="1" si="26"/>
        <v>3455.2845528455287</v>
      </c>
      <c r="AT15" s="50">
        <f t="shared" ca="1" si="27"/>
        <v>7456.1403508771937</v>
      </c>
      <c r="AU15" s="50" t="str">
        <f t="shared" ca="1" si="28"/>
        <v/>
      </c>
      <c r="AV15" s="50" t="str">
        <f t="shared" ca="1" si="29"/>
        <v/>
      </c>
      <c r="AW15" s="50" t="str">
        <f t="shared" ca="1" si="30"/>
        <v/>
      </c>
      <c r="AX15" s="51">
        <f t="shared" ca="1" si="31"/>
        <v>4427.083333333333</v>
      </c>
      <c r="AY15" s="52">
        <f t="shared" ca="1" si="32"/>
        <v>5485.9529233105532</v>
      </c>
      <c r="AZ15" s="37">
        <f t="shared" si="33"/>
        <v>10897.435897435897</v>
      </c>
      <c r="BA15" s="37">
        <f t="shared" si="34"/>
        <v>3455.2845528455282</v>
      </c>
      <c r="BB15" s="37">
        <f t="shared" si="35"/>
        <v>7456.1403508771928</v>
      </c>
      <c r="BC15" s="37">
        <f t="shared" si="36"/>
        <v>14166.666666666666</v>
      </c>
      <c r="BD15" s="37">
        <f t="shared" si="37"/>
        <v>35416.666666666664</v>
      </c>
      <c r="BE15" s="37">
        <f t="shared" si="38"/>
        <v>12878.787878787878</v>
      </c>
      <c r="BF15" s="37">
        <f t="shared" si="39"/>
        <v>4427.083333333333</v>
      </c>
      <c r="BG15" s="38">
        <f t="shared" si="45"/>
        <v>8</v>
      </c>
      <c r="BH15" s="38">
        <f t="shared" si="46"/>
        <v>8</v>
      </c>
      <c r="BI15" s="38">
        <f t="shared" si="47"/>
        <v>8</v>
      </c>
      <c r="BJ15" s="38">
        <f t="shared" si="48"/>
        <v>0</v>
      </c>
      <c r="BK15" s="38">
        <f t="shared" si="49"/>
        <v>0</v>
      </c>
      <c r="BL15" s="38">
        <f t="shared" si="50"/>
        <v>0</v>
      </c>
      <c r="BM15" s="38">
        <f t="shared" si="51"/>
        <v>8</v>
      </c>
      <c r="BO15" s="124"/>
      <c r="BP15" s="1"/>
    </row>
    <row r="16" spans="1:71">
      <c r="A16" s="10">
        <v>43800</v>
      </c>
      <c r="B16" s="3" t="s">
        <v>50</v>
      </c>
      <c r="C16" s="39">
        <v>0.41666666666666669</v>
      </c>
      <c r="D16" s="40">
        <v>0.45833333333333331</v>
      </c>
      <c r="E16">
        <v>2.5000000000000001E-2</v>
      </c>
      <c r="F16">
        <v>0.1</v>
      </c>
      <c r="G16">
        <v>4.1000000000000002E-2</v>
      </c>
      <c r="H16">
        <v>3.1E-2</v>
      </c>
      <c r="I16">
        <v>7.4999999999999997E-2</v>
      </c>
      <c r="J16">
        <v>3.6999999999999998E-2</v>
      </c>
      <c r="K16">
        <v>2.9000000000000001E-2</v>
      </c>
      <c r="L16" s="41">
        <f t="shared" ca="1" si="4"/>
        <v>1488</v>
      </c>
      <c r="M16" s="42">
        <f t="shared" si="5"/>
        <v>8</v>
      </c>
      <c r="N16" s="43">
        <f t="shared" si="41"/>
        <v>8</v>
      </c>
      <c r="O16" s="43">
        <f t="shared" si="6"/>
        <v>8</v>
      </c>
      <c r="P16" s="43">
        <f t="shared" si="42"/>
        <v>8</v>
      </c>
      <c r="Q16" s="43">
        <f t="shared" si="7"/>
        <v>8</v>
      </c>
      <c r="R16" s="43">
        <f t="shared" si="43"/>
        <v>8</v>
      </c>
      <c r="S16" s="44">
        <f t="shared" si="44"/>
        <v>8</v>
      </c>
      <c r="T16" s="45">
        <f t="shared" ca="1" si="8"/>
        <v>248</v>
      </c>
      <c r="U16" s="46">
        <v>850</v>
      </c>
      <c r="V16" s="47">
        <v>850</v>
      </c>
      <c r="W16" s="47">
        <v>850</v>
      </c>
      <c r="X16" s="47">
        <v>850</v>
      </c>
      <c r="Y16" s="47">
        <v>850</v>
      </c>
      <c r="Z16" s="47">
        <v>850</v>
      </c>
      <c r="AA16" s="48">
        <v>850</v>
      </c>
      <c r="AB16" s="49">
        <f t="shared" ca="1" si="9"/>
        <v>27200</v>
      </c>
      <c r="AC16" s="50">
        <f t="shared" ca="1" si="10"/>
        <v>27200</v>
      </c>
      <c r="AD16" s="50">
        <f t="shared" ca="1" si="11"/>
        <v>34000</v>
      </c>
      <c r="AE16" s="50">
        <f t="shared" ca="1" si="12"/>
        <v>34000</v>
      </c>
      <c r="AF16" s="50">
        <f t="shared" ca="1" si="13"/>
        <v>34000</v>
      </c>
      <c r="AG16" s="50">
        <f t="shared" ca="1" si="14"/>
        <v>27200</v>
      </c>
      <c r="AH16" s="51">
        <f t="shared" ca="1" si="15"/>
        <v>27200</v>
      </c>
      <c r="AI16" s="121">
        <f t="shared" ca="1" si="16"/>
        <v>210800</v>
      </c>
      <c r="AJ16" s="49">
        <f t="shared" ca="1" si="17"/>
        <v>4.8000000000000007</v>
      </c>
      <c r="AK16" s="50">
        <f t="shared" ca="1" si="18"/>
        <v>19.200000000000003</v>
      </c>
      <c r="AL16" s="50">
        <f t="shared" ca="1" si="19"/>
        <v>9.84</v>
      </c>
      <c r="AM16" s="50">
        <f t="shared" ca="1" si="20"/>
        <v>7.4399999999999995</v>
      </c>
      <c r="AN16" s="50">
        <f t="shared" ca="1" si="21"/>
        <v>18</v>
      </c>
      <c r="AO16" s="50">
        <f t="shared" ca="1" si="22"/>
        <v>7.1039999999999992</v>
      </c>
      <c r="AP16" s="51">
        <f t="shared" ca="1" si="23"/>
        <v>5.5680000000000005</v>
      </c>
      <c r="AQ16" s="52">
        <f t="shared" ca="1" si="24"/>
        <v>71.951999999999998</v>
      </c>
      <c r="AR16" s="49">
        <f t="shared" ca="1" si="25"/>
        <v>5666.6666666666661</v>
      </c>
      <c r="AS16" s="50">
        <f t="shared" ca="1" si="26"/>
        <v>1416.6666666666665</v>
      </c>
      <c r="AT16" s="50">
        <f t="shared" ca="1" si="27"/>
        <v>3455.2845528455287</v>
      </c>
      <c r="AU16" s="50">
        <f t="shared" ca="1" si="28"/>
        <v>4569.8924731182797</v>
      </c>
      <c r="AV16" s="50">
        <f t="shared" ca="1" si="29"/>
        <v>1888.8888888888889</v>
      </c>
      <c r="AW16" s="50">
        <f t="shared" ca="1" si="30"/>
        <v>3828.828828828829</v>
      </c>
      <c r="AX16" s="51">
        <f t="shared" ca="1" si="31"/>
        <v>4885.0574712643675</v>
      </c>
      <c r="AY16" s="52">
        <f t="shared" ca="1" si="32"/>
        <v>2929.7309317322661</v>
      </c>
      <c r="AZ16" s="37">
        <f t="shared" si="33"/>
        <v>5666.6666666666661</v>
      </c>
      <c r="BA16" s="37">
        <f t="shared" si="34"/>
        <v>1416.6666666666665</v>
      </c>
      <c r="BB16" s="37">
        <f t="shared" si="35"/>
        <v>3455.2845528455282</v>
      </c>
      <c r="BC16" s="37">
        <f t="shared" si="36"/>
        <v>4569.8924731182797</v>
      </c>
      <c r="BD16" s="37">
        <f t="shared" si="37"/>
        <v>1888.8888888888889</v>
      </c>
      <c r="BE16" s="37">
        <f t="shared" si="38"/>
        <v>3828.8288288288286</v>
      </c>
      <c r="BF16" s="37">
        <f t="shared" si="39"/>
        <v>4885.0574712643675</v>
      </c>
      <c r="BG16" s="38">
        <f t="shared" si="45"/>
        <v>8</v>
      </c>
      <c r="BH16" s="38">
        <f t="shared" si="46"/>
        <v>8</v>
      </c>
      <c r="BI16" s="38">
        <f t="shared" si="47"/>
        <v>8</v>
      </c>
      <c r="BJ16" s="38">
        <f t="shared" si="48"/>
        <v>8</v>
      </c>
      <c r="BK16" s="38">
        <f t="shared" si="49"/>
        <v>8</v>
      </c>
      <c r="BL16" s="38">
        <f t="shared" si="50"/>
        <v>8</v>
      </c>
      <c r="BM16" s="38">
        <f t="shared" si="51"/>
        <v>8</v>
      </c>
      <c r="BO16" s="124"/>
      <c r="BP16" s="1"/>
    </row>
    <row r="17" spans="2:68">
      <c r="B17" s="3" t="s">
        <v>50</v>
      </c>
      <c r="C17" s="39">
        <v>0.45833333333333331</v>
      </c>
      <c r="D17" s="40">
        <v>0.5</v>
      </c>
      <c r="E17">
        <v>0.113</v>
      </c>
      <c r="F17">
        <v>7.4999999999999997E-2</v>
      </c>
      <c r="G17">
        <v>8.5000000000000006E-2</v>
      </c>
      <c r="H17">
        <v>9.4E-2</v>
      </c>
      <c r="I17">
        <v>9.6000000000000002E-2</v>
      </c>
      <c r="J17">
        <v>8.6999999999999994E-2</v>
      </c>
      <c r="K17">
        <v>0.1</v>
      </c>
      <c r="L17" s="41">
        <f t="shared" ca="1" si="4"/>
        <v>1488</v>
      </c>
      <c r="M17" s="42">
        <f t="shared" si="5"/>
        <v>8</v>
      </c>
      <c r="N17" s="43">
        <f t="shared" si="41"/>
        <v>8</v>
      </c>
      <c r="O17" s="43">
        <f t="shared" si="6"/>
        <v>8</v>
      </c>
      <c r="P17" s="43">
        <f t="shared" si="42"/>
        <v>8</v>
      </c>
      <c r="Q17" s="43">
        <f t="shared" si="7"/>
        <v>8</v>
      </c>
      <c r="R17" s="43">
        <f t="shared" si="43"/>
        <v>8</v>
      </c>
      <c r="S17" s="44">
        <f t="shared" si="44"/>
        <v>8</v>
      </c>
      <c r="T17" s="45">
        <f t="shared" ca="1" si="8"/>
        <v>248</v>
      </c>
      <c r="U17" s="46">
        <v>1700</v>
      </c>
      <c r="V17" s="47">
        <v>1700</v>
      </c>
      <c r="W17" s="47">
        <v>1700</v>
      </c>
      <c r="X17" s="47">
        <v>1700</v>
      </c>
      <c r="Y17" s="47">
        <v>1700</v>
      </c>
      <c r="Z17" s="47">
        <v>1700</v>
      </c>
      <c r="AA17" s="48">
        <v>1700</v>
      </c>
      <c r="AB17" s="49">
        <f t="shared" ca="1" si="9"/>
        <v>54400</v>
      </c>
      <c r="AC17" s="50">
        <f t="shared" ca="1" si="10"/>
        <v>54400</v>
      </c>
      <c r="AD17" s="50">
        <f t="shared" ca="1" si="11"/>
        <v>68000</v>
      </c>
      <c r="AE17" s="50">
        <f t="shared" ca="1" si="12"/>
        <v>68000</v>
      </c>
      <c r="AF17" s="50">
        <f t="shared" ca="1" si="13"/>
        <v>68000</v>
      </c>
      <c r="AG17" s="50">
        <f t="shared" ca="1" si="14"/>
        <v>54400</v>
      </c>
      <c r="AH17" s="51">
        <f t="shared" ca="1" si="15"/>
        <v>54400</v>
      </c>
      <c r="AI17" s="121">
        <f t="shared" ca="1" si="16"/>
        <v>421600</v>
      </c>
      <c r="AJ17" s="49">
        <f t="shared" ca="1" si="17"/>
        <v>21.696000000000002</v>
      </c>
      <c r="AK17" s="50">
        <f t="shared" ca="1" si="18"/>
        <v>14.399999999999999</v>
      </c>
      <c r="AL17" s="50">
        <f t="shared" ca="1" si="19"/>
        <v>20.400000000000002</v>
      </c>
      <c r="AM17" s="50">
        <f t="shared" ca="1" si="20"/>
        <v>22.56</v>
      </c>
      <c r="AN17" s="50">
        <f t="shared" ca="1" si="21"/>
        <v>23.04</v>
      </c>
      <c r="AO17" s="50">
        <f t="shared" ca="1" si="22"/>
        <v>16.704000000000001</v>
      </c>
      <c r="AP17" s="51">
        <f t="shared" ca="1" si="23"/>
        <v>19.200000000000003</v>
      </c>
      <c r="AQ17" s="52">
        <f t="shared" ca="1" si="24"/>
        <v>138</v>
      </c>
      <c r="AR17" s="49">
        <f t="shared" ca="1" si="25"/>
        <v>2507.3746312684366</v>
      </c>
      <c r="AS17" s="50">
        <f t="shared" ca="1" si="26"/>
        <v>3777.7777777777783</v>
      </c>
      <c r="AT17" s="50">
        <f t="shared" ca="1" si="27"/>
        <v>3333.333333333333</v>
      </c>
      <c r="AU17" s="50">
        <f t="shared" ca="1" si="28"/>
        <v>3014.1843971631206</v>
      </c>
      <c r="AV17" s="50">
        <f t="shared" ca="1" si="29"/>
        <v>2951.3888888888891</v>
      </c>
      <c r="AW17" s="50">
        <f t="shared" ca="1" si="30"/>
        <v>3256.7049808429119</v>
      </c>
      <c r="AX17" s="51">
        <f t="shared" ca="1" si="31"/>
        <v>2833.333333333333</v>
      </c>
      <c r="AY17" s="52">
        <f t="shared" ca="1" si="32"/>
        <v>3055.072463768116</v>
      </c>
      <c r="AZ17" s="37">
        <f t="shared" si="33"/>
        <v>2507.3746312684361</v>
      </c>
      <c r="BA17" s="37">
        <f t="shared" si="34"/>
        <v>3777.7777777777778</v>
      </c>
      <c r="BB17" s="37">
        <f t="shared" si="35"/>
        <v>3333.333333333333</v>
      </c>
      <c r="BC17" s="37">
        <f t="shared" si="36"/>
        <v>3014.1843971631201</v>
      </c>
      <c r="BD17" s="37">
        <f t="shared" si="37"/>
        <v>2951.3888888888887</v>
      </c>
      <c r="BE17" s="37">
        <f t="shared" si="38"/>
        <v>3256.7049808429119</v>
      </c>
      <c r="BF17" s="37">
        <f t="shared" si="39"/>
        <v>2833.333333333333</v>
      </c>
      <c r="BG17" s="38">
        <f t="shared" si="45"/>
        <v>8</v>
      </c>
      <c r="BH17" s="38">
        <f t="shared" si="46"/>
        <v>8</v>
      </c>
      <c r="BI17" s="38">
        <f t="shared" si="47"/>
        <v>8</v>
      </c>
      <c r="BJ17" s="38">
        <f t="shared" si="48"/>
        <v>8</v>
      </c>
      <c r="BK17" s="38">
        <f t="shared" si="49"/>
        <v>8</v>
      </c>
      <c r="BL17" s="38">
        <f t="shared" si="50"/>
        <v>8</v>
      </c>
      <c r="BM17" s="38">
        <f t="shared" si="51"/>
        <v>8</v>
      </c>
      <c r="BO17" s="124"/>
      <c r="BP17" s="1"/>
    </row>
    <row r="18" spans="2:68">
      <c r="B18" s="3" t="s">
        <v>51</v>
      </c>
      <c r="C18" s="39">
        <v>0.5</v>
      </c>
      <c r="D18" s="40">
        <v>0.54166666666666663</v>
      </c>
      <c r="E18">
        <v>6.6000000000000003E-2</v>
      </c>
      <c r="F18">
        <v>0.107</v>
      </c>
      <c r="G18">
        <v>0.06</v>
      </c>
      <c r="H18">
        <v>7.8E-2</v>
      </c>
      <c r="I18">
        <v>6.6000000000000003E-2</v>
      </c>
      <c r="J18">
        <v>6.8000000000000005E-2</v>
      </c>
      <c r="K18">
        <v>9.1999999999999998E-2</v>
      </c>
      <c r="L18" s="41">
        <f t="shared" ca="1" si="4"/>
        <v>1458</v>
      </c>
      <c r="M18" s="42">
        <f t="shared" si="5"/>
        <v>8</v>
      </c>
      <c r="N18" s="43">
        <f t="shared" si="41"/>
        <v>8</v>
      </c>
      <c r="O18" s="43">
        <f t="shared" si="6"/>
        <v>7</v>
      </c>
      <c r="P18" s="43">
        <f t="shared" si="42"/>
        <v>8</v>
      </c>
      <c r="Q18" s="43">
        <f t="shared" si="7"/>
        <v>8</v>
      </c>
      <c r="R18" s="43">
        <f t="shared" si="43"/>
        <v>8</v>
      </c>
      <c r="S18" s="44">
        <f t="shared" si="44"/>
        <v>8</v>
      </c>
      <c r="T18" s="45">
        <f t="shared" ca="1" si="8"/>
        <v>243</v>
      </c>
      <c r="U18" s="46">
        <v>4000</v>
      </c>
      <c r="V18" s="47">
        <v>4000</v>
      </c>
      <c r="W18" s="47">
        <v>4000</v>
      </c>
      <c r="X18" s="47">
        <v>4000</v>
      </c>
      <c r="Y18" s="47">
        <v>4000</v>
      </c>
      <c r="Z18" s="47">
        <v>4000</v>
      </c>
      <c r="AA18" s="48">
        <v>4000</v>
      </c>
      <c r="AB18" s="49">
        <f t="shared" ca="1" si="9"/>
        <v>128000</v>
      </c>
      <c r="AC18" s="50">
        <f t="shared" ca="1" si="10"/>
        <v>128000</v>
      </c>
      <c r="AD18" s="50">
        <f t="shared" ca="1" si="11"/>
        <v>140000</v>
      </c>
      <c r="AE18" s="50">
        <f t="shared" ca="1" si="12"/>
        <v>160000</v>
      </c>
      <c r="AF18" s="50">
        <f t="shared" ca="1" si="13"/>
        <v>160000</v>
      </c>
      <c r="AG18" s="50">
        <f t="shared" ca="1" si="14"/>
        <v>128000</v>
      </c>
      <c r="AH18" s="51">
        <f t="shared" ca="1" si="15"/>
        <v>128000</v>
      </c>
      <c r="AI18" s="121">
        <f t="shared" ca="1" si="16"/>
        <v>972000</v>
      </c>
      <c r="AJ18" s="49">
        <f t="shared" ca="1" si="17"/>
        <v>12.672000000000001</v>
      </c>
      <c r="AK18" s="50">
        <f t="shared" ca="1" si="18"/>
        <v>20.544</v>
      </c>
      <c r="AL18" s="50">
        <f t="shared" ca="1" si="19"/>
        <v>12.6</v>
      </c>
      <c r="AM18" s="50">
        <f t="shared" ca="1" si="20"/>
        <v>18.72</v>
      </c>
      <c r="AN18" s="50">
        <f t="shared" ca="1" si="21"/>
        <v>15.84</v>
      </c>
      <c r="AO18" s="50">
        <f t="shared" ca="1" si="22"/>
        <v>13.056000000000001</v>
      </c>
      <c r="AP18" s="51">
        <f t="shared" ca="1" si="23"/>
        <v>17.664000000000001</v>
      </c>
      <c r="AQ18" s="52">
        <f t="shared" ca="1" si="24"/>
        <v>111.096</v>
      </c>
      <c r="AR18" s="49">
        <f t="shared" ca="1" si="25"/>
        <v>10101.010101010101</v>
      </c>
      <c r="AS18" s="50">
        <f t="shared" ca="1" si="26"/>
        <v>6230.529595015576</v>
      </c>
      <c r="AT18" s="50">
        <f t="shared" ca="1" si="27"/>
        <v>11111.111111111111</v>
      </c>
      <c r="AU18" s="50">
        <f t="shared" ca="1" si="28"/>
        <v>8547.0085470085469</v>
      </c>
      <c r="AV18" s="50">
        <f t="shared" ca="1" si="29"/>
        <v>10101.010101010101</v>
      </c>
      <c r="AW18" s="50">
        <f t="shared" ca="1" si="30"/>
        <v>9803.9215686274511</v>
      </c>
      <c r="AX18" s="51">
        <f t="shared" ca="1" si="31"/>
        <v>7246.3768115942021</v>
      </c>
      <c r="AY18" s="52">
        <f t="shared" ca="1" si="32"/>
        <v>8749.1898898250165</v>
      </c>
      <c r="AZ18" s="37">
        <f t="shared" si="33"/>
        <v>10101.010101010101</v>
      </c>
      <c r="BA18" s="37">
        <f t="shared" si="34"/>
        <v>6230.529595015576</v>
      </c>
      <c r="BB18" s="37">
        <f t="shared" si="35"/>
        <v>11111.111111111111</v>
      </c>
      <c r="BC18" s="37">
        <f t="shared" si="36"/>
        <v>8547.0085470085469</v>
      </c>
      <c r="BD18" s="37">
        <f t="shared" si="37"/>
        <v>10101.010101010101</v>
      </c>
      <c r="BE18" s="37">
        <f t="shared" si="38"/>
        <v>9803.9215686274492</v>
      </c>
      <c r="BF18" s="37">
        <f t="shared" si="39"/>
        <v>7246.376811594203</v>
      </c>
      <c r="BG18" s="38">
        <f t="shared" si="45"/>
        <v>8</v>
      </c>
      <c r="BH18" s="38">
        <f t="shared" si="46"/>
        <v>8</v>
      </c>
      <c r="BI18" s="38">
        <f t="shared" si="47"/>
        <v>7</v>
      </c>
      <c r="BJ18" s="38">
        <f t="shared" si="48"/>
        <v>8</v>
      </c>
      <c r="BK18" s="38">
        <f t="shared" si="49"/>
        <v>8</v>
      </c>
      <c r="BL18" s="38">
        <f t="shared" si="50"/>
        <v>8</v>
      </c>
      <c r="BM18" s="38">
        <f t="shared" si="51"/>
        <v>8</v>
      </c>
      <c r="BO18" s="124"/>
      <c r="BP18" s="1"/>
    </row>
    <row r="19" spans="2:68">
      <c r="B19" s="3" t="s">
        <v>51</v>
      </c>
      <c r="C19" s="39">
        <v>0.54166666666666663</v>
      </c>
      <c r="D19" s="40">
        <v>0.58333333333333337</v>
      </c>
      <c r="E19">
        <v>6.0999999999999999E-2</v>
      </c>
      <c r="F19">
        <v>0.154</v>
      </c>
      <c r="G19">
        <v>4.7E-2</v>
      </c>
      <c r="H19">
        <v>3.9E-2</v>
      </c>
      <c r="I19">
        <v>0.22900000000000001</v>
      </c>
      <c r="J19">
        <v>7.6999999999999999E-2</v>
      </c>
      <c r="K19">
        <v>5.2999999999999999E-2</v>
      </c>
      <c r="L19" s="41">
        <f t="shared" ca="1" si="4"/>
        <v>984</v>
      </c>
      <c r="M19" s="42">
        <f t="shared" si="5"/>
        <v>8</v>
      </c>
      <c r="N19" s="43">
        <f t="shared" si="41"/>
        <v>8</v>
      </c>
      <c r="O19" s="43">
        <f t="shared" si="6"/>
        <v>0</v>
      </c>
      <c r="P19" s="43">
        <f t="shared" si="42"/>
        <v>0</v>
      </c>
      <c r="Q19" s="43">
        <f t="shared" si="7"/>
        <v>8</v>
      </c>
      <c r="R19" s="43">
        <f t="shared" si="43"/>
        <v>8</v>
      </c>
      <c r="S19" s="44">
        <f t="shared" si="44"/>
        <v>7</v>
      </c>
      <c r="T19" s="45">
        <f t="shared" ca="1" si="8"/>
        <v>164</v>
      </c>
      <c r="U19" s="46">
        <v>3800</v>
      </c>
      <c r="V19" s="47">
        <v>3800</v>
      </c>
      <c r="W19" s="47">
        <v>3800</v>
      </c>
      <c r="X19" s="47">
        <v>3800</v>
      </c>
      <c r="Y19" s="47">
        <v>3800</v>
      </c>
      <c r="Z19" s="47">
        <v>3800</v>
      </c>
      <c r="AA19" s="48">
        <v>3800</v>
      </c>
      <c r="AB19" s="49">
        <f t="shared" ca="1" si="9"/>
        <v>121600</v>
      </c>
      <c r="AC19" s="50">
        <f t="shared" ca="1" si="10"/>
        <v>121600</v>
      </c>
      <c r="AD19" s="50">
        <f t="shared" ca="1" si="11"/>
        <v>0</v>
      </c>
      <c r="AE19" s="50">
        <f t="shared" ca="1" si="12"/>
        <v>0</v>
      </c>
      <c r="AF19" s="50">
        <f t="shared" ca="1" si="13"/>
        <v>152000</v>
      </c>
      <c r="AG19" s="50">
        <f t="shared" ca="1" si="14"/>
        <v>121600</v>
      </c>
      <c r="AH19" s="51">
        <f t="shared" ca="1" si="15"/>
        <v>106400</v>
      </c>
      <c r="AI19" s="121">
        <f t="shared" ca="1" si="16"/>
        <v>623200</v>
      </c>
      <c r="AJ19" s="49">
        <f t="shared" ca="1" si="17"/>
        <v>11.712</v>
      </c>
      <c r="AK19" s="50">
        <f t="shared" ca="1" si="18"/>
        <v>29.567999999999998</v>
      </c>
      <c r="AL19" s="50">
        <f t="shared" ca="1" si="19"/>
        <v>0</v>
      </c>
      <c r="AM19" s="50">
        <f t="shared" ca="1" si="20"/>
        <v>0</v>
      </c>
      <c r="AN19" s="50">
        <f t="shared" ca="1" si="21"/>
        <v>54.96</v>
      </c>
      <c r="AO19" s="50">
        <f t="shared" ca="1" si="22"/>
        <v>14.783999999999999</v>
      </c>
      <c r="AP19" s="51">
        <f t="shared" ca="1" si="23"/>
        <v>8.9039999999999999</v>
      </c>
      <c r="AQ19" s="52">
        <f t="shared" ca="1" si="24"/>
        <v>119.928</v>
      </c>
      <c r="AR19" s="49">
        <f t="shared" ca="1" si="25"/>
        <v>10382.513661202185</v>
      </c>
      <c r="AS19" s="50">
        <f t="shared" ca="1" si="26"/>
        <v>4112.5541125541131</v>
      </c>
      <c r="AT19" s="50" t="str">
        <f t="shared" ca="1" si="27"/>
        <v/>
      </c>
      <c r="AU19" s="50" t="str">
        <f t="shared" ca="1" si="28"/>
        <v/>
      </c>
      <c r="AV19" s="50">
        <f t="shared" ca="1" si="29"/>
        <v>2765.6477438136826</v>
      </c>
      <c r="AW19" s="50">
        <f t="shared" ca="1" si="30"/>
        <v>8225.1082251082262</v>
      </c>
      <c r="AX19" s="51">
        <f t="shared" ca="1" si="31"/>
        <v>11949.685534591195</v>
      </c>
      <c r="AY19" s="52">
        <f t="shared" ca="1" si="32"/>
        <v>5196.4512040557665</v>
      </c>
      <c r="AZ19" s="37">
        <f t="shared" si="33"/>
        <v>10382.513661202187</v>
      </c>
      <c r="BA19" s="37">
        <f t="shared" si="34"/>
        <v>4112.5541125541131</v>
      </c>
      <c r="BB19" s="37">
        <f t="shared" si="35"/>
        <v>13475.17730496454</v>
      </c>
      <c r="BC19" s="37">
        <f t="shared" si="36"/>
        <v>16239.31623931624</v>
      </c>
      <c r="BD19" s="37">
        <f t="shared" si="37"/>
        <v>2765.6477438136826</v>
      </c>
      <c r="BE19" s="37">
        <f t="shared" si="38"/>
        <v>8225.1082251082262</v>
      </c>
      <c r="BF19" s="37">
        <f t="shared" si="39"/>
        <v>11949.685534591195</v>
      </c>
      <c r="BG19" s="38">
        <f t="shared" si="45"/>
        <v>8</v>
      </c>
      <c r="BH19" s="38">
        <f t="shared" si="46"/>
        <v>8</v>
      </c>
      <c r="BI19" s="38">
        <f t="shared" si="47"/>
        <v>0</v>
      </c>
      <c r="BJ19" s="38">
        <f t="shared" si="48"/>
        <v>0</v>
      </c>
      <c r="BK19" s="38">
        <f t="shared" si="49"/>
        <v>8</v>
      </c>
      <c r="BL19" s="38">
        <f t="shared" si="50"/>
        <v>8</v>
      </c>
      <c r="BM19" s="38">
        <f t="shared" si="51"/>
        <v>7</v>
      </c>
      <c r="BO19" s="124"/>
      <c r="BP19" s="1"/>
    </row>
    <row r="20" spans="2:68">
      <c r="B20" s="3" t="s">
        <v>52</v>
      </c>
      <c r="C20" s="39">
        <v>0.58333333333333337</v>
      </c>
      <c r="D20" s="40">
        <v>0.625</v>
      </c>
      <c r="E20">
        <v>7.1999999999999995E-2</v>
      </c>
      <c r="F20">
        <v>0.121</v>
      </c>
      <c r="G20">
        <v>0.109</v>
      </c>
      <c r="H20">
        <v>2.5000000000000001E-2</v>
      </c>
      <c r="I20">
        <v>0.113</v>
      </c>
      <c r="J20">
        <v>0.11899999999999999</v>
      </c>
      <c r="K20">
        <v>2.9000000000000001E-2</v>
      </c>
      <c r="L20" s="41">
        <f t="shared" ca="1" si="4"/>
        <v>864</v>
      </c>
      <c r="M20" s="42">
        <f t="shared" si="5"/>
        <v>0</v>
      </c>
      <c r="N20" s="43">
        <f t="shared" si="41"/>
        <v>8</v>
      </c>
      <c r="O20" s="43">
        <f t="shared" si="6"/>
        <v>8</v>
      </c>
      <c r="P20" s="43">
        <f t="shared" si="42"/>
        <v>0</v>
      </c>
      <c r="Q20" s="43">
        <f t="shared" si="7"/>
        <v>8</v>
      </c>
      <c r="R20" s="43">
        <f t="shared" si="43"/>
        <v>8</v>
      </c>
      <c r="S20" s="44">
        <f t="shared" si="44"/>
        <v>0</v>
      </c>
      <c r="T20" s="45">
        <f t="shared" ca="1" si="8"/>
        <v>144</v>
      </c>
      <c r="U20" s="46">
        <v>6000</v>
      </c>
      <c r="V20" s="47">
        <v>6000</v>
      </c>
      <c r="W20" s="47">
        <v>6000</v>
      </c>
      <c r="X20" s="47">
        <v>6000</v>
      </c>
      <c r="Y20" s="47">
        <v>6000</v>
      </c>
      <c r="Z20" s="47">
        <v>6000</v>
      </c>
      <c r="AA20" s="48">
        <v>6000</v>
      </c>
      <c r="AB20" s="49">
        <f t="shared" ca="1" si="9"/>
        <v>0</v>
      </c>
      <c r="AC20" s="50">
        <f t="shared" ca="1" si="10"/>
        <v>192000</v>
      </c>
      <c r="AD20" s="50">
        <f t="shared" ca="1" si="11"/>
        <v>240000</v>
      </c>
      <c r="AE20" s="50">
        <f t="shared" ca="1" si="12"/>
        <v>0</v>
      </c>
      <c r="AF20" s="50">
        <f t="shared" ca="1" si="13"/>
        <v>240000</v>
      </c>
      <c r="AG20" s="50">
        <f t="shared" ca="1" si="14"/>
        <v>192000</v>
      </c>
      <c r="AH20" s="51">
        <f t="shared" ca="1" si="15"/>
        <v>0</v>
      </c>
      <c r="AI20" s="121">
        <f t="shared" ca="1" si="16"/>
        <v>864000</v>
      </c>
      <c r="AJ20" s="49">
        <f t="shared" ca="1" si="17"/>
        <v>0</v>
      </c>
      <c r="AK20" s="50">
        <f t="shared" ca="1" si="18"/>
        <v>23.231999999999999</v>
      </c>
      <c r="AL20" s="50">
        <f t="shared" ca="1" si="19"/>
        <v>26.16</v>
      </c>
      <c r="AM20" s="50">
        <f t="shared" ca="1" si="20"/>
        <v>0</v>
      </c>
      <c r="AN20" s="50">
        <f t="shared" ca="1" si="21"/>
        <v>27.12</v>
      </c>
      <c r="AO20" s="50">
        <f t="shared" ca="1" si="22"/>
        <v>22.847999999999999</v>
      </c>
      <c r="AP20" s="51">
        <f t="shared" ca="1" si="23"/>
        <v>0</v>
      </c>
      <c r="AQ20" s="52">
        <f t="shared" ca="1" si="24"/>
        <v>99.36</v>
      </c>
      <c r="AR20" s="49" t="str">
        <f t="shared" ca="1" si="25"/>
        <v/>
      </c>
      <c r="AS20" s="50">
        <f t="shared" ca="1" si="26"/>
        <v>8264.4628099173551</v>
      </c>
      <c r="AT20" s="50">
        <f t="shared" ca="1" si="27"/>
        <v>9174.3119266055037</v>
      </c>
      <c r="AU20" s="50" t="str">
        <f t="shared" ca="1" si="28"/>
        <v/>
      </c>
      <c r="AV20" s="50">
        <f t="shared" ca="1" si="29"/>
        <v>8849.5575221238942</v>
      </c>
      <c r="AW20" s="50">
        <f t="shared" ca="1" si="30"/>
        <v>8403.361344537816</v>
      </c>
      <c r="AX20" s="51" t="str">
        <f t="shared" ca="1" si="31"/>
        <v/>
      </c>
      <c r="AY20" s="52">
        <f t="shared" ca="1" si="32"/>
        <v>8695.652173913044</v>
      </c>
      <c r="AZ20" s="37">
        <f t="shared" si="33"/>
        <v>13888.888888888891</v>
      </c>
      <c r="BA20" s="37">
        <f t="shared" si="34"/>
        <v>8264.4628099173551</v>
      </c>
      <c r="BB20" s="37">
        <f t="shared" si="35"/>
        <v>9174.3119266055055</v>
      </c>
      <c r="BC20" s="37">
        <f t="shared" si="36"/>
        <v>40000</v>
      </c>
      <c r="BD20" s="37">
        <f t="shared" si="37"/>
        <v>8849.5575221238942</v>
      </c>
      <c r="BE20" s="37">
        <f t="shared" si="38"/>
        <v>8403.361344537816</v>
      </c>
      <c r="BF20" s="37">
        <f t="shared" si="39"/>
        <v>34482.758620689652</v>
      </c>
      <c r="BG20" s="38">
        <f t="shared" si="45"/>
        <v>0</v>
      </c>
      <c r="BH20" s="38">
        <f t="shared" si="46"/>
        <v>8</v>
      </c>
      <c r="BI20" s="38">
        <f t="shared" si="47"/>
        <v>8</v>
      </c>
      <c r="BJ20" s="38">
        <f t="shared" si="48"/>
        <v>0</v>
      </c>
      <c r="BK20" s="38">
        <f t="shared" si="49"/>
        <v>8</v>
      </c>
      <c r="BL20" s="38">
        <f t="shared" si="50"/>
        <v>8</v>
      </c>
      <c r="BM20" s="38">
        <f t="shared" si="51"/>
        <v>0</v>
      </c>
      <c r="BO20" s="124"/>
      <c r="BP20" s="1"/>
    </row>
    <row r="21" spans="2:68">
      <c r="B21" s="3" t="s">
        <v>52</v>
      </c>
      <c r="C21" s="39">
        <v>0.625</v>
      </c>
      <c r="D21" s="40">
        <v>0.66666666666666663</v>
      </c>
      <c r="E21">
        <v>2.5000000000000001E-2</v>
      </c>
      <c r="F21">
        <v>0.11</v>
      </c>
      <c r="G21">
        <v>0.09</v>
      </c>
      <c r="H21">
        <v>1.9E-2</v>
      </c>
      <c r="I21">
        <v>7.1999999999999995E-2</v>
      </c>
      <c r="J21">
        <v>4.7E-2</v>
      </c>
      <c r="K21">
        <v>3.1E-2</v>
      </c>
      <c r="L21" s="41">
        <f t="shared" ca="1" si="4"/>
        <v>402</v>
      </c>
      <c r="M21" s="42">
        <f t="shared" si="5"/>
        <v>0</v>
      </c>
      <c r="N21" s="43">
        <f t="shared" si="41"/>
        <v>8</v>
      </c>
      <c r="O21" s="43">
        <f t="shared" si="6"/>
        <v>7</v>
      </c>
      <c r="P21" s="43">
        <f t="shared" si="42"/>
        <v>0</v>
      </c>
      <c r="Q21" s="43">
        <f t="shared" si="7"/>
        <v>0</v>
      </c>
      <c r="R21" s="43">
        <f t="shared" si="43"/>
        <v>0</v>
      </c>
      <c r="S21" s="44">
        <f t="shared" si="44"/>
        <v>0</v>
      </c>
      <c r="T21" s="45">
        <f t="shared" ca="1" si="8"/>
        <v>67</v>
      </c>
      <c r="U21" s="46">
        <v>6000</v>
      </c>
      <c r="V21" s="47">
        <v>6000</v>
      </c>
      <c r="W21" s="47">
        <v>6000</v>
      </c>
      <c r="X21" s="47">
        <v>6000</v>
      </c>
      <c r="Y21" s="47">
        <v>6000</v>
      </c>
      <c r="Z21" s="47">
        <v>6000</v>
      </c>
      <c r="AA21" s="48">
        <v>6000</v>
      </c>
      <c r="AB21" s="49">
        <f t="shared" ca="1" si="9"/>
        <v>0</v>
      </c>
      <c r="AC21" s="50">
        <f t="shared" ca="1" si="10"/>
        <v>192000</v>
      </c>
      <c r="AD21" s="50">
        <f t="shared" ca="1" si="11"/>
        <v>210000</v>
      </c>
      <c r="AE21" s="50">
        <f t="shared" ca="1" si="12"/>
        <v>0</v>
      </c>
      <c r="AF21" s="50">
        <f t="shared" ca="1" si="13"/>
        <v>0</v>
      </c>
      <c r="AG21" s="50">
        <f t="shared" ca="1" si="14"/>
        <v>0</v>
      </c>
      <c r="AH21" s="51">
        <f t="shared" ca="1" si="15"/>
        <v>0</v>
      </c>
      <c r="AI21" s="121">
        <f t="shared" ca="1" si="16"/>
        <v>402000</v>
      </c>
      <c r="AJ21" s="49">
        <f t="shared" ca="1" si="17"/>
        <v>0</v>
      </c>
      <c r="AK21" s="50">
        <f t="shared" ca="1" si="18"/>
        <v>21.12</v>
      </c>
      <c r="AL21" s="50">
        <f t="shared" ca="1" si="19"/>
        <v>18.899999999999999</v>
      </c>
      <c r="AM21" s="50">
        <f t="shared" ca="1" si="20"/>
        <v>0</v>
      </c>
      <c r="AN21" s="50">
        <f t="shared" ca="1" si="21"/>
        <v>0</v>
      </c>
      <c r="AO21" s="50">
        <f t="shared" ca="1" si="22"/>
        <v>0</v>
      </c>
      <c r="AP21" s="51">
        <f t="shared" ca="1" si="23"/>
        <v>0</v>
      </c>
      <c r="AQ21" s="52">
        <f t="shared" ca="1" si="24"/>
        <v>40.019999999999996</v>
      </c>
      <c r="AR21" s="49" t="str">
        <f t="shared" ca="1" si="25"/>
        <v/>
      </c>
      <c r="AS21" s="50">
        <f t="shared" ca="1" si="26"/>
        <v>9090.9090909090901</v>
      </c>
      <c r="AT21" s="50">
        <f t="shared" ca="1" si="27"/>
        <v>11111.111111111111</v>
      </c>
      <c r="AU21" s="50" t="str">
        <f t="shared" ca="1" si="28"/>
        <v/>
      </c>
      <c r="AV21" s="50" t="str">
        <f t="shared" ca="1" si="29"/>
        <v/>
      </c>
      <c r="AW21" s="50" t="str">
        <f t="shared" ca="1" si="30"/>
        <v/>
      </c>
      <c r="AX21" s="51" t="str">
        <f t="shared" ca="1" si="31"/>
        <v/>
      </c>
      <c r="AY21" s="52">
        <f t="shared" ca="1" si="32"/>
        <v>10044.977511244379</v>
      </c>
      <c r="AZ21" s="37">
        <f t="shared" si="33"/>
        <v>40000</v>
      </c>
      <c r="BA21" s="37">
        <f t="shared" si="34"/>
        <v>9090.9090909090901</v>
      </c>
      <c r="BB21" s="37">
        <f t="shared" si="35"/>
        <v>11111.111111111111</v>
      </c>
      <c r="BC21" s="37">
        <f t="shared" si="36"/>
        <v>52631.57894736842</v>
      </c>
      <c r="BD21" s="37">
        <f t="shared" si="37"/>
        <v>13888.888888888891</v>
      </c>
      <c r="BE21" s="37">
        <f t="shared" si="38"/>
        <v>21276.59574468085</v>
      </c>
      <c r="BF21" s="37">
        <f t="shared" si="39"/>
        <v>32258.064516129034</v>
      </c>
      <c r="BG21" s="38">
        <f t="shared" si="45"/>
        <v>0</v>
      </c>
      <c r="BH21" s="38">
        <f t="shared" si="46"/>
        <v>8</v>
      </c>
      <c r="BI21" s="38">
        <f t="shared" si="47"/>
        <v>7</v>
      </c>
      <c r="BJ21" s="38">
        <f t="shared" si="48"/>
        <v>0</v>
      </c>
      <c r="BK21" s="38">
        <f t="shared" si="49"/>
        <v>0</v>
      </c>
      <c r="BL21" s="38">
        <f t="shared" si="50"/>
        <v>0</v>
      </c>
      <c r="BM21" s="38">
        <f t="shared" si="51"/>
        <v>0</v>
      </c>
      <c r="BO21" s="124"/>
      <c r="BP21" s="1"/>
    </row>
    <row r="22" spans="2:68">
      <c r="B22" s="3" t="s">
        <v>52</v>
      </c>
      <c r="C22" s="39">
        <v>0.66666666666666663</v>
      </c>
      <c r="D22" s="40">
        <v>0.70833333333333337</v>
      </c>
      <c r="E22">
        <v>0.129</v>
      </c>
      <c r="F22">
        <v>0.14000000000000001</v>
      </c>
      <c r="G22">
        <v>0.108</v>
      </c>
      <c r="H22">
        <v>0.08</v>
      </c>
      <c r="I22">
        <v>7.3999999999999996E-2</v>
      </c>
      <c r="J22">
        <v>0.13800000000000001</v>
      </c>
      <c r="K22">
        <v>6.2E-2</v>
      </c>
      <c r="L22" s="41">
        <f t="shared" ca="1" si="4"/>
        <v>0</v>
      </c>
      <c r="M22" s="42">
        <f t="shared" si="5"/>
        <v>0</v>
      </c>
      <c r="N22" s="43">
        <f t="shared" si="41"/>
        <v>0</v>
      </c>
      <c r="O22" s="43">
        <f t="shared" si="6"/>
        <v>0</v>
      </c>
      <c r="P22" s="43">
        <f t="shared" si="42"/>
        <v>0</v>
      </c>
      <c r="Q22" s="43">
        <f t="shared" si="7"/>
        <v>0</v>
      </c>
      <c r="R22" s="43">
        <f t="shared" si="43"/>
        <v>0</v>
      </c>
      <c r="S22" s="44">
        <f t="shared" si="44"/>
        <v>0</v>
      </c>
      <c r="T22" s="45">
        <f t="shared" ca="1" si="8"/>
        <v>0</v>
      </c>
      <c r="U22" s="46">
        <v>12750</v>
      </c>
      <c r="V22" s="47">
        <v>12750</v>
      </c>
      <c r="W22" s="47">
        <v>12750</v>
      </c>
      <c r="X22" s="47">
        <v>12750</v>
      </c>
      <c r="Y22" s="47">
        <v>12750</v>
      </c>
      <c r="Z22" s="47">
        <v>12750</v>
      </c>
      <c r="AA22" s="48">
        <v>12750</v>
      </c>
      <c r="AB22" s="49">
        <f t="shared" ca="1" si="9"/>
        <v>0</v>
      </c>
      <c r="AC22" s="50">
        <f t="shared" ca="1" si="10"/>
        <v>0</v>
      </c>
      <c r="AD22" s="50">
        <f t="shared" ca="1" si="11"/>
        <v>0</v>
      </c>
      <c r="AE22" s="50">
        <f t="shared" ca="1" si="12"/>
        <v>0</v>
      </c>
      <c r="AF22" s="50">
        <f t="shared" ca="1" si="13"/>
        <v>0</v>
      </c>
      <c r="AG22" s="50">
        <f t="shared" ca="1" si="14"/>
        <v>0</v>
      </c>
      <c r="AH22" s="51">
        <f t="shared" ca="1" si="15"/>
        <v>0</v>
      </c>
      <c r="AI22" s="121">
        <f t="shared" ca="1" si="16"/>
        <v>0</v>
      </c>
      <c r="AJ22" s="49">
        <f t="shared" ca="1" si="17"/>
        <v>0</v>
      </c>
      <c r="AK22" s="50">
        <f t="shared" ca="1" si="18"/>
        <v>0</v>
      </c>
      <c r="AL22" s="50">
        <f t="shared" ca="1" si="19"/>
        <v>0</v>
      </c>
      <c r="AM22" s="50">
        <f t="shared" ca="1" si="20"/>
        <v>0</v>
      </c>
      <c r="AN22" s="50">
        <f t="shared" ca="1" si="21"/>
        <v>0</v>
      </c>
      <c r="AO22" s="50">
        <f t="shared" ca="1" si="22"/>
        <v>0</v>
      </c>
      <c r="AP22" s="51">
        <f t="shared" ca="1" si="23"/>
        <v>0</v>
      </c>
      <c r="AQ22" s="52">
        <f t="shared" ca="1" si="24"/>
        <v>0</v>
      </c>
      <c r="AR22" s="49" t="str">
        <f t="shared" ca="1" si="25"/>
        <v/>
      </c>
      <c r="AS22" s="50" t="str">
        <f t="shared" ca="1" si="26"/>
        <v/>
      </c>
      <c r="AT22" s="50" t="str">
        <f t="shared" ca="1" si="27"/>
        <v/>
      </c>
      <c r="AU22" s="50" t="str">
        <f t="shared" ca="1" si="28"/>
        <v/>
      </c>
      <c r="AV22" s="50" t="str">
        <f t="shared" ca="1" si="29"/>
        <v/>
      </c>
      <c r="AW22" s="50" t="str">
        <f t="shared" ca="1" si="30"/>
        <v/>
      </c>
      <c r="AX22" s="51" t="str">
        <f t="shared" ca="1" si="31"/>
        <v/>
      </c>
      <c r="AY22" s="52" t="str">
        <f t="shared" ca="1" si="32"/>
        <v/>
      </c>
      <c r="AZ22" s="37">
        <f t="shared" si="33"/>
        <v>16472.868217054263</v>
      </c>
      <c r="BA22" s="37">
        <f t="shared" si="34"/>
        <v>15178.571428571428</v>
      </c>
      <c r="BB22" s="37">
        <f t="shared" si="35"/>
        <v>19675.925925925927</v>
      </c>
      <c r="BC22" s="37">
        <f t="shared" si="36"/>
        <v>26562.5</v>
      </c>
      <c r="BD22" s="37">
        <f t="shared" si="37"/>
        <v>28716.216216216217</v>
      </c>
      <c r="BE22" s="37">
        <f t="shared" si="38"/>
        <v>15398.55072463768</v>
      </c>
      <c r="BF22" s="37">
        <f t="shared" si="39"/>
        <v>34274.193548387098</v>
      </c>
      <c r="BG22" s="38">
        <f t="shared" si="45"/>
        <v>0</v>
      </c>
      <c r="BH22" s="38">
        <f t="shared" si="46"/>
        <v>0</v>
      </c>
      <c r="BI22" s="38">
        <f t="shared" si="47"/>
        <v>0</v>
      </c>
      <c r="BJ22" s="38">
        <f t="shared" si="48"/>
        <v>0</v>
      </c>
      <c r="BK22" s="38">
        <f t="shared" si="49"/>
        <v>0</v>
      </c>
      <c r="BL22" s="38">
        <f t="shared" si="50"/>
        <v>0</v>
      </c>
      <c r="BM22" s="38">
        <f t="shared" si="51"/>
        <v>0</v>
      </c>
      <c r="BO22" s="124"/>
      <c r="BP22" s="1"/>
    </row>
    <row r="23" spans="2:68">
      <c r="B23" s="3" t="s">
        <v>52</v>
      </c>
      <c r="C23" s="39">
        <v>0.70833333333333337</v>
      </c>
      <c r="D23" s="40">
        <v>0.75</v>
      </c>
      <c r="E23">
        <v>0.23799999999999999</v>
      </c>
      <c r="F23">
        <v>0.16900000000000001</v>
      </c>
      <c r="G23">
        <v>0.14099999999999999</v>
      </c>
      <c r="H23">
        <v>0.13300000000000001</v>
      </c>
      <c r="I23">
        <v>0.13800000000000001</v>
      </c>
      <c r="J23">
        <v>0.112</v>
      </c>
      <c r="K23">
        <v>0.128</v>
      </c>
      <c r="L23" s="41">
        <f t="shared" ca="1" si="4"/>
        <v>1488</v>
      </c>
      <c r="M23" s="42">
        <f t="shared" si="5"/>
        <v>8</v>
      </c>
      <c r="N23" s="43">
        <f t="shared" si="41"/>
        <v>8</v>
      </c>
      <c r="O23" s="43">
        <f t="shared" si="6"/>
        <v>8</v>
      </c>
      <c r="P23" s="43">
        <f t="shared" si="42"/>
        <v>8</v>
      </c>
      <c r="Q23" s="43">
        <f t="shared" si="7"/>
        <v>8</v>
      </c>
      <c r="R23" s="43">
        <f t="shared" si="43"/>
        <v>8</v>
      </c>
      <c r="S23" s="44">
        <f t="shared" si="44"/>
        <v>8</v>
      </c>
      <c r="T23" s="45">
        <f t="shared" ca="1" si="8"/>
        <v>248</v>
      </c>
      <c r="U23" s="46">
        <v>6000</v>
      </c>
      <c r="V23" s="47">
        <v>6000</v>
      </c>
      <c r="W23" s="47">
        <v>6000</v>
      </c>
      <c r="X23" s="47">
        <v>6000</v>
      </c>
      <c r="Y23" s="47">
        <v>6000</v>
      </c>
      <c r="Z23" s="47">
        <v>6000</v>
      </c>
      <c r="AA23" s="48">
        <v>6000</v>
      </c>
      <c r="AB23" s="49">
        <f t="shared" ca="1" si="9"/>
        <v>192000</v>
      </c>
      <c r="AC23" s="50">
        <f t="shared" ca="1" si="10"/>
        <v>192000</v>
      </c>
      <c r="AD23" s="50">
        <f t="shared" ca="1" si="11"/>
        <v>240000</v>
      </c>
      <c r="AE23" s="50">
        <f t="shared" ca="1" si="12"/>
        <v>240000</v>
      </c>
      <c r="AF23" s="50">
        <f t="shared" ca="1" si="13"/>
        <v>240000</v>
      </c>
      <c r="AG23" s="50">
        <f t="shared" ca="1" si="14"/>
        <v>192000</v>
      </c>
      <c r="AH23" s="51">
        <f t="shared" ca="1" si="15"/>
        <v>192000</v>
      </c>
      <c r="AI23" s="121">
        <f t="shared" ca="1" si="16"/>
        <v>1488000</v>
      </c>
      <c r="AJ23" s="49">
        <f t="shared" ca="1" si="17"/>
        <v>45.695999999999998</v>
      </c>
      <c r="AK23" s="50">
        <f t="shared" ca="1" si="18"/>
        <v>32.448</v>
      </c>
      <c r="AL23" s="50">
        <f t="shared" ca="1" si="19"/>
        <v>33.839999999999996</v>
      </c>
      <c r="AM23" s="50">
        <f t="shared" ca="1" si="20"/>
        <v>31.92</v>
      </c>
      <c r="AN23" s="50">
        <f t="shared" ca="1" si="21"/>
        <v>33.120000000000005</v>
      </c>
      <c r="AO23" s="50">
        <f t="shared" ca="1" si="22"/>
        <v>21.504000000000001</v>
      </c>
      <c r="AP23" s="51">
        <f t="shared" ca="1" si="23"/>
        <v>24.576000000000001</v>
      </c>
      <c r="AQ23" s="52">
        <f t="shared" ca="1" si="24"/>
        <v>223.10399999999998</v>
      </c>
      <c r="AR23" s="49">
        <f t="shared" ca="1" si="25"/>
        <v>4201.680672268908</v>
      </c>
      <c r="AS23" s="50">
        <f t="shared" ca="1" si="26"/>
        <v>5917.1597633136098</v>
      </c>
      <c r="AT23" s="50">
        <f t="shared" ca="1" si="27"/>
        <v>7092.1985815602848</v>
      </c>
      <c r="AU23" s="50">
        <f t="shared" ca="1" si="28"/>
        <v>7518.7969924812023</v>
      </c>
      <c r="AV23" s="50">
        <f t="shared" ca="1" si="29"/>
        <v>7246.3768115942021</v>
      </c>
      <c r="AW23" s="50">
        <f t="shared" ca="1" si="30"/>
        <v>8928.5714285714275</v>
      </c>
      <c r="AX23" s="51">
        <f t="shared" ca="1" si="31"/>
        <v>7812.5</v>
      </c>
      <c r="AY23" s="52">
        <f t="shared" ca="1" si="32"/>
        <v>6669.5352839931156</v>
      </c>
      <c r="AZ23" s="37">
        <f t="shared" si="33"/>
        <v>4201.680672268908</v>
      </c>
      <c r="BA23" s="37">
        <f t="shared" si="34"/>
        <v>5917.1597633136089</v>
      </c>
      <c r="BB23" s="37">
        <f t="shared" si="35"/>
        <v>7092.1985815602848</v>
      </c>
      <c r="BC23" s="37">
        <f t="shared" si="36"/>
        <v>7518.7969924812023</v>
      </c>
      <c r="BD23" s="37">
        <f t="shared" si="37"/>
        <v>7246.3768115942021</v>
      </c>
      <c r="BE23" s="37">
        <f t="shared" si="38"/>
        <v>8928.5714285714275</v>
      </c>
      <c r="BF23" s="37">
        <f t="shared" si="39"/>
        <v>7812.5</v>
      </c>
      <c r="BG23" s="38">
        <f t="shared" si="45"/>
        <v>8</v>
      </c>
      <c r="BH23" s="38">
        <f t="shared" si="46"/>
        <v>8</v>
      </c>
      <c r="BI23" s="38">
        <f t="shared" si="47"/>
        <v>8</v>
      </c>
      <c r="BJ23" s="38">
        <f t="shared" si="48"/>
        <v>8</v>
      </c>
      <c r="BK23" s="38">
        <f t="shared" si="49"/>
        <v>8</v>
      </c>
      <c r="BL23" s="38">
        <f t="shared" si="50"/>
        <v>8</v>
      </c>
      <c r="BM23" s="38">
        <f t="shared" si="51"/>
        <v>8</v>
      </c>
      <c r="BO23" s="124"/>
      <c r="BP23" s="1"/>
    </row>
    <row r="24" spans="2:68">
      <c r="B24" s="3" t="s">
        <v>48</v>
      </c>
      <c r="C24" s="39">
        <v>0.75</v>
      </c>
      <c r="D24" s="40">
        <v>0.79166666666666663</v>
      </c>
      <c r="E24">
        <v>0.14099999999999999</v>
      </c>
      <c r="F24">
        <v>0.251</v>
      </c>
      <c r="G24">
        <v>0.113</v>
      </c>
      <c r="H24">
        <v>4.2999999999999997E-2</v>
      </c>
      <c r="I24">
        <v>0.108</v>
      </c>
      <c r="J24">
        <v>0.18099999999999999</v>
      </c>
      <c r="K24">
        <v>0.185</v>
      </c>
      <c r="L24" s="41">
        <f t="shared" ca="1" si="4"/>
        <v>0</v>
      </c>
      <c r="M24" s="42">
        <f t="shared" si="5"/>
        <v>0</v>
      </c>
      <c r="N24" s="43">
        <f t="shared" si="41"/>
        <v>0</v>
      </c>
      <c r="O24" s="43">
        <f t="shared" si="6"/>
        <v>0</v>
      </c>
      <c r="P24" s="43">
        <f t="shared" si="42"/>
        <v>0</v>
      </c>
      <c r="Q24" s="43">
        <f t="shared" si="7"/>
        <v>0</v>
      </c>
      <c r="R24" s="43">
        <f t="shared" si="43"/>
        <v>0</v>
      </c>
      <c r="S24" s="44">
        <f t="shared" si="44"/>
        <v>0</v>
      </c>
      <c r="T24" s="45">
        <f t="shared" ca="1" si="8"/>
        <v>0</v>
      </c>
      <c r="U24" s="46">
        <v>35000</v>
      </c>
      <c r="V24" s="47">
        <v>35000</v>
      </c>
      <c r="W24" s="47">
        <v>35000</v>
      </c>
      <c r="X24" s="47">
        <v>35000</v>
      </c>
      <c r="Y24" s="47">
        <v>35000</v>
      </c>
      <c r="Z24" s="47">
        <v>35000</v>
      </c>
      <c r="AA24" s="48">
        <v>35000</v>
      </c>
      <c r="AB24" s="49">
        <f t="shared" ca="1" si="9"/>
        <v>0</v>
      </c>
      <c r="AC24" s="50">
        <f t="shared" ca="1" si="10"/>
        <v>0</v>
      </c>
      <c r="AD24" s="50">
        <f t="shared" ca="1" si="11"/>
        <v>0</v>
      </c>
      <c r="AE24" s="50">
        <f t="shared" ca="1" si="12"/>
        <v>0</v>
      </c>
      <c r="AF24" s="50">
        <f t="shared" ca="1" si="13"/>
        <v>0</v>
      </c>
      <c r="AG24" s="50">
        <f t="shared" ca="1" si="14"/>
        <v>0</v>
      </c>
      <c r="AH24" s="51">
        <f t="shared" ca="1" si="15"/>
        <v>0</v>
      </c>
      <c r="AI24" s="121">
        <f t="shared" ca="1" si="16"/>
        <v>0</v>
      </c>
      <c r="AJ24" s="49">
        <f t="shared" ca="1" si="17"/>
        <v>0</v>
      </c>
      <c r="AK24" s="50">
        <f t="shared" ca="1" si="18"/>
        <v>0</v>
      </c>
      <c r="AL24" s="50">
        <f t="shared" ca="1" si="19"/>
        <v>0</v>
      </c>
      <c r="AM24" s="50">
        <f t="shared" ca="1" si="20"/>
        <v>0</v>
      </c>
      <c r="AN24" s="50">
        <f t="shared" ca="1" si="21"/>
        <v>0</v>
      </c>
      <c r="AO24" s="50">
        <f t="shared" ca="1" si="22"/>
        <v>0</v>
      </c>
      <c r="AP24" s="51">
        <f t="shared" ca="1" si="23"/>
        <v>0</v>
      </c>
      <c r="AQ24" s="52">
        <f t="shared" ca="1" si="24"/>
        <v>0</v>
      </c>
      <c r="AR24" s="49" t="str">
        <f t="shared" ca="1" si="25"/>
        <v/>
      </c>
      <c r="AS24" s="50" t="str">
        <f t="shared" ca="1" si="26"/>
        <v/>
      </c>
      <c r="AT24" s="50" t="str">
        <f t="shared" ca="1" si="27"/>
        <v/>
      </c>
      <c r="AU24" s="50" t="str">
        <f t="shared" ca="1" si="28"/>
        <v/>
      </c>
      <c r="AV24" s="50" t="str">
        <f t="shared" ca="1" si="29"/>
        <v/>
      </c>
      <c r="AW24" s="50" t="str">
        <f t="shared" ca="1" si="30"/>
        <v/>
      </c>
      <c r="AX24" s="51" t="str">
        <f t="shared" ca="1" si="31"/>
        <v/>
      </c>
      <c r="AY24" s="52" t="str">
        <f t="shared" ca="1" si="32"/>
        <v/>
      </c>
      <c r="AZ24" s="37">
        <f t="shared" si="33"/>
        <v>41371.158392434991</v>
      </c>
      <c r="BA24" s="37">
        <f t="shared" si="34"/>
        <v>23240.371845949532</v>
      </c>
      <c r="BB24" s="37">
        <f t="shared" si="35"/>
        <v>51622.418879056044</v>
      </c>
      <c r="BC24" s="37">
        <f t="shared" si="36"/>
        <v>135658.91472868217</v>
      </c>
      <c r="BD24" s="37">
        <f t="shared" si="37"/>
        <v>54012.345679012345</v>
      </c>
      <c r="BE24" s="37">
        <f t="shared" si="38"/>
        <v>32228.360957642726</v>
      </c>
      <c r="BF24" s="37">
        <f t="shared" si="39"/>
        <v>31531.531531531531</v>
      </c>
      <c r="BG24" s="38">
        <f t="shared" si="45"/>
        <v>0</v>
      </c>
      <c r="BH24" s="38">
        <f t="shared" si="46"/>
        <v>0</v>
      </c>
      <c r="BI24" s="38">
        <f t="shared" si="47"/>
        <v>0</v>
      </c>
      <c r="BJ24" s="38">
        <f t="shared" si="48"/>
        <v>0</v>
      </c>
      <c r="BK24" s="38">
        <f t="shared" si="49"/>
        <v>0</v>
      </c>
      <c r="BL24" s="38">
        <f t="shared" si="50"/>
        <v>0</v>
      </c>
      <c r="BM24" s="38">
        <f t="shared" si="51"/>
        <v>0</v>
      </c>
      <c r="BO24" s="124"/>
      <c r="BP24" s="1"/>
    </row>
    <row r="25" spans="2:68">
      <c r="B25" s="3" t="s">
        <v>48</v>
      </c>
      <c r="C25" s="39">
        <v>0.79166666666666663</v>
      </c>
      <c r="D25" s="40">
        <v>0.83333333333333337</v>
      </c>
      <c r="E25">
        <v>0.34200000000000003</v>
      </c>
      <c r="F25">
        <v>0.23300000000000001</v>
      </c>
      <c r="G25">
        <v>0.26900000000000002</v>
      </c>
      <c r="H25">
        <v>0.36199999999999999</v>
      </c>
      <c r="I25">
        <v>0.25</v>
      </c>
      <c r="J25">
        <v>0.192</v>
      </c>
      <c r="K25">
        <v>0.28399999999999997</v>
      </c>
      <c r="L25" s="41">
        <f t="shared" ca="1" si="4"/>
        <v>0</v>
      </c>
      <c r="M25" s="42">
        <f t="shared" si="5"/>
        <v>0</v>
      </c>
      <c r="N25" s="43">
        <f t="shared" si="41"/>
        <v>0</v>
      </c>
      <c r="O25" s="43">
        <f t="shared" si="6"/>
        <v>0</v>
      </c>
      <c r="P25" s="43">
        <f t="shared" si="42"/>
        <v>0</v>
      </c>
      <c r="Q25" s="43">
        <f t="shared" si="7"/>
        <v>0</v>
      </c>
      <c r="R25" s="43">
        <f t="shared" si="43"/>
        <v>0</v>
      </c>
      <c r="S25" s="44">
        <f t="shared" si="44"/>
        <v>0</v>
      </c>
      <c r="T25" s="45">
        <f t="shared" ca="1" si="8"/>
        <v>0</v>
      </c>
      <c r="U25" s="46">
        <v>35000</v>
      </c>
      <c r="V25" s="47">
        <v>35000</v>
      </c>
      <c r="W25" s="47">
        <v>35000</v>
      </c>
      <c r="X25" s="47">
        <v>35000</v>
      </c>
      <c r="Y25" s="47">
        <v>35000</v>
      </c>
      <c r="Z25" s="47">
        <v>35000</v>
      </c>
      <c r="AA25" s="48">
        <v>35000</v>
      </c>
      <c r="AB25" s="49">
        <f t="shared" ca="1" si="9"/>
        <v>0</v>
      </c>
      <c r="AC25" s="50">
        <f t="shared" ca="1" si="10"/>
        <v>0</v>
      </c>
      <c r="AD25" s="50">
        <f t="shared" ca="1" si="11"/>
        <v>0</v>
      </c>
      <c r="AE25" s="50">
        <f t="shared" ca="1" si="12"/>
        <v>0</v>
      </c>
      <c r="AF25" s="50">
        <f t="shared" ca="1" si="13"/>
        <v>0</v>
      </c>
      <c r="AG25" s="50">
        <f t="shared" ca="1" si="14"/>
        <v>0</v>
      </c>
      <c r="AH25" s="51">
        <f t="shared" ca="1" si="15"/>
        <v>0</v>
      </c>
      <c r="AI25" s="121">
        <f t="shared" ca="1" si="16"/>
        <v>0</v>
      </c>
      <c r="AJ25" s="49">
        <f t="shared" ca="1" si="17"/>
        <v>0</v>
      </c>
      <c r="AK25" s="50">
        <f t="shared" ca="1" si="18"/>
        <v>0</v>
      </c>
      <c r="AL25" s="50">
        <f t="shared" ca="1" si="19"/>
        <v>0</v>
      </c>
      <c r="AM25" s="50">
        <f t="shared" ca="1" si="20"/>
        <v>0</v>
      </c>
      <c r="AN25" s="50">
        <f t="shared" ca="1" si="21"/>
        <v>0</v>
      </c>
      <c r="AO25" s="50">
        <f t="shared" ca="1" si="22"/>
        <v>0</v>
      </c>
      <c r="AP25" s="51">
        <f t="shared" ca="1" si="23"/>
        <v>0</v>
      </c>
      <c r="AQ25" s="52">
        <f t="shared" ca="1" si="24"/>
        <v>0</v>
      </c>
      <c r="AR25" s="49" t="str">
        <f t="shared" ca="1" si="25"/>
        <v/>
      </c>
      <c r="AS25" s="50" t="str">
        <f t="shared" ca="1" si="26"/>
        <v/>
      </c>
      <c r="AT25" s="50" t="str">
        <f t="shared" ca="1" si="27"/>
        <v/>
      </c>
      <c r="AU25" s="50" t="str">
        <f t="shared" ca="1" si="28"/>
        <v/>
      </c>
      <c r="AV25" s="50" t="str">
        <f t="shared" ca="1" si="29"/>
        <v/>
      </c>
      <c r="AW25" s="50" t="str">
        <f t="shared" ca="1" si="30"/>
        <v/>
      </c>
      <c r="AX25" s="51" t="str">
        <f t="shared" ca="1" si="31"/>
        <v/>
      </c>
      <c r="AY25" s="52" t="str">
        <f t="shared" ca="1" si="32"/>
        <v/>
      </c>
      <c r="AZ25" s="37">
        <f t="shared" si="33"/>
        <v>17056.530214424951</v>
      </c>
      <c r="BA25" s="37">
        <f t="shared" si="34"/>
        <v>25035.765379113014</v>
      </c>
      <c r="BB25" s="37">
        <f t="shared" si="35"/>
        <v>21685.254027261461</v>
      </c>
      <c r="BC25" s="37">
        <f t="shared" si="36"/>
        <v>16114.180478821363</v>
      </c>
      <c r="BD25" s="37">
        <f t="shared" si="37"/>
        <v>23333.333333333332</v>
      </c>
      <c r="BE25" s="37">
        <f t="shared" si="38"/>
        <v>30381.944444444442</v>
      </c>
      <c r="BF25" s="37">
        <f t="shared" si="39"/>
        <v>20539.906103286386</v>
      </c>
      <c r="BG25" s="38">
        <f t="shared" si="45"/>
        <v>0</v>
      </c>
      <c r="BH25" s="38">
        <f t="shared" si="46"/>
        <v>0</v>
      </c>
      <c r="BI25" s="38">
        <f t="shared" si="47"/>
        <v>0</v>
      </c>
      <c r="BJ25" s="38">
        <f t="shared" si="48"/>
        <v>0</v>
      </c>
      <c r="BK25" s="38">
        <f t="shared" si="49"/>
        <v>0</v>
      </c>
      <c r="BL25" s="38">
        <f t="shared" si="50"/>
        <v>0</v>
      </c>
      <c r="BM25" s="38">
        <f t="shared" si="51"/>
        <v>0</v>
      </c>
      <c r="BO25" s="124"/>
      <c r="BP25" s="1"/>
    </row>
    <row r="26" spans="2:68">
      <c r="B26" s="3" t="s">
        <v>47</v>
      </c>
      <c r="C26" s="39">
        <v>0.83333333333333337</v>
      </c>
      <c r="D26" s="40">
        <v>0.875</v>
      </c>
      <c r="E26">
        <v>0.41099999999999998</v>
      </c>
      <c r="F26">
        <v>0.39700000000000002</v>
      </c>
      <c r="G26">
        <v>0.35299999999999998</v>
      </c>
      <c r="H26">
        <v>0.35199999999999998</v>
      </c>
      <c r="I26">
        <v>0.52100000000000002</v>
      </c>
      <c r="J26">
        <v>0.34799999999999998</v>
      </c>
      <c r="K26">
        <v>0.437</v>
      </c>
      <c r="L26" s="41">
        <f t="shared" ca="1" si="4"/>
        <v>948</v>
      </c>
      <c r="M26" s="42">
        <f t="shared" si="5"/>
        <v>6</v>
      </c>
      <c r="N26" s="43">
        <f t="shared" si="41"/>
        <v>6</v>
      </c>
      <c r="O26" s="43">
        <f t="shared" si="6"/>
        <v>4</v>
      </c>
      <c r="P26" s="43">
        <f t="shared" si="42"/>
        <v>4</v>
      </c>
      <c r="Q26" s="43">
        <f t="shared" si="7"/>
        <v>6</v>
      </c>
      <c r="R26" s="43">
        <f t="shared" si="43"/>
        <v>4</v>
      </c>
      <c r="S26" s="44">
        <f t="shared" si="44"/>
        <v>6</v>
      </c>
      <c r="T26" s="45">
        <f t="shared" ca="1" si="8"/>
        <v>158</v>
      </c>
      <c r="U26" s="46">
        <v>35000</v>
      </c>
      <c r="V26" s="47">
        <v>35000</v>
      </c>
      <c r="W26" s="47">
        <v>35000</v>
      </c>
      <c r="X26" s="47">
        <v>35000</v>
      </c>
      <c r="Y26" s="47">
        <v>35000</v>
      </c>
      <c r="Z26" s="47">
        <v>35000</v>
      </c>
      <c r="AA26" s="48">
        <v>35000</v>
      </c>
      <c r="AB26" s="49">
        <f t="shared" ca="1" si="9"/>
        <v>840000</v>
      </c>
      <c r="AC26" s="50">
        <f t="shared" ca="1" si="10"/>
        <v>840000</v>
      </c>
      <c r="AD26" s="50">
        <f t="shared" ca="1" si="11"/>
        <v>700000</v>
      </c>
      <c r="AE26" s="50">
        <f t="shared" ca="1" si="12"/>
        <v>700000</v>
      </c>
      <c r="AF26" s="50">
        <f t="shared" ca="1" si="13"/>
        <v>1050000</v>
      </c>
      <c r="AG26" s="50">
        <f t="shared" ca="1" si="14"/>
        <v>560000</v>
      </c>
      <c r="AH26" s="51">
        <f t="shared" ca="1" si="15"/>
        <v>840000</v>
      </c>
      <c r="AI26" s="121">
        <f t="shared" ca="1" si="16"/>
        <v>5530000</v>
      </c>
      <c r="AJ26" s="49">
        <f t="shared" ca="1" si="17"/>
        <v>59.183999999999997</v>
      </c>
      <c r="AK26" s="50">
        <f t="shared" ca="1" si="18"/>
        <v>57.168000000000006</v>
      </c>
      <c r="AL26" s="50">
        <f t="shared" ca="1" si="19"/>
        <v>42.36</v>
      </c>
      <c r="AM26" s="50">
        <f t="shared" ca="1" si="20"/>
        <v>42.239999999999995</v>
      </c>
      <c r="AN26" s="50">
        <f t="shared" ca="1" si="21"/>
        <v>93.78</v>
      </c>
      <c r="AO26" s="50">
        <f t="shared" ca="1" si="22"/>
        <v>33.408000000000001</v>
      </c>
      <c r="AP26" s="51">
        <f t="shared" ca="1" si="23"/>
        <v>62.927999999999997</v>
      </c>
      <c r="AQ26" s="52">
        <f t="shared" ca="1" si="24"/>
        <v>391.06799999999998</v>
      </c>
      <c r="AR26" s="49">
        <f t="shared" ca="1" si="25"/>
        <v>14193.025141930251</v>
      </c>
      <c r="AS26" s="50">
        <f t="shared" ca="1" si="26"/>
        <v>14693.534844668344</v>
      </c>
      <c r="AT26" s="50">
        <f t="shared" ca="1" si="27"/>
        <v>16525.023607176583</v>
      </c>
      <c r="AU26" s="50">
        <f t="shared" ca="1" si="28"/>
        <v>16571.9696969697</v>
      </c>
      <c r="AV26" s="50">
        <f t="shared" ca="1" si="29"/>
        <v>11196.417146513115</v>
      </c>
      <c r="AW26" s="50">
        <f t="shared" ca="1" si="30"/>
        <v>16762.452107279692</v>
      </c>
      <c r="AX26" s="51">
        <f t="shared" ca="1" si="31"/>
        <v>13348.588863463006</v>
      </c>
      <c r="AY26" s="52">
        <f t="shared" ca="1" si="32"/>
        <v>14140.763243221129</v>
      </c>
      <c r="AZ26" s="37">
        <f t="shared" si="33"/>
        <v>14193.025141930251</v>
      </c>
      <c r="BA26" s="37">
        <f t="shared" si="34"/>
        <v>14693.534844668344</v>
      </c>
      <c r="BB26" s="37">
        <f t="shared" si="35"/>
        <v>16525.023607176583</v>
      </c>
      <c r="BC26" s="37">
        <f t="shared" si="36"/>
        <v>16571.969696969696</v>
      </c>
      <c r="BD26" s="37">
        <f t="shared" si="37"/>
        <v>11196.417146513115</v>
      </c>
      <c r="BE26" s="37">
        <f t="shared" si="38"/>
        <v>16762.452107279692</v>
      </c>
      <c r="BF26" s="37">
        <f t="shared" si="39"/>
        <v>13348.588863463005</v>
      </c>
      <c r="BG26" s="38">
        <f>VLOOKUP(AZ26,$BR$3:$BS$5,2,TRUE)</f>
        <v>6</v>
      </c>
      <c r="BH26" s="38">
        <f t="shared" ref="BH26:BH28" si="52">VLOOKUP(BA26,$BR$3:$BS$5,2,TRUE)</f>
        <v>6</v>
      </c>
      <c r="BI26" s="38">
        <f t="shared" ref="BI26:BI28" si="53">VLOOKUP(BB26,$BR$3:$BS$5,2,TRUE)</f>
        <v>4</v>
      </c>
      <c r="BJ26" s="38">
        <f t="shared" ref="BJ26:BJ28" si="54">VLOOKUP(BC26,$BR$3:$BS$5,2,TRUE)</f>
        <v>4</v>
      </c>
      <c r="BK26" s="38">
        <f t="shared" ref="BK26:BK28" si="55">VLOOKUP(BD26,$BR$3:$BS$5,2,TRUE)</f>
        <v>6</v>
      </c>
      <c r="BL26" s="38">
        <f t="shared" ref="BL26:BL28" si="56">VLOOKUP(BE26,$BR$3:$BS$5,2,TRUE)</f>
        <v>4</v>
      </c>
      <c r="BM26" s="38">
        <f t="shared" ref="BM26:BM28" si="57">VLOOKUP(BF26,$BR$3:$BS$5,2,TRUE)</f>
        <v>6</v>
      </c>
      <c r="BO26" s="124"/>
      <c r="BP26" s="1"/>
    </row>
    <row r="27" spans="2:68">
      <c r="B27" s="3" t="s">
        <v>47</v>
      </c>
      <c r="C27" s="39">
        <v>0.875</v>
      </c>
      <c r="D27" s="40">
        <v>0.91666666666666663</v>
      </c>
      <c r="E27">
        <v>0.104</v>
      </c>
      <c r="F27">
        <v>0.18099999999999999</v>
      </c>
      <c r="G27">
        <v>0.153</v>
      </c>
      <c r="H27">
        <v>0.16800000000000001</v>
      </c>
      <c r="I27">
        <v>0.22</v>
      </c>
      <c r="J27">
        <v>0.20499999999999999</v>
      </c>
      <c r="K27">
        <v>0.254</v>
      </c>
      <c r="L27" s="41">
        <f t="shared" ca="1" si="4"/>
        <v>0</v>
      </c>
      <c r="M27" s="42">
        <f t="shared" si="5"/>
        <v>0</v>
      </c>
      <c r="N27" s="43">
        <f t="shared" si="41"/>
        <v>0</v>
      </c>
      <c r="O27" s="43">
        <f t="shared" si="6"/>
        <v>0</v>
      </c>
      <c r="P27" s="43">
        <f t="shared" si="42"/>
        <v>0</v>
      </c>
      <c r="Q27" s="43">
        <f t="shared" si="7"/>
        <v>0</v>
      </c>
      <c r="R27" s="43">
        <f t="shared" si="43"/>
        <v>0</v>
      </c>
      <c r="S27" s="44">
        <f t="shared" si="44"/>
        <v>0</v>
      </c>
      <c r="T27" s="45">
        <f t="shared" ca="1" si="8"/>
        <v>0</v>
      </c>
      <c r="U27" s="46">
        <v>68000</v>
      </c>
      <c r="V27" s="47">
        <v>68000</v>
      </c>
      <c r="W27" s="47">
        <v>68000</v>
      </c>
      <c r="X27" s="47">
        <v>68000</v>
      </c>
      <c r="Y27" s="47">
        <v>68000</v>
      </c>
      <c r="Z27" s="47">
        <v>68000</v>
      </c>
      <c r="AA27" s="48">
        <v>68000</v>
      </c>
      <c r="AB27" s="49">
        <f t="shared" ca="1" si="9"/>
        <v>0</v>
      </c>
      <c r="AC27" s="50">
        <f t="shared" ca="1" si="10"/>
        <v>0</v>
      </c>
      <c r="AD27" s="50">
        <f t="shared" ca="1" si="11"/>
        <v>0</v>
      </c>
      <c r="AE27" s="50">
        <f t="shared" ca="1" si="12"/>
        <v>0</v>
      </c>
      <c r="AF27" s="50">
        <f t="shared" ca="1" si="13"/>
        <v>0</v>
      </c>
      <c r="AG27" s="50">
        <f t="shared" ca="1" si="14"/>
        <v>0</v>
      </c>
      <c r="AH27" s="51">
        <f t="shared" ca="1" si="15"/>
        <v>0</v>
      </c>
      <c r="AI27" s="121">
        <f t="shared" ca="1" si="16"/>
        <v>0</v>
      </c>
      <c r="AJ27" s="49">
        <f t="shared" ca="1" si="17"/>
        <v>0</v>
      </c>
      <c r="AK27" s="50">
        <f t="shared" ca="1" si="18"/>
        <v>0</v>
      </c>
      <c r="AL27" s="50">
        <f t="shared" ca="1" si="19"/>
        <v>0</v>
      </c>
      <c r="AM27" s="50">
        <f t="shared" ca="1" si="20"/>
        <v>0</v>
      </c>
      <c r="AN27" s="50">
        <f t="shared" ca="1" si="21"/>
        <v>0</v>
      </c>
      <c r="AO27" s="50">
        <f t="shared" ca="1" si="22"/>
        <v>0</v>
      </c>
      <c r="AP27" s="51">
        <f t="shared" ca="1" si="23"/>
        <v>0</v>
      </c>
      <c r="AQ27" s="52">
        <f t="shared" ca="1" si="24"/>
        <v>0</v>
      </c>
      <c r="AR27" s="49" t="str">
        <f t="shared" ca="1" si="25"/>
        <v/>
      </c>
      <c r="AS27" s="50" t="str">
        <f t="shared" ca="1" si="26"/>
        <v/>
      </c>
      <c r="AT27" s="50" t="str">
        <f t="shared" ca="1" si="27"/>
        <v/>
      </c>
      <c r="AU27" s="50" t="str">
        <f t="shared" ca="1" si="28"/>
        <v/>
      </c>
      <c r="AV27" s="50" t="str">
        <f t="shared" ca="1" si="29"/>
        <v/>
      </c>
      <c r="AW27" s="50" t="str">
        <f t="shared" ca="1" si="30"/>
        <v/>
      </c>
      <c r="AX27" s="51" t="str">
        <f t="shared" ca="1" si="31"/>
        <v/>
      </c>
      <c r="AY27" s="52" t="str">
        <f t="shared" ca="1" si="32"/>
        <v/>
      </c>
      <c r="AZ27" s="37">
        <f t="shared" si="33"/>
        <v>108974.35897435898</v>
      </c>
      <c r="BA27" s="37">
        <f t="shared" si="34"/>
        <v>62615.101289134444</v>
      </c>
      <c r="BB27" s="37">
        <f t="shared" si="35"/>
        <v>74074.074074074073</v>
      </c>
      <c r="BC27" s="37">
        <f t="shared" si="36"/>
        <v>67460.317460317456</v>
      </c>
      <c r="BD27" s="37">
        <f t="shared" si="37"/>
        <v>51515.15151515152</v>
      </c>
      <c r="BE27" s="37">
        <f t="shared" si="38"/>
        <v>55284.552845528458</v>
      </c>
      <c r="BF27" s="37">
        <f t="shared" si="39"/>
        <v>44619.422572178482</v>
      </c>
      <c r="BG27" s="38">
        <f t="shared" ref="BG27:BG28" si="58">VLOOKUP(AZ27,$BR$3:$BS$5,2,TRUE)</f>
        <v>0</v>
      </c>
      <c r="BH27" s="38">
        <f t="shared" si="52"/>
        <v>0</v>
      </c>
      <c r="BI27" s="38">
        <f t="shared" si="53"/>
        <v>0</v>
      </c>
      <c r="BJ27" s="38">
        <f t="shared" si="54"/>
        <v>0</v>
      </c>
      <c r="BK27" s="38">
        <f t="shared" si="55"/>
        <v>0</v>
      </c>
      <c r="BL27" s="38">
        <f t="shared" si="56"/>
        <v>0</v>
      </c>
      <c r="BM27" s="38">
        <f t="shared" si="57"/>
        <v>0</v>
      </c>
      <c r="BO27" s="124"/>
      <c r="BP27" s="1"/>
    </row>
    <row r="28" spans="2:68">
      <c r="B28" s="3" t="s">
        <v>47</v>
      </c>
      <c r="C28" s="39">
        <v>0.91666666666666663</v>
      </c>
      <c r="D28" s="40">
        <v>0.95833333333333337</v>
      </c>
      <c r="E28">
        <v>5.7000000000000002E-2</v>
      </c>
      <c r="F28">
        <v>0.20300000000000001</v>
      </c>
      <c r="G28">
        <v>8.4000000000000005E-2</v>
      </c>
      <c r="H28">
        <v>0.223</v>
      </c>
      <c r="I28">
        <v>0.12</v>
      </c>
      <c r="J28">
        <v>0.245</v>
      </c>
      <c r="K28">
        <v>0.15</v>
      </c>
      <c r="L28" s="41">
        <f t="shared" ca="1" si="4"/>
        <v>0</v>
      </c>
      <c r="M28" s="42">
        <f t="shared" si="5"/>
        <v>0</v>
      </c>
      <c r="N28" s="43">
        <f t="shared" si="41"/>
        <v>0</v>
      </c>
      <c r="O28" s="43">
        <f t="shared" si="6"/>
        <v>0</v>
      </c>
      <c r="P28" s="43">
        <f t="shared" si="42"/>
        <v>0</v>
      </c>
      <c r="Q28" s="43">
        <f t="shared" si="7"/>
        <v>0</v>
      </c>
      <c r="R28" s="43">
        <f t="shared" si="43"/>
        <v>0</v>
      </c>
      <c r="S28" s="44">
        <f t="shared" si="44"/>
        <v>0</v>
      </c>
      <c r="T28" s="45">
        <f t="shared" ca="1" si="8"/>
        <v>0</v>
      </c>
      <c r="U28" s="46">
        <v>38250</v>
      </c>
      <c r="V28" s="47">
        <v>38250</v>
      </c>
      <c r="W28" s="47">
        <v>38250</v>
      </c>
      <c r="X28" s="47">
        <v>38250</v>
      </c>
      <c r="Y28" s="47">
        <v>38250</v>
      </c>
      <c r="Z28" s="47">
        <v>38250</v>
      </c>
      <c r="AA28" s="48">
        <v>38250</v>
      </c>
      <c r="AB28" s="49">
        <f t="shared" ca="1" si="9"/>
        <v>0</v>
      </c>
      <c r="AC28" s="50">
        <f t="shared" ca="1" si="10"/>
        <v>0</v>
      </c>
      <c r="AD28" s="50">
        <f t="shared" ca="1" si="11"/>
        <v>0</v>
      </c>
      <c r="AE28" s="50">
        <f t="shared" ca="1" si="12"/>
        <v>0</v>
      </c>
      <c r="AF28" s="50">
        <f t="shared" ca="1" si="13"/>
        <v>0</v>
      </c>
      <c r="AG28" s="50">
        <f t="shared" ca="1" si="14"/>
        <v>0</v>
      </c>
      <c r="AH28" s="51">
        <f t="shared" ca="1" si="15"/>
        <v>0</v>
      </c>
      <c r="AI28" s="121">
        <f t="shared" ca="1" si="16"/>
        <v>0</v>
      </c>
      <c r="AJ28" s="49">
        <f t="shared" ca="1" si="17"/>
        <v>0</v>
      </c>
      <c r="AK28" s="50">
        <f t="shared" ca="1" si="18"/>
        <v>0</v>
      </c>
      <c r="AL28" s="50">
        <f t="shared" ca="1" si="19"/>
        <v>0</v>
      </c>
      <c r="AM28" s="50">
        <f t="shared" ca="1" si="20"/>
        <v>0</v>
      </c>
      <c r="AN28" s="50">
        <f t="shared" ca="1" si="21"/>
        <v>0</v>
      </c>
      <c r="AO28" s="50">
        <f t="shared" ca="1" si="22"/>
        <v>0</v>
      </c>
      <c r="AP28" s="51">
        <f t="shared" ca="1" si="23"/>
        <v>0</v>
      </c>
      <c r="AQ28" s="52">
        <f t="shared" ca="1" si="24"/>
        <v>0</v>
      </c>
      <c r="AR28" s="49" t="str">
        <f t="shared" ca="1" si="25"/>
        <v/>
      </c>
      <c r="AS28" s="50" t="str">
        <f t="shared" ca="1" si="26"/>
        <v/>
      </c>
      <c r="AT28" s="50" t="str">
        <f t="shared" ca="1" si="27"/>
        <v/>
      </c>
      <c r="AU28" s="50" t="str">
        <f t="shared" ca="1" si="28"/>
        <v/>
      </c>
      <c r="AV28" s="50" t="str">
        <f t="shared" ca="1" si="29"/>
        <v/>
      </c>
      <c r="AW28" s="50" t="str">
        <f t="shared" ca="1" si="30"/>
        <v/>
      </c>
      <c r="AX28" s="51" t="str">
        <f t="shared" ca="1" si="31"/>
        <v/>
      </c>
      <c r="AY28" s="52" t="str">
        <f t="shared" ca="1" si="32"/>
        <v/>
      </c>
      <c r="AZ28" s="37">
        <f t="shared" si="33"/>
        <v>111842.10526315789</v>
      </c>
      <c r="BA28" s="37">
        <f t="shared" si="34"/>
        <v>31403.940886699504</v>
      </c>
      <c r="BB28" s="37">
        <f t="shared" si="35"/>
        <v>75892.857142857145</v>
      </c>
      <c r="BC28" s="37">
        <f t="shared" si="36"/>
        <v>28587.443946188341</v>
      </c>
      <c r="BD28" s="37">
        <f t="shared" si="37"/>
        <v>53125</v>
      </c>
      <c r="BE28" s="37">
        <f t="shared" si="38"/>
        <v>26020.408163265307</v>
      </c>
      <c r="BF28" s="37">
        <f t="shared" si="39"/>
        <v>42500</v>
      </c>
      <c r="BG28" s="38">
        <f t="shared" si="58"/>
        <v>0</v>
      </c>
      <c r="BH28" s="38">
        <f t="shared" si="52"/>
        <v>0</v>
      </c>
      <c r="BI28" s="38">
        <f t="shared" si="53"/>
        <v>0</v>
      </c>
      <c r="BJ28" s="38">
        <f t="shared" si="54"/>
        <v>0</v>
      </c>
      <c r="BK28" s="38">
        <f t="shared" si="55"/>
        <v>0</v>
      </c>
      <c r="BL28" s="38">
        <f t="shared" si="56"/>
        <v>0</v>
      </c>
      <c r="BM28" s="38">
        <f t="shared" si="57"/>
        <v>0</v>
      </c>
      <c r="BO28" s="124"/>
      <c r="BP28" s="1"/>
    </row>
    <row r="29" spans="2:68" ht="15" thickBot="1">
      <c r="B29" s="3" t="s">
        <v>49</v>
      </c>
      <c r="C29" s="54">
        <v>0.95833333333333337</v>
      </c>
      <c r="D29" s="55">
        <v>0</v>
      </c>
      <c r="E29">
        <v>6.3E-2</v>
      </c>
      <c r="F29">
        <v>0.14299999999999999</v>
      </c>
      <c r="G29">
        <v>8.8999999999999996E-2</v>
      </c>
      <c r="H29">
        <v>3.5999999999999997E-2</v>
      </c>
      <c r="I29">
        <v>0.04</v>
      </c>
      <c r="J29">
        <v>4.2000000000000003E-2</v>
      </c>
      <c r="K29">
        <v>6.0999999999999999E-2</v>
      </c>
      <c r="L29" s="56">
        <f t="shared" ca="1" si="4"/>
        <v>192</v>
      </c>
      <c r="M29" s="57">
        <f t="shared" si="5"/>
        <v>0</v>
      </c>
      <c r="N29" s="58">
        <f t="shared" si="41"/>
        <v>8</v>
      </c>
      <c r="O29" s="58">
        <f t="shared" si="6"/>
        <v>0</v>
      </c>
      <c r="P29" s="58">
        <f t="shared" si="42"/>
        <v>0</v>
      </c>
      <c r="Q29" s="58">
        <f t="shared" si="7"/>
        <v>0</v>
      </c>
      <c r="R29" s="58">
        <f t="shared" si="43"/>
        <v>0</v>
      </c>
      <c r="S29" s="59">
        <f t="shared" si="44"/>
        <v>0</v>
      </c>
      <c r="T29" s="60">
        <f t="shared" ca="1" si="8"/>
        <v>32</v>
      </c>
      <c r="U29" s="61">
        <v>8000</v>
      </c>
      <c r="V29" s="62">
        <v>8000</v>
      </c>
      <c r="W29" s="62">
        <v>8000</v>
      </c>
      <c r="X29" s="62">
        <v>8000</v>
      </c>
      <c r="Y29" s="62">
        <v>8000</v>
      </c>
      <c r="Z29" s="62">
        <v>8000</v>
      </c>
      <c r="AA29" s="63">
        <v>8000</v>
      </c>
      <c r="AB29" s="64">
        <f t="shared" ca="1" si="9"/>
        <v>0</v>
      </c>
      <c r="AC29" s="65">
        <f t="shared" ca="1" si="10"/>
        <v>256000</v>
      </c>
      <c r="AD29" s="65">
        <f t="shared" ca="1" si="11"/>
        <v>0</v>
      </c>
      <c r="AE29" s="65">
        <f t="shared" ca="1" si="12"/>
        <v>0</v>
      </c>
      <c r="AF29" s="65">
        <f t="shared" ca="1" si="13"/>
        <v>0</v>
      </c>
      <c r="AG29" s="65">
        <f t="shared" ca="1" si="14"/>
        <v>0</v>
      </c>
      <c r="AH29" s="66">
        <f t="shared" ca="1" si="15"/>
        <v>0</v>
      </c>
      <c r="AI29" s="122">
        <f t="shared" ca="1" si="16"/>
        <v>256000</v>
      </c>
      <c r="AJ29" s="64">
        <f t="shared" ca="1" si="17"/>
        <v>0</v>
      </c>
      <c r="AK29" s="65">
        <f t="shared" ca="1" si="18"/>
        <v>27.455999999999996</v>
      </c>
      <c r="AL29" s="65">
        <f t="shared" ca="1" si="19"/>
        <v>0</v>
      </c>
      <c r="AM29" s="65">
        <f t="shared" ca="1" si="20"/>
        <v>0</v>
      </c>
      <c r="AN29" s="65">
        <f t="shared" ca="1" si="21"/>
        <v>0</v>
      </c>
      <c r="AO29" s="65">
        <f t="shared" ca="1" si="22"/>
        <v>0</v>
      </c>
      <c r="AP29" s="66">
        <f t="shared" ca="1" si="23"/>
        <v>0</v>
      </c>
      <c r="AQ29" s="67">
        <f t="shared" ca="1" si="24"/>
        <v>27.455999999999996</v>
      </c>
      <c r="AR29" s="64" t="str">
        <f t="shared" ca="1" si="25"/>
        <v/>
      </c>
      <c r="AS29" s="65">
        <f t="shared" ca="1" si="26"/>
        <v>9324.0093240093247</v>
      </c>
      <c r="AT29" s="65" t="str">
        <f t="shared" ca="1" si="27"/>
        <v/>
      </c>
      <c r="AU29" s="65" t="str">
        <f t="shared" ca="1" si="28"/>
        <v/>
      </c>
      <c r="AV29" s="65" t="str">
        <f t="shared" ca="1" si="29"/>
        <v/>
      </c>
      <c r="AW29" s="65" t="str">
        <f t="shared" ca="1" si="30"/>
        <v/>
      </c>
      <c r="AX29" s="66" t="str">
        <f t="shared" ca="1" si="31"/>
        <v/>
      </c>
      <c r="AY29" s="67">
        <f t="shared" ca="1" si="32"/>
        <v>9324.0093240093247</v>
      </c>
      <c r="AZ29" s="37">
        <f t="shared" si="33"/>
        <v>21164.021164021164</v>
      </c>
      <c r="BA29" s="37">
        <f t="shared" si="34"/>
        <v>9324.0093240093247</v>
      </c>
      <c r="BB29" s="37">
        <f t="shared" si="35"/>
        <v>14981.2734082397</v>
      </c>
      <c r="BC29" s="37">
        <f t="shared" si="36"/>
        <v>37037.037037037036</v>
      </c>
      <c r="BD29" s="37">
        <f t="shared" si="37"/>
        <v>33333.333333333328</v>
      </c>
      <c r="BE29" s="37">
        <f t="shared" si="38"/>
        <v>31746.031746031742</v>
      </c>
      <c r="BF29" s="37">
        <f t="shared" si="39"/>
        <v>21857.923497267759</v>
      </c>
      <c r="BG29" s="38">
        <f t="shared" si="45"/>
        <v>0</v>
      </c>
      <c r="BH29" s="38">
        <f t="shared" si="46"/>
        <v>8</v>
      </c>
      <c r="BI29" s="38">
        <f t="shared" si="47"/>
        <v>0</v>
      </c>
      <c r="BJ29" s="38">
        <f t="shared" si="48"/>
        <v>0</v>
      </c>
      <c r="BK29" s="38">
        <f t="shared" si="49"/>
        <v>0</v>
      </c>
      <c r="BL29" s="38">
        <f t="shared" si="50"/>
        <v>0</v>
      </c>
      <c r="BM29" s="38">
        <f t="shared" si="51"/>
        <v>0</v>
      </c>
      <c r="BO29" s="124"/>
      <c r="BP29" s="1"/>
    </row>
    <row r="30" spans="2:68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59">SUM(M6:M29)</f>
        <v>61</v>
      </c>
      <c r="N30" s="70">
        <f t="shared" si="59"/>
        <v>94</v>
      </c>
      <c r="O30" s="70">
        <f t="shared" si="59"/>
        <v>58</v>
      </c>
      <c r="P30" s="70">
        <f t="shared" si="59"/>
        <v>36</v>
      </c>
      <c r="Q30" s="70">
        <f t="shared" si="59"/>
        <v>62</v>
      </c>
      <c r="R30" s="70">
        <f t="shared" si="59"/>
        <v>60</v>
      </c>
      <c r="S30" s="70">
        <f t="shared" si="59"/>
        <v>61</v>
      </c>
      <c r="T30" s="71">
        <f t="shared" ca="1" si="59"/>
        <v>1884</v>
      </c>
      <c r="U30" s="68"/>
      <c r="V30" s="68"/>
      <c r="W30" s="68"/>
      <c r="X30" s="68"/>
      <c r="Y30" s="68"/>
      <c r="Z30" s="68"/>
      <c r="AA30" s="68"/>
      <c r="AB30" s="70">
        <f t="shared" ref="AB30:AQ30" ca="1" si="60">SUM(AB6:AB29)</f>
        <v>1414200</v>
      </c>
      <c r="AC30" s="70">
        <f t="shared" ca="1" si="60"/>
        <v>2084800</v>
      </c>
      <c r="AD30" s="70">
        <f t="shared" ca="1" si="60"/>
        <v>1666000</v>
      </c>
      <c r="AE30" s="70">
        <f t="shared" ca="1" si="60"/>
        <v>1202000</v>
      </c>
      <c r="AF30" s="70">
        <f t="shared" ca="1" si="60"/>
        <v>1978000</v>
      </c>
      <c r="AG30" s="70">
        <f t="shared" ca="1" si="60"/>
        <v>1302400</v>
      </c>
      <c r="AH30" s="70">
        <f t="shared" ca="1" si="60"/>
        <v>1402400</v>
      </c>
      <c r="AI30" s="71">
        <f t="shared" ca="1" si="60"/>
        <v>11049800</v>
      </c>
      <c r="AJ30" s="70">
        <f t="shared" ca="1" si="60"/>
        <v>160.27199999999999</v>
      </c>
      <c r="AK30" s="70">
        <f t="shared" ca="1" si="60"/>
        <v>259.15199999999999</v>
      </c>
      <c r="AL30" s="70">
        <f t="shared" ca="1" si="60"/>
        <v>168.66000000000003</v>
      </c>
      <c r="AM30" s="70">
        <f t="shared" ca="1" si="60"/>
        <v>122.88</v>
      </c>
      <c r="AN30" s="70">
        <f t="shared" ca="1" si="60"/>
        <v>269.94</v>
      </c>
      <c r="AO30" s="70">
        <f t="shared" ca="1" si="60"/>
        <v>135.744</v>
      </c>
      <c r="AP30" s="70">
        <f t="shared" ca="1" si="60"/>
        <v>153.43199999999999</v>
      </c>
      <c r="AQ30" s="71">
        <f t="shared" ca="1" si="60"/>
        <v>1270.08</v>
      </c>
      <c r="AR30" s="70">
        <f t="shared" ref="AR30:AY30" ca="1" si="61">AB30/AJ30</f>
        <v>8823.7496256364193</v>
      </c>
      <c r="AS30" s="70">
        <f t="shared" ca="1" si="61"/>
        <v>8044.6996357350126</v>
      </c>
      <c r="AT30" s="70">
        <f t="shared" ca="1" si="61"/>
        <v>9877.8607850112639</v>
      </c>
      <c r="AU30" s="70">
        <f t="shared" ca="1" si="61"/>
        <v>9781.9010416666679</v>
      </c>
      <c r="AV30" s="70">
        <f t="shared" ca="1" si="61"/>
        <v>7327.5542713195528</v>
      </c>
      <c r="AW30" s="70">
        <f t="shared" ca="1" si="61"/>
        <v>9594.5308816595953</v>
      </c>
      <c r="AX30" s="70">
        <f t="shared" ca="1" si="61"/>
        <v>9140.2054330257051</v>
      </c>
      <c r="AY30" s="72">
        <f t="shared" ca="1" si="61"/>
        <v>8700.0818846056954</v>
      </c>
      <c r="AZ30" s="73"/>
      <c r="BA30" s="73"/>
      <c r="BB30" s="73"/>
      <c r="BC30" s="73"/>
      <c r="BD30" s="73"/>
      <c r="BE30" s="73"/>
      <c r="BF30" s="73"/>
    </row>
    <row r="31" spans="2:68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8" ht="15" thickBot="1">
      <c r="B32" s="76" t="s">
        <v>26</v>
      </c>
      <c r="C32" s="99">
        <v>11011716</v>
      </c>
      <c r="D32" s="78"/>
      <c r="E32" s="68"/>
      <c r="I32" s="69"/>
      <c r="J32" s="69"/>
      <c r="O32" s="77"/>
      <c r="P32" s="77"/>
      <c r="Q32" s="77"/>
      <c r="R32" s="123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391.06799999999998</v>
      </c>
      <c r="AR32" s="68"/>
      <c r="AS32" s="68"/>
      <c r="AT32" s="68"/>
      <c r="AU32" s="68"/>
      <c r="AV32" s="68"/>
      <c r="AW32" s="68"/>
      <c r="AX32" s="68"/>
      <c r="AY32" s="81">
        <f ca="1">AI30</f>
        <v>11049800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190" t="s">
        <v>31</v>
      </c>
      <c r="C33" s="78">
        <f ca="1">AI30/AQ30</f>
        <v>8700.0818846056954</v>
      </c>
      <c r="D33" s="82"/>
      <c r="E33" s="68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0.30790816326530612</v>
      </c>
      <c r="AR33" s="68"/>
      <c r="AS33" s="68"/>
      <c r="AT33" s="68"/>
      <c r="AU33" s="68"/>
      <c r="AV33" s="68"/>
      <c r="AW33" s="68"/>
      <c r="AX33" s="68"/>
      <c r="AY33" s="84">
        <f ca="1">C32-AY32</f>
        <v>-38084</v>
      </c>
      <c r="AZ33" s="73">
        <f ca="1">AQ30*70%</f>
        <v>889.05599999999993</v>
      </c>
      <c r="BA33" s="73">
        <v>3508.5179999999991</v>
      </c>
      <c r="BB33" s="73">
        <f ca="1">BA33+AZ33</f>
        <v>4397.5739999999987</v>
      </c>
      <c r="BC33" s="73">
        <f>C32</f>
        <v>11011716</v>
      </c>
      <c r="BD33" s="73">
        <f ca="1">BC33/BB33</f>
        <v>2504.0433657284684</v>
      </c>
      <c r="BE33" s="73"/>
      <c r="BF33" s="73"/>
    </row>
    <row r="34" spans="1:58" ht="15" thickBot="1">
      <c r="B34" s="190" t="s">
        <v>32</v>
      </c>
      <c r="C34" s="85">
        <f ca="1">C33*3</f>
        <v>26100.245653817088</v>
      </c>
      <c r="D34" s="86"/>
      <c r="E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47">
        <f ca="1">AQ32*70%</f>
        <v>273.74759999999998</v>
      </c>
      <c r="BA34" s="73"/>
      <c r="BB34" s="73"/>
      <c r="BC34" s="73"/>
      <c r="BD34" s="73"/>
      <c r="BE34" s="73"/>
      <c r="BF34" s="73"/>
    </row>
    <row r="35" spans="1:58" ht="15" thickBot="1">
      <c r="B35" s="90"/>
      <c r="C35" s="91"/>
      <c r="D35" s="92"/>
      <c r="E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</row>
    <row r="40" spans="1:58">
      <c r="B40" t="s">
        <v>54</v>
      </c>
      <c r="C40" t="s">
        <v>55</v>
      </c>
    </row>
    <row r="41" spans="1:58">
      <c r="A41" s="3" t="s">
        <v>46</v>
      </c>
      <c r="B41" s="142">
        <f ca="1">SUMIFS($AI$6:$AI$29,$B$6:$B$29,A41)/$B$49</f>
        <v>0</v>
      </c>
      <c r="C41" s="142">
        <f ca="1">SUMIFS($AQ$6:$AQ$29,$B$6:$B$29,A41)/$C$49</f>
        <v>0</v>
      </c>
    </row>
    <row r="42" spans="1:58">
      <c r="A42" s="3" t="s">
        <v>50</v>
      </c>
      <c r="B42" s="142">
        <f t="shared" ref="B42:B47" ca="1" si="62">SUMIFS($AI$6:$AI$29,$B$6:$B$29,A42)/$B$49</f>
        <v>8.277072888197072E-2</v>
      </c>
      <c r="C42" s="142">
        <f t="shared" ref="C42:C47" ca="1" si="63">SUMIFS($AQ$6:$AQ$29,$B$6:$B$29,A42)/$C$49</f>
        <v>0.20317460317460317</v>
      </c>
    </row>
    <row r="43" spans="1:58">
      <c r="A43" s="3" t="s">
        <v>51</v>
      </c>
      <c r="B43" s="142">
        <f t="shared" ca="1" si="62"/>
        <v>0.14436460388423319</v>
      </c>
      <c r="C43" s="142">
        <f t="shared" ca="1" si="63"/>
        <v>0.18189720332577478</v>
      </c>
    </row>
    <row r="44" spans="1:58">
      <c r="A44" s="3" t="s">
        <v>52</v>
      </c>
      <c r="B44" s="142">
        <f t="shared" ca="1" si="62"/>
        <v>0.24923528027656608</v>
      </c>
      <c r="C44" s="142">
        <f t="shared" ca="1" si="63"/>
        <v>0.28540249433106574</v>
      </c>
    </row>
    <row r="45" spans="1:58">
      <c r="A45" s="3" t="s">
        <v>48</v>
      </c>
      <c r="B45" s="142">
        <f t="shared" ca="1" si="62"/>
        <v>0</v>
      </c>
      <c r="C45" s="142">
        <f t="shared" ca="1" si="63"/>
        <v>0</v>
      </c>
    </row>
    <row r="46" spans="1:58">
      <c r="A46" s="183" t="s">
        <v>47</v>
      </c>
      <c r="B46" s="142">
        <f t="shared" ca="1" si="62"/>
        <v>0.50046154681532695</v>
      </c>
      <c r="C46" s="142">
        <f t="shared" ca="1" si="63"/>
        <v>0.30790816326530612</v>
      </c>
    </row>
    <row r="47" spans="1:58">
      <c r="A47" s="3" t="s">
        <v>49</v>
      </c>
      <c r="B47" s="142">
        <f t="shared" ca="1" si="62"/>
        <v>2.3167840141903019E-2</v>
      </c>
      <c r="C47" s="142">
        <f t="shared" ca="1" si="63"/>
        <v>2.1617535903250187E-2</v>
      </c>
    </row>
    <row r="49" spans="2:3">
      <c r="B49" s="1">
        <f ca="1">AI30</f>
        <v>11049800</v>
      </c>
      <c r="C49" s="1">
        <f ca="1">AQ30</f>
        <v>1270.08</v>
      </c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6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29" priority="3" operator="containsText" text="Paid">
      <formula>NOT(ISERROR(SEARCH("Paid",B6)))</formula>
    </cfRule>
    <cfRule type="containsText" dxfId="28" priority="4" operator="containsText" text="FOC">
      <formula>NOT(ISERROR(SEARCH("FOC",B6)))</formula>
    </cfRule>
  </conditionalFormatting>
  <conditionalFormatting sqref="A41:A47">
    <cfRule type="containsText" dxfId="27" priority="1" operator="containsText" text="Paid">
      <formula>NOT(ISERROR(SEARCH("Paid",A41)))</formula>
    </cfRule>
    <cfRule type="containsText" dxfId="26" priority="2" operator="containsText" text="FOC">
      <formula>NOT(ISERROR(SEARCH("FOC",A41)))</formula>
    </cfRule>
  </conditionalFormatting>
  <dataValidations disablePrompts="1"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V51"/>
  <sheetViews>
    <sheetView topLeftCell="B1" zoomScale="60" zoomScaleNormal="60" workbookViewId="0">
      <selection activeCell="Q7" sqref="Q7"/>
    </sheetView>
  </sheetViews>
  <sheetFormatPr defaultRowHeight="14.4"/>
  <cols>
    <col min="1" max="1" width="12.77734375" bestFit="1" customWidth="1"/>
    <col min="2" max="2" width="15.21875" bestFit="1" customWidth="1"/>
    <col min="3" max="3" width="10.5546875" bestFit="1" customWidth="1"/>
    <col min="4" max="4" width="10.44140625" bestFit="1" customWidth="1"/>
    <col min="5" max="5" width="6.5546875" bestFit="1" customWidth="1"/>
    <col min="6" max="6" width="10.21875" bestFit="1" customWidth="1"/>
    <col min="7" max="7" width="11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7773437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11.77734375" bestFit="1" customWidth="1"/>
    <col min="17" max="17" width="12.5546875" bestFit="1" customWidth="1"/>
    <col min="18" max="18" width="7.21875" bestFit="1" customWidth="1"/>
    <col min="19" max="19" width="8" bestFit="1" customWidth="1"/>
    <col min="20" max="20" width="15.218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21875" hidden="1" customWidth="1"/>
    <col min="34" max="34" width="8" hidden="1" customWidth="1"/>
    <col min="35" max="35" width="18.7773437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27.7773437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44140625" bestFit="1" customWidth="1"/>
    <col min="54" max="54" width="12" bestFit="1" customWidth="1"/>
    <col min="55" max="55" width="15.21875" bestFit="1" customWidth="1"/>
    <col min="56" max="56" width="11.2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</cols>
  <sheetData>
    <row r="1" spans="1:74" ht="14.55" customHeight="1">
      <c r="A1" s="314">
        <v>43466</v>
      </c>
      <c r="B1" s="315" t="s">
        <v>45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74" ht="1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Q2">
        <v>0</v>
      </c>
      <c r="BR2">
        <v>6</v>
      </c>
      <c r="BU2">
        <v>0</v>
      </c>
      <c r="BV2">
        <v>6</v>
      </c>
    </row>
    <row r="3" spans="1:74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Q3">
        <v>2500</v>
      </c>
      <c r="BR3">
        <v>4</v>
      </c>
      <c r="BU3">
        <v>8000</v>
      </c>
      <c r="BV3">
        <v>6</v>
      </c>
    </row>
    <row r="4" spans="1:74" ht="15" thickBot="1">
      <c r="B4" s="3"/>
      <c r="C4" s="5"/>
      <c r="D4" s="6"/>
      <c r="E4" s="128"/>
      <c r="F4" s="129"/>
      <c r="G4" s="129"/>
      <c r="H4" s="129"/>
      <c r="I4" s="129"/>
      <c r="J4" s="129"/>
      <c r="K4" s="130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Q4">
        <f>BQ3+500</f>
        <v>3000</v>
      </c>
      <c r="BR4">
        <v>2</v>
      </c>
      <c r="BU4">
        <f>BU3+500</f>
        <v>8500</v>
      </c>
      <c r="BV4">
        <v>6</v>
      </c>
    </row>
    <row r="5" spans="1:74" ht="15" thickBot="1">
      <c r="A5" s="10">
        <v>43466</v>
      </c>
      <c r="B5" s="3"/>
      <c r="C5" s="11" t="s">
        <v>16</v>
      </c>
      <c r="D5" s="12" t="s">
        <v>17</v>
      </c>
      <c r="E5" s="131" t="s">
        <v>18</v>
      </c>
      <c r="F5" s="131" t="s">
        <v>19</v>
      </c>
      <c r="G5" s="131" t="s">
        <v>20</v>
      </c>
      <c r="H5" s="131" t="s">
        <v>21</v>
      </c>
      <c r="I5" s="131" t="s">
        <v>22</v>
      </c>
      <c r="J5" s="131" t="s">
        <v>23</v>
      </c>
      <c r="K5" s="131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Q5">
        <f t="shared" ref="BQ5:BQ9" si="4">BQ4+500</f>
        <v>3500</v>
      </c>
      <c r="BR5">
        <v>0</v>
      </c>
      <c r="BU5">
        <f t="shared" ref="BU5:BU9" si="5">BU4+500</f>
        <v>9000</v>
      </c>
      <c r="BV5">
        <v>0</v>
      </c>
    </row>
    <row r="6" spans="1:74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00">
        <v>9.8000000000000004E-2</v>
      </c>
      <c r="F6" s="100">
        <v>0.11</v>
      </c>
      <c r="G6" s="100">
        <v>0.19900000000000001</v>
      </c>
      <c r="H6" s="100">
        <v>0.14799999999999999</v>
      </c>
      <c r="I6" s="100">
        <v>0.23599999999999999</v>
      </c>
      <c r="J6" s="100">
        <v>0.151</v>
      </c>
      <c r="K6" s="100">
        <v>0.13500000000000001</v>
      </c>
      <c r="L6" s="24">
        <f t="shared" ref="L6:L29" ca="1" si="6">T6*6</f>
        <v>0</v>
      </c>
      <c r="M6" s="25">
        <f t="shared" ref="M6:S29" si="7">BG6</f>
        <v>0</v>
      </c>
      <c r="N6" s="26">
        <f t="shared" si="7"/>
        <v>0</v>
      </c>
      <c r="O6" s="26">
        <v>0</v>
      </c>
      <c r="P6" s="26">
        <f t="shared" si="7"/>
        <v>0</v>
      </c>
      <c r="Q6" s="26">
        <v>0</v>
      </c>
      <c r="R6" s="26">
        <f t="shared" si="7"/>
        <v>0</v>
      </c>
      <c r="S6" s="27">
        <f t="shared" si="7"/>
        <v>0</v>
      </c>
      <c r="T6" s="28">
        <f t="shared" ref="T6:T29" ca="1" si="8">IFERROR(M6*M$4+N6*N$4+O6*O$4+P6*P$4+Q6*Q$4+R6*R$4+S6*S$4,"0")</f>
        <v>0</v>
      </c>
      <c r="U6" s="29">
        <v>3400</v>
      </c>
      <c r="V6" s="30">
        <v>3400</v>
      </c>
      <c r="W6" s="30">
        <v>3400</v>
      </c>
      <c r="X6" s="30">
        <v>3400</v>
      </c>
      <c r="Y6" s="30">
        <v>3400</v>
      </c>
      <c r="Z6" s="30">
        <v>3400</v>
      </c>
      <c r="AA6" s="31">
        <v>3400</v>
      </c>
      <c r="AB6" s="32">
        <f t="shared" ref="AB6:AH29" ca="1" si="9">M6*U6*AB$4</f>
        <v>0</v>
      </c>
      <c r="AC6" s="33">
        <f t="shared" ca="1" si="9"/>
        <v>0</v>
      </c>
      <c r="AD6" s="33">
        <f t="shared" ca="1" si="9"/>
        <v>0</v>
      </c>
      <c r="AE6" s="33">
        <f t="shared" ca="1" si="9"/>
        <v>0</v>
      </c>
      <c r="AF6" s="33">
        <f t="shared" ca="1" si="9"/>
        <v>0</v>
      </c>
      <c r="AG6" s="33">
        <f t="shared" ca="1" si="9"/>
        <v>0</v>
      </c>
      <c r="AH6" s="34">
        <f t="shared" ca="1" si="9"/>
        <v>0</v>
      </c>
      <c r="AI6" s="35">
        <f t="shared" ref="AI6:AI29" ca="1" si="10">SUM(AB6:AH6)</f>
        <v>0</v>
      </c>
      <c r="AJ6" s="32">
        <f t="shared" ref="AJ6:AP29" ca="1" si="11">M6*AJ$4*60/$L$4*E6</f>
        <v>0</v>
      </c>
      <c r="AK6" s="33">
        <f t="shared" ca="1" si="11"/>
        <v>0</v>
      </c>
      <c r="AL6" s="33">
        <f t="shared" ca="1" si="11"/>
        <v>0</v>
      </c>
      <c r="AM6" s="33">
        <f t="shared" ca="1" si="11"/>
        <v>0</v>
      </c>
      <c r="AN6" s="33">
        <f t="shared" ca="1" si="11"/>
        <v>0</v>
      </c>
      <c r="AO6" s="33">
        <f t="shared" ca="1" si="11"/>
        <v>0</v>
      </c>
      <c r="AP6" s="34">
        <f t="shared" ca="1" si="11"/>
        <v>0</v>
      </c>
      <c r="AQ6" s="36">
        <f t="shared" ref="AQ6:AQ29" ca="1" si="12">SUM(AJ6:AP6)</f>
        <v>0</v>
      </c>
      <c r="AR6" s="32" t="str">
        <f t="shared" ref="AR6:AY29" ca="1" si="13">IFERROR(AB6/AJ6,"")</f>
        <v/>
      </c>
      <c r="AS6" s="33" t="str">
        <f t="shared" ca="1" si="13"/>
        <v/>
      </c>
      <c r="AT6" s="33" t="str">
        <f t="shared" ca="1" si="13"/>
        <v/>
      </c>
      <c r="AU6" s="33" t="str">
        <f t="shared" ca="1" si="13"/>
        <v/>
      </c>
      <c r="AV6" s="33" t="str">
        <f t="shared" ca="1" si="13"/>
        <v/>
      </c>
      <c r="AW6" s="33" t="str">
        <f t="shared" ca="1" si="13"/>
        <v/>
      </c>
      <c r="AX6" s="34" t="str">
        <f t="shared" ca="1" si="13"/>
        <v/>
      </c>
      <c r="AY6" s="36" t="str">
        <f t="shared" ca="1" si="13"/>
        <v/>
      </c>
      <c r="AZ6" s="37">
        <f>IFERROR(U6/6/E6,"0")</f>
        <v>5782.3129251700675</v>
      </c>
      <c r="BA6" s="37">
        <f t="shared" ref="BA6:BF29" si="14">IFERROR(V6/6/F6,"0")</f>
        <v>5151.515151515151</v>
      </c>
      <c r="BB6" s="37">
        <f t="shared" si="14"/>
        <v>2847.5711892797317</v>
      </c>
      <c r="BC6" s="37">
        <f t="shared" si="14"/>
        <v>3828.8288288288286</v>
      </c>
      <c r="BD6" s="37">
        <f t="shared" si="14"/>
        <v>2401.129943502825</v>
      </c>
      <c r="BE6" s="37">
        <f t="shared" si="14"/>
        <v>3752.7593818984546</v>
      </c>
      <c r="BF6" s="140">
        <f t="shared" si="14"/>
        <v>4197.5308641975307</v>
      </c>
      <c r="BG6" s="141">
        <f>IFERROR(VLOOKUP(AZ6,$BQ$2:$BR$9,2,TRUE),"0")</f>
        <v>0</v>
      </c>
      <c r="BH6" s="141">
        <f t="shared" ref="BH6:BM6" si="15">IFERROR(VLOOKUP(BA6,$BQ$2:$BR$9,2,TRUE),"0")</f>
        <v>0</v>
      </c>
      <c r="BI6" s="141">
        <f t="shared" si="15"/>
        <v>4</v>
      </c>
      <c r="BJ6" s="141">
        <f t="shared" si="15"/>
        <v>0</v>
      </c>
      <c r="BK6" s="141">
        <f t="shared" si="15"/>
        <v>6</v>
      </c>
      <c r="BL6" s="141">
        <f t="shared" si="15"/>
        <v>0</v>
      </c>
      <c r="BM6" s="141">
        <f t="shared" si="15"/>
        <v>0</v>
      </c>
      <c r="BO6" s="126"/>
      <c r="BQ6">
        <f t="shared" si="4"/>
        <v>4000</v>
      </c>
      <c r="BR6">
        <v>0</v>
      </c>
      <c r="BU6">
        <f t="shared" si="5"/>
        <v>9500</v>
      </c>
      <c r="BV6">
        <v>0</v>
      </c>
    </row>
    <row r="7" spans="1:74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00">
        <v>0.121</v>
      </c>
      <c r="F7" s="100">
        <v>1.7999999999999999E-2</v>
      </c>
      <c r="G7" s="100">
        <v>0.20499999999999999</v>
      </c>
      <c r="H7" s="100">
        <v>8.5999999999999993E-2</v>
      </c>
      <c r="I7" s="100">
        <v>8.4000000000000005E-2</v>
      </c>
      <c r="J7" s="100">
        <v>0.115</v>
      </c>
      <c r="K7" s="100">
        <v>6.0999999999999999E-2</v>
      </c>
      <c r="L7" s="41">
        <f t="shared" ca="1" si="6"/>
        <v>0</v>
      </c>
      <c r="M7" s="42">
        <f t="shared" si="7"/>
        <v>0</v>
      </c>
      <c r="N7" s="43">
        <f t="shared" si="7"/>
        <v>0</v>
      </c>
      <c r="O7" s="43">
        <f t="shared" si="7"/>
        <v>0</v>
      </c>
      <c r="P7" s="43">
        <f t="shared" si="7"/>
        <v>0</v>
      </c>
      <c r="Q7" s="43">
        <f t="shared" si="7"/>
        <v>0</v>
      </c>
      <c r="R7" s="43">
        <f t="shared" si="7"/>
        <v>0</v>
      </c>
      <c r="S7" s="44">
        <f t="shared" si="7"/>
        <v>0</v>
      </c>
      <c r="T7" s="45">
        <f t="shared" ca="1" si="8"/>
        <v>0</v>
      </c>
      <c r="U7" s="46">
        <v>2295</v>
      </c>
      <c r="V7" s="47">
        <v>2295</v>
      </c>
      <c r="W7" s="47">
        <v>2295</v>
      </c>
      <c r="X7" s="47">
        <v>2295</v>
      </c>
      <c r="Y7" s="47">
        <v>2295</v>
      </c>
      <c r="Z7" s="47">
        <v>2295</v>
      </c>
      <c r="AA7" s="48">
        <v>2295</v>
      </c>
      <c r="AB7" s="49">
        <f t="shared" ca="1" si="9"/>
        <v>0</v>
      </c>
      <c r="AC7" s="50">
        <f t="shared" ca="1" si="9"/>
        <v>0</v>
      </c>
      <c r="AD7" s="50">
        <f t="shared" ca="1" si="9"/>
        <v>0</v>
      </c>
      <c r="AE7" s="50">
        <f t="shared" ca="1" si="9"/>
        <v>0</v>
      </c>
      <c r="AF7" s="50">
        <f t="shared" ca="1" si="9"/>
        <v>0</v>
      </c>
      <c r="AG7" s="50">
        <f t="shared" ca="1" si="9"/>
        <v>0</v>
      </c>
      <c r="AH7" s="51">
        <f t="shared" ca="1" si="9"/>
        <v>0</v>
      </c>
      <c r="AI7" s="121">
        <f t="shared" ca="1" si="10"/>
        <v>0</v>
      </c>
      <c r="AJ7" s="49">
        <f t="shared" ca="1" si="11"/>
        <v>0</v>
      </c>
      <c r="AK7" s="50">
        <f t="shared" ca="1" si="11"/>
        <v>0</v>
      </c>
      <c r="AL7" s="50">
        <f t="shared" ca="1" si="11"/>
        <v>0</v>
      </c>
      <c r="AM7" s="50">
        <f t="shared" ca="1" si="11"/>
        <v>0</v>
      </c>
      <c r="AN7" s="50">
        <f t="shared" ca="1" si="11"/>
        <v>0</v>
      </c>
      <c r="AO7" s="50">
        <f t="shared" ca="1" si="11"/>
        <v>0</v>
      </c>
      <c r="AP7" s="51">
        <f t="shared" ca="1" si="11"/>
        <v>0</v>
      </c>
      <c r="AQ7" s="52">
        <f t="shared" ca="1" si="12"/>
        <v>0</v>
      </c>
      <c r="AR7" s="49" t="str">
        <f t="shared" ca="1" si="13"/>
        <v/>
      </c>
      <c r="AS7" s="50" t="str">
        <f t="shared" ca="1" si="13"/>
        <v/>
      </c>
      <c r="AT7" s="50" t="str">
        <f t="shared" ca="1" si="13"/>
        <v/>
      </c>
      <c r="AU7" s="50" t="str">
        <f t="shared" ca="1" si="13"/>
        <v/>
      </c>
      <c r="AV7" s="50" t="str">
        <f t="shared" ca="1" si="13"/>
        <v/>
      </c>
      <c r="AW7" s="50" t="str">
        <f t="shared" ca="1" si="13"/>
        <v/>
      </c>
      <c r="AX7" s="51" t="str">
        <f t="shared" ca="1" si="13"/>
        <v/>
      </c>
      <c r="AY7" s="52" t="str">
        <f t="shared" ca="1" si="13"/>
        <v/>
      </c>
      <c r="AZ7" s="37">
        <f t="shared" ref="AZ7:AZ29" si="16">IFERROR(U7/6/E7,"0")</f>
        <v>3161.1570247933887</v>
      </c>
      <c r="BA7" s="37">
        <f t="shared" si="14"/>
        <v>21250</v>
      </c>
      <c r="BB7" s="37">
        <f t="shared" si="14"/>
        <v>1865.8536585365855</v>
      </c>
      <c r="BC7" s="37">
        <f t="shared" si="14"/>
        <v>4447.6744186046517</v>
      </c>
      <c r="BD7" s="37">
        <f t="shared" si="14"/>
        <v>4553.5714285714284</v>
      </c>
      <c r="BE7" s="37">
        <f t="shared" si="14"/>
        <v>3326.086956521739</v>
      </c>
      <c r="BF7" s="140">
        <f t="shared" si="14"/>
        <v>6270.4918032786891</v>
      </c>
      <c r="BG7" s="141"/>
      <c r="BH7" s="141"/>
      <c r="BI7" s="141"/>
      <c r="BJ7" s="141"/>
      <c r="BK7" s="141"/>
      <c r="BL7" s="141"/>
      <c r="BM7" s="141"/>
      <c r="BO7" s="126"/>
      <c r="BQ7">
        <f t="shared" si="4"/>
        <v>4500</v>
      </c>
      <c r="BR7">
        <v>0</v>
      </c>
      <c r="BU7">
        <f t="shared" si="5"/>
        <v>10000</v>
      </c>
      <c r="BV7">
        <v>0</v>
      </c>
    </row>
    <row r="8" spans="1:74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00">
        <v>0.113</v>
      </c>
      <c r="F8" s="100">
        <v>1.2E-2</v>
      </c>
      <c r="G8" s="100">
        <v>8.0000000000000002E-3</v>
      </c>
      <c r="H8" s="100">
        <v>2.8000000000000001E-2</v>
      </c>
      <c r="I8" s="100">
        <v>7.4999999999999997E-2</v>
      </c>
      <c r="J8" s="100">
        <v>9.4E-2</v>
      </c>
      <c r="K8" s="100">
        <v>0.112</v>
      </c>
      <c r="L8" s="41">
        <f t="shared" ca="1" si="6"/>
        <v>0</v>
      </c>
      <c r="M8" s="42">
        <f t="shared" si="7"/>
        <v>0</v>
      </c>
      <c r="N8" s="43">
        <f t="shared" si="7"/>
        <v>0</v>
      </c>
      <c r="O8" s="43">
        <f t="shared" si="7"/>
        <v>0</v>
      </c>
      <c r="P8" s="43">
        <f t="shared" si="7"/>
        <v>0</v>
      </c>
      <c r="Q8" s="43">
        <f t="shared" si="7"/>
        <v>0</v>
      </c>
      <c r="R8" s="43">
        <f t="shared" si="7"/>
        <v>0</v>
      </c>
      <c r="S8" s="44">
        <f t="shared" si="7"/>
        <v>0</v>
      </c>
      <c r="T8" s="45">
        <f t="shared" ca="1" si="8"/>
        <v>0</v>
      </c>
      <c r="U8" s="46">
        <v>2295</v>
      </c>
      <c r="V8" s="47">
        <v>2295</v>
      </c>
      <c r="W8" s="47">
        <v>2295</v>
      </c>
      <c r="X8" s="47">
        <v>2295</v>
      </c>
      <c r="Y8" s="47">
        <v>2295</v>
      </c>
      <c r="Z8" s="47">
        <v>2295</v>
      </c>
      <c r="AA8" s="48">
        <v>2295</v>
      </c>
      <c r="AB8" s="49">
        <f t="shared" ca="1" si="9"/>
        <v>0</v>
      </c>
      <c r="AC8" s="50">
        <f t="shared" ca="1" si="9"/>
        <v>0</v>
      </c>
      <c r="AD8" s="50">
        <f t="shared" ca="1" si="9"/>
        <v>0</v>
      </c>
      <c r="AE8" s="50">
        <f t="shared" ca="1" si="9"/>
        <v>0</v>
      </c>
      <c r="AF8" s="50">
        <f t="shared" ca="1" si="9"/>
        <v>0</v>
      </c>
      <c r="AG8" s="50">
        <f t="shared" ca="1" si="9"/>
        <v>0</v>
      </c>
      <c r="AH8" s="51">
        <f t="shared" ca="1" si="9"/>
        <v>0</v>
      </c>
      <c r="AI8" s="121">
        <f t="shared" ca="1" si="10"/>
        <v>0</v>
      </c>
      <c r="AJ8" s="49">
        <f t="shared" ca="1" si="11"/>
        <v>0</v>
      </c>
      <c r="AK8" s="50">
        <f t="shared" ca="1" si="11"/>
        <v>0</v>
      </c>
      <c r="AL8" s="50">
        <f t="shared" ca="1" si="11"/>
        <v>0</v>
      </c>
      <c r="AM8" s="50">
        <f t="shared" ca="1" si="11"/>
        <v>0</v>
      </c>
      <c r="AN8" s="50">
        <f t="shared" ca="1" si="11"/>
        <v>0</v>
      </c>
      <c r="AO8" s="50">
        <f t="shared" ca="1" si="11"/>
        <v>0</v>
      </c>
      <c r="AP8" s="51">
        <f t="shared" ca="1" si="11"/>
        <v>0</v>
      </c>
      <c r="AQ8" s="52">
        <f t="shared" ca="1" si="12"/>
        <v>0</v>
      </c>
      <c r="AR8" s="49" t="str">
        <f t="shared" ca="1" si="13"/>
        <v/>
      </c>
      <c r="AS8" s="50" t="str">
        <f t="shared" ca="1" si="13"/>
        <v/>
      </c>
      <c r="AT8" s="50" t="str">
        <f t="shared" ca="1" si="13"/>
        <v/>
      </c>
      <c r="AU8" s="50" t="str">
        <f t="shared" ca="1" si="13"/>
        <v/>
      </c>
      <c r="AV8" s="50" t="str">
        <f t="shared" ca="1" si="13"/>
        <v/>
      </c>
      <c r="AW8" s="50" t="str">
        <f t="shared" ca="1" si="13"/>
        <v/>
      </c>
      <c r="AX8" s="51" t="str">
        <f t="shared" ca="1" si="13"/>
        <v/>
      </c>
      <c r="AY8" s="52" t="str">
        <f t="shared" ca="1" si="13"/>
        <v/>
      </c>
      <c r="AZ8" s="37">
        <f t="shared" si="16"/>
        <v>3384.9557522123891</v>
      </c>
      <c r="BA8" s="37">
        <f t="shared" si="14"/>
        <v>31875</v>
      </c>
      <c r="BB8" s="37">
        <f t="shared" si="14"/>
        <v>47812.5</v>
      </c>
      <c r="BC8" s="37">
        <f t="shared" si="14"/>
        <v>13660.714285714286</v>
      </c>
      <c r="BD8" s="37">
        <f t="shared" si="14"/>
        <v>5100</v>
      </c>
      <c r="BE8" s="37">
        <f t="shared" si="14"/>
        <v>4069.1489361702129</v>
      </c>
      <c r="BF8" s="140">
        <f t="shared" si="14"/>
        <v>3415.1785714285716</v>
      </c>
      <c r="BG8" s="141"/>
      <c r="BH8" s="141"/>
      <c r="BI8" s="141"/>
      <c r="BJ8" s="141"/>
      <c r="BK8" s="141"/>
      <c r="BL8" s="141"/>
      <c r="BM8" s="141"/>
      <c r="BO8" s="126"/>
      <c r="BQ8">
        <f t="shared" si="4"/>
        <v>5000</v>
      </c>
      <c r="BR8">
        <v>0</v>
      </c>
      <c r="BU8">
        <f t="shared" si="5"/>
        <v>10500</v>
      </c>
      <c r="BV8">
        <v>0</v>
      </c>
    </row>
    <row r="9" spans="1:74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00">
        <v>7.0000000000000001E-3</v>
      </c>
      <c r="F9" s="100">
        <v>1.6E-2</v>
      </c>
      <c r="G9" s="100">
        <v>2.1000000000000001E-2</v>
      </c>
      <c r="H9" s="100">
        <v>1.4E-2</v>
      </c>
      <c r="I9" s="100">
        <v>3.0000000000000001E-3</v>
      </c>
      <c r="J9" s="100">
        <v>3.5000000000000003E-2</v>
      </c>
      <c r="K9" s="100">
        <v>8.9999999999999993E-3</v>
      </c>
      <c r="L9" s="41">
        <f t="shared" ca="1" si="6"/>
        <v>0</v>
      </c>
      <c r="M9" s="42">
        <f t="shared" si="7"/>
        <v>0</v>
      </c>
      <c r="N9" s="43">
        <f t="shared" si="7"/>
        <v>0</v>
      </c>
      <c r="O9" s="43">
        <f t="shared" si="7"/>
        <v>0</v>
      </c>
      <c r="P9" s="43">
        <f t="shared" si="7"/>
        <v>0</v>
      </c>
      <c r="Q9" s="43">
        <f t="shared" si="7"/>
        <v>0</v>
      </c>
      <c r="R9" s="43">
        <f t="shared" si="7"/>
        <v>0</v>
      </c>
      <c r="S9" s="44">
        <f t="shared" si="7"/>
        <v>0</v>
      </c>
      <c r="T9" s="45">
        <f t="shared" ca="1" si="8"/>
        <v>0</v>
      </c>
      <c r="U9" s="46">
        <v>2295</v>
      </c>
      <c r="V9" s="47">
        <v>2295</v>
      </c>
      <c r="W9" s="47">
        <v>2295</v>
      </c>
      <c r="X9" s="47">
        <v>2295</v>
      </c>
      <c r="Y9" s="47">
        <v>2295</v>
      </c>
      <c r="Z9" s="47">
        <v>2295</v>
      </c>
      <c r="AA9" s="48">
        <v>2295</v>
      </c>
      <c r="AB9" s="49">
        <f t="shared" ca="1" si="9"/>
        <v>0</v>
      </c>
      <c r="AC9" s="50">
        <f t="shared" ca="1" si="9"/>
        <v>0</v>
      </c>
      <c r="AD9" s="50">
        <f t="shared" ca="1" si="9"/>
        <v>0</v>
      </c>
      <c r="AE9" s="50">
        <f t="shared" ca="1" si="9"/>
        <v>0</v>
      </c>
      <c r="AF9" s="50">
        <f t="shared" ca="1" si="9"/>
        <v>0</v>
      </c>
      <c r="AG9" s="50">
        <f t="shared" ca="1" si="9"/>
        <v>0</v>
      </c>
      <c r="AH9" s="51">
        <f t="shared" ca="1" si="9"/>
        <v>0</v>
      </c>
      <c r="AI9" s="121">
        <f t="shared" ca="1" si="10"/>
        <v>0</v>
      </c>
      <c r="AJ9" s="49">
        <f t="shared" ca="1" si="11"/>
        <v>0</v>
      </c>
      <c r="AK9" s="50">
        <f t="shared" ca="1" si="11"/>
        <v>0</v>
      </c>
      <c r="AL9" s="50">
        <f t="shared" ca="1" si="11"/>
        <v>0</v>
      </c>
      <c r="AM9" s="50">
        <f t="shared" ca="1" si="11"/>
        <v>0</v>
      </c>
      <c r="AN9" s="50">
        <f t="shared" ca="1" si="11"/>
        <v>0</v>
      </c>
      <c r="AO9" s="50">
        <f t="shared" ca="1" si="11"/>
        <v>0</v>
      </c>
      <c r="AP9" s="51">
        <f t="shared" ca="1" si="11"/>
        <v>0</v>
      </c>
      <c r="AQ9" s="52">
        <f t="shared" ca="1" si="12"/>
        <v>0</v>
      </c>
      <c r="AR9" s="49" t="str">
        <f t="shared" ca="1" si="13"/>
        <v/>
      </c>
      <c r="AS9" s="50" t="str">
        <f t="shared" ca="1" si="13"/>
        <v/>
      </c>
      <c r="AT9" s="50" t="str">
        <f t="shared" ca="1" si="13"/>
        <v/>
      </c>
      <c r="AU9" s="50" t="str">
        <f t="shared" ca="1" si="13"/>
        <v/>
      </c>
      <c r="AV9" s="50" t="str">
        <f t="shared" ca="1" si="13"/>
        <v/>
      </c>
      <c r="AW9" s="50" t="str">
        <f t="shared" ca="1" si="13"/>
        <v/>
      </c>
      <c r="AX9" s="51" t="str">
        <f t="shared" ca="1" si="13"/>
        <v/>
      </c>
      <c r="AY9" s="52" t="str">
        <f t="shared" ca="1" si="13"/>
        <v/>
      </c>
      <c r="AZ9" s="37">
        <f t="shared" si="16"/>
        <v>54642.857142857145</v>
      </c>
      <c r="BA9" s="37">
        <f t="shared" si="14"/>
        <v>23906.25</v>
      </c>
      <c r="BB9" s="37">
        <f t="shared" si="14"/>
        <v>18214.285714285714</v>
      </c>
      <c r="BC9" s="37">
        <f t="shared" si="14"/>
        <v>27321.428571428572</v>
      </c>
      <c r="BD9" s="37">
        <f t="shared" si="14"/>
        <v>127500</v>
      </c>
      <c r="BE9" s="37">
        <f t="shared" si="14"/>
        <v>10928.571428571428</v>
      </c>
      <c r="BF9" s="140">
        <f t="shared" si="14"/>
        <v>42500</v>
      </c>
      <c r="BG9" s="141"/>
      <c r="BH9" s="141"/>
      <c r="BI9" s="141"/>
      <c r="BJ9" s="141"/>
      <c r="BK9" s="141"/>
      <c r="BL9" s="141"/>
      <c r="BM9" s="141"/>
      <c r="BO9" s="126"/>
      <c r="BQ9">
        <f t="shared" si="4"/>
        <v>5500</v>
      </c>
      <c r="BU9">
        <f t="shared" si="5"/>
        <v>11000</v>
      </c>
    </row>
    <row r="10" spans="1:74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00">
        <v>5.0000000000000001E-3</v>
      </c>
      <c r="F10" s="100">
        <v>8.9999999999999993E-3</v>
      </c>
      <c r="G10" s="100">
        <v>1.7000000000000001E-2</v>
      </c>
      <c r="H10" s="100">
        <v>1E-3</v>
      </c>
      <c r="I10" s="100">
        <v>4.0000000000000001E-3</v>
      </c>
      <c r="J10" s="100">
        <v>2E-3</v>
      </c>
      <c r="K10" s="100">
        <v>5.0000000000000001E-3</v>
      </c>
      <c r="L10" s="41">
        <f t="shared" ca="1" si="6"/>
        <v>0</v>
      </c>
      <c r="M10" s="42">
        <f t="shared" si="7"/>
        <v>0</v>
      </c>
      <c r="N10" s="43">
        <f t="shared" si="7"/>
        <v>0</v>
      </c>
      <c r="O10" s="43">
        <f t="shared" si="7"/>
        <v>0</v>
      </c>
      <c r="P10" s="43">
        <f t="shared" si="7"/>
        <v>0</v>
      </c>
      <c r="Q10" s="43">
        <f t="shared" si="7"/>
        <v>0</v>
      </c>
      <c r="R10" s="43">
        <f t="shared" si="7"/>
        <v>0</v>
      </c>
      <c r="S10" s="44">
        <f t="shared" si="7"/>
        <v>0</v>
      </c>
      <c r="T10" s="45">
        <f t="shared" ca="1" si="8"/>
        <v>0</v>
      </c>
      <c r="U10" s="46">
        <v>2295</v>
      </c>
      <c r="V10" s="47">
        <v>2295</v>
      </c>
      <c r="W10" s="47">
        <v>2295</v>
      </c>
      <c r="X10" s="47">
        <v>2295</v>
      </c>
      <c r="Y10" s="47">
        <v>2295</v>
      </c>
      <c r="Z10" s="47">
        <v>2295</v>
      </c>
      <c r="AA10" s="48">
        <v>2295</v>
      </c>
      <c r="AB10" s="49">
        <f t="shared" ca="1" si="9"/>
        <v>0</v>
      </c>
      <c r="AC10" s="50">
        <f t="shared" ca="1" si="9"/>
        <v>0</v>
      </c>
      <c r="AD10" s="50">
        <f t="shared" ca="1" si="9"/>
        <v>0</v>
      </c>
      <c r="AE10" s="50">
        <f t="shared" ca="1" si="9"/>
        <v>0</v>
      </c>
      <c r="AF10" s="50">
        <f t="shared" ca="1" si="9"/>
        <v>0</v>
      </c>
      <c r="AG10" s="50">
        <f t="shared" ca="1" si="9"/>
        <v>0</v>
      </c>
      <c r="AH10" s="51">
        <f t="shared" ca="1" si="9"/>
        <v>0</v>
      </c>
      <c r="AI10" s="121">
        <f t="shared" ca="1" si="10"/>
        <v>0</v>
      </c>
      <c r="AJ10" s="49">
        <f t="shared" ca="1" si="11"/>
        <v>0</v>
      </c>
      <c r="AK10" s="50">
        <f t="shared" ca="1" si="11"/>
        <v>0</v>
      </c>
      <c r="AL10" s="50">
        <f t="shared" ca="1" si="11"/>
        <v>0</v>
      </c>
      <c r="AM10" s="50">
        <f t="shared" ca="1" si="11"/>
        <v>0</v>
      </c>
      <c r="AN10" s="50">
        <f t="shared" ca="1" si="11"/>
        <v>0</v>
      </c>
      <c r="AO10" s="50">
        <f t="shared" ca="1" si="11"/>
        <v>0</v>
      </c>
      <c r="AP10" s="51">
        <f t="shared" ca="1" si="11"/>
        <v>0</v>
      </c>
      <c r="AQ10" s="52">
        <f t="shared" ca="1" si="12"/>
        <v>0</v>
      </c>
      <c r="AR10" s="49" t="str">
        <f t="shared" ca="1" si="13"/>
        <v/>
      </c>
      <c r="AS10" s="50" t="str">
        <f t="shared" ca="1" si="13"/>
        <v/>
      </c>
      <c r="AT10" s="50" t="str">
        <f t="shared" ca="1" si="13"/>
        <v/>
      </c>
      <c r="AU10" s="50" t="str">
        <f t="shared" ca="1" si="13"/>
        <v/>
      </c>
      <c r="AV10" s="50" t="str">
        <f t="shared" ca="1" si="13"/>
        <v/>
      </c>
      <c r="AW10" s="50" t="str">
        <f t="shared" ca="1" si="13"/>
        <v/>
      </c>
      <c r="AX10" s="51" t="str">
        <f t="shared" ca="1" si="13"/>
        <v/>
      </c>
      <c r="AY10" s="52" t="str">
        <f t="shared" ca="1" si="13"/>
        <v/>
      </c>
      <c r="AZ10" s="37">
        <f t="shared" si="16"/>
        <v>76500</v>
      </c>
      <c r="BA10" s="37">
        <f t="shared" si="14"/>
        <v>42500</v>
      </c>
      <c r="BB10" s="37">
        <f t="shared" si="14"/>
        <v>22500</v>
      </c>
      <c r="BC10" s="37">
        <f t="shared" si="14"/>
        <v>382500</v>
      </c>
      <c r="BD10" s="37">
        <f t="shared" si="14"/>
        <v>95625</v>
      </c>
      <c r="BE10" s="37">
        <f t="shared" si="14"/>
        <v>191250</v>
      </c>
      <c r="BF10" s="140">
        <f t="shared" si="14"/>
        <v>76500</v>
      </c>
      <c r="BG10" s="141"/>
      <c r="BH10" s="141"/>
      <c r="BI10" s="141"/>
      <c r="BJ10" s="141"/>
      <c r="BK10" s="141"/>
      <c r="BL10" s="141"/>
      <c r="BM10" s="141"/>
      <c r="BO10" s="126"/>
    </row>
    <row r="11" spans="1:74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00">
        <v>6.0000000000000001E-3</v>
      </c>
      <c r="F11" s="100">
        <v>1.2999999999999999E-2</v>
      </c>
      <c r="G11" s="100">
        <v>0.01</v>
      </c>
      <c r="H11" s="100">
        <v>1E-3</v>
      </c>
      <c r="I11" s="100">
        <v>5.0000000000000001E-3</v>
      </c>
      <c r="J11" s="100">
        <v>0</v>
      </c>
      <c r="K11" s="100">
        <v>1.4E-2</v>
      </c>
      <c r="L11" s="41">
        <f t="shared" ca="1" si="6"/>
        <v>0</v>
      </c>
      <c r="M11" s="42">
        <f t="shared" si="7"/>
        <v>0</v>
      </c>
      <c r="N11" s="43">
        <f t="shared" si="7"/>
        <v>0</v>
      </c>
      <c r="O11" s="43">
        <f t="shared" si="7"/>
        <v>0</v>
      </c>
      <c r="P11" s="43">
        <f t="shared" si="7"/>
        <v>0</v>
      </c>
      <c r="Q11" s="43">
        <f t="shared" si="7"/>
        <v>0</v>
      </c>
      <c r="R11" s="43">
        <f t="shared" si="7"/>
        <v>0</v>
      </c>
      <c r="S11" s="44">
        <f t="shared" si="7"/>
        <v>0</v>
      </c>
      <c r="T11" s="45">
        <f t="shared" ca="1" si="8"/>
        <v>0</v>
      </c>
      <c r="U11" s="46">
        <v>2295</v>
      </c>
      <c r="V11" s="47">
        <v>2295</v>
      </c>
      <c r="W11" s="47">
        <v>2295</v>
      </c>
      <c r="X11" s="47">
        <v>2295</v>
      </c>
      <c r="Y11" s="47">
        <v>2295</v>
      </c>
      <c r="Z11" s="47">
        <v>2295</v>
      </c>
      <c r="AA11" s="48">
        <v>2295</v>
      </c>
      <c r="AB11" s="49">
        <f t="shared" ca="1" si="9"/>
        <v>0</v>
      </c>
      <c r="AC11" s="50">
        <f t="shared" ca="1" si="9"/>
        <v>0</v>
      </c>
      <c r="AD11" s="50">
        <f t="shared" ca="1" si="9"/>
        <v>0</v>
      </c>
      <c r="AE11" s="50">
        <f t="shared" ca="1" si="9"/>
        <v>0</v>
      </c>
      <c r="AF11" s="50">
        <f t="shared" ca="1" si="9"/>
        <v>0</v>
      </c>
      <c r="AG11" s="50">
        <f t="shared" ca="1" si="9"/>
        <v>0</v>
      </c>
      <c r="AH11" s="51">
        <f t="shared" ca="1" si="9"/>
        <v>0</v>
      </c>
      <c r="AI11" s="121">
        <f t="shared" ca="1" si="10"/>
        <v>0</v>
      </c>
      <c r="AJ11" s="49">
        <f t="shared" ca="1" si="11"/>
        <v>0</v>
      </c>
      <c r="AK11" s="50">
        <f t="shared" ca="1" si="11"/>
        <v>0</v>
      </c>
      <c r="AL11" s="50">
        <f t="shared" ca="1" si="11"/>
        <v>0</v>
      </c>
      <c r="AM11" s="50">
        <f t="shared" ca="1" si="11"/>
        <v>0</v>
      </c>
      <c r="AN11" s="50">
        <f t="shared" ca="1" si="11"/>
        <v>0</v>
      </c>
      <c r="AO11" s="50">
        <f t="shared" ca="1" si="11"/>
        <v>0</v>
      </c>
      <c r="AP11" s="51">
        <f t="shared" ca="1" si="11"/>
        <v>0</v>
      </c>
      <c r="AQ11" s="52">
        <f t="shared" ca="1" si="12"/>
        <v>0</v>
      </c>
      <c r="AR11" s="49" t="str">
        <f t="shared" ca="1" si="13"/>
        <v/>
      </c>
      <c r="AS11" s="50" t="str">
        <f t="shared" ca="1" si="13"/>
        <v/>
      </c>
      <c r="AT11" s="50" t="str">
        <f t="shared" ca="1" si="13"/>
        <v/>
      </c>
      <c r="AU11" s="50" t="str">
        <f t="shared" ca="1" si="13"/>
        <v/>
      </c>
      <c r="AV11" s="50" t="str">
        <f t="shared" ca="1" si="13"/>
        <v/>
      </c>
      <c r="AW11" s="50" t="str">
        <f t="shared" ca="1" si="13"/>
        <v/>
      </c>
      <c r="AX11" s="51" t="str">
        <f t="shared" ca="1" si="13"/>
        <v/>
      </c>
      <c r="AY11" s="52" t="str">
        <f t="shared" ca="1" si="13"/>
        <v/>
      </c>
      <c r="AZ11" s="37">
        <f t="shared" si="16"/>
        <v>63750</v>
      </c>
      <c r="BA11" s="37">
        <f t="shared" si="14"/>
        <v>29423.076923076926</v>
      </c>
      <c r="BB11" s="37">
        <f t="shared" si="14"/>
        <v>38250</v>
      </c>
      <c r="BC11" s="37">
        <f t="shared" si="14"/>
        <v>382500</v>
      </c>
      <c r="BD11" s="37">
        <f t="shared" si="14"/>
        <v>76500</v>
      </c>
      <c r="BE11" s="37" t="str">
        <f t="shared" si="14"/>
        <v>0</v>
      </c>
      <c r="BF11" s="140">
        <f t="shared" si="14"/>
        <v>27321.428571428572</v>
      </c>
      <c r="BG11" s="141"/>
      <c r="BH11" s="141"/>
      <c r="BI11" s="141"/>
      <c r="BJ11" s="141"/>
      <c r="BK11" s="141"/>
      <c r="BL11" s="141"/>
      <c r="BM11" s="141"/>
      <c r="BO11" s="126"/>
    </row>
    <row r="12" spans="1:74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00">
        <v>8.5000000000000006E-2</v>
      </c>
      <c r="F12" s="100">
        <v>7.1999999999999995E-2</v>
      </c>
      <c r="G12" s="100">
        <v>5.8000000000000003E-2</v>
      </c>
      <c r="H12" s="100">
        <v>5.1999999999999998E-2</v>
      </c>
      <c r="I12" s="100">
        <v>7.9000000000000001E-2</v>
      </c>
      <c r="J12" s="100">
        <v>7.5999999999999998E-2</v>
      </c>
      <c r="K12" s="100">
        <v>0.10100000000000001</v>
      </c>
      <c r="L12" s="41">
        <f t="shared" ca="1" si="6"/>
        <v>0</v>
      </c>
      <c r="M12" s="42">
        <f t="shared" si="7"/>
        <v>0</v>
      </c>
      <c r="N12" s="43">
        <f t="shared" si="7"/>
        <v>0</v>
      </c>
      <c r="O12" s="43">
        <f t="shared" si="7"/>
        <v>0</v>
      </c>
      <c r="P12" s="43">
        <f t="shared" si="7"/>
        <v>0</v>
      </c>
      <c r="Q12" s="43">
        <f t="shared" si="7"/>
        <v>0</v>
      </c>
      <c r="R12" s="43">
        <f t="shared" si="7"/>
        <v>0</v>
      </c>
      <c r="S12" s="44">
        <f t="shared" si="7"/>
        <v>0</v>
      </c>
      <c r="T12" s="45">
        <f t="shared" ca="1" si="8"/>
        <v>0</v>
      </c>
      <c r="U12" s="46">
        <v>2295</v>
      </c>
      <c r="V12" s="47">
        <v>2295</v>
      </c>
      <c r="W12" s="47">
        <v>2295</v>
      </c>
      <c r="X12" s="47">
        <v>2295</v>
      </c>
      <c r="Y12" s="47">
        <v>2295</v>
      </c>
      <c r="Z12" s="47">
        <v>2295</v>
      </c>
      <c r="AA12" s="48">
        <v>2295</v>
      </c>
      <c r="AB12" s="49">
        <f t="shared" ca="1" si="9"/>
        <v>0</v>
      </c>
      <c r="AC12" s="50">
        <f t="shared" ca="1" si="9"/>
        <v>0</v>
      </c>
      <c r="AD12" s="50">
        <f t="shared" ca="1" si="9"/>
        <v>0</v>
      </c>
      <c r="AE12" s="50">
        <f t="shared" ca="1" si="9"/>
        <v>0</v>
      </c>
      <c r="AF12" s="50">
        <f t="shared" ca="1" si="9"/>
        <v>0</v>
      </c>
      <c r="AG12" s="50">
        <f t="shared" ca="1" si="9"/>
        <v>0</v>
      </c>
      <c r="AH12" s="51">
        <f t="shared" ca="1" si="9"/>
        <v>0</v>
      </c>
      <c r="AI12" s="121">
        <f t="shared" ca="1" si="10"/>
        <v>0</v>
      </c>
      <c r="AJ12" s="49">
        <f t="shared" ca="1" si="11"/>
        <v>0</v>
      </c>
      <c r="AK12" s="50">
        <f t="shared" ca="1" si="11"/>
        <v>0</v>
      </c>
      <c r="AL12" s="50">
        <f t="shared" ca="1" si="11"/>
        <v>0</v>
      </c>
      <c r="AM12" s="50">
        <f t="shared" ca="1" si="11"/>
        <v>0</v>
      </c>
      <c r="AN12" s="50">
        <f t="shared" ca="1" si="11"/>
        <v>0</v>
      </c>
      <c r="AO12" s="50">
        <f t="shared" ca="1" si="11"/>
        <v>0</v>
      </c>
      <c r="AP12" s="51">
        <f t="shared" ca="1" si="11"/>
        <v>0</v>
      </c>
      <c r="AQ12" s="52">
        <f t="shared" ca="1" si="12"/>
        <v>0</v>
      </c>
      <c r="AR12" s="49" t="str">
        <f t="shared" ca="1" si="13"/>
        <v/>
      </c>
      <c r="AS12" s="50" t="str">
        <f t="shared" ca="1" si="13"/>
        <v/>
      </c>
      <c r="AT12" s="50" t="str">
        <f t="shared" ca="1" si="13"/>
        <v/>
      </c>
      <c r="AU12" s="50" t="str">
        <f t="shared" ca="1" si="13"/>
        <v/>
      </c>
      <c r="AV12" s="50" t="str">
        <f t="shared" ca="1" si="13"/>
        <v/>
      </c>
      <c r="AW12" s="50" t="str">
        <f t="shared" ca="1" si="13"/>
        <v/>
      </c>
      <c r="AX12" s="51" t="str">
        <f t="shared" ca="1" si="13"/>
        <v/>
      </c>
      <c r="AY12" s="52" t="str">
        <f t="shared" ca="1" si="13"/>
        <v/>
      </c>
      <c r="AZ12" s="37">
        <f t="shared" si="16"/>
        <v>4500</v>
      </c>
      <c r="BA12" s="37">
        <f t="shared" si="14"/>
        <v>5312.5</v>
      </c>
      <c r="BB12" s="37">
        <f t="shared" si="14"/>
        <v>6594.8275862068958</v>
      </c>
      <c r="BC12" s="37">
        <f t="shared" si="14"/>
        <v>7355.7692307692314</v>
      </c>
      <c r="BD12" s="37">
        <f t="shared" si="14"/>
        <v>4841.7721518987337</v>
      </c>
      <c r="BE12" s="37">
        <f t="shared" si="14"/>
        <v>5032.894736842105</v>
      </c>
      <c r="BF12" s="140">
        <f t="shared" si="14"/>
        <v>3787.128712871287</v>
      </c>
      <c r="BG12" s="141"/>
      <c r="BH12" s="141"/>
      <c r="BI12" s="141"/>
      <c r="BJ12" s="141"/>
      <c r="BK12" s="141"/>
      <c r="BL12" s="141"/>
      <c r="BM12" s="141"/>
      <c r="BO12" s="126"/>
    </row>
    <row r="13" spans="1:74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00">
        <v>5.8999999999999997E-2</v>
      </c>
      <c r="F13" s="100">
        <v>6.6000000000000003E-2</v>
      </c>
      <c r="G13" s="100">
        <v>7.4999999999999997E-2</v>
      </c>
      <c r="H13" s="100">
        <v>3.1E-2</v>
      </c>
      <c r="I13" s="100">
        <v>8.8999999999999996E-2</v>
      </c>
      <c r="J13" s="100">
        <v>5.2999999999999999E-2</v>
      </c>
      <c r="K13" s="100">
        <v>0.13500000000000001</v>
      </c>
      <c r="L13" s="41">
        <f t="shared" ca="1" si="6"/>
        <v>96</v>
      </c>
      <c r="M13" s="42">
        <f t="shared" si="7"/>
        <v>0</v>
      </c>
      <c r="N13" s="43">
        <f t="shared" si="7"/>
        <v>0</v>
      </c>
      <c r="O13" s="43">
        <f t="shared" si="7"/>
        <v>0</v>
      </c>
      <c r="P13" s="43">
        <f t="shared" si="7"/>
        <v>0</v>
      </c>
      <c r="Q13" s="43">
        <f t="shared" si="7"/>
        <v>0</v>
      </c>
      <c r="R13" s="43">
        <f t="shared" si="7"/>
        <v>0</v>
      </c>
      <c r="S13" s="44">
        <f t="shared" si="7"/>
        <v>4</v>
      </c>
      <c r="T13" s="45">
        <f t="shared" ca="1" si="8"/>
        <v>16</v>
      </c>
      <c r="U13" s="46">
        <v>2295</v>
      </c>
      <c r="V13" s="47">
        <v>2295</v>
      </c>
      <c r="W13" s="47">
        <v>2295</v>
      </c>
      <c r="X13" s="47">
        <v>2295</v>
      </c>
      <c r="Y13" s="47">
        <v>2295</v>
      </c>
      <c r="Z13" s="47">
        <v>2295</v>
      </c>
      <c r="AA13" s="48">
        <v>2295</v>
      </c>
      <c r="AB13" s="49">
        <f t="shared" ca="1" si="9"/>
        <v>0</v>
      </c>
      <c r="AC13" s="50">
        <f t="shared" ca="1" si="9"/>
        <v>0</v>
      </c>
      <c r="AD13" s="50">
        <f t="shared" ca="1" si="9"/>
        <v>0</v>
      </c>
      <c r="AE13" s="50">
        <f t="shared" ca="1" si="9"/>
        <v>0</v>
      </c>
      <c r="AF13" s="50">
        <f t="shared" ca="1" si="9"/>
        <v>0</v>
      </c>
      <c r="AG13" s="50">
        <f t="shared" ca="1" si="9"/>
        <v>0</v>
      </c>
      <c r="AH13" s="51">
        <f t="shared" ca="1" si="9"/>
        <v>36720</v>
      </c>
      <c r="AI13" s="121">
        <f t="shared" ca="1" si="10"/>
        <v>36720</v>
      </c>
      <c r="AJ13" s="49">
        <f t="shared" ca="1" si="11"/>
        <v>0</v>
      </c>
      <c r="AK13" s="50">
        <f t="shared" ca="1" si="11"/>
        <v>0</v>
      </c>
      <c r="AL13" s="50">
        <f t="shared" ca="1" si="11"/>
        <v>0</v>
      </c>
      <c r="AM13" s="50">
        <f t="shared" ca="1" si="11"/>
        <v>0</v>
      </c>
      <c r="AN13" s="50">
        <f t="shared" ca="1" si="11"/>
        <v>0</v>
      </c>
      <c r="AO13" s="50">
        <f t="shared" ca="1" si="11"/>
        <v>0</v>
      </c>
      <c r="AP13" s="51">
        <f t="shared" ca="1" si="11"/>
        <v>12.96</v>
      </c>
      <c r="AQ13" s="52">
        <f t="shared" ca="1" si="12"/>
        <v>12.96</v>
      </c>
      <c r="AR13" s="49" t="str">
        <f t="shared" ca="1" si="13"/>
        <v/>
      </c>
      <c r="AS13" s="50" t="str">
        <f t="shared" ca="1" si="13"/>
        <v/>
      </c>
      <c r="AT13" s="50" t="str">
        <f t="shared" ca="1" si="13"/>
        <v/>
      </c>
      <c r="AU13" s="50" t="str">
        <f t="shared" ca="1" si="13"/>
        <v/>
      </c>
      <c r="AV13" s="50" t="str">
        <f t="shared" ca="1" si="13"/>
        <v/>
      </c>
      <c r="AW13" s="50" t="str">
        <f t="shared" ca="1" si="13"/>
        <v/>
      </c>
      <c r="AX13" s="51">
        <f t="shared" ca="1" si="13"/>
        <v>2833.333333333333</v>
      </c>
      <c r="AY13" s="52">
        <f t="shared" ca="1" si="13"/>
        <v>2833.333333333333</v>
      </c>
      <c r="AZ13" s="37">
        <f t="shared" si="16"/>
        <v>6483.0508474576272</v>
      </c>
      <c r="BA13" s="37">
        <f t="shared" si="14"/>
        <v>5795.454545454545</v>
      </c>
      <c r="BB13" s="37">
        <f t="shared" si="14"/>
        <v>5100</v>
      </c>
      <c r="BC13" s="37">
        <f t="shared" si="14"/>
        <v>12338.709677419354</v>
      </c>
      <c r="BD13" s="37">
        <f t="shared" si="14"/>
        <v>4297.7528089887646</v>
      </c>
      <c r="BE13" s="37">
        <f t="shared" si="14"/>
        <v>7216.9811320754716</v>
      </c>
      <c r="BF13" s="140">
        <f t="shared" si="14"/>
        <v>2833.333333333333</v>
      </c>
      <c r="BG13" s="141">
        <f>VLOOKUP(AZ13,$BQ$2:$BR$9,2,TRUE)</f>
        <v>0</v>
      </c>
      <c r="BH13" s="141">
        <f t="shared" ref="BH13:BH29" si="17">VLOOKUP(BA13,$BQ$2:$BR$9,2,TRUE)</f>
        <v>0</v>
      </c>
      <c r="BI13" s="141">
        <f t="shared" ref="BI13:BI29" si="18">VLOOKUP(BB13,$BQ$2:$BR$9,2,TRUE)</f>
        <v>0</v>
      </c>
      <c r="BJ13" s="141">
        <f t="shared" ref="BJ13:BJ29" si="19">VLOOKUP(BC13,$BQ$2:$BR$9,2,TRUE)</f>
        <v>0</v>
      </c>
      <c r="BK13" s="141">
        <f t="shared" ref="BK13:BK29" si="20">VLOOKUP(BD13,$BQ$2:$BR$9,2,TRUE)</f>
        <v>0</v>
      </c>
      <c r="BL13" s="141">
        <f t="shared" ref="BL13:BL29" si="21">VLOOKUP(BE13,$BQ$2:$BR$9,2,TRUE)</f>
        <v>0</v>
      </c>
      <c r="BM13" s="141">
        <f t="shared" ref="BM13:BM29" si="22">VLOOKUP(BF13,$BQ$2:$BR$9,2,TRUE)</f>
        <v>4</v>
      </c>
      <c r="BO13" s="126"/>
    </row>
    <row r="14" spans="1:74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00">
        <v>8.2000000000000003E-2</v>
      </c>
      <c r="F14" s="100">
        <v>0.16800000000000001</v>
      </c>
      <c r="G14" s="100">
        <v>0.154</v>
      </c>
      <c r="H14" s="100">
        <v>0.121</v>
      </c>
      <c r="I14" s="100">
        <v>0.12</v>
      </c>
      <c r="J14" s="100">
        <v>0.26900000000000002</v>
      </c>
      <c r="K14" s="100">
        <v>0.113</v>
      </c>
      <c r="L14" s="41">
        <f t="shared" ca="1" si="6"/>
        <v>192</v>
      </c>
      <c r="M14" s="42">
        <f t="shared" si="7"/>
        <v>0</v>
      </c>
      <c r="N14" s="43">
        <f t="shared" si="7"/>
        <v>2</v>
      </c>
      <c r="O14" s="43">
        <f t="shared" si="7"/>
        <v>0</v>
      </c>
      <c r="P14" s="43">
        <f t="shared" si="7"/>
        <v>0</v>
      </c>
      <c r="Q14" s="43">
        <f t="shared" si="7"/>
        <v>0</v>
      </c>
      <c r="R14" s="43">
        <f t="shared" si="7"/>
        <v>6</v>
      </c>
      <c r="S14" s="44">
        <f t="shared" si="7"/>
        <v>0</v>
      </c>
      <c r="T14" s="45">
        <f t="shared" ca="1" si="8"/>
        <v>32</v>
      </c>
      <c r="U14" s="46">
        <v>3400</v>
      </c>
      <c r="V14" s="47">
        <v>3400</v>
      </c>
      <c r="W14" s="47">
        <v>3400</v>
      </c>
      <c r="X14" s="47">
        <v>3400</v>
      </c>
      <c r="Y14" s="47">
        <v>3400</v>
      </c>
      <c r="Z14" s="47">
        <v>3400</v>
      </c>
      <c r="AA14" s="48">
        <v>3400</v>
      </c>
      <c r="AB14" s="49">
        <f t="shared" ca="1" si="9"/>
        <v>0</v>
      </c>
      <c r="AC14" s="50">
        <f t="shared" ca="1" si="9"/>
        <v>27200</v>
      </c>
      <c r="AD14" s="50">
        <f t="shared" ca="1" si="9"/>
        <v>0</v>
      </c>
      <c r="AE14" s="50">
        <f t="shared" ca="1" si="9"/>
        <v>0</v>
      </c>
      <c r="AF14" s="50">
        <f t="shared" ca="1" si="9"/>
        <v>0</v>
      </c>
      <c r="AG14" s="50">
        <f t="shared" ca="1" si="9"/>
        <v>81600</v>
      </c>
      <c r="AH14" s="51">
        <f t="shared" ca="1" si="9"/>
        <v>0</v>
      </c>
      <c r="AI14" s="121">
        <f t="shared" ca="1" si="10"/>
        <v>108800</v>
      </c>
      <c r="AJ14" s="49">
        <f t="shared" ca="1" si="11"/>
        <v>0</v>
      </c>
      <c r="AK14" s="50">
        <f t="shared" ca="1" si="11"/>
        <v>8.0640000000000001</v>
      </c>
      <c r="AL14" s="50">
        <f t="shared" ca="1" si="11"/>
        <v>0</v>
      </c>
      <c r="AM14" s="50">
        <f t="shared" ca="1" si="11"/>
        <v>0</v>
      </c>
      <c r="AN14" s="50">
        <f t="shared" ca="1" si="11"/>
        <v>0</v>
      </c>
      <c r="AO14" s="50">
        <f t="shared" ca="1" si="11"/>
        <v>38.736000000000004</v>
      </c>
      <c r="AP14" s="51">
        <f t="shared" ca="1" si="11"/>
        <v>0</v>
      </c>
      <c r="AQ14" s="52">
        <f t="shared" ca="1" si="12"/>
        <v>46.800000000000004</v>
      </c>
      <c r="AR14" s="49" t="str">
        <f t="shared" ca="1" si="13"/>
        <v/>
      </c>
      <c r="AS14" s="50">
        <f t="shared" ca="1" si="13"/>
        <v>3373.0158730158728</v>
      </c>
      <c r="AT14" s="50" t="str">
        <f t="shared" ca="1" si="13"/>
        <v/>
      </c>
      <c r="AU14" s="50" t="str">
        <f t="shared" ca="1" si="13"/>
        <v/>
      </c>
      <c r="AV14" s="50" t="str">
        <f t="shared" ca="1" si="13"/>
        <v/>
      </c>
      <c r="AW14" s="50">
        <f t="shared" ca="1" si="13"/>
        <v>2106.5675340768275</v>
      </c>
      <c r="AX14" s="51" t="str">
        <f t="shared" ca="1" si="13"/>
        <v/>
      </c>
      <c r="AY14" s="52">
        <f t="shared" ca="1" si="13"/>
        <v>2324.7863247863247</v>
      </c>
      <c r="AZ14" s="37">
        <f t="shared" si="16"/>
        <v>6910.5691056910564</v>
      </c>
      <c r="BA14" s="37">
        <f t="shared" si="14"/>
        <v>3373.0158730158728</v>
      </c>
      <c r="BB14" s="37">
        <f t="shared" si="14"/>
        <v>3679.6536796536793</v>
      </c>
      <c r="BC14" s="37">
        <f t="shared" si="14"/>
        <v>4683.1955922865009</v>
      </c>
      <c r="BD14" s="37">
        <f t="shared" si="14"/>
        <v>4722.2222222222217</v>
      </c>
      <c r="BE14" s="37">
        <f t="shared" si="14"/>
        <v>2106.5675340768275</v>
      </c>
      <c r="BF14" s="140">
        <f t="shared" si="14"/>
        <v>5014.7492625368723</v>
      </c>
      <c r="BG14" s="141">
        <f t="shared" ref="BG14:BG29" si="23">VLOOKUP(AZ14,$BQ$2:$BR$9,2,TRUE)</f>
        <v>0</v>
      </c>
      <c r="BH14" s="141">
        <f t="shared" si="17"/>
        <v>2</v>
      </c>
      <c r="BI14" s="141">
        <f t="shared" si="18"/>
        <v>0</v>
      </c>
      <c r="BJ14" s="141">
        <f t="shared" si="19"/>
        <v>0</v>
      </c>
      <c r="BK14" s="141">
        <f t="shared" si="20"/>
        <v>0</v>
      </c>
      <c r="BL14" s="141">
        <f t="shared" si="21"/>
        <v>6</v>
      </c>
      <c r="BM14" s="141">
        <f t="shared" si="22"/>
        <v>0</v>
      </c>
      <c r="BO14" s="126"/>
    </row>
    <row r="15" spans="1:74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00">
        <v>0.245</v>
      </c>
      <c r="F15" s="100">
        <v>0.317</v>
      </c>
      <c r="G15" s="100">
        <v>0.441</v>
      </c>
      <c r="H15" s="100">
        <v>0.38500000000000001</v>
      </c>
      <c r="I15" s="100">
        <v>0.629</v>
      </c>
      <c r="J15" s="100">
        <v>0.372</v>
      </c>
      <c r="K15" s="100">
        <v>0.30599999999999999</v>
      </c>
      <c r="L15" s="41">
        <f t="shared" ca="1" si="6"/>
        <v>240</v>
      </c>
      <c r="M15" s="42">
        <f t="shared" si="7"/>
        <v>0</v>
      </c>
      <c r="N15" s="43">
        <f t="shared" si="7"/>
        <v>0</v>
      </c>
      <c r="O15" s="43">
        <f t="shared" si="7"/>
        <v>2</v>
      </c>
      <c r="P15" s="43">
        <f t="shared" si="7"/>
        <v>0</v>
      </c>
      <c r="Q15" s="43">
        <f t="shared" si="7"/>
        <v>6</v>
      </c>
      <c r="R15" s="43">
        <f t="shared" si="7"/>
        <v>0</v>
      </c>
      <c r="S15" s="44">
        <f t="shared" si="7"/>
        <v>0</v>
      </c>
      <c r="T15" s="45">
        <f t="shared" ca="1" si="8"/>
        <v>40</v>
      </c>
      <c r="U15" s="46">
        <v>8500</v>
      </c>
      <c r="V15" s="47">
        <v>8500</v>
      </c>
      <c r="W15" s="47">
        <v>8500</v>
      </c>
      <c r="X15" s="47">
        <v>8500</v>
      </c>
      <c r="Y15" s="47">
        <v>8500</v>
      </c>
      <c r="Z15" s="47">
        <v>8500</v>
      </c>
      <c r="AA15" s="48">
        <v>8500</v>
      </c>
      <c r="AB15" s="49">
        <f t="shared" ca="1" si="9"/>
        <v>0</v>
      </c>
      <c r="AC15" s="50">
        <f t="shared" ca="1" si="9"/>
        <v>0</v>
      </c>
      <c r="AD15" s="50">
        <f t="shared" ca="1" si="9"/>
        <v>85000</v>
      </c>
      <c r="AE15" s="50">
        <f t="shared" ca="1" si="9"/>
        <v>0</v>
      </c>
      <c r="AF15" s="50">
        <f t="shared" ca="1" si="9"/>
        <v>255000</v>
      </c>
      <c r="AG15" s="50">
        <f t="shared" ca="1" si="9"/>
        <v>0</v>
      </c>
      <c r="AH15" s="51">
        <f t="shared" ca="1" si="9"/>
        <v>0</v>
      </c>
      <c r="AI15" s="121">
        <f t="shared" ca="1" si="10"/>
        <v>340000</v>
      </c>
      <c r="AJ15" s="49">
        <f t="shared" ca="1" si="11"/>
        <v>0</v>
      </c>
      <c r="AK15" s="50">
        <f t="shared" ca="1" si="11"/>
        <v>0</v>
      </c>
      <c r="AL15" s="50">
        <f t="shared" ca="1" si="11"/>
        <v>26.46</v>
      </c>
      <c r="AM15" s="50">
        <f t="shared" ca="1" si="11"/>
        <v>0</v>
      </c>
      <c r="AN15" s="50">
        <f t="shared" ca="1" si="11"/>
        <v>113.22</v>
      </c>
      <c r="AO15" s="50">
        <f t="shared" ca="1" si="11"/>
        <v>0</v>
      </c>
      <c r="AP15" s="51">
        <f t="shared" ca="1" si="11"/>
        <v>0</v>
      </c>
      <c r="AQ15" s="52">
        <f t="shared" ca="1" si="12"/>
        <v>139.68</v>
      </c>
      <c r="AR15" s="49" t="str">
        <f t="shared" ca="1" si="13"/>
        <v/>
      </c>
      <c r="AS15" s="50" t="str">
        <f t="shared" ca="1" si="13"/>
        <v/>
      </c>
      <c r="AT15" s="50">
        <f t="shared" ca="1" si="13"/>
        <v>3212.3960695389264</v>
      </c>
      <c r="AU15" s="50" t="str">
        <f t="shared" ca="1" si="13"/>
        <v/>
      </c>
      <c r="AV15" s="50">
        <f t="shared" ca="1" si="13"/>
        <v>2252.2522522522522</v>
      </c>
      <c r="AW15" s="50" t="str">
        <f t="shared" ca="1" si="13"/>
        <v/>
      </c>
      <c r="AX15" s="51" t="str">
        <f t="shared" ca="1" si="13"/>
        <v/>
      </c>
      <c r="AY15" s="52">
        <f t="shared" ca="1" si="13"/>
        <v>2434.135166093929</v>
      </c>
      <c r="AZ15" s="37">
        <f t="shared" si="16"/>
        <v>5782.3129251700684</v>
      </c>
      <c r="BA15" s="37">
        <f t="shared" si="14"/>
        <v>4468.9800210304948</v>
      </c>
      <c r="BB15" s="37">
        <f t="shared" si="14"/>
        <v>3212.3960695389269</v>
      </c>
      <c r="BC15" s="37">
        <f t="shared" si="14"/>
        <v>3679.6536796536798</v>
      </c>
      <c r="BD15" s="37">
        <f t="shared" si="14"/>
        <v>2252.2522522522522</v>
      </c>
      <c r="BE15" s="37">
        <f t="shared" si="14"/>
        <v>3808.2437275985667</v>
      </c>
      <c r="BF15" s="140">
        <f t="shared" si="14"/>
        <v>4629.6296296296296</v>
      </c>
      <c r="BG15" s="141">
        <f t="shared" si="23"/>
        <v>0</v>
      </c>
      <c r="BH15" s="141">
        <f t="shared" si="17"/>
        <v>0</v>
      </c>
      <c r="BI15" s="141">
        <f t="shared" si="18"/>
        <v>2</v>
      </c>
      <c r="BJ15" s="141">
        <f t="shared" si="19"/>
        <v>0</v>
      </c>
      <c r="BK15" s="141">
        <f t="shared" si="20"/>
        <v>6</v>
      </c>
      <c r="BL15" s="141">
        <f t="shared" si="21"/>
        <v>0</v>
      </c>
      <c r="BM15" s="141">
        <f t="shared" si="22"/>
        <v>0</v>
      </c>
      <c r="BO15" s="126"/>
    </row>
    <row r="16" spans="1:74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00">
        <v>0.36</v>
      </c>
      <c r="F16" s="100">
        <v>0.40600000000000003</v>
      </c>
      <c r="G16" s="100">
        <v>0.47599999999999998</v>
      </c>
      <c r="H16" s="100">
        <v>0.50700000000000001</v>
      </c>
      <c r="I16" s="100">
        <v>0.41099999999999998</v>
      </c>
      <c r="J16" s="100">
        <v>0.45</v>
      </c>
      <c r="K16" s="100">
        <v>0.36399999999999999</v>
      </c>
      <c r="L16" s="41">
        <f t="shared" ca="1" si="6"/>
        <v>396</v>
      </c>
      <c r="M16" s="42">
        <f t="shared" si="7"/>
        <v>0</v>
      </c>
      <c r="N16" s="43">
        <f t="shared" si="7"/>
        <v>2</v>
      </c>
      <c r="O16" s="43">
        <f t="shared" si="7"/>
        <v>4</v>
      </c>
      <c r="P16" s="43">
        <f t="shared" si="7"/>
        <v>4</v>
      </c>
      <c r="Q16" s="43">
        <f t="shared" si="7"/>
        <v>2</v>
      </c>
      <c r="R16" s="43">
        <f t="shared" si="7"/>
        <v>2</v>
      </c>
      <c r="S16" s="44">
        <f t="shared" si="7"/>
        <v>0</v>
      </c>
      <c r="T16" s="45">
        <f t="shared" ca="1" si="8"/>
        <v>66</v>
      </c>
      <c r="U16" s="46">
        <v>8500</v>
      </c>
      <c r="V16" s="47">
        <v>8500</v>
      </c>
      <c r="W16" s="47">
        <v>8500</v>
      </c>
      <c r="X16" s="47">
        <v>8500</v>
      </c>
      <c r="Y16" s="47">
        <v>8500</v>
      </c>
      <c r="Z16" s="47">
        <v>8500</v>
      </c>
      <c r="AA16" s="48">
        <v>8500</v>
      </c>
      <c r="AB16" s="49">
        <f t="shared" ca="1" si="9"/>
        <v>0</v>
      </c>
      <c r="AC16" s="50">
        <f t="shared" ca="1" si="9"/>
        <v>68000</v>
      </c>
      <c r="AD16" s="50">
        <f t="shared" ca="1" si="9"/>
        <v>170000</v>
      </c>
      <c r="AE16" s="50">
        <f t="shared" ca="1" si="9"/>
        <v>170000</v>
      </c>
      <c r="AF16" s="50">
        <f t="shared" ca="1" si="9"/>
        <v>85000</v>
      </c>
      <c r="AG16" s="50">
        <f t="shared" ca="1" si="9"/>
        <v>68000</v>
      </c>
      <c r="AH16" s="51">
        <f t="shared" ca="1" si="9"/>
        <v>0</v>
      </c>
      <c r="AI16" s="121">
        <f t="shared" ca="1" si="10"/>
        <v>561000</v>
      </c>
      <c r="AJ16" s="49">
        <f t="shared" ca="1" si="11"/>
        <v>0</v>
      </c>
      <c r="AK16" s="50">
        <f t="shared" ca="1" si="11"/>
        <v>19.488</v>
      </c>
      <c r="AL16" s="50">
        <f t="shared" ca="1" si="11"/>
        <v>57.12</v>
      </c>
      <c r="AM16" s="50">
        <f t="shared" ca="1" si="11"/>
        <v>60.84</v>
      </c>
      <c r="AN16" s="50">
        <f t="shared" ca="1" si="11"/>
        <v>24.66</v>
      </c>
      <c r="AO16" s="50">
        <f t="shared" ca="1" si="11"/>
        <v>21.6</v>
      </c>
      <c r="AP16" s="51">
        <f t="shared" ca="1" si="11"/>
        <v>0</v>
      </c>
      <c r="AQ16" s="52">
        <f t="shared" ca="1" si="12"/>
        <v>183.708</v>
      </c>
      <c r="AR16" s="49" t="str">
        <f t="shared" ca="1" si="13"/>
        <v/>
      </c>
      <c r="AS16" s="50">
        <f t="shared" ca="1" si="13"/>
        <v>3489.3267651888341</v>
      </c>
      <c r="AT16" s="50">
        <f t="shared" ca="1" si="13"/>
        <v>2976.1904761904761</v>
      </c>
      <c r="AU16" s="50">
        <f t="shared" ca="1" si="13"/>
        <v>2794.214332675871</v>
      </c>
      <c r="AV16" s="50">
        <f t="shared" ca="1" si="13"/>
        <v>3446.8775344687751</v>
      </c>
      <c r="AW16" s="50">
        <f t="shared" ca="1" si="13"/>
        <v>3148.1481481481478</v>
      </c>
      <c r="AX16" s="51" t="str">
        <f t="shared" ca="1" si="13"/>
        <v/>
      </c>
      <c r="AY16" s="52">
        <f t="shared" ca="1" si="13"/>
        <v>3053.7592265987328</v>
      </c>
      <c r="AZ16" s="37">
        <f t="shared" si="16"/>
        <v>3935.1851851851857</v>
      </c>
      <c r="BA16" s="37">
        <f t="shared" si="14"/>
        <v>3489.3267651888341</v>
      </c>
      <c r="BB16" s="37">
        <f t="shared" si="14"/>
        <v>2976.1904761904766</v>
      </c>
      <c r="BC16" s="37">
        <f t="shared" si="14"/>
        <v>2794.2143326758714</v>
      </c>
      <c r="BD16" s="37">
        <f t="shared" si="14"/>
        <v>3446.8775344687756</v>
      </c>
      <c r="BE16" s="37">
        <f t="shared" si="14"/>
        <v>3148.1481481481483</v>
      </c>
      <c r="BF16" s="140">
        <f t="shared" si="14"/>
        <v>3891.9413919413923</v>
      </c>
      <c r="BG16" s="141">
        <f t="shared" si="23"/>
        <v>0</v>
      </c>
      <c r="BH16" s="141">
        <f t="shared" si="17"/>
        <v>2</v>
      </c>
      <c r="BI16" s="141">
        <f t="shared" si="18"/>
        <v>4</v>
      </c>
      <c r="BJ16" s="141">
        <f t="shared" si="19"/>
        <v>4</v>
      </c>
      <c r="BK16" s="141">
        <f t="shared" si="20"/>
        <v>2</v>
      </c>
      <c r="BL16" s="141">
        <f t="shared" si="21"/>
        <v>2</v>
      </c>
      <c r="BM16" s="141">
        <f t="shared" si="22"/>
        <v>0</v>
      </c>
      <c r="BO16" s="126"/>
    </row>
    <row r="17" spans="2:67" ht="15" thickBot="1">
      <c r="B17" s="3" t="s">
        <v>50</v>
      </c>
      <c r="C17" s="39">
        <v>0.45833333333333331</v>
      </c>
      <c r="D17" s="40">
        <v>0.5</v>
      </c>
      <c r="E17" s="100">
        <v>0.222</v>
      </c>
      <c r="F17" s="100">
        <v>0.193</v>
      </c>
      <c r="G17" s="100">
        <v>0.38200000000000001</v>
      </c>
      <c r="H17" s="100">
        <v>0.51400000000000001</v>
      </c>
      <c r="I17" s="100">
        <v>0.26700000000000002</v>
      </c>
      <c r="J17" s="100">
        <v>0.51700000000000002</v>
      </c>
      <c r="K17" s="100">
        <v>0.16300000000000001</v>
      </c>
      <c r="L17" s="41">
        <f t="shared" ca="1" si="6"/>
        <v>216</v>
      </c>
      <c r="M17" s="42">
        <f t="shared" si="7"/>
        <v>0</v>
      </c>
      <c r="N17" s="43">
        <f t="shared" si="7"/>
        <v>0</v>
      </c>
      <c r="O17" s="43">
        <f t="shared" si="7"/>
        <v>0</v>
      </c>
      <c r="P17" s="43">
        <f t="shared" si="7"/>
        <v>4</v>
      </c>
      <c r="Q17" s="43">
        <f t="shared" si="7"/>
        <v>0</v>
      </c>
      <c r="R17" s="43">
        <f t="shared" si="7"/>
        <v>4</v>
      </c>
      <c r="S17" s="44">
        <f t="shared" si="7"/>
        <v>0</v>
      </c>
      <c r="T17" s="45">
        <f t="shared" ca="1" si="8"/>
        <v>36</v>
      </c>
      <c r="U17" s="46">
        <v>8500</v>
      </c>
      <c r="V17" s="47">
        <v>8500</v>
      </c>
      <c r="W17" s="47">
        <v>8500</v>
      </c>
      <c r="X17" s="47">
        <v>8500</v>
      </c>
      <c r="Y17" s="47">
        <v>8500</v>
      </c>
      <c r="Z17" s="47">
        <v>8500</v>
      </c>
      <c r="AA17" s="48">
        <v>8500</v>
      </c>
      <c r="AB17" s="49">
        <f t="shared" ca="1" si="9"/>
        <v>0</v>
      </c>
      <c r="AC17" s="50">
        <f t="shared" ca="1" si="9"/>
        <v>0</v>
      </c>
      <c r="AD17" s="50">
        <f t="shared" ca="1" si="9"/>
        <v>0</v>
      </c>
      <c r="AE17" s="50">
        <f t="shared" ca="1" si="9"/>
        <v>170000</v>
      </c>
      <c r="AF17" s="50">
        <f t="shared" ca="1" si="9"/>
        <v>0</v>
      </c>
      <c r="AG17" s="50">
        <f t="shared" ca="1" si="9"/>
        <v>136000</v>
      </c>
      <c r="AH17" s="51">
        <f t="shared" ca="1" si="9"/>
        <v>0</v>
      </c>
      <c r="AI17" s="121">
        <f t="shared" ca="1" si="10"/>
        <v>306000</v>
      </c>
      <c r="AJ17" s="49">
        <f t="shared" ca="1" si="11"/>
        <v>0</v>
      </c>
      <c r="AK17" s="50">
        <f t="shared" ca="1" si="11"/>
        <v>0</v>
      </c>
      <c r="AL17" s="50">
        <f t="shared" ca="1" si="11"/>
        <v>0</v>
      </c>
      <c r="AM17" s="50">
        <f t="shared" ca="1" si="11"/>
        <v>61.68</v>
      </c>
      <c r="AN17" s="50">
        <f t="shared" ca="1" si="11"/>
        <v>0</v>
      </c>
      <c r="AO17" s="50">
        <f t="shared" ca="1" si="11"/>
        <v>49.632000000000005</v>
      </c>
      <c r="AP17" s="51">
        <f t="shared" ca="1" si="11"/>
        <v>0</v>
      </c>
      <c r="AQ17" s="52">
        <f t="shared" ca="1" si="12"/>
        <v>111.31200000000001</v>
      </c>
      <c r="AR17" s="49" t="str">
        <f t="shared" ca="1" si="13"/>
        <v/>
      </c>
      <c r="AS17" s="50" t="str">
        <f t="shared" ca="1" si="13"/>
        <v/>
      </c>
      <c r="AT17" s="50" t="str">
        <f t="shared" ca="1" si="13"/>
        <v/>
      </c>
      <c r="AU17" s="50">
        <f t="shared" ca="1" si="13"/>
        <v>2756.160830090791</v>
      </c>
      <c r="AV17" s="50" t="str">
        <f t="shared" ca="1" si="13"/>
        <v/>
      </c>
      <c r="AW17" s="50">
        <f t="shared" ca="1" si="13"/>
        <v>2740.1676337846548</v>
      </c>
      <c r="AX17" s="51" t="str">
        <f t="shared" ca="1" si="13"/>
        <v/>
      </c>
      <c r="AY17" s="52">
        <f t="shared" ca="1" si="13"/>
        <v>2749.0297542043982</v>
      </c>
      <c r="AZ17" s="37">
        <f t="shared" si="16"/>
        <v>6381.3813813813813</v>
      </c>
      <c r="BA17" s="37">
        <f t="shared" si="14"/>
        <v>7340.2417962003456</v>
      </c>
      <c r="BB17" s="37">
        <f t="shared" si="14"/>
        <v>3708.5514834205933</v>
      </c>
      <c r="BC17" s="37">
        <f t="shared" si="14"/>
        <v>2756.1608300907915</v>
      </c>
      <c r="BD17" s="37">
        <f t="shared" si="14"/>
        <v>5305.8676654182273</v>
      </c>
      <c r="BE17" s="37">
        <f t="shared" si="14"/>
        <v>2740.1676337846552</v>
      </c>
      <c r="BF17" s="140">
        <f t="shared" si="14"/>
        <v>8691.2065439672806</v>
      </c>
      <c r="BG17" s="141">
        <f t="shared" si="23"/>
        <v>0</v>
      </c>
      <c r="BH17" s="141">
        <f t="shared" si="17"/>
        <v>0</v>
      </c>
      <c r="BI17" s="141">
        <f t="shared" si="18"/>
        <v>0</v>
      </c>
      <c r="BJ17" s="141">
        <f t="shared" si="19"/>
        <v>4</v>
      </c>
      <c r="BK17" s="141">
        <f t="shared" si="20"/>
        <v>0</v>
      </c>
      <c r="BL17" s="141">
        <f t="shared" si="21"/>
        <v>4</v>
      </c>
      <c r="BM17" s="141">
        <f t="shared" si="22"/>
        <v>0</v>
      </c>
      <c r="BO17" s="126"/>
    </row>
    <row r="18" spans="2:67" ht="15" thickBot="1">
      <c r="B18" s="3" t="s">
        <v>51</v>
      </c>
      <c r="C18" s="39">
        <v>0.5</v>
      </c>
      <c r="D18" s="40">
        <v>0.54166666666666663</v>
      </c>
      <c r="E18" s="100">
        <v>0.153</v>
      </c>
      <c r="F18" s="100">
        <v>0.18</v>
      </c>
      <c r="G18" s="100">
        <v>0.17899999999999999</v>
      </c>
      <c r="H18" s="100">
        <v>0.20899999999999999</v>
      </c>
      <c r="I18" s="100">
        <v>0.25800000000000001</v>
      </c>
      <c r="J18" s="100">
        <v>0.214</v>
      </c>
      <c r="K18" s="100">
        <v>0.186</v>
      </c>
      <c r="L18" s="41">
        <f t="shared" ca="1" si="6"/>
        <v>60</v>
      </c>
      <c r="M18" s="42">
        <f t="shared" si="7"/>
        <v>0</v>
      </c>
      <c r="N18" s="43">
        <f t="shared" si="7"/>
        <v>0</v>
      </c>
      <c r="O18" s="43">
        <f t="shared" si="7"/>
        <v>0</v>
      </c>
      <c r="P18" s="43">
        <f t="shared" si="7"/>
        <v>0</v>
      </c>
      <c r="Q18" s="43">
        <f t="shared" si="7"/>
        <v>2</v>
      </c>
      <c r="R18" s="43">
        <f t="shared" si="7"/>
        <v>0</v>
      </c>
      <c r="S18" s="44">
        <f t="shared" si="7"/>
        <v>0</v>
      </c>
      <c r="T18" s="45">
        <f t="shared" ca="1" si="8"/>
        <v>10</v>
      </c>
      <c r="U18" s="46">
        <v>5100</v>
      </c>
      <c r="V18" s="47">
        <v>5100</v>
      </c>
      <c r="W18" s="47">
        <v>5100</v>
      </c>
      <c r="X18" s="47">
        <v>5100</v>
      </c>
      <c r="Y18" s="47">
        <v>5100</v>
      </c>
      <c r="Z18" s="47">
        <v>5100</v>
      </c>
      <c r="AA18" s="48">
        <v>5100</v>
      </c>
      <c r="AB18" s="49">
        <f t="shared" ca="1" si="9"/>
        <v>0</v>
      </c>
      <c r="AC18" s="50">
        <f t="shared" ca="1" si="9"/>
        <v>0</v>
      </c>
      <c r="AD18" s="50">
        <f t="shared" ca="1" si="9"/>
        <v>0</v>
      </c>
      <c r="AE18" s="50">
        <f t="shared" ca="1" si="9"/>
        <v>0</v>
      </c>
      <c r="AF18" s="50">
        <f t="shared" ca="1" si="9"/>
        <v>51000</v>
      </c>
      <c r="AG18" s="50">
        <f t="shared" ca="1" si="9"/>
        <v>0</v>
      </c>
      <c r="AH18" s="51">
        <f t="shared" ca="1" si="9"/>
        <v>0</v>
      </c>
      <c r="AI18" s="121">
        <f t="shared" ca="1" si="10"/>
        <v>51000</v>
      </c>
      <c r="AJ18" s="49">
        <f t="shared" ca="1" si="11"/>
        <v>0</v>
      </c>
      <c r="AK18" s="50">
        <f t="shared" ca="1" si="11"/>
        <v>0</v>
      </c>
      <c r="AL18" s="50">
        <f t="shared" ca="1" si="11"/>
        <v>0</v>
      </c>
      <c r="AM18" s="50">
        <f t="shared" ca="1" si="11"/>
        <v>0</v>
      </c>
      <c r="AN18" s="50">
        <f t="shared" ca="1" si="11"/>
        <v>15.48</v>
      </c>
      <c r="AO18" s="50">
        <f t="shared" ca="1" si="11"/>
        <v>0</v>
      </c>
      <c r="AP18" s="51">
        <f t="shared" ca="1" si="11"/>
        <v>0</v>
      </c>
      <c r="AQ18" s="52">
        <f t="shared" ca="1" si="12"/>
        <v>15.48</v>
      </c>
      <c r="AR18" s="49" t="str">
        <f t="shared" ca="1" si="13"/>
        <v/>
      </c>
      <c r="AS18" s="50" t="str">
        <f t="shared" ca="1" si="13"/>
        <v/>
      </c>
      <c r="AT18" s="50" t="str">
        <f t="shared" ca="1" si="13"/>
        <v/>
      </c>
      <c r="AU18" s="50" t="str">
        <f t="shared" ca="1" si="13"/>
        <v/>
      </c>
      <c r="AV18" s="50">
        <f t="shared" ca="1" si="13"/>
        <v>3294.5736434108526</v>
      </c>
      <c r="AW18" s="50" t="str">
        <f t="shared" ca="1" si="13"/>
        <v/>
      </c>
      <c r="AX18" s="51" t="str">
        <f t="shared" ca="1" si="13"/>
        <v/>
      </c>
      <c r="AY18" s="52">
        <f t="shared" ca="1" si="13"/>
        <v>3294.5736434108526</v>
      </c>
      <c r="AZ18" s="37">
        <f t="shared" si="16"/>
        <v>5555.5555555555557</v>
      </c>
      <c r="BA18" s="37">
        <f t="shared" si="14"/>
        <v>4722.2222222222226</v>
      </c>
      <c r="BB18" s="37">
        <f t="shared" si="14"/>
        <v>4748.6033519553075</v>
      </c>
      <c r="BC18" s="37">
        <f t="shared" si="14"/>
        <v>4066.9856459330144</v>
      </c>
      <c r="BD18" s="37">
        <f t="shared" si="14"/>
        <v>3294.5736434108526</v>
      </c>
      <c r="BE18" s="37">
        <f t="shared" si="14"/>
        <v>3971.9626168224299</v>
      </c>
      <c r="BF18" s="140">
        <f t="shared" si="14"/>
        <v>4569.8924731182797</v>
      </c>
      <c r="BG18" s="141">
        <f t="shared" si="23"/>
        <v>0</v>
      </c>
      <c r="BH18" s="141">
        <f t="shared" si="17"/>
        <v>0</v>
      </c>
      <c r="BI18" s="141">
        <f t="shared" si="18"/>
        <v>0</v>
      </c>
      <c r="BJ18" s="141">
        <f t="shared" si="19"/>
        <v>0</v>
      </c>
      <c r="BK18" s="141">
        <f t="shared" si="20"/>
        <v>2</v>
      </c>
      <c r="BL18" s="141">
        <f t="shared" si="21"/>
        <v>0</v>
      </c>
      <c r="BM18" s="141">
        <f t="shared" si="22"/>
        <v>0</v>
      </c>
      <c r="BO18" s="126"/>
    </row>
    <row r="19" spans="2:67" ht="15" thickBot="1">
      <c r="B19" s="3" t="s">
        <v>51</v>
      </c>
      <c r="C19" s="39">
        <v>0.54166666666666663</v>
      </c>
      <c r="D19" s="40">
        <v>0.58333333333333337</v>
      </c>
      <c r="E19" s="100">
        <v>0.14599999999999999</v>
      </c>
      <c r="F19" s="100">
        <v>0.23400000000000001</v>
      </c>
      <c r="G19" s="100">
        <v>0.32900000000000001</v>
      </c>
      <c r="H19" s="100">
        <v>0.17699999999999999</v>
      </c>
      <c r="I19" s="100">
        <v>0.16400000000000001</v>
      </c>
      <c r="J19" s="100">
        <v>0.114</v>
      </c>
      <c r="K19" s="100">
        <v>0.187</v>
      </c>
      <c r="L19" s="41">
        <f t="shared" ca="1" si="6"/>
        <v>120</v>
      </c>
      <c r="M19" s="42">
        <f t="shared" si="7"/>
        <v>0</v>
      </c>
      <c r="N19" s="43">
        <f t="shared" si="7"/>
        <v>0</v>
      </c>
      <c r="O19" s="43">
        <f t="shared" si="7"/>
        <v>4</v>
      </c>
      <c r="P19" s="43">
        <f t="shared" si="7"/>
        <v>0</v>
      </c>
      <c r="Q19" s="43">
        <f t="shared" si="7"/>
        <v>0</v>
      </c>
      <c r="R19" s="43">
        <f t="shared" si="7"/>
        <v>0</v>
      </c>
      <c r="S19" s="44">
        <f t="shared" si="7"/>
        <v>0</v>
      </c>
      <c r="T19" s="45">
        <f t="shared" ca="1" si="8"/>
        <v>20</v>
      </c>
      <c r="U19" s="46">
        <v>5100</v>
      </c>
      <c r="V19" s="47">
        <v>5100</v>
      </c>
      <c r="W19" s="47">
        <v>5100</v>
      </c>
      <c r="X19" s="47">
        <v>5100</v>
      </c>
      <c r="Y19" s="47">
        <v>5100</v>
      </c>
      <c r="Z19" s="47">
        <v>5100</v>
      </c>
      <c r="AA19" s="48">
        <v>5100</v>
      </c>
      <c r="AB19" s="49">
        <f t="shared" ca="1" si="9"/>
        <v>0</v>
      </c>
      <c r="AC19" s="50">
        <f t="shared" ca="1" si="9"/>
        <v>0</v>
      </c>
      <c r="AD19" s="50">
        <f t="shared" ca="1" si="9"/>
        <v>102000</v>
      </c>
      <c r="AE19" s="50">
        <f t="shared" ca="1" si="9"/>
        <v>0</v>
      </c>
      <c r="AF19" s="50">
        <f t="shared" ca="1" si="9"/>
        <v>0</v>
      </c>
      <c r="AG19" s="50">
        <f t="shared" ca="1" si="9"/>
        <v>0</v>
      </c>
      <c r="AH19" s="51">
        <f t="shared" ca="1" si="9"/>
        <v>0</v>
      </c>
      <c r="AI19" s="121">
        <f t="shared" ca="1" si="10"/>
        <v>102000</v>
      </c>
      <c r="AJ19" s="49">
        <f t="shared" ca="1" si="11"/>
        <v>0</v>
      </c>
      <c r="AK19" s="50">
        <f t="shared" ca="1" si="11"/>
        <v>0</v>
      </c>
      <c r="AL19" s="50">
        <f t="shared" ca="1" si="11"/>
        <v>39.480000000000004</v>
      </c>
      <c r="AM19" s="50">
        <f t="shared" ca="1" si="11"/>
        <v>0</v>
      </c>
      <c r="AN19" s="50">
        <f t="shared" ca="1" si="11"/>
        <v>0</v>
      </c>
      <c r="AO19" s="50">
        <f t="shared" ca="1" si="11"/>
        <v>0</v>
      </c>
      <c r="AP19" s="51">
        <f t="shared" ca="1" si="11"/>
        <v>0</v>
      </c>
      <c r="AQ19" s="52">
        <f t="shared" ca="1" si="12"/>
        <v>39.480000000000004</v>
      </c>
      <c r="AR19" s="49" t="str">
        <f t="shared" ca="1" si="13"/>
        <v/>
      </c>
      <c r="AS19" s="50" t="str">
        <f t="shared" ca="1" si="13"/>
        <v/>
      </c>
      <c r="AT19" s="50">
        <f t="shared" ca="1" si="13"/>
        <v>2583.5866261398173</v>
      </c>
      <c r="AU19" s="50" t="str">
        <f t="shared" ca="1" si="13"/>
        <v/>
      </c>
      <c r="AV19" s="50" t="str">
        <f t="shared" ca="1" si="13"/>
        <v/>
      </c>
      <c r="AW19" s="50" t="str">
        <f t="shared" ca="1" si="13"/>
        <v/>
      </c>
      <c r="AX19" s="51" t="str">
        <f t="shared" ca="1" si="13"/>
        <v/>
      </c>
      <c r="AY19" s="52">
        <f t="shared" ca="1" si="13"/>
        <v>2583.5866261398173</v>
      </c>
      <c r="AZ19" s="37">
        <f t="shared" si="16"/>
        <v>5821.9178082191784</v>
      </c>
      <c r="BA19" s="37">
        <f t="shared" si="14"/>
        <v>3632.4786324786323</v>
      </c>
      <c r="BB19" s="37">
        <f t="shared" si="14"/>
        <v>2583.5866261398173</v>
      </c>
      <c r="BC19" s="37">
        <f t="shared" si="14"/>
        <v>4802.2598870056499</v>
      </c>
      <c r="BD19" s="37">
        <f t="shared" si="14"/>
        <v>5182.9268292682927</v>
      </c>
      <c r="BE19" s="37">
        <f t="shared" si="14"/>
        <v>7456.1403508771928</v>
      </c>
      <c r="BF19" s="140">
        <f t="shared" si="14"/>
        <v>4545.454545454545</v>
      </c>
      <c r="BG19" s="141">
        <f t="shared" si="23"/>
        <v>0</v>
      </c>
      <c r="BH19" s="141">
        <f t="shared" si="17"/>
        <v>0</v>
      </c>
      <c r="BI19" s="141">
        <f t="shared" si="18"/>
        <v>4</v>
      </c>
      <c r="BJ19" s="141">
        <f t="shared" si="19"/>
        <v>0</v>
      </c>
      <c r="BK19" s="141">
        <f t="shared" si="20"/>
        <v>0</v>
      </c>
      <c r="BL19" s="141">
        <f t="shared" si="21"/>
        <v>0</v>
      </c>
      <c r="BM19" s="141">
        <f t="shared" si="22"/>
        <v>0</v>
      </c>
      <c r="BO19" s="126"/>
    </row>
    <row r="20" spans="2:67" ht="15" thickBot="1">
      <c r="B20" s="3" t="s">
        <v>52</v>
      </c>
      <c r="C20" s="39">
        <v>0.58333333333333337</v>
      </c>
      <c r="D20" s="40">
        <v>0.625</v>
      </c>
      <c r="E20" s="100">
        <v>0.27300000000000002</v>
      </c>
      <c r="F20" s="100">
        <v>0.41399999999999998</v>
      </c>
      <c r="G20" s="100">
        <v>0.27300000000000002</v>
      </c>
      <c r="H20" s="100">
        <v>0.215</v>
      </c>
      <c r="I20" s="100">
        <v>0.38</v>
      </c>
      <c r="J20" s="100">
        <v>0.22700000000000001</v>
      </c>
      <c r="K20" s="100">
        <v>0.45</v>
      </c>
      <c r="L20" s="41">
        <f t="shared" ca="1" si="6"/>
        <v>576</v>
      </c>
      <c r="M20" s="42">
        <f t="shared" si="7"/>
        <v>2</v>
      </c>
      <c r="N20" s="43">
        <f t="shared" si="7"/>
        <v>6</v>
      </c>
      <c r="O20" s="43">
        <f t="shared" si="7"/>
        <v>2</v>
      </c>
      <c r="P20" s="43">
        <f t="shared" si="7"/>
        <v>0</v>
      </c>
      <c r="Q20" s="43">
        <f t="shared" si="7"/>
        <v>6</v>
      </c>
      <c r="R20" s="43">
        <f t="shared" si="7"/>
        <v>0</v>
      </c>
      <c r="S20" s="44">
        <f t="shared" si="7"/>
        <v>6</v>
      </c>
      <c r="T20" s="45">
        <f t="shared" ca="1" si="8"/>
        <v>96</v>
      </c>
      <c r="U20" s="46">
        <v>5100</v>
      </c>
      <c r="V20" s="47">
        <v>5100</v>
      </c>
      <c r="W20" s="47">
        <v>5100</v>
      </c>
      <c r="X20" s="47">
        <v>5100</v>
      </c>
      <c r="Y20" s="47">
        <v>5100</v>
      </c>
      <c r="Z20" s="47">
        <v>5100</v>
      </c>
      <c r="AA20" s="48">
        <v>5100</v>
      </c>
      <c r="AB20" s="49">
        <f t="shared" ca="1" si="9"/>
        <v>40800</v>
      </c>
      <c r="AC20" s="50">
        <f t="shared" ca="1" si="9"/>
        <v>122400</v>
      </c>
      <c r="AD20" s="50">
        <f t="shared" ca="1" si="9"/>
        <v>51000</v>
      </c>
      <c r="AE20" s="50">
        <f t="shared" ca="1" si="9"/>
        <v>0</v>
      </c>
      <c r="AF20" s="50">
        <f t="shared" ca="1" si="9"/>
        <v>153000</v>
      </c>
      <c r="AG20" s="50">
        <f t="shared" ca="1" si="9"/>
        <v>0</v>
      </c>
      <c r="AH20" s="51">
        <f t="shared" ca="1" si="9"/>
        <v>122400</v>
      </c>
      <c r="AI20" s="121">
        <f t="shared" ca="1" si="10"/>
        <v>489600</v>
      </c>
      <c r="AJ20" s="49">
        <f t="shared" ca="1" si="11"/>
        <v>13.104000000000001</v>
      </c>
      <c r="AK20" s="50">
        <f t="shared" ca="1" si="11"/>
        <v>59.616</v>
      </c>
      <c r="AL20" s="50">
        <f t="shared" ca="1" si="11"/>
        <v>16.380000000000003</v>
      </c>
      <c r="AM20" s="50">
        <f t="shared" ca="1" si="11"/>
        <v>0</v>
      </c>
      <c r="AN20" s="50">
        <f t="shared" ca="1" si="11"/>
        <v>68.400000000000006</v>
      </c>
      <c r="AO20" s="50">
        <f t="shared" ca="1" si="11"/>
        <v>0</v>
      </c>
      <c r="AP20" s="51">
        <f t="shared" ca="1" si="11"/>
        <v>64.8</v>
      </c>
      <c r="AQ20" s="52">
        <f t="shared" ca="1" si="12"/>
        <v>222.3</v>
      </c>
      <c r="AR20" s="49">
        <f t="shared" ca="1" si="13"/>
        <v>3113.5531135531132</v>
      </c>
      <c r="AS20" s="50">
        <f t="shared" ca="1" si="13"/>
        <v>2053.1400966183573</v>
      </c>
      <c r="AT20" s="50">
        <f t="shared" ca="1" si="13"/>
        <v>3113.5531135531132</v>
      </c>
      <c r="AU20" s="50" t="str">
        <f t="shared" ca="1" si="13"/>
        <v/>
      </c>
      <c r="AV20" s="50">
        <f t="shared" ca="1" si="13"/>
        <v>2236.8421052631579</v>
      </c>
      <c r="AW20" s="50" t="str">
        <f t="shared" ca="1" si="13"/>
        <v/>
      </c>
      <c r="AX20" s="51">
        <f t="shared" ca="1" si="13"/>
        <v>1888.8888888888889</v>
      </c>
      <c r="AY20" s="52">
        <f t="shared" ca="1" si="13"/>
        <v>2202.4291497975705</v>
      </c>
      <c r="AZ20" s="37">
        <f t="shared" si="16"/>
        <v>3113.5531135531132</v>
      </c>
      <c r="BA20" s="37">
        <f t="shared" si="14"/>
        <v>2053.1400966183578</v>
      </c>
      <c r="BB20" s="37">
        <f t="shared" si="14"/>
        <v>3113.5531135531132</v>
      </c>
      <c r="BC20" s="37">
        <f t="shared" si="14"/>
        <v>3953.4883720930234</v>
      </c>
      <c r="BD20" s="37">
        <f t="shared" si="14"/>
        <v>2236.8421052631579</v>
      </c>
      <c r="BE20" s="37">
        <f t="shared" si="14"/>
        <v>3744.4933920704843</v>
      </c>
      <c r="BF20" s="140">
        <f t="shared" si="14"/>
        <v>1888.8888888888889</v>
      </c>
      <c r="BG20" s="141">
        <f t="shared" si="23"/>
        <v>2</v>
      </c>
      <c r="BH20" s="141">
        <f t="shared" si="17"/>
        <v>6</v>
      </c>
      <c r="BI20" s="141">
        <f t="shared" si="18"/>
        <v>2</v>
      </c>
      <c r="BJ20" s="141">
        <f t="shared" si="19"/>
        <v>0</v>
      </c>
      <c r="BK20" s="141">
        <f t="shared" si="20"/>
        <v>6</v>
      </c>
      <c r="BL20" s="141">
        <f t="shared" si="21"/>
        <v>0</v>
      </c>
      <c r="BM20" s="141">
        <f t="shared" si="22"/>
        <v>6</v>
      </c>
      <c r="BO20" s="126"/>
    </row>
    <row r="21" spans="2:67" ht="15" thickBot="1">
      <c r="B21" s="3" t="s">
        <v>52</v>
      </c>
      <c r="C21" s="39">
        <v>0.625</v>
      </c>
      <c r="D21" s="40">
        <v>0.66666666666666663</v>
      </c>
      <c r="E21" s="100">
        <v>0.23100000000000001</v>
      </c>
      <c r="F21" s="100">
        <v>0.246</v>
      </c>
      <c r="G21" s="100">
        <v>0.28799999999999998</v>
      </c>
      <c r="H21" s="100">
        <v>0.26200000000000001</v>
      </c>
      <c r="I21" s="100">
        <v>0.246</v>
      </c>
      <c r="J21" s="100">
        <v>0.30399999999999999</v>
      </c>
      <c r="K21" s="100">
        <v>0.27300000000000002</v>
      </c>
      <c r="L21" s="41">
        <f t="shared" ca="1" si="6"/>
        <v>432</v>
      </c>
      <c r="M21" s="42">
        <f t="shared" si="7"/>
        <v>0</v>
      </c>
      <c r="N21" s="43">
        <f t="shared" si="7"/>
        <v>2</v>
      </c>
      <c r="O21" s="43">
        <f t="shared" si="7"/>
        <v>4</v>
      </c>
      <c r="P21" s="43">
        <f t="shared" si="7"/>
        <v>2</v>
      </c>
      <c r="Q21" s="43">
        <f t="shared" si="7"/>
        <v>2</v>
      </c>
      <c r="R21" s="43">
        <f t="shared" si="7"/>
        <v>4</v>
      </c>
      <c r="S21" s="44">
        <f t="shared" si="7"/>
        <v>2</v>
      </c>
      <c r="T21" s="45">
        <f t="shared" ca="1" si="8"/>
        <v>72</v>
      </c>
      <c r="U21" s="46">
        <v>5100</v>
      </c>
      <c r="V21" s="47">
        <v>5100</v>
      </c>
      <c r="W21" s="47">
        <v>5100</v>
      </c>
      <c r="X21" s="47">
        <v>5100</v>
      </c>
      <c r="Y21" s="47">
        <v>5100</v>
      </c>
      <c r="Z21" s="47">
        <v>5100</v>
      </c>
      <c r="AA21" s="48">
        <v>5100</v>
      </c>
      <c r="AB21" s="49">
        <f t="shared" ca="1" si="9"/>
        <v>0</v>
      </c>
      <c r="AC21" s="50">
        <f t="shared" ca="1" si="9"/>
        <v>40800</v>
      </c>
      <c r="AD21" s="50">
        <f t="shared" ca="1" si="9"/>
        <v>102000</v>
      </c>
      <c r="AE21" s="50">
        <f t="shared" ca="1" si="9"/>
        <v>51000</v>
      </c>
      <c r="AF21" s="50">
        <f t="shared" ca="1" si="9"/>
        <v>51000</v>
      </c>
      <c r="AG21" s="50">
        <f t="shared" ca="1" si="9"/>
        <v>81600</v>
      </c>
      <c r="AH21" s="51">
        <f t="shared" ca="1" si="9"/>
        <v>40800</v>
      </c>
      <c r="AI21" s="121">
        <f t="shared" ca="1" si="10"/>
        <v>367200</v>
      </c>
      <c r="AJ21" s="49">
        <f t="shared" ca="1" si="11"/>
        <v>0</v>
      </c>
      <c r="AK21" s="50">
        <f t="shared" ca="1" si="11"/>
        <v>11.808</v>
      </c>
      <c r="AL21" s="50">
        <f t="shared" ca="1" si="11"/>
        <v>34.559999999999995</v>
      </c>
      <c r="AM21" s="50">
        <f t="shared" ca="1" si="11"/>
        <v>15.72</v>
      </c>
      <c r="AN21" s="50">
        <f t="shared" ca="1" si="11"/>
        <v>14.76</v>
      </c>
      <c r="AO21" s="50">
        <f t="shared" ca="1" si="11"/>
        <v>29.183999999999997</v>
      </c>
      <c r="AP21" s="51">
        <f t="shared" ca="1" si="11"/>
        <v>13.104000000000001</v>
      </c>
      <c r="AQ21" s="52">
        <f t="shared" ca="1" si="12"/>
        <v>119.136</v>
      </c>
      <c r="AR21" s="49" t="str">
        <f t="shared" ca="1" si="13"/>
        <v/>
      </c>
      <c r="AS21" s="50">
        <f t="shared" ca="1" si="13"/>
        <v>3455.2845528455287</v>
      </c>
      <c r="AT21" s="50">
        <f t="shared" ca="1" si="13"/>
        <v>2951.3888888888891</v>
      </c>
      <c r="AU21" s="50">
        <f t="shared" ca="1" si="13"/>
        <v>3244.2748091603053</v>
      </c>
      <c r="AV21" s="50">
        <f t="shared" ca="1" si="13"/>
        <v>3455.2845528455287</v>
      </c>
      <c r="AW21" s="50">
        <f t="shared" ca="1" si="13"/>
        <v>2796.0526315789475</v>
      </c>
      <c r="AX21" s="51">
        <f t="shared" ca="1" si="13"/>
        <v>3113.5531135531132</v>
      </c>
      <c r="AY21" s="52">
        <f t="shared" ca="1" si="13"/>
        <v>3082.1917808219177</v>
      </c>
      <c r="AZ21" s="37">
        <f t="shared" si="16"/>
        <v>3679.6536796536793</v>
      </c>
      <c r="BA21" s="37">
        <f t="shared" si="14"/>
        <v>3455.2845528455287</v>
      </c>
      <c r="BB21" s="37">
        <f t="shared" si="14"/>
        <v>2951.3888888888891</v>
      </c>
      <c r="BC21" s="37">
        <f t="shared" si="14"/>
        <v>3244.2748091603053</v>
      </c>
      <c r="BD21" s="37">
        <f t="shared" si="14"/>
        <v>3455.2845528455287</v>
      </c>
      <c r="BE21" s="37">
        <f t="shared" si="14"/>
        <v>2796.0526315789475</v>
      </c>
      <c r="BF21" s="140">
        <f t="shared" si="14"/>
        <v>3113.5531135531132</v>
      </c>
      <c r="BG21" s="141">
        <f t="shared" si="23"/>
        <v>0</v>
      </c>
      <c r="BH21" s="141">
        <f t="shared" si="17"/>
        <v>2</v>
      </c>
      <c r="BI21" s="141">
        <f t="shared" si="18"/>
        <v>4</v>
      </c>
      <c r="BJ21" s="141">
        <f t="shared" si="19"/>
        <v>2</v>
      </c>
      <c r="BK21" s="141">
        <f t="shared" si="20"/>
        <v>2</v>
      </c>
      <c r="BL21" s="141">
        <f t="shared" si="21"/>
        <v>4</v>
      </c>
      <c r="BM21" s="141">
        <f t="shared" si="22"/>
        <v>2</v>
      </c>
      <c r="BO21" s="126"/>
    </row>
    <row r="22" spans="2:67" ht="15" thickBot="1">
      <c r="B22" s="3" t="s">
        <v>52</v>
      </c>
      <c r="C22" s="39">
        <v>0.66666666666666663</v>
      </c>
      <c r="D22" s="40">
        <v>0.70833333333333337</v>
      </c>
      <c r="E22" s="100">
        <v>0.32600000000000001</v>
      </c>
      <c r="F22" s="100">
        <v>0.29499999999999998</v>
      </c>
      <c r="G22" s="100">
        <v>0.20499999999999999</v>
      </c>
      <c r="H22" s="100">
        <v>0.24299999999999999</v>
      </c>
      <c r="I22" s="100">
        <v>0.222</v>
      </c>
      <c r="J22" s="100">
        <v>0.20399999999999999</v>
      </c>
      <c r="K22" s="100">
        <v>0.28299999999999997</v>
      </c>
      <c r="L22" s="41">
        <f t="shared" ca="1" si="6"/>
        <v>300</v>
      </c>
      <c r="M22" s="42">
        <f t="shared" si="7"/>
        <v>4</v>
      </c>
      <c r="N22" s="43">
        <f t="shared" si="7"/>
        <v>4</v>
      </c>
      <c r="O22" s="43">
        <f t="shared" si="7"/>
        <v>0</v>
      </c>
      <c r="P22" s="43">
        <f t="shared" si="7"/>
        <v>2</v>
      </c>
      <c r="Q22" s="43">
        <f t="shared" si="7"/>
        <v>0</v>
      </c>
      <c r="R22" s="43">
        <f t="shared" si="7"/>
        <v>0</v>
      </c>
      <c r="S22" s="44">
        <f t="shared" si="7"/>
        <v>2</v>
      </c>
      <c r="T22" s="45">
        <f t="shared" ca="1" si="8"/>
        <v>50</v>
      </c>
      <c r="U22" s="46">
        <v>5100</v>
      </c>
      <c r="V22" s="47">
        <v>5100</v>
      </c>
      <c r="W22" s="47">
        <v>5100</v>
      </c>
      <c r="X22" s="47">
        <v>5100</v>
      </c>
      <c r="Y22" s="47">
        <v>5100</v>
      </c>
      <c r="Z22" s="47">
        <v>5100</v>
      </c>
      <c r="AA22" s="48">
        <v>5100</v>
      </c>
      <c r="AB22" s="49">
        <f t="shared" ca="1" si="9"/>
        <v>81600</v>
      </c>
      <c r="AC22" s="50">
        <f t="shared" ca="1" si="9"/>
        <v>81600</v>
      </c>
      <c r="AD22" s="50">
        <f t="shared" ca="1" si="9"/>
        <v>0</v>
      </c>
      <c r="AE22" s="50">
        <f t="shared" ca="1" si="9"/>
        <v>51000</v>
      </c>
      <c r="AF22" s="50">
        <f t="shared" ca="1" si="9"/>
        <v>0</v>
      </c>
      <c r="AG22" s="50">
        <f t="shared" ca="1" si="9"/>
        <v>0</v>
      </c>
      <c r="AH22" s="51">
        <f t="shared" ca="1" si="9"/>
        <v>40800</v>
      </c>
      <c r="AI22" s="121">
        <f t="shared" ca="1" si="10"/>
        <v>255000</v>
      </c>
      <c r="AJ22" s="49">
        <f t="shared" ca="1" si="11"/>
        <v>31.295999999999999</v>
      </c>
      <c r="AK22" s="50">
        <f t="shared" ca="1" si="11"/>
        <v>28.32</v>
      </c>
      <c r="AL22" s="50">
        <f t="shared" ca="1" si="11"/>
        <v>0</v>
      </c>
      <c r="AM22" s="50">
        <f t="shared" ca="1" si="11"/>
        <v>14.58</v>
      </c>
      <c r="AN22" s="50">
        <f t="shared" ca="1" si="11"/>
        <v>0</v>
      </c>
      <c r="AO22" s="50">
        <f t="shared" ca="1" si="11"/>
        <v>0</v>
      </c>
      <c r="AP22" s="51">
        <f t="shared" ca="1" si="11"/>
        <v>13.584</v>
      </c>
      <c r="AQ22" s="52">
        <f t="shared" ca="1" si="12"/>
        <v>87.78</v>
      </c>
      <c r="AR22" s="49">
        <f t="shared" ca="1" si="13"/>
        <v>2607.3619631901843</v>
      </c>
      <c r="AS22" s="50">
        <f t="shared" ca="1" si="13"/>
        <v>2881.3559322033898</v>
      </c>
      <c r="AT22" s="50" t="str">
        <f t="shared" ca="1" si="13"/>
        <v/>
      </c>
      <c r="AU22" s="50">
        <f t="shared" ca="1" si="13"/>
        <v>3497.9423868312756</v>
      </c>
      <c r="AV22" s="50" t="str">
        <f t="shared" ca="1" si="13"/>
        <v/>
      </c>
      <c r="AW22" s="50" t="str">
        <f t="shared" ca="1" si="13"/>
        <v/>
      </c>
      <c r="AX22" s="51">
        <f t="shared" ca="1" si="13"/>
        <v>3003.5335689045937</v>
      </c>
      <c r="AY22" s="52">
        <f t="shared" ca="1" si="13"/>
        <v>2904.98974709501</v>
      </c>
      <c r="AZ22" s="37">
        <f t="shared" si="16"/>
        <v>2607.3619631901838</v>
      </c>
      <c r="BA22" s="37">
        <f t="shared" si="14"/>
        <v>2881.3559322033898</v>
      </c>
      <c r="BB22" s="37">
        <f t="shared" si="14"/>
        <v>4146.3414634146347</v>
      </c>
      <c r="BC22" s="37">
        <f t="shared" si="14"/>
        <v>3497.9423868312756</v>
      </c>
      <c r="BD22" s="37">
        <f t="shared" si="14"/>
        <v>3828.8288288288286</v>
      </c>
      <c r="BE22" s="37">
        <f t="shared" si="14"/>
        <v>4166.666666666667</v>
      </c>
      <c r="BF22" s="140">
        <f t="shared" si="14"/>
        <v>3003.5335689045937</v>
      </c>
      <c r="BG22" s="141">
        <f t="shared" si="23"/>
        <v>4</v>
      </c>
      <c r="BH22" s="141">
        <f t="shared" si="17"/>
        <v>4</v>
      </c>
      <c r="BI22" s="141">
        <f t="shared" si="18"/>
        <v>0</v>
      </c>
      <c r="BJ22" s="141">
        <f t="shared" si="19"/>
        <v>2</v>
      </c>
      <c r="BK22" s="141">
        <f t="shared" si="20"/>
        <v>0</v>
      </c>
      <c r="BL22" s="141">
        <f t="shared" si="21"/>
        <v>0</v>
      </c>
      <c r="BM22" s="141">
        <f t="shared" si="22"/>
        <v>2</v>
      </c>
      <c r="BO22" s="126"/>
    </row>
    <row r="23" spans="2:67" ht="15" thickBot="1">
      <c r="B23" s="3" t="s">
        <v>52</v>
      </c>
      <c r="C23" s="39">
        <v>0.70833333333333337</v>
      </c>
      <c r="D23" s="40">
        <v>0.75</v>
      </c>
      <c r="E23" s="100">
        <v>0.4</v>
      </c>
      <c r="F23" s="100">
        <v>0.498</v>
      </c>
      <c r="G23" s="100">
        <v>0.35899999999999999</v>
      </c>
      <c r="H23" s="100">
        <v>0.39500000000000002</v>
      </c>
      <c r="I23" s="100">
        <v>0.57299999999999995</v>
      </c>
      <c r="J23" s="100">
        <v>0.251</v>
      </c>
      <c r="K23" s="100">
        <v>0.441</v>
      </c>
      <c r="L23" s="41">
        <f t="shared" ca="1" si="6"/>
        <v>1020</v>
      </c>
      <c r="M23" s="42">
        <f t="shared" si="7"/>
        <v>6</v>
      </c>
      <c r="N23" s="43">
        <f t="shared" si="7"/>
        <v>6</v>
      </c>
      <c r="O23" s="43">
        <f t="shared" si="7"/>
        <v>6</v>
      </c>
      <c r="P23" s="43">
        <f t="shared" si="7"/>
        <v>6</v>
      </c>
      <c r="Q23" s="43">
        <f t="shared" si="7"/>
        <v>6</v>
      </c>
      <c r="R23" s="43">
        <f t="shared" si="7"/>
        <v>2</v>
      </c>
      <c r="S23" s="44">
        <f t="shared" si="7"/>
        <v>6</v>
      </c>
      <c r="T23" s="45">
        <f t="shared" ca="1" si="8"/>
        <v>170</v>
      </c>
      <c r="U23" s="46">
        <v>5100</v>
      </c>
      <c r="V23" s="47">
        <v>5100</v>
      </c>
      <c r="W23" s="47">
        <v>5100</v>
      </c>
      <c r="X23" s="47">
        <v>5100</v>
      </c>
      <c r="Y23" s="47">
        <v>5100</v>
      </c>
      <c r="Z23" s="47">
        <v>5100</v>
      </c>
      <c r="AA23" s="48">
        <v>5100</v>
      </c>
      <c r="AB23" s="49">
        <f t="shared" ca="1" si="9"/>
        <v>122400</v>
      </c>
      <c r="AC23" s="50">
        <f t="shared" ca="1" si="9"/>
        <v>122400</v>
      </c>
      <c r="AD23" s="50">
        <f t="shared" ca="1" si="9"/>
        <v>153000</v>
      </c>
      <c r="AE23" s="50">
        <f t="shared" ca="1" si="9"/>
        <v>153000</v>
      </c>
      <c r="AF23" s="50">
        <f t="shared" ca="1" si="9"/>
        <v>153000</v>
      </c>
      <c r="AG23" s="50">
        <f t="shared" ca="1" si="9"/>
        <v>40800</v>
      </c>
      <c r="AH23" s="51">
        <f t="shared" ca="1" si="9"/>
        <v>122400</v>
      </c>
      <c r="AI23" s="121">
        <f t="shared" ca="1" si="10"/>
        <v>867000</v>
      </c>
      <c r="AJ23" s="49">
        <f t="shared" ca="1" si="11"/>
        <v>57.6</v>
      </c>
      <c r="AK23" s="50">
        <f t="shared" ca="1" si="11"/>
        <v>71.712000000000003</v>
      </c>
      <c r="AL23" s="50">
        <f t="shared" ca="1" si="11"/>
        <v>64.62</v>
      </c>
      <c r="AM23" s="50">
        <f t="shared" ca="1" si="11"/>
        <v>71.100000000000009</v>
      </c>
      <c r="AN23" s="50">
        <f t="shared" ca="1" si="11"/>
        <v>103.13999999999999</v>
      </c>
      <c r="AO23" s="50">
        <f t="shared" ca="1" si="11"/>
        <v>12.048</v>
      </c>
      <c r="AP23" s="51">
        <f t="shared" ca="1" si="11"/>
        <v>63.503999999999998</v>
      </c>
      <c r="AQ23" s="52">
        <f t="shared" ca="1" si="12"/>
        <v>443.72400000000005</v>
      </c>
      <c r="AR23" s="49">
        <f t="shared" ca="1" si="13"/>
        <v>2125</v>
      </c>
      <c r="AS23" s="50">
        <f t="shared" ca="1" si="13"/>
        <v>1706.8273092369477</v>
      </c>
      <c r="AT23" s="50">
        <f t="shared" ca="1" si="13"/>
        <v>2367.6880222841223</v>
      </c>
      <c r="AU23" s="50">
        <f t="shared" ca="1" si="13"/>
        <v>2151.8987341772149</v>
      </c>
      <c r="AV23" s="50">
        <f t="shared" ca="1" si="13"/>
        <v>1483.4205933682376</v>
      </c>
      <c r="AW23" s="50">
        <f t="shared" ca="1" si="13"/>
        <v>3386.4541832669324</v>
      </c>
      <c r="AX23" s="51">
        <f t="shared" ca="1" si="13"/>
        <v>1927.4376417233561</v>
      </c>
      <c r="AY23" s="52">
        <f t="shared" ca="1" si="13"/>
        <v>1953.9172999432078</v>
      </c>
      <c r="AZ23" s="37">
        <f t="shared" si="16"/>
        <v>2125</v>
      </c>
      <c r="BA23" s="37">
        <f t="shared" si="14"/>
        <v>1706.8273092369477</v>
      </c>
      <c r="BB23" s="37">
        <f t="shared" si="14"/>
        <v>2367.6880222841228</v>
      </c>
      <c r="BC23" s="37">
        <f t="shared" si="14"/>
        <v>2151.8987341772149</v>
      </c>
      <c r="BD23" s="37">
        <f t="shared" si="14"/>
        <v>1483.4205933682374</v>
      </c>
      <c r="BE23" s="37">
        <f t="shared" si="14"/>
        <v>3386.4541832669324</v>
      </c>
      <c r="BF23" s="140">
        <f t="shared" si="14"/>
        <v>1927.4376417233559</v>
      </c>
      <c r="BG23" s="141">
        <f t="shared" si="23"/>
        <v>6</v>
      </c>
      <c r="BH23" s="141">
        <f t="shared" si="17"/>
        <v>6</v>
      </c>
      <c r="BI23" s="141">
        <f t="shared" si="18"/>
        <v>6</v>
      </c>
      <c r="BJ23" s="141">
        <f t="shared" si="19"/>
        <v>6</v>
      </c>
      <c r="BK23" s="141">
        <f t="shared" si="20"/>
        <v>6</v>
      </c>
      <c r="BL23" s="141">
        <f t="shared" si="21"/>
        <v>2</v>
      </c>
      <c r="BM23" s="141">
        <f t="shared" si="22"/>
        <v>6</v>
      </c>
      <c r="BO23" s="126"/>
    </row>
    <row r="24" spans="2:67" ht="15" thickBot="1">
      <c r="B24" s="3" t="s">
        <v>48</v>
      </c>
      <c r="C24" s="39">
        <v>0.75</v>
      </c>
      <c r="D24" s="40">
        <v>0.79166666666666663</v>
      </c>
      <c r="E24" s="100">
        <v>0.39500000000000002</v>
      </c>
      <c r="F24" s="100">
        <v>0.64500000000000002</v>
      </c>
      <c r="G24" s="100">
        <v>0.63700000000000001</v>
      </c>
      <c r="H24" s="100">
        <v>0.63800000000000001</v>
      </c>
      <c r="I24" s="100">
        <v>0.72699999999999998</v>
      </c>
      <c r="J24" s="100">
        <v>0.505</v>
      </c>
      <c r="K24" s="100">
        <v>0.64600000000000002</v>
      </c>
      <c r="L24" s="41">
        <f t="shared" ca="1" si="6"/>
        <v>924</v>
      </c>
      <c r="M24" s="42">
        <f t="shared" si="7"/>
        <v>0</v>
      </c>
      <c r="N24" s="43">
        <f t="shared" si="7"/>
        <v>6</v>
      </c>
      <c r="O24" s="43">
        <f t="shared" si="7"/>
        <v>6</v>
      </c>
      <c r="P24" s="43">
        <f t="shared" si="7"/>
        <v>6</v>
      </c>
      <c r="Q24" s="43">
        <f t="shared" si="7"/>
        <v>6</v>
      </c>
      <c r="R24" s="43">
        <f t="shared" si="7"/>
        <v>4</v>
      </c>
      <c r="S24" s="44">
        <f t="shared" si="7"/>
        <v>6</v>
      </c>
      <c r="T24" s="45">
        <f t="shared" ca="1" si="8"/>
        <v>154</v>
      </c>
      <c r="U24" s="46">
        <v>8500</v>
      </c>
      <c r="V24" s="47">
        <v>8500</v>
      </c>
      <c r="W24" s="47">
        <v>8500</v>
      </c>
      <c r="X24" s="47">
        <v>8500</v>
      </c>
      <c r="Y24" s="47">
        <v>8500</v>
      </c>
      <c r="Z24" s="47">
        <v>8500</v>
      </c>
      <c r="AA24" s="48">
        <v>8500</v>
      </c>
      <c r="AB24" s="49">
        <f t="shared" ca="1" si="9"/>
        <v>0</v>
      </c>
      <c r="AC24" s="50">
        <f t="shared" ca="1" si="9"/>
        <v>204000</v>
      </c>
      <c r="AD24" s="50">
        <f t="shared" ca="1" si="9"/>
        <v>255000</v>
      </c>
      <c r="AE24" s="50">
        <f t="shared" ca="1" si="9"/>
        <v>255000</v>
      </c>
      <c r="AF24" s="50">
        <f t="shared" ca="1" si="9"/>
        <v>255000</v>
      </c>
      <c r="AG24" s="50">
        <f t="shared" ca="1" si="9"/>
        <v>136000</v>
      </c>
      <c r="AH24" s="51">
        <f t="shared" ca="1" si="9"/>
        <v>204000</v>
      </c>
      <c r="AI24" s="121">
        <f t="shared" ca="1" si="10"/>
        <v>1309000</v>
      </c>
      <c r="AJ24" s="49">
        <f t="shared" ca="1" si="11"/>
        <v>0</v>
      </c>
      <c r="AK24" s="50">
        <f t="shared" ca="1" si="11"/>
        <v>92.88</v>
      </c>
      <c r="AL24" s="50">
        <f t="shared" ca="1" si="11"/>
        <v>114.66</v>
      </c>
      <c r="AM24" s="50">
        <f t="shared" ca="1" si="11"/>
        <v>114.84</v>
      </c>
      <c r="AN24" s="50">
        <f t="shared" ca="1" si="11"/>
        <v>130.85999999999999</v>
      </c>
      <c r="AO24" s="50">
        <f t="shared" ca="1" si="11"/>
        <v>48.480000000000004</v>
      </c>
      <c r="AP24" s="51">
        <f t="shared" ca="1" si="11"/>
        <v>93.024000000000001</v>
      </c>
      <c r="AQ24" s="52">
        <f t="shared" ca="1" si="12"/>
        <v>594.74400000000003</v>
      </c>
      <c r="AR24" s="49" t="str">
        <f t="shared" ca="1" si="13"/>
        <v/>
      </c>
      <c r="AS24" s="50">
        <f t="shared" ca="1" si="13"/>
        <v>2196.3824289405684</v>
      </c>
      <c r="AT24" s="50">
        <f t="shared" ca="1" si="13"/>
        <v>2223.9665096807953</v>
      </c>
      <c r="AU24" s="50">
        <f t="shared" ca="1" si="13"/>
        <v>2220.4806687565306</v>
      </c>
      <c r="AV24" s="50">
        <f t="shared" ca="1" si="13"/>
        <v>1948.647409445209</v>
      </c>
      <c r="AW24" s="50">
        <f t="shared" ca="1" si="13"/>
        <v>2805.280528052805</v>
      </c>
      <c r="AX24" s="51">
        <f t="shared" ca="1" si="13"/>
        <v>2192.9824561403507</v>
      </c>
      <c r="AY24" s="52">
        <f t="shared" ca="1" si="13"/>
        <v>2200.9469620542618</v>
      </c>
      <c r="AZ24" s="37">
        <f t="shared" si="16"/>
        <v>3586.4978902953585</v>
      </c>
      <c r="BA24" s="37">
        <f t="shared" si="14"/>
        <v>2196.3824289405684</v>
      </c>
      <c r="BB24" s="37">
        <f t="shared" si="14"/>
        <v>2223.9665096807953</v>
      </c>
      <c r="BC24" s="37">
        <f t="shared" si="14"/>
        <v>2220.480668756531</v>
      </c>
      <c r="BD24" s="37">
        <f t="shared" si="14"/>
        <v>1948.6474094452087</v>
      </c>
      <c r="BE24" s="37">
        <f t="shared" si="14"/>
        <v>2805.2805280528055</v>
      </c>
      <c r="BF24" s="140">
        <f t="shared" si="14"/>
        <v>2192.9824561403511</v>
      </c>
      <c r="BG24" s="141">
        <f t="shared" si="23"/>
        <v>0</v>
      </c>
      <c r="BH24" s="141">
        <f t="shared" si="17"/>
        <v>6</v>
      </c>
      <c r="BI24" s="141">
        <f t="shared" si="18"/>
        <v>6</v>
      </c>
      <c r="BJ24" s="141">
        <f t="shared" si="19"/>
        <v>6</v>
      </c>
      <c r="BK24" s="141">
        <f t="shared" si="20"/>
        <v>6</v>
      </c>
      <c r="BL24" s="141">
        <f t="shared" si="21"/>
        <v>4</v>
      </c>
      <c r="BM24" s="141">
        <f t="shared" si="22"/>
        <v>6</v>
      </c>
      <c r="BO24" s="126"/>
    </row>
    <row r="25" spans="2:67" ht="15" thickBot="1">
      <c r="B25" s="3" t="s">
        <v>48</v>
      </c>
      <c r="C25" s="39">
        <v>0.79166666666666663</v>
      </c>
      <c r="D25" s="40">
        <v>0.83333333333333337</v>
      </c>
      <c r="E25" s="100">
        <v>0.40600000000000003</v>
      </c>
      <c r="F25" s="100">
        <v>0.94099999999999995</v>
      </c>
      <c r="G25" s="100">
        <v>0.83199999999999996</v>
      </c>
      <c r="H25" s="100">
        <v>1.1200000000000001</v>
      </c>
      <c r="I25" s="100">
        <v>1.2430000000000001</v>
      </c>
      <c r="J25" s="100">
        <v>0.48899999999999999</v>
      </c>
      <c r="K25" s="100">
        <v>0.57099999999999995</v>
      </c>
      <c r="L25" s="41">
        <f t="shared" ca="1" si="6"/>
        <v>180</v>
      </c>
      <c r="M25" s="42">
        <f t="shared" si="7"/>
        <v>0</v>
      </c>
      <c r="N25" s="43">
        <f t="shared" si="7"/>
        <v>0</v>
      </c>
      <c r="O25" s="43">
        <f t="shared" si="7"/>
        <v>0</v>
      </c>
      <c r="P25" s="43">
        <f t="shared" si="7"/>
        <v>2</v>
      </c>
      <c r="Q25" s="43">
        <f t="shared" si="7"/>
        <v>4</v>
      </c>
      <c r="R25" s="43">
        <f t="shared" si="7"/>
        <v>0</v>
      </c>
      <c r="S25" s="44">
        <f t="shared" si="7"/>
        <v>0</v>
      </c>
      <c r="T25" s="45">
        <f t="shared" ca="1" si="8"/>
        <v>30</v>
      </c>
      <c r="U25" s="46">
        <v>21675</v>
      </c>
      <c r="V25" s="47">
        <v>21675</v>
      </c>
      <c r="W25" s="47">
        <v>21675</v>
      </c>
      <c r="X25" s="47">
        <v>21675</v>
      </c>
      <c r="Y25" s="47">
        <v>21675</v>
      </c>
      <c r="Z25" s="47">
        <v>21675</v>
      </c>
      <c r="AA25" s="48">
        <v>21675</v>
      </c>
      <c r="AB25" s="49">
        <f t="shared" ca="1" si="9"/>
        <v>0</v>
      </c>
      <c r="AC25" s="50">
        <f t="shared" ca="1" si="9"/>
        <v>0</v>
      </c>
      <c r="AD25" s="50">
        <f t="shared" ca="1" si="9"/>
        <v>0</v>
      </c>
      <c r="AE25" s="50">
        <f t="shared" ca="1" si="9"/>
        <v>216750</v>
      </c>
      <c r="AF25" s="50">
        <f t="shared" ca="1" si="9"/>
        <v>433500</v>
      </c>
      <c r="AG25" s="50">
        <f t="shared" ca="1" si="9"/>
        <v>0</v>
      </c>
      <c r="AH25" s="51">
        <f t="shared" ca="1" si="9"/>
        <v>0</v>
      </c>
      <c r="AI25" s="121">
        <f t="shared" ca="1" si="10"/>
        <v>650250</v>
      </c>
      <c r="AJ25" s="49">
        <f t="shared" ca="1" si="11"/>
        <v>0</v>
      </c>
      <c r="AK25" s="50">
        <f t="shared" ca="1" si="11"/>
        <v>0</v>
      </c>
      <c r="AL25" s="50">
        <f t="shared" ca="1" si="11"/>
        <v>0</v>
      </c>
      <c r="AM25" s="50">
        <f t="shared" ca="1" si="11"/>
        <v>67.2</v>
      </c>
      <c r="AN25" s="50">
        <f t="shared" ca="1" si="11"/>
        <v>149.16000000000003</v>
      </c>
      <c r="AO25" s="50">
        <f t="shared" ca="1" si="11"/>
        <v>0</v>
      </c>
      <c r="AP25" s="51">
        <f t="shared" ca="1" si="11"/>
        <v>0</v>
      </c>
      <c r="AQ25" s="52">
        <f t="shared" ca="1" si="12"/>
        <v>216.36</v>
      </c>
      <c r="AR25" s="49" t="str">
        <f t="shared" ca="1" si="13"/>
        <v/>
      </c>
      <c r="AS25" s="50" t="str">
        <f t="shared" ca="1" si="13"/>
        <v/>
      </c>
      <c r="AT25" s="50" t="str">
        <f t="shared" ca="1" si="13"/>
        <v/>
      </c>
      <c r="AU25" s="50">
        <f t="shared" ca="1" si="13"/>
        <v>3225.4464285714284</v>
      </c>
      <c r="AV25" s="50">
        <f t="shared" ca="1" si="13"/>
        <v>2906.2751407884148</v>
      </c>
      <c r="AW25" s="50" t="str">
        <f t="shared" ca="1" si="13"/>
        <v/>
      </c>
      <c r="AX25" s="51" t="str">
        <f t="shared" ca="1" si="13"/>
        <v/>
      </c>
      <c r="AY25" s="52">
        <f t="shared" ca="1" si="13"/>
        <v>3005.4076539101497</v>
      </c>
      <c r="AZ25" s="37">
        <f t="shared" si="16"/>
        <v>8897.7832512315272</v>
      </c>
      <c r="BA25" s="37">
        <f t="shared" si="14"/>
        <v>3839.0010626992562</v>
      </c>
      <c r="BB25" s="37">
        <f t="shared" si="14"/>
        <v>4341.9471153846152</v>
      </c>
      <c r="BC25" s="37">
        <f t="shared" si="14"/>
        <v>3225.4464285714284</v>
      </c>
      <c r="BD25" s="37">
        <f t="shared" si="14"/>
        <v>2906.2751407884148</v>
      </c>
      <c r="BE25" s="37">
        <f t="shared" si="14"/>
        <v>7387.5255623721887</v>
      </c>
      <c r="BF25" s="140">
        <f t="shared" si="14"/>
        <v>6326.6199649737309</v>
      </c>
      <c r="BG25" s="141">
        <f t="shared" si="23"/>
        <v>0</v>
      </c>
      <c r="BH25" s="141">
        <f t="shared" si="17"/>
        <v>0</v>
      </c>
      <c r="BI25" s="141">
        <f t="shared" si="18"/>
        <v>0</v>
      </c>
      <c r="BJ25" s="141">
        <f t="shared" si="19"/>
        <v>2</v>
      </c>
      <c r="BK25" s="141">
        <f t="shared" si="20"/>
        <v>4</v>
      </c>
      <c r="BL25" s="141">
        <f t="shared" si="21"/>
        <v>0</v>
      </c>
      <c r="BM25" s="141">
        <f t="shared" si="22"/>
        <v>0</v>
      </c>
      <c r="BO25" s="126"/>
    </row>
    <row r="26" spans="2:67" ht="15" thickBot="1">
      <c r="B26" s="3" t="s">
        <v>47</v>
      </c>
      <c r="C26" s="39">
        <v>0.83333333333333337</v>
      </c>
      <c r="D26" s="40">
        <v>0.875</v>
      </c>
      <c r="E26" s="100">
        <v>0.33200000000000002</v>
      </c>
      <c r="F26" s="100">
        <v>0.89600000000000002</v>
      </c>
      <c r="G26" s="100">
        <v>0.39700000000000002</v>
      </c>
      <c r="H26" s="100">
        <v>1.2829999999999999</v>
      </c>
      <c r="I26" s="100">
        <v>0.65400000000000003</v>
      </c>
      <c r="J26" s="100">
        <v>0.39700000000000002</v>
      </c>
      <c r="K26" s="100">
        <v>1.016</v>
      </c>
      <c r="L26" s="41">
        <f t="shared" ca="1" si="6"/>
        <v>468</v>
      </c>
      <c r="M26" s="42">
        <f t="shared" si="7"/>
        <v>0</v>
      </c>
      <c r="N26" s="43">
        <f t="shared" si="7"/>
        <v>6</v>
      </c>
      <c r="O26" s="43">
        <f t="shared" si="7"/>
        <v>0</v>
      </c>
      <c r="P26" s="43">
        <f t="shared" si="7"/>
        <v>6</v>
      </c>
      <c r="Q26" s="43">
        <f t="shared" si="7"/>
        <v>0</v>
      </c>
      <c r="R26" s="43">
        <f t="shared" si="7"/>
        <v>0</v>
      </c>
      <c r="S26" s="44">
        <f t="shared" si="7"/>
        <v>6</v>
      </c>
      <c r="T26" s="45">
        <f t="shared" ca="1" si="8"/>
        <v>78</v>
      </c>
      <c r="U26" s="46">
        <v>36890</v>
      </c>
      <c r="V26" s="47">
        <v>36890</v>
      </c>
      <c r="W26" s="47">
        <v>36890</v>
      </c>
      <c r="X26" s="47">
        <v>36890</v>
      </c>
      <c r="Y26" s="47">
        <v>36890</v>
      </c>
      <c r="Z26" s="47">
        <v>36890</v>
      </c>
      <c r="AA26" s="48">
        <v>36890</v>
      </c>
      <c r="AB26" s="49">
        <f t="shared" ca="1" si="9"/>
        <v>0</v>
      </c>
      <c r="AC26" s="50">
        <f t="shared" ca="1" si="9"/>
        <v>885360</v>
      </c>
      <c r="AD26" s="50">
        <f t="shared" ca="1" si="9"/>
        <v>0</v>
      </c>
      <c r="AE26" s="50">
        <f t="shared" ca="1" si="9"/>
        <v>1106700</v>
      </c>
      <c r="AF26" s="50">
        <f t="shared" ca="1" si="9"/>
        <v>0</v>
      </c>
      <c r="AG26" s="50">
        <f t="shared" ca="1" si="9"/>
        <v>0</v>
      </c>
      <c r="AH26" s="51">
        <f t="shared" ca="1" si="9"/>
        <v>885360</v>
      </c>
      <c r="AI26" s="121">
        <f t="shared" ca="1" si="10"/>
        <v>2877420</v>
      </c>
      <c r="AJ26" s="49">
        <f t="shared" ca="1" si="11"/>
        <v>0</v>
      </c>
      <c r="AK26" s="50">
        <f t="shared" ca="1" si="11"/>
        <v>129.024</v>
      </c>
      <c r="AL26" s="50">
        <f t="shared" ca="1" si="11"/>
        <v>0</v>
      </c>
      <c r="AM26" s="50">
        <f t="shared" ca="1" si="11"/>
        <v>230.94</v>
      </c>
      <c r="AN26" s="50">
        <f t="shared" ca="1" si="11"/>
        <v>0</v>
      </c>
      <c r="AO26" s="50">
        <f t="shared" ca="1" si="11"/>
        <v>0</v>
      </c>
      <c r="AP26" s="51">
        <f t="shared" ca="1" si="11"/>
        <v>146.304</v>
      </c>
      <c r="AQ26" s="52">
        <f t="shared" ca="1" si="12"/>
        <v>506.26800000000003</v>
      </c>
      <c r="AR26" s="49" t="str">
        <f t="shared" ca="1" si="13"/>
        <v/>
      </c>
      <c r="AS26" s="50">
        <f t="shared" ca="1" si="13"/>
        <v>6861.979166666667</v>
      </c>
      <c r="AT26" s="50" t="str">
        <f t="shared" ca="1" si="13"/>
        <v/>
      </c>
      <c r="AU26" s="50">
        <f t="shared" ca="1" si="13"/>
        <v>4792.1538061834244</v>
      </c>
      <c r="AV26" s="50" t="str">
        <f t="shared" ca="1" si="13"/>
        <v/>
      </c>
      <c r="AW26" s="50" t="str">
        <f t="shared" ca="1" si="13"/>
        <v/>
      </c>
      <c r="AX26" s="51">
        <f t="shared" ca="1" si="13"/>
        <v>6051.5091863517064</v>
      </c>
      <c r="AY26" s="52">
        <f t="shared" ca="1" si="13"/>
        <v>5683.5905093744814</v>
      </c>
      <c r="AZ26" s="37">
        <f t="shared" si="16"/>
        <v>18519.076305220882</v>
      </c>
      <c r="BA26" s="37">
        <f t="shared" si="14"/>
        <v>6861.9791666666661</v>
      </c>
      <c r="BB26" s="37">
        <f t="shared" si="14"/>
        <v>15486.985726280434</v>
      </c>
      <c r="BC26" s="37">
        <f t="shared" si="14"/>
        <v>4792.1538061834244</v>
      </c>
      <c r="BD26" s="37">
        <f t="shared" si="14"/>
        <v>9401.1213047910296</v>
      </c>
      <c r="BE26" s="37">
        <f t="shared" si="14"/>
        <v>15486.985726280434</v>
      </c>
      <c r="BF26" s="140">
        <f t="shared" si="14"/>
        <v>6051.5091863517055</v>
      </c>
      <c r="BG26" s="186">
        <f>VLOOKUP(AZ26,$BU$2:$BV$9,2,TRUE)</f>
        <v>0</v>
      </c>
      <c r="BH26" s="186">
        <f t="shared" ref="BH26:BH28" si="24">VLOOKUP(BA26,$BU$2:$BV$9,2,TRUE)</f>
        <v>6</v>
      </c>
      <c r="BI26" s="186">
        <f t="shared" ref="BI26:BI28" si="25">VLOOKUP(BB26,$BU$2:$BV$9,2,TRUE)</f>
        <v>0</v>
      </c>
      <c r="BJ26" s="186">
        <f t="shared" ref="BJ26:BJ28" si="26">VLOOKUP(BC26,$BU$2:$BV$9,2,TRUE)</f>
        <v>6</v>
      </c>
      <c r="BK26" s="186">
        <f t="shared" ref="BK26:BK28" si="27">VLOOKUP(BD26,$BU$2:$BV$9,2,TRUE)</f>
        <v>0</v>
      </c>
      <c r="BL26" s="186">
        <f t="shared" ref="BL26:BL28" si="28">VLOOKUP(BE26,$BU$2:$BV$9,2,TRUE)</f>
        <v>0</v>
      </c>
      <c r="BM26" s="186">
        <f t="shared" ref="BM26:BM28" si="29">VLOOKUP(BF26,$BU$2:$BV$9,2,TRUE)</f>
        <v>6</v>
      </c>
      <c r="BO26" s="126"/>
    </row>
    <row r="27" spans="2:67" ht="15" thickBot="1">
      <c r="B27" s="3" t="s">
        <v>47</v>
      </c>
      <c r="C27" s="39">
        <v>0.875</v>
      </c>
      <c r="D27" s="40">
        <v>0.91666666666666663</v>
      </c>
      <c r="E27" s="100">
        <v>0.34100000000000003</v>
      </c>
      <c r="F27" s="100">
        <v>0.29299999999999998</v>
      </c>
      <c r="G27" s="100">
        <v>0.2</v>
      </c>
      <c r="H27" s="100">
        <v>0.72699999999999998</v>
      </c>
      <c r="I27" s="100">
        <v>0.61099999999999999</v>
      </c>
      <c r="J27" s="100">
        <v>0.432</v>
      </c>
      <c r="K27" s="100">
        <v>0.53900000000000003</v>
      </c>
      <c r="L27" s="41">
        <f t="shared" ca="1" si="6"/>
        <v>360</v>
      </c>
      <c r="M27" s="42">
        <f t="shared" si="7"/>
        <v>0</v>
      </c>
      <c r="N27" s="43">
        <f t="shared" si="7"/>
        <v>0</v>
      </c>
      <c r="O27" s="43">
        <f t="shared" si="7"/>
        <v>0</v>
      </c>
      <c r="P27" s="43">
        <f t="shared" si="7"/>
        <v>6</v>
      </c>
      <c r="Q27" s="43">
        <f t="shared" si="7"/>
        <v>6</v>
      </c>
      <c r="R27" s="43">
        <f t="shared" si="7"/>
        <v>0</v>
      </c>
      <c r="S27" s="44">
        <f t="shared" si="7"/>
        <v>0</v>
      </c>
      <c r="T27" s="45">
        <f t="shared" ca="1" si="8"/>
        <v>60</v>
      </c>
      <c r="U27" s="46">
        <v>32130</v>
      </c>
      <c r="V27" s="47">
        <v>32130</v>
      </c>
      <c r="W27" s="47">
        <v>32130</v>
      </c>
      <c r="X27" s="47">
        <v>32130</v>
      </c>
      <c r="Y27" s="47">
        <v>32130</v>
      </c>
      <c r="Z27" s="47">
        <v>32130</v>
      </c>
      <c r="AA27" s="48">
        <v>32130</v>
      </c>
      <c r="AB27" s="49">
        <f t="shared" ca="1" si="9"/>
        <v>0</v>
      </c>
      <c r="AC27" s="50">
        <f t="shared" ca="1" si="9"/>
        <v>0</v>
      </c>
      <c r="AD27" s="50">
        <f t="shared" ca="1" si="9"/>
        <v>0</v>
      </c>
      <c r="AE27" s="50">
        <f t="shared" ca="1" si="9"/>
        <v>963900</v>
      </c>
      <c r="AF27" s="50">
        <f t="shared" ca="1" si="9"/>
        <v>963900</v>
      </c>
      <c r="AG27" s="50">
        <f t="shared" ca="1" si="9"/>
        <v>0</v>
      </c>
      <c r="AH27" s="51">
        <f t="shared" ca="1" si="9"/>
        <v>0</v>
      </c>
      <c r="AI27" s="121">
        <f t="shared" ca="1" si="10"/>
        <v>1927800</v>
      </c>
      <c r="AJ27" s="49">
        <f t="shared" ca="1" si="11"/>
        <v>0</v>
      </c>
      <c r="AK27" s="50">
        <f t="shared" ca="1" si="11"/>
        <v>0</v>
      </c>
      <c r="AL27" s="50">
        <f t="shared" ca="1" si="11"/>
        <v>0</v>
      </c>
      <c r="AM27" s="50">
        <f t="shared" ca="1" si="11"/>
        <v>130.85999999999999</v>
      </c>
      <c r="AN27" s="50">
        <f t="shared" ca="1" si="11"/>
        <v>109.98</v>
      </c>
      <c r="AO27" s="50">
        <f t="shared" ca="1" si="11"/>
        <v>0</v>
      </c>
      <c r="AP27" s="51">
        <f t="shared" ca="1" si="11"/>
        <v>0</v>
      </c>
      <c r="AQ27" s="52">
        <f t="shared" ca="1" si="12"/>
        <v>240.83999999999997</v>
      </c>
      <c r="AR27" s="49" t="str">
        <f t="shared" ca="1" si="13"/>
        <v/>
      </c>
      <c r="AS27" s="50" t="str">
        <f t="shared" ca="1" si="13"/>
        <v/>
      </c>
      <c r="AT27" s="50" t="str">
        <f t="shared" ca="1" si="13"/>
        <v/>
      </c>
      <c r="AU27" s="50">
        <f t="shared" ca="1" si="13"/>
        <v>7365.8872077028891</v>
      </c>
      <c r="AV27" s="50">
        <f t="shared" ca="1" si="13"/>
        <v>8764.3207855973815</v>
      </c>
      <c r="AW27" s="50" t="str">
        <f t="shared" ca="1" si="13"/>
        <v/>
      </c>
      <c r="AX27" s="51" t="str">
        <f t="shared" ca="1" si="13"/>
        <v/>
      </c>
      <c r="AY27" s="52">
        <f t="shared" ca="1" si="13"/>
        <v>8004.4843049327364</v>
      </c>
      <c r="AZ27" s="37">
        <f t="shared" si="16"/>
        <v>15703.812316715541</v>
      </c>
      <c r="BA27" s="37">
        <f t="shared" si="14"/>
        <v>18276.450511945393</v>
      </c>
      <c r="BB27" s="37">
        <f t="shared" si="14"/>
        <v>26775</v>
      </c>
      <c r="BC27" s="37">
        <f t="shared" si="14"/>
        <v>7365.8872077028891</v>
      </c>
      <c r="BD27" s="37">
        <f t="shared" si="14"/>
        <v>8764.3207855973815</v>
      </c>
      <c r="BE27" s="37">
        <f t="shared" si="14"/>
        <v>12395.833333333334</v>
      </c>
      <c r="BF27" s="140">
        <f t="shared" si="14"/>
        <v>9935.0649350649346</v>
      </c>
      <c r="BG27" s="186">
        <f t="shared" ref="BG27:BG28" si="30">VLOOKUP(AZ27,$BU$2:$BV$9,2,TRUE)</f>
        <v>0</v>
      </c>
      <c r="BH27" s="186">
        <f t="shared" si="24"/>
        <v>0</v>
      </c>
      <c r="BI27" s="186">
        <f t="shared" si="25"/>
        <v>0</v>
      </c>
      <c r="BJ27" s="186">
        <f t="shared" si="26"/>
        <v>6</v>
      </c>
      <c r="BK27" s="186">
        <f t="shared" si="27"/>
        <v>6</v>
      </c>
      <c r="BL27" s="186">
        <f t="shared" si="28"/>
        <v>0</v>
      </c>
      <c r="BM27" s="186">
        <f t="shared" si="29"/>
        <v>0</v>
      </c>
      <c r="BO27" s="126"/>
    </row>
    <row r="28" spans="2:67" ht="15" thickBot="1">
      <c r="B28" s="3" t="s">
        <v>47</v>
      </c>
      <c r="C28" s="39">
        <v>0.91666666666666663</v>
      </c>
      <c r="D28" s="40">
        <v>0.95833333333333337</v>
      </c>
      <c r="E28" s="100">
        <v>0.41099999999999998</v>
      </c>
      <c r="F28" s="100">
        <v>0.33600000000000002</v>
      </c>
      <c r="G28" s="100">
        <v>0.32700000000000001</v>
      </c>
      <c r="H28" s="100">
        <v>0.40100000000000002</v>
      </c>
      <c r="I28" s="100">
        <v>0.36299999999999999</v>
      </c>
      <c r="J28" s="100">
        <v>0.18099999999999999</v>
      </c>
      <c r="K28" s="100">
        <v>0.437</v>
      </c>
      <c r="L28" s="41">
        <f t="shared" ca="1" si="6"/>
        <v>468</v>
      </c>
      <c r="M28" s="42">
        <f t="shared" si="7"/>
        <v>6</v>
      </c>
      <c r="N28" s="43">
        <f t="shared" si="7"/>
        <v>0</v>
      </c>
      <c r="O28" s="43">
        <f t="shared" si="7"/>
        <v>0</v>
      </c>
      <c r="P28" s="43">
        <f t="shared" si="7"/>
        <v>6</v>
      </c>
      <c r="Q28" s="43">
        <f t="shared" si="7"/>
        <v>0</v>
      </c>
      <c r="R28" s="43">
        <f t="shared" si="7"/>
        <v>0</v>
      </c>
      <c r="S28" s="44">
        <f t="shared" si="7"/>
        <v>6</v>
      </c>
      <c r="T28" s="45">
        <f t="shared" ca="1" si="8"/>
        <v>78</v>
      </c>
      <c r="U28" s="46">
        <v>20230</v>
      </c>
      <c r="V28" s="47">
        <v>20230</v>
      </c>
      <c r="W28" s="47">
        <v>20230</v>
      </c>
      <c r="X28" s="47">
        <v>20230</v>
      </c>
      <c r="Y28" s="47">
        <v>20230</v>
      </c>
      <c r="Z28" s="47">
        <v>20230</v>
      </c>
      <c r="AA28" s="48">
        <v>20230</v>
      </c>
      <c r="AB28" s="49">
        <f t="shared" ca="1" si="9"/>
        <v>485520</v>
      </c>
      <c r="AC28" s="50">
        <f t="shared" ca="1" si="9"/>
        <v>0</v>
      </c>
      <c r="AD28" s="50">
        <f t="shared" ca="1" si="9"/>
        <v>0</v>
      </c>
      <c r="AE28" s="50">
        <f t="shared" ca="1" si="9"/>
        <v>606900</v>
      </c>
      <c r="AF28" s="50">
        <f t="shared" ca="1" si="9"/>
        <v>0</v>
      </c>
      <c r="AG28" s="50">
        <f t="shared" ca="1" si="9"/>
        <v>0</v>
      </c>
      <c r="AH28" s="51">
        <f t="shared" ca="1" si="9"/>
        <v>485520</v>
      </c>
      <c r="AI28" s="121">
        <f t="shared" ca="1" si="10"/>
        <v>1577940</v>
      </c>
      <c r="AJ28" s="49">
        <f t="shared" ca="1" si="11"/>
        <v>59.183999999999997</v>
      </c>
      <c r="AK28" s="50">
        <f t="shared" ca="1" si="11"/>
        <v>0</v>
      </c>
      <c r="AL28" s="50">
        <f t="shared" ca="1" si="11"/>
        <v>0</v>
      </c>
      <c r="AM28" s="50">
        <f t="shared" ca="1" si="11"/>
        <v>72.180000000000007</v>
      </c>
      <c r="AN28" s="50">
        <f t="shared" ca="1" si="11"/>
        <v>0</v>
      </c>
      <c r="AO28" s="50">
        <f t="shared" ca="1" si="11"/>
        <v>0</v>
      </c>
      <c r="AP28" s="51">
        <f t="shared" ca="1" si="11"/>
        <v>62.927999999999997</v>
      </c>
      <c r="AQ28" s="52">
        <f t="shared" ca="1" si="12"/>
        <v>194.292</v>
      </c>
      <c r="AR28" s="49">
        <f t="shared" ca="1" si="13"/>
        <v>8203.5685320356861</v>
      </c>
      <c r="AS28" s="50" t="str">
        <f t="shared" ca="1" si="13"/>
        <v/>
      </c>
      <c r="AT28" s="50" t="str">
        <f t="shared" ca="1" si="13"/>
        <v/>
      </c>
      <c r="AU28" s="50">
        <f t="shared" ca="1" si="13"/>
        <v>8408.146300914379</v>
      </c>
      <c r="AV28" s="50" t="str">
        <f t="shared" ca="1" si="13"/>
        <v/>
      </c>
      <c r="AW28" s="50" t="str">
        <f t="shared" ca="1" si="13"/>
        <v/>
      </c>
      <c r="AX28" s="51">
        <f t="shared" ca="1" si="13"/>
        <v>7715.4843630816176</v>
      </c>
      <c r="AY28" s="52">
        <f t="shared" ca="1" si="13"/>
        <v>8121.4872460008646</v>
      </c>
      <c r="AZ28" s="37">
        <f t="shared" si="16"/>
        <v>8203.5685320356861</v>
      </c>
      <c r="BA28" s="37">
        <f t="shared" si="14"/>
        <v>10034.722222222221</v>
      </c>
      <c r="BB28" s="37">
        <f t="shared" si="14"/>
        <v>10310.907237512742</v>
      </c>
      <c r="BC28" s="37">
        <f t="shared" si="14"/>
        <v>8408.146300914379</v>
      </c>
      <c r="BD28" s="37">
        <f t="shared" si="14"/>
        <v>9288.33792470156</v>
      </c>
      <c r="BE28" s="37">
        <f t="shared" si="14"/>
        <v>18627.992633517497</v>
      </c>
      <c r="BF28" s="140">
        <f t="shared" si="14"/>
        <v>7715.4843630816167</v>
      </c>
      <c r="BG28" s="186">
        <f t="shared" si="30"/>
        <v>6</v>
      </c>
      <c r="BH28" s="186">
        <f t="shared" si="24"/>
        <v>0</v>
      </c>
      <c r="BI28" s="186">
        <f t="shared" si="25"/>
        <v>0</v>
      </c>
      <c r="BJ28" s="186">
        <f t="shared" si="26"/>
        <v>6</v>
      </c>
      <c r="BK28" s="186">
        <f t="shared" si="27"/>
        <v>0</v>
      </c>
      <c r="BL28" s="186">
        <f t="shared" si="28"/>
        <v>0</v>
      </c>
      <c r="BM28" s="186">
        <f t="shared" si="29"/>
        <v>6</v>
      </c>
      <c r="BO28" s="126"/>
    </row>
    <row r="29" spans="2:67" ht="15" thickBot="1">
      <c r="B29" s="3" t="s">
        <v>49</v>
      </c>
      <c r="C29" s="54">
        <v>0.95833333333333337</v>
      </c>
      <c r="D29" s="55">
        <v>0</v>
      </c>
      <c r="E29" s="100">
        <v>0.154</v>
      </c>
      <c r="F29" s="100">
        <v>0.23300000000000001</v>
      </c>
      <c r="G29" s="100">
        <v>0.214</v>
      </c>
      <c r="H29" s="100">
        <v>0.39100000000000001</v>
      </c>
      <c r="I29" s="100">
        <v>0.222</v>
      </c>
      <c r="J29" s="100">
        <v>0.154</v>
      </c>
      <c r="K29" s="100">
        <v>0.217</v>
      </c>
      <c r="L29" s="56">
        <f t="shared" ca="1" si="6"/>
        <v>0</v>
      </c>
      <c r="M29" s="57">
        <f t="shared" si="7"/>
        <v>0</v>
      </c>
      <c r="N29" s="58">
        <f t="shared" si="7"/>
        <v>0</v>
      </c>
      <c r="O29" s="58">
        <f t="shared" si="7"/>
        <v>0</v>
      </c>
      <c r="P29" s="58">
        <f t="shared" si="7"/>
        <v>0</v>
      </c>
      <c r="Q29" s="58">
        <f t="shared" si="7"/>
        <v>0</v>
      </c>
      <c r="R29" s="58">
        <f t="shared" si="7"/>
        <v>0</v>
      </c>
      <c r="S29" s="59">
        <f t="shared" si="7"/>
        <v>0</v>
      </c>
      <c r="T29" s="60">
        <f t="shared" ca="1" si="8"/>
        <v>0</v>
      </c>
      <c r="U29" s="61">
        <v>8500</v>
      </c>
      <c r="V29" s="62">
        <v>8500</v>
      </c>
      <c r="W29" s="62">
        <v>8500</v>
      </c>
      <c r="X29" s="62">
        <v>8500</v>
      </c>
      <c r="Y29" s="62">
        <v>8500</v>
      </c>
      <c r="Z29" s="62">
        <v>8500</v>
      </c>
      <c r="AA29" s="63">
        <v>8500</v>
      </c>
      <c r="AB29" s="64">
        <f t="shared" ca="1" si="9"/>
        <v>0</v>
      </c>
      <c r="AC29" s="65">
        <f t="shared" ca="1" si="9"/>
        <v>0</v>
      </c>
      <c r="AD29" s="65">
        <f t="shared" ca="1" si="9"/>
        <v>0</v>
      </c>
      <c r="AE29" s="65">
        <f t="shared" ca="1" si="9"/>
        <v>0</v>
      </c>
      <c r="AF29" s="65">
        <f t="shared" ca="1" si="9"/>
        <v>0</v>
      </c>
      <c r="AG29" s="65">
        <f t="shared" ca="1" si="9"/>
        <v>0</v>
      </c>
      <c r="AH29" s="66">
        <f t="shared" ca="1" si="9"/>
        <v>0</v>
      </c>
      <c r="AI29" s="122">
        <f t="shared" ca="1" si="10"/>
        <v>0</v>
      </c>
      <c r="AJ29" s="64">
        <f t="shared" ca="1" si="11"/>
        <v>0</v>
      </c>
      <c r="AK29" s="65">
        <f t="shared" ca="1" si="11"/>
        <v>0</v>
      </c>
      <c r="AL29" s="65">
        <f t="shared" ca="1" si="11"/>
        <v>0</v>
      </c>
      <c r="AM29" s="65">
        <f t="shared" ca="1" si="11"/>
        <v>0</v>
      </c>
      <c r="AN29" s="65">
        <f t="shared" ca="1" si="11"/>
        <v>0</v>
      </c>
      <c r="AO29" s="65">
        <f t="shared" ca="1" si="11"/>
        <v>0</v>
      </c>
      <c r="AP29" s="66">
        <f t="shared" ca="1" si="11"/>
        <v>0</v>
      </c>
      <c r="AQ29" s="67">
        <f t="shared" ca="1" si="12"/>
        <v>0</v>
      </c>
      <c r="AR29" s="64" t="str">
        <f t="shared" ca="1" si="13"/>
        <v/>
      </c>
      <c r="AS29" s="65" t="str">
        <f t="shared" ca="1" si="13"/>
        <v/>
      </c>
      <c r="AT29" s="65" t="str">
        <f t="shared" ca="1" si="13"/>
        <v/>
      </c>
      <c r="AU29" s="65" t="str">
        <f t="shared" ca="1" si="13"/>
        <v/>
      </c>
      <c r="AV29" s="65" t="str">
        <f t="shared" ca="1" si="13"/>
        <v/>
      </c>
      <c r="AW29" s="65" t="str">
        <f t="shared" ca="1" si="13"/>
        <v/>
      </c>
      <c r="AX29" s="66" t="str">
        <f t="shared" ca="1" si="13"/>
        <v/>
      </c>
      <c r="AY29" s="67" t="str">
        <f t="shared" ca="1" si="13"/>
        <v/>
      </c>
      <c r="AZ29" s="37">
        <f t="shared" si="16"/>
        <v>9199.1341991341997</v>
      </c>
      <c r="BA29" s="37">
        <f t="shared" si="14"/>
        <v>6080.1144492131616</v>
      </c>
      <c r="BB29" s="37">
        <f t="shared" si="14"/>
        <v>6619.93769470405</v>
      </c>
      <c r="BC29" s="37">
        <f t="shared" si="14"/>
        <v>3623.1884057971015</v>
      </c>
      <c r="BD29" s="37">
        <f t="shared" si="14"/>
        <v>6381.3813813813813</v>
      </c>
      <c r="BE29" s="37">
        <f t="shared" si="14"/>
        <v>9199.1341991341997</v>
      </c>
      <c r="BF29" s="140">
        <f t="shared" si="14"/>
        <v>6528.4178187403995</v>
      </c>
      <c r="BG29" s="141">
        <f t="shared" si="23"/>
        <v>0</v>
      </c>
      <c r="BH29" s="141">
        <f t="shared" si="17"/>
        <v>0</v>
      </c>
      <c r="BI29" s="141">
        <f t="shared" si="18"/>
        <v>0</v>
      </c>
      <c r="BJ29" s="141">
        <f t="shared" si="19"/>
        <v>0</v>
      </c>
      <c r="BK29" s="141">
        <f t="shared" si="20"/>
        <v>0</v>
      </c>
      <c r="BL29" s="141">
        <f t="shared" si="21"/>
        <v>0</v>
      </c>
      <c r="BM29" s="141">
        <f t="shared" si="22"/>
        <v>0</v>
      </c>
      <c r="BO29" s="126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1">SUM(M6:M29)</f>
        <v>18</v>
      </c>
      <c r="N30" s="70">
        <f t="shared" si="31"/>
        <v>34</v>
      </c>
      <c r="O30" s="70">
        <f t="shared" si="31"/>
        <v>28</v>
      </c>
      <c r="P30" s="70">
        <f t="shared" si="31"/>
        <v>44</v>
      </c>
      <c r="Q30" s="70">
        <f t="shared" si="31"/>
        <v>40</v>
      </c>
      <c r="R30" s="70">
        <f t="shared" si="31"/>
        <v>22</v>
      </c>
      <c r="S30" s="70">
        <f t="shared" si="31"/>
        <v>38</v>
      </c>
      <c r="T30" s="71">
        <f t="shared" ca="1" si="31"/>
        <v>1008</v>
      </c>
      <c r="U30" s="68"/>
      <c r="V30" s="68"/>
      <c r="W30" s="68"/>
      <c r="X30" s="68"/>
      <c r="Y30" s="68"/>
      <c r="Z30" s="68"/>
      <c r="AA30" s="68"/>
      <c r="AB30" s="70">
        <f t="shared" ref="AB30:AQ30" ca="1" si="32">SUM(AB6:AB29)</f>
        <v>730320</v>
      </c>
      <c r="AC30" s="70">
        <f t="shared" ca="1" si="32"/>
        <v>1551760</v>
      </c>
      <c r="AD30" s="70">
        <f t="shared" ca="1" si="32"/>
        <v>918000</v>
      </c>
      <c r="AE30" s="70">
        <f t="shared" ca="1" si="32"/>
        <v>3744250</v>
      </c>
      <c r="AF30" s="70">
        <f t="shared" ca="1" si="32"/>
        <v>2400400</v>
      </c>
      <c r="AG30" s="70">
        <f t="shared" ca="1" si="32"/>
        <v>544000</v>
      </c>
      <c r="AH30" s="70">
        <f t="shared" ca="1" si="32"/>
        <v>1938000</v>
      </c>
      <c r="AI30" s="71">
        <f t="shared" ca="1" si="32"/>
        <v>11826730</v>
      </c>
      <c r="AJ30" s="70">
        <f t="shared" ca="1" si="32"/>
        <v>161.184</v>
      </c>
      <c r="AK30" s="70">
        <f t="shared" ca="1" si="32"/>
        <v>420.91199999999998</v>
      </c>
      <c r="AL30" s="70">
        <f t="shared" ca="1" si="32"/>
        <v>353.28</v>
      </c>
      <c r="AM30" s="70">
        <f t="shared" ca="1" si="32"/>
        <v>839.94</v>
      </c>
      <c r="AN30" s="70">
        <f t="shared" ca="1" si="32"/>
        <v>729.66000000000008</v>
      </c>
      <c r="AO30" s="70">
        <f t="shared" ca="1" si="32"/>
        <v>199.68</v>
      </c>
      <c r="AP30" s="70">
        <f t="shared" ca="1" si="32"/>
        <v>470.20799999999997</v>
      </c>
      <c r="AQ30" s="71">
        <f t="shared" ca="1" si="32"/>
        <v>3174.8640000000005</v>
      </c>
      <c r="AR30" s="70">
        <f t="shared" ref="AR30:AY30" ca="1" si="33">AB30/AJ30</f>
        <v>4530.9708159618822</v>
      </c>
      <c r="AS30" s="70">
        <f t="shared" ca="1" si="33"/>
        <v>3686.6613448891931</v>
      </c>
      <c r="AT30" s="70">
        <f t="shared" ca="1" si="33"/>
        <v>2598.505434782609</v>
      </c>
      <c r="AU30" s="70">
        <f t="shared" ca="1" si="33"/>
        <v>4457.7588875395859</v>
      </c>
      <c r="AV30" s="70">
        <f t="shared" ca="1" si="33"/>
        <v>3289.7513910588491</v>
      </c>
      <c r="AW30" s="70">
        <f t="shared" ca="1" si="33"/>
        <v>2724.3589743589741</v>
      </c>
      <c r="AX30" s="70">
        <f t="shared" ca="1" si="33"/>
        <v>4121.5802368313598</v>
      </c>
      <c r="AY30" s="72">
        <f t="shared" ca="1" si="33"/>
        <v>3725.1138946424157</v>
      </c>
      <c r="AZ30" s="73"/>
      <c r="BA30" s="73"/>
      <c r="BB30" s="73"/>
      <c r="BC30" s="73"/>
      <c r="BD30" s="73"/>
      <c r="BE30" s="73"/>
      <c r="BF30" s="73"/>
    </row>
    <row r="31" spans="2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11255487</v>
      </c>
      <c r="N32" s="78"/>
      <c r="O32" s="77"/>
      <c r="P32" s="77"/>
      <c r="Q32" s="77"/>
      <c r="R32" s="77"/>
      <c r="S32" s="77"/>
      <c r="T32" s="77"/>
      <c r="U32" s="74"/>
      <c r="V32" s="133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80">
        <f ca="1">SUM(AI26:AI28)</f>
        <v>6383160</v>
      </c>
      <c r="AJ32" s="68"/>
      <c r="AK32" s="68"/>
      <c r="AL32" s="68"/>
      <c r="AM32" s="68"/>
      <c r="AN32" s="68"/>
      <c r="AO32" s="68"/>
      <c r="AP32" s="68"/>
      <c r="AQ32" s="80">
        <f ca="1">SUM(AQ26:AQ28)</f>
        <v>941.4</v>
      </c>
      <c r="AR32" s="68"/>
      <c r="AS32" s="68"/>
      <c r="AT32" s="68"/>
      <c r="AU32" s="68"/>
      <c r="AV32" s="68"/>
      <c r="AW32" s="68"/>
      <c r="AX32" s="68"/>
      <c r="AY32" s="81">
        <f ca="1">AI30</f>
        <v>11826730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  <c r="BH32" s="1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5" t="s">
        <v>31</v>
      </c>
      <c r="M33" s="78">
        <f ca="1">AI30/AQ30</f>
        <v>3725.1138946424157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83">
        <f ca="1">AI32/AI30</f>
        <v>0.53972315255357994</v>
      </c>
      <c r="AJ33" s="68"/>
      <c r="AK33" s="68"/>
      <c r="AL33" s="68"/>
      <c r="AM33" s="68"/>
      <c r="AN33" s="68"/>
      <c r="AO33" s="68"/>
      <c r="AP33" s="68"/>
      <c r="AQ33" s="83">
        <f ca="1">AQ32/AQ30</f>
        <v>0.296516638193006</v>
      </c>
      <c r="AR33" s="68"/>
      <c r="AS33" s="68"/>
      <c r="AT33" s="68"/>
      <c r="AU33" s="68"/>
      <c r="AV33" s="68"/>
      <c r="AW33" s="68"/>
      <c r="AX33" s="68"/>
      <c r="AY33" s="84">
        <f ca="1">AY32-M32</f>
        <v>571243</v>
      </c>
      <c r="AZ33" s="73">
        <f ca="1">AQ30*70%</f>
        <v>2222.4048000000003</v>
      </c>
      <c r="BA33" s="73">
        <v>2661.8087999999993</v>
      </c>
      <c r="BB33" s="73">
        <f ca="1">AZ33+BA33</f>
        <v>4884.2135999999991</v>
      </c>
      <c r="BC33" s="73">
        <f>M32</f>
        <v>11255487</v>
      </c>
      <c r="BD33" s="73">
        <f ca="1">BC33/BB33</f>
        <v>2304.4624829675759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5" t="s">
        <v>32</v>
      </c>
      <c r="M34" s="85">
        <f ca="1">M33*3</f>
        <v>11175.341683927247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80">
        <f ca="1">AQ30-AQ32</f>
        <v>2233.4640000000004</v>
      </c>
      <c r="AR34" s="68"/>
      <c r="AS34" s="68"/>
      <c r="AT34" s="68"/>
      <c r="AU34" s="68"/>
      <c r="AV34" s="68"/>
      <c r="AW34" s="68"/>
      <c r="AX34" s="68"/>
      <c r="AY34" s="87"/>
      <c r="AZ34" s="73">
        <f ca="1">AQ32*0.7</f>
        <v>658.9799999999999</v>
      </c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  <c r="BD36" s="73"/>
    </row>
    <row r="42" spans="1:58">
      <c r="B42" t="s">
        <v>54</v>
      </c>
      <c r="C42" t="s">
        <v>55</v>
      </c>
    </row>
    <row r="43" spans="1:58">
      <c r="A43" s="3" t="s">
        <v>46</v>
      </c>
      <c r="B43" s="142">
        <f ca="1">SUMIFS($AI$6:$AI$29,$B$6:$B$29,A43)/$B$51</f>
        <v>0</v>
      </c>
      <c r="C43" s="142">
        <f ca="1">SUMIFS($AQ$6:$AQ$29,$B$6:$B$29,A43)/$C$51</f>
        <v>0</v>
      </c>
    </row>
    <row r="44" spans="1:58">
      <c r="A44" s="3" t="s">
        <v>50</v>
      </c>
      <c r="B44" s="142">
        <f t="shared" ref="B44:B49" ca="1" si="34">SUMIFS($AI$6:$AI$29,$B$6:$B$29,A44)/$B$51</f>
        <v>0.11436128160531271</v>
      </c>
      <c r="C44" s="142">
        <f t="shared" ref="C44:C49" ca="1" si="35">SUMIFS($AQ$6:$AQ$29,$B$6:$B$29,A44)/$C$51</f>
        <v>0.15574210422871657</v>
      </c>
    </row>
    <row r="45" spans="1:58">
      <c r="A45" s="3" t="s">
        <v>51</v>
      </c>
      <c r="B45" s="142">
        <f t="shared" ca="1" si="34"/>
        <v>1.2936796561686958E-2</v>
      </c>
      <c r="C45" s="142">
        <f t="shared" ca="1" si="35"/>
        <v>1.7310977730069697E-2</v>
      </c>
    </row>
    <row r="46" spans="1:58">
      <c r="A46" s="3" t="s">
        <v>52</v>
      </c>
      <c r="B46" s="142">
        <f t="shared" ca="1" si="34"/>
        <v>0.167315902197818</v>
      </c>
      <c r="C46" s="142">
        <f t="shared" ca="1" si="35"/>
        <v>0.27495350981963318</v>
      </c>
    </row>
    <row r="47" spans="1:58">
      <c r="A47" s="3" t="s">
        <v>48</v>
      </c>
      <c r="B47" s="142">
        <f t="shared" ca="1" si="34"/>
        <v>0.16566286708160244</v>
      </c>
      <c r="C47" s="142">
        <f t="shared" ca="1" si="35"/>
        <v>0.25547677002857444</v>
      </c>
    </row>
    <row r="48" spans="1:58">
      <c r="A48" s="183" t="s">
        <v>47</v>
      </c>
      <c r="B48" s="142">
        <f t="shared" ca="1" si="34"/>
        <v>0.53972315255357994</v>
      </c>
      <c r="C48" s="142">
        <f t="shared" ca="1" si="35"/>
        <v>0.296516638193006</v>
      </c>
    </row>
    <row r="49" spans="1:3">
      <c r="A49" s="3" t="s">
        <v>49</v>
      </c>
      <c r="B49" s="142">
        <f t="shared" ca="1" si="34"/>
        <v>0</v>
      </c>
      <c r="C49" s="142">
        <f t="shared" ca="1" si="35"/>
        <v>0</v>
      </c>
    </row>
    <row r="51" spans="1:3">
      <c r="B51" s="1">
        <f ca="1">AI30</f>
        <v>11826730</v>
      </c>
      <c r="C51" s="1">
        <f ca="1">AQ30</f>
        <v>3174.8640000000005</v>
      </c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25" priority="3" operator="containsText" text="Paid">
      <formula>NOT(ISERROR(SEARCH("Paid",B6)))</formula>
    </cfRule>
    <cfRule type="containsText" dxfId="24" priority="4" operator="containsText" text="FOC">
      <formula>NOT(ISERROR(SEARCH("FOC",B6)))</formula>
    </cfRule>
  </conditionalFormatting>
  <conditionalFormatting sqref="A43:A49">
    <cfRule type="containsText" dxfId="23" priority="1" operator="containsText" text="Paid">
      <formula>NOT(ISERROR(SEARCH("Paid",A43)))</formula>
    </cfRule>
    <cfRule type="containsText" dxfId="22" priority="2" operator="containsText" text="FOC">
      <formula>NOT(ISERROR(SEARCH("FOC",A43)))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T54"/>
  <sheetViews>
    <sheetView zoomScale="40" zoomScaleNormal="40" workbookViewId="0">
      <selection activeCell="BD33" sqref="BD33"/>
    </sheetView>
  </sheetViews>
  <sheetFormatPr defaultRowHeight="14.4"/>
  <cols>
    <col min="1" max="1" width="13.21875" bestFit="1" customWidth="1"/>
    <col min="2" max="2" width="12" customWidth="1"/>
    <col min="3" max="3" width="12.21875" bestFit="1" customWidth="1"/>
    <col min="4" max="4" width="9.44140625" bestFit="1" customWidth="1"/>
    <col min="5" max="5" width="14.21875" bestFit="1" customWidth="1"/>
    <col min="6" max="6" width="16.77734375" bestFit="1" customWidth="1"/>
    <col min="7" max="7" width="9.21875" bestFit="1" customWidth="1"/>
    <col min="8" max="8" width="7" bestFit="1" customWidth="1"/>
    <col min="9" max="9" width="9.77734375" bestFit="1" customWidth="1"/>
    <col min="10" max="10" width="10.21875" bestFit="1" customWidth="1"/>
    <col min="11" max="11" width="14.77734375" bestFit="1" customWidth="1"/>
    <col min="12" max="12" width="17.77734375" hidden="1" customWidth="1"/>
    <col min="13" max="13" width="20.5546875" hidden="1" customWidth="1"/>
    <col min="14" max="14" width="9.44140625" hidden="1" customWidth="1"/>
    <col min="15" max="15" width="8.44140625" hidden="1" customWidth="1"/>
    <col min="16" max="16" width="13.44140625" hidden="1" customWidth="1"/>
    <col min="17" max="17" width="16.21875" hidden="1" customWidth="1"/>
    <col min="18" max="18" width="7.21875" hidden="1" customWidth="1"/>
    <col min="19" max="19" width="8" hidden="1" customWidth="1"/>
    <col min="20" max="20" width="15.21875" hidden="1" customWidth="1"/>
    <col min="21" max="27" width="9.44140625" hidden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21875" hidden="1" customWidth="1"/>
    <col min="34" max="34" width="8" hidden="1" customWidth="1"/>
    <col min="35" max="35" width="18.7773437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27.77734375" bestFit="1" customWidth="1"/>
    <col min="44" max="44" width="9" hidden="1" customWidth="1"/>
    <col min="45" max="45" width="9.44140625" hidden="1" customWidth="1"/>
    <col min="46" max="50" width="9" hidden="1" customWidth="1"/>
    <col min="51" max="51" width="19.44140625" customWidth="1"/>
    <col min="52" max="52" width="12.44140625" bestFit="1" customWidth="1"/>
    <col min="53" max="53" width="11.44140625" bestFit="1" customWidth="1"/>
    <col min="54" max="54" width="12" bestFit="1" customWidth="1"/>
    <col min="55" max="55" width="15.21875" bestFit="1" customWidth="1"/>
    <col min="56" max="56" width="11.2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8.5546875" bestFit="1" customWidth="1"/>
    <col min="65" max="65" width="8" customWidth="1"/>
  </cols>
  <sheetData>
    <row r="1" spans="1:72" ht="15" customHeight="1">
      <c r="A1" s="314">
        <v>43466</v>
      </c>
      <c r="B1" s="315" t="s">
        <v>39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72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</row>
    <row r="3" spans="1:72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P3" s="1">
        <v>0</v>
      </c>
      <c r="BQ3">
        <v>8</v>
      </c>
      <c r="BS3" s="1">
        <v>0</v>
      </c>
      <c r="BT3">
        <v>7</v>
      </c>
    </row>
    <row r="4" spans="1:72" ht="15" thickBot="1">
      <c r="B4" s="3"/>
      <c r="C4" s="188"/>
      <c r="D4" s="187"/>
      <c r="E4" s="188"/>
      <c r="F4" s="187"/>
      <c r="G4" s="187"/>
      <c r="H4" s="187"/>
      <c r="I4" s="187"/>
      <c r="J4" s="187"/>
      <c r="K4" s="189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P4">
        <v>1500</v>
      </c>
      <c r="BQ4">
        <v>8</v>
      </c>
      <c r="BS4">
        <v>3000</v>
      </c>
      <c r="BT4">
        <v>6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f>BP4+500</f>
        <v>2000</v>
      </c>
      <c r="BQ5">
        <v>6</v>
      </c>
      <c r="BS5">
        <f>BS4+500</f>
        <v>3500</v>
      </c>
    </row>
    <row r="6" spans="1:72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93">
        <v>0.158</v>
      </c>
      <c r="F6" s="193">
        <v>9.1999999999999998E-2</v>
      </c>
      <c r="G6" s="193">
        <v>0.106</v>
      </c>
      <c r="H6" s="193">
        <v>9.0999999999999998E-2</v>
      </c>
      <c r="I6" s="193">
        <v>6.8000000000000005E-2</v>
      </c>
      <c r="J6" s="193">
        <v>0.115</v>
      </c>
      <c r="K6" s="193">
        <v>4.2999999999999997E-2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3400</v>
      </c>
      <c r="V6" s="30">
        <v>3400</v>
      </c>
      <c r="W6" s="30">
        <v>3400</v>
      </c>
      <c r="X6" s="30">
        <v>3400</v>
      </c>
      <c r="Y6" s="30">
        <v>3400</v>
      </c>
      <c r="Z6" s="30">
        <v>3400</v>
      </c>
      <c r="AA6" s="31">
        <v>3400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29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t="shared" ref="AQ6:AQ29" ca="1" si="9">SUM(AJ6:AP6)</f>
        <v>0</v>
      </c>
      <c r="AR6" s="32" t="str">
        <f t="shared" ref="AR6:AY29" ca="1" si="10">IFERROR(AB6/AJ6,"")</f>
        <v/>
      </c>
      <c r="AS6" s="33" t="str">
        <f t="shared" ca="1" si="10"/>
        <v/>
      </c>
      <c r="AT6" s="33" t="str">
        <f t="shared" ca="1" si="10"/>
        <v/>
      </c>
      <c r="AU6" s="33" t="str">
        <f t="shared" ca="1" si="10"/>
        <v/>
      </c>
      <c r="AV6" s="33" t="str">
        <f t="shared" ca="1" si="10"/>
        <v/>
      </c>
      <c r="AW6" s="33" t="str">
        <f t="shared" ca="1" si="10"/>
        <v/>
      </c>
      <c r="AX6" s="34" t="str">
        <f t="shared" ca="1" si="10"/>
        <v/>
      </c>
      <c r="AY6" s="52" t="str">
        <f t="shared" ca="1" si="10"/>
        <v/>
      </c>
      <c r="AZ6" s="37">
        <f>IFERROR(U6/6/E6,"0")</f>
        <v>3586.4978902953585</v>
      </c>
      <c r="BA6" s="37">
        <f t="shared" ref="BA6:BF29" si="11">IFERROR(V6/6/F6,"0")</f>
        <v>6159.420289855072</v>
      </c>
      <c r="BB6" s="37">
        <f t="shared" si="11"/>
        <v>5345.9119496855346</v>
      </c>
      <c r="BC6" s="37">
        <f t="shared" si="11"/>
        <v>6227.1062271062265</v>
      </c>
      <c r="BD6" s="37">
        <f t="shared" si="11"/>
        <v>8333.3333333333321</v>
      </c>
      <c r="BE6" s="37">
        <f t="shared" si="11"/>
        <v>4927.5362318840571</v>
      </c>
      <c r="BF6" s="37">
        <f t="shared" si="11"/>
        <v>13178.29457364341</v>
      </c>
      <c r="BG6" s="38">
        <f>IFERROR(VLOOKUP(AZ6,$BP$3:$BQ$7,2,TRUE),"")</f>
        <v>0</v>
      </c>
      <c r="BH6" s="38">
        <f t="shared" ref="BH6:BM29" si="12">IFERROR(VLOOKUP(BA6,$BP$3:$BQ$7,2,TRUE),"")</f>
        <v>0</v>
      </c>
      <c r="BI6" s="38">
        <f t="shared" si="12"/>
        <v>0</v>
      </c>
      <c r="BJ6" s="38">
        <f t="shared" si="12"/>
        <v>0</v>
      </c>
      <c r="BK6" s="38">
        <f t="shared" si="12"/>
        <v>0</v>
      </c>
      <c r="BL6" s="38">
        <f t="shared" si="12"/>
        <v>0</v>
      </c>
      <c r="BM6" s="38">
        <f t="shared" si="12"/>
        <v>0</v>
      </c>
      <c r="BO6" s="201"/>
      <c r="BP6">
        <f>BP5+500</f>
        <v>2500</v>
      </c>
      <c r="BS6">
        <f>BS5+500</f>
        <v>4000</v>
      </c>
    </row>
    <row r="7" spans="1:72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93">
        <v>4.5999999999999999E-2</v>
      </c>
      <c r="F7" s="193">
        <v>5.1999999999999998E-2</v>
      </c>
      <c r="G7" s="193">
        <v>2.9000000000000001E-2</v>
      </c>
      <c r="H7" s="193">
        <v>2.5999999999999999E-2</v>
      </c>
      <c r="I7" s="193">
        <v>1.4E-2</v>
      </c>
      <c r="J7" s="193">
        <v>0.01</v>
      </c>
      <c r="K7" s="193">
        <v>2.8000000000000001E-2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>
        <v>3400</v>
      </c>
      <c r="V7" s="47">
        <v>3400</v>
      </c>
      <c r="W7" s="47">
        <v>3400</v>
      </c>
      <c r="X7" s="47">
        <v>3400</v>
      </c>
      <c r="Y7" s="47">
        <v>3400</v>
      </c>
      <c r="Z7" s="47">
        <v>3400</v>
      </c>
      <c r="AA7" s="48">
        <v>3400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11" ca="1" si="13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52">
        <f ca="1">IFERROR(SUM(AJ7:AP7),"")</f>
        <v>0</v>
      </c>
      <c r="AR7" s="49" t="str">
        <f t="shared" ca="1" si="10"/>
        <v/>
      </c>
      <c r="AS7" s="50" t="str">
        <f t="shared" ca="1" si="10"/>
        <v/>
      </c>
      <c r="AT7" s="50" t="str">
        <f t="shared" ca="1" si="10"/>
        <v/>
      </c>
      <c r="AU7" s="50" t="str">
        <f t="shared" ca="1" si="10"/>
        <v/>
      </c>
      <c r="AV7" s="50" t="str">
        <f t="shared" ca="1" si="10"/>
        <v/>
      </c>
      <c r="AW7" s="50" t="str">
        <f t="shared" ca="1" si="10"/>
        <v/>
      </c>
      <c r="AX7" s="51" t="str">
        <f t="shared" ca="1" si="10"/>
        <v/>
      </c>
      <c r="AY7" s="52" t="str">
        <f t="shared" ca="1" si="10"/>
        <v/>
      </c>
      <c r="AZ7" s="37">
        <f t="shared" ref="AZ7:AZ29" si="14">IFERROR(U7/6/E7,"0")</f>
        <v>12318.840579710144</v>
      </c>
      <c r="BA7" s="37">
        <f t="shared" si="11"/>
        <v>10897.435897435897</v>
      </c>
      <c r="BB7" s="37">
        <f t="shared" si="11"/>
        <v>19540.22988505747</v>
      </c>
      <c r="BC7" s="37">
        <f t="shared" si="11"/>
        <v>21794.871794871793</v>
      </c>
      <c r="BD7" s="37">
        <f t="shared" si="11"/>
        <v>40476.190476190473</v>
      </c>
      <c r="BE7" s="37">
        <f t="shared" si="11"/>
        <v>56666.666666666664</v>
      </c>
      <c r="BF7" s="37">
        <f t="shared" si="11"/>
        <v>20238.095238095237</v>
      </c>
      <c r="BG7" s="38">
        <f t="shared" ref="BG7:BG29" si="15">IFERROR(VLOOKUP(AZ7,$BP$3:$BQ$7,2,TRUE),"")</f>
        <v>0</v>
      </c>
      <c r="BH7" s="38">
        <f t="shared" si="12"/>
        <v>0</v>
      </c>
      <c r="BI7" s="38">
        <f t="shared" si="12"/>
        <v>0</v>
      </c>
      <c r="BJ7" s="38">
        <f t="shared" si="12"/>
        <v>0</v>
      </c>
      <c r="BK7" s="38">
        <f t="shared" si="12"/>
        <v>0</v>
      </c>
      <c r="BL7" s="38">
        <f t="shared" si="12"/>
        <v>0</v>
      </c>
      <c r="BM7" s="38">
        <f t="shared" si="12"/>
        <v>0</v>
      </c>
      <c r="BO7" s="201"/>
      <c r="BP7">
        <f>BP6+500</f>
        <v>3000</v>
      </c>
      <c r="BQ7">
        <v>0</v>
      </c>
      <c r="BS7">
        <f>BS6+500</f>
        <v>4500</v>
      </c>
      <c r="BT7">
        <v>0</v>
      </c>
    </row>
    <row r="8" spans="1:72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93">
        <v>0.02</v>
      </c>
      <c r="F8" s="193">
        <v>0</v>
      </c>
      <c r="G8" s="193">
        <v>1E-3</v>
      </c>
      <c r="H8" s="193">
        <v>3.0000000000000001E-3</v>
      </c>
      <c r="I8" s="193">
        <v>1E-3</v>
      </c>
      <c r="J8" s="193">
        <v>1E-3</v>
      </c>
      <c r="K8" s="193">
        <v>7.0000000000000001E-3</v>
      </c>
      <c r="L8" s="41">
        <f t="shared" ca="1" si="4"/>
        <v>0</v>
      </c>
      <c r="M8" s="42">
        <f t="shared" si="5"/>
        <v>0</v>
      </c>
      <c r="N8" s="43" t="str">
        <f t="shared" si="5"/>
        <v/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 t="str">
        <f t="shared" ca="1" si="6"/>
        <v>0</v>
      </c>
      <c r="U8" s="46">
        <v>3400</v>
      </c>
      <c r="V8" s="47">
        <v>3400</v>
      </c>
      <c r="W8" s="47">
        <v>3400</v>
      </c>
      <c r="X8" s="47">
        <v>3400</v>
      </c>
      <c r="Y8" s="47">
        <v>3400</v>
      </c>
      <c r="Z8" s="47">
        <v>3400</v>
      </c>
      <c r="AA8" s="48">
        <v>3400</v>
      </c>
      <c r="AB8" s="49">
        <f t="shared" ca="1" si="7"/>
        <v>0</v>
      </c>
      <c r="AC8" s="50" t="e">
        <f t="shared" ca="1" si="7"/>
        <v>#VALUE!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 t="str">
        <f t="shared" ca="1" si="13"/>
        <v/>
      </c>
      <c r="AJ8" s="49">
        <f t="shared" ca="1" si="8"/>
        <v>0</v>
      </c>
      <c r="AK8" s="50" t="e">
        <f t="shared" ca="1" si="8"/>
        <v>#VALUE!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52" t="str">
        <f t="shared" ref="AQ8:AQ12" ca="1" si="16">IFERROR(SUM(AJ8:AP8),"")</f>
        <v/>
      </c>
      <c r="AR8" s="49" t="str">
        <f t="shared" ca="1" si="10"/>
        <v/>
      </c>
      <c r="AS8" s="50" t="str">
        <f t="shared" ca="1" si="10"/>
        <v/>
      </c>
      <c r="AT8" s="50" t="str">
        <f t="shared" ca="1" si="10"/>
        <v/>
      </c>
      <c r="AU8" s="50" t="str">
        <f t="shared" ca="1" si="10"/>
        <v/>
      </c>
      <c r="AV8" s="50" t="str">
        <f t="shared" ca="1" si="10"/>
        <v/>
      </c>
      <c r="AW8" s="50" t="str">
        <f t="shared" ca="1" si="10"/>
        <v/>
      </c>
      <c r="AX8" s="51" t="str">
        <f t="shared" ca="1" si="10"/>
        <v/>
      </c>
      <c r="AY8" s="52" t="str">
        <f t="shared" ca="1" si="10"/>
        <v/>
      </c>
      <c r="AZ8" s="37">
        <f t="shared" si="14"/>
        <v>28333.333333333332</v>
      </c>
      <c r="BA8" s="37" t="str">
        <f t="shared" si="11"/>
        <v>0</v>
      </c>
      <c r="BB8" s="37">
        <f t="shared" si="11"/>
        <v>566666.66666666663</v>
      </c>
      <c r="BC8" s="37">
        <f t="shared" si="11"/>
        <v>188888.88888888888</v>
      </c>
      <c r="BD8" s="37">
        <f t="shared" si="11"/>
        <v>566666.66666666663</v>
      </c>
      <c r="BE8" s="37">
        <f t="shared" si="11"/>
        <v>566666.66666666663</v>
      </c>
      <c r="BF8" s="37">
        <f t="shared" si="11"/>
        <v>80952.380952380947</v>
      </c>
      <c r="BG8" s="38">
        <f t="shared" si="15"/>
        <v>0</v>
      </c>
      <c r="BH8" s="38" t="str">
        <f t="shared" si="12"/>
        <v/>
      </c>
      <c r="BI8" s="38">
        <f t="shared" si="12"/>
        <v>0</v>
      </c>
      <c r="BJ8" s="38">
        <f t="shared" si="12"/>
        <v>0</v>
      </c>
      <c r="BK8" s="38">
        <f t="shared" si="12"/>
        <v>0</v>
      </c>
      <c r="BL8" s="38">
        <f t="shared" si="12"/>
        <v>0</v>
      </c>
      <c r="BM8" s="38">
        <f t="shared" si="12"/>
        <v>0</v>
      </c>
      <c r="BO8" s="201"/>
    </row>
    <row r="9" spans="1:72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93">
        <v>7.0000000000000001E-3</v>
      </c>
      <c r="F9" s="193">
        <v>3.0000000000000001E-3</v>
      </c>
      <c r="G9" s="193">
        <v>1E-3</v>
      </c>
      <c r="H9" s="193">
        <v>3.0000000000000001E-3</v>
      </c>
      <c r="I9" s="193">
        <v>0</v>
      </c>
      <c r="J9" s="193">
        <v>0</v>
      </c>
      <c r="K9" s="193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 t="str">
        <f t="shared" si="5"/>
        <v/>
      </c>
      <c r="R9" s="43" t="str">
        <f t="shared" si="5"/>
        <v/>
      </c>
      <c r="S9" s="44" t="str">
        <f t="shared" si="5"/>
        <v/>
      </c>
      <c r="T9" s="45" t="str">
        <f t="shared" ca="1" si="6"/>
        <v>0</v>
      </c>
      <c r="U9" s="46">
        <v>3400</v>
      </c>
      <c r="V9" s="47">
        <v>3400</v>
      </c>
      <c r="W9" s="47">
        <v>3400</v>
      </c>
      <c r="X9" s="47">
        <v>3400</v>
      </c>
      <c r="Y9" s="47">
        <v>3400</v>
      </c>
      <c r="Z9" s="47">
        <v>3400</v>
      </c>
      <c r="AA9" s="48">
        <v>3400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 t="e">
        <f t="shared" ca="1" si="7"/>
        <v>#VALUE!</v>
      </c>
      <c r="AG9" s="50" t="e">
        <f t="shared" ca="1" si="7"/>
        <v>#VALUE!</v>
      </c>
      <c r="AH9" s="51" t="e">
        <f t="shared" ca="1" si="7"/>
        <v>#VALUE!</v>
      </c>
      <c r="AI9" s="35" t="str">
        <f t="shared" ca="1" si="13"/>
        <v/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 t="e">
        <f t="shared" ca="1" si="8"/>
        <v>#VALUE!</v>
      </c>
      <c r="AO9" s="50" t="e">
        <f t="shared" ca="1" si="8"/>
        <v>#VALUE!</v>
      </c>
      <c r="AP9" s="51" t="e">
        <f t="shared" ca="1" si="8"/>
        <v>#VALUE!</v>
      </c>
      <c r="AQ9" s="52" t="str">
        <f t="shared" ca="1" si="16"/>
        <v/>
      </c>
      <c r="AR9" s="49" t="str">
        <f t="shared" ca="1" si="10"/>
        <v/>
      </c>
      <c r="AS9" s="50" t="str">
        <f t="shared" ca="1" si="10"/>
        <v/>
      </c>
      <c r="AT9" s="50" t="str">
        <f t="shared" ca="1" si="10"/>
        <v/>
      </c>
      <c r="AU9" s="50" t="str">
        <f t="shared" ca="1" si="10"/>
        <v/>
      </c>
      <c r="AV9" s="50" t="str">
        <f t="shared" ca="1" si="10"/>
        <v/>
      </c>
      <c r="AW9" s="50" t="str">
        <f t="shared" ca="1" si="10"/>
        <v/>
      </c>
      <c r="AX9" s="51" t="str">
        <f t="shared" ca="1" si="10"/>
        <v/>
      </c>
      <c r="AY9" s="52" t="str">
        <f t="shared" ca="1" si="10"/>
        <v/>
      </c>
      <c r="AZ9" s="37">
        <f t="shared" si="14"/>
        <v>80952.380952380947</v>
      </c>
      <c r="BA9" s="37">
        <f t="shared" si="11"/>
        <v>188888.88888888888</v>
      </c>
      <c r="BB9" s="37">
        <f t="shared" si="11"/>
        <v>566666.66666666663</v>
      </c>
      <c r="BC9" s="37">
        <f t="shared" si="11"/>
        <v>188888.88888888888</v>
      </c>
      <c r="BD9" s="37" t="str">
        <f t="shared" si="11"/>
        <v>0</v>
      </c>
      <c r="BE9" s="37" t="str">
        <f t="shared" si="11"/>
        <v>0</v>
      </c>
      <c r="BF9" s="37" t="str">
        <f t="shared" si="11"/>
        <v>0</v>
      </c>
      <c r="BG9" s="38">
        <f t="shared" si="15"/>
        <v>0</v>
      </c>
      <c r="BH9" s="38">
        <f t="shared" si="12"/>
        <v>0</v>
      </c>
      <c r="BI9" s="38">
        <f t="shared" si="12"/>
        <v>0</v>
      </c>
      <c r="BJ9" s="38">
        <f t="shared" si="12"/>
        <v>0</v>
      </c>
      <c r="BK9" s="38" t="str">
        <f t="shared" si="12"/>
        <v/>
      </c>
      <c r="BL9" s="38" t="str">
        <f t="shared" si="12"/>
        <v/>
      </c>
      <c r="BM9" s="38" t="str">
        <f t="shared" si="12"/>
        <v/>
      </c>
      <c r="BO9" s="201"/>
    </row>
    <row r="10" spans="1:72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93">
        <v>0</v>
      </c>
      <c r="F10" s="193">
        <v>0</v>
      </c>
      <c r="G10" s="193">
        <v>5.0000000000000001E-3</v>
      </c>
      <c r="H10" s="193">
        <v>0</v>
      </c>
      <c r="I10" s="193">
        <v>0</v>
      </c>
      <c r="J10" s="193">
        <v>0</v>
      </c>
      <c r="K10" s="193">
        <v>0</v>
      </c>
      <c r="L10" s="41">
        <f t="shared" ca="1" si="4"/>
        <v>0</v>
      </c>
      <c r="M10" s="42" t="str">
        <f t="shared" si="5"/>
        <v/>
      </c>
      <c r="N10" s="43" t="str">
        <f t="shared" si="5"/>
        <v/>
      </c>
      <c r="O10" s="43">
        <f t="shared" si="5"/>
        <v>0</v>
      </c>
      <c r="P10" s="43" t="str">
        <f t="shared" si="5"/>
        <v/>
      </c>
      <c r="Q10" s="43" t="str">
        <f t="shared" si="5"/>
        <v/>
      </c>
      <c r="R10" s="43" t="str">
        <f t="shared" si="5"/>
        <v/>
      </c>
      <c r="S10" s="44" t="str">
        <f t="shared" si="5"/>
        <v/>
      </c>
      <c r="T10" s="45" t="str">
        <f t="shared" ca="1" si="6"/>
        <v>0</v>
      </c>
      <c r="U10" s="46">
        <v>3400</v>
      </c>
      <c r="V10" s="47">
        <v>3400</v>
      </c>
      <c r="W10" s="47">
        <v>3400</v>
      </c>
      <c r="X10" s="47">
        <v>3400</v>
      </c>
      <c r="Y10" s="47">
        <v>3400</v>
      </c>
      <c r="Z10" s="47">
        <v>3400</v>
      </c>
      <c r="AA10" s="48">
        <v>3400</v>
      </c>
      <c r="AB10" s="49" t="e">
        <f t="shared" ca="1" si="7"/>
        <v>#VALUE!</v>
      </c>
      <c r="AC10" s="50" t="e">
        <f t="shared" ca="1" si="7"/>
        <v>#VALUE!</v>
      </c>
      <c r="AD10" s="50">
        <f t="shared" ca="1" si="7"/>
        <v>0</v>
      </c>
      <c r="AE10" s="50" t="e">
        <f t="shared" ca="1" si="7"/>
        <v>#VALUE!</v>
      </c>
      <c r="AF10" s="50" t="e">
        <f t="shared" ca="1" si="7"/>
        <v>#VALUE!</v>
      </c>
      <c r="AG10" s="50" t="e">
        <f t="shared" ca="1" si="7"/>
        <v>#VALUE!</v>
      </c>
      <c r="AH10" s="51" t="e">
        <f t="shared" ca="1" si="7"/>
        <v>#VALUE!</v>
      </c>
      <c r="AI10" s="35" t="str">
        <f t="shared" ca="1" si="13"/>
        <v/>
      </c>
      <c r="AJ10" s="49" t="e">
        <f t="shared" ca="1" si="8"/>
        <v>#VALUE!</v>
      </c>
      <c r="AK10" s="50" t="e">
        <f t="shared" ca="1" si="8"/>
        <v>#VALUE!</v>
      </c>
      <c r="AL10" s="50">
        <f t="shared" ca="1" si="8"/>
        <v>0</v>
      </c>
      <c r="AM10" s="50" t="e">
        <f t="shared" ca="1" si="8"/>
        <v>#VALUE!</v>
      </c>
      <c r="AN10" s="50" t="e">
        <f t="shared" ca="1" si="8"/>
        <v>#VALUE!</v>
      </c>
      <c r="AO10" s="50" t="e">
        <f t="shared" ca="1" si="8"/>
        <v>#VALUE!</v>
      </c>
      <c r="AP10" s="51" t="e">
        <f t="shared" ca="1" si="8"/>
        <v>#VALUE!</v>
      </c>
      <c r="AQ10" s="52" t="str">
        <f t="shared" ca="1" si="16"/>
        <v/>
      </c>
      <c r="AR10" s="49" t="str">
        <f t="shared" ca="1" si="10"/>
        <v/>
      </c>
      <c r="AS10" s="50" t="str">
        <f t="shared" ca="1" si="10"/>
        <v/>
      </c>
      <c r="AT10" s="50" t="str">
        <f t="shared" ca="1" si="10"/>
        <v/>
      </c>
      <c r="AU10" s="50" t="str">
        <f t="shared" ca="1" si="10"/>
        <v/>
      </c>
      <c r="AV10" s="50" t="str">
        <f t="shared" ca="1" si="10"/>
        <v/>
      </c>
      <c r="AW10" s="50" t="str">
        <f t="shared" ca="1" si="10"/>
        <v/>
      </c>
      <c r="AX10" s="51" t="str">
        <f t="shared" ca="1" si="10"/>
        <v/>
      </c>
      <c r="AY10" s="52" t="str">
        <f t="shared" ca="1" si="10"/>
        <v/>
      </c>
      <c r="AZ10" s="37" t="str">
        <f t="shared" si="14"/>
        <v>0</v>
      </c>
      <c r="BA10" s="37" t="str">
        <f t="shared" si="11"/>
        <v>0</v>
      </c>
      <c r="BB10" s="37">
        <f t="shared" si="11"/>
        <v>113333.33333333333</v>
      </c>
      <c r="BC10" s="37" t="str">
        <f t="shared" si="11"/>
        <v>0</v>
      </c>
      <c r="BD10" s="37" t="str">
        <f t="shared" si="11"/>
        <v>0</v>
      </c>
      <c r="BE10" s="37" t="str">
        <f t="shared" si="11"/>
        <v>0</v>
      </c>
      <c r="BF10" s="37" t="str">
        <f t="shared" si="11"/>
        <v>0</v>
      </c>
      <c r="BG10" s="38" t="str">
        <f t="shared" si="15"/>
        <v/>
      </c>
      <c r="BH10" s="38" t="str">
        <f t="shared" si="12"/>
        <v/>
      </c>
      <c r="BI10" s="38">
        <f t="shared" si="12"/>
        <v>0</v>
      </c>
      <c r="BJ10" s="38" t="str">
        <f t="shared" si="12"/>
        <v/>
      </c>
      <c r="BK10" s="38" t="str">
        <f t="shared" si="12"/>
        <v/>
      </c>
      <c r="BL10" s="38" t="str">
        <f t="shared" si="12"/>
        <v/>
      </c>
      <c r="BM10" s="38" t="str">
        <f t="shared" si="12"/>
        <v/>
      </c>
      <c r="BO10" s="201"/>
    </row>
    <row r="11" spans="1:72">
      <c r="A11" s="10">
        <v>43647</v>
      </c>
      <c r="B11" s="3" t="s">
        <v>46</v>
      </c>
      <c r="C11" s="39">
        <v>0.20833333333333334</v>
      </c>
      <c r="D11" s="40">
        <v>0.25</v>
      </c>
      <c r="E11" s="193">
        <v>4.0000000000000001E-3</v>
      </c>
      <c r="F11" s="193">
        <v>4.0000000000000001E-3</v>
      </c>
      <c r="G11" s="193">
        <v>0</v>
      </c>
      <c r="H11" s="193">
        <v>0</v>
      </c>
      <c r="I11" s="193">
        <v>1E-3</v>
      </c>
      <c r="J11" s="193">
        <v>0</v>
      </c>
      <c r="K11" s="193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 t="str">
        <f t="shared" si="5"/>
        <v/>
      </c>
      <c r="P11" s="43" t="str">
        <f t="shared" si="5"/>
        <v/>
      </c>
      <c r="Q11" s="43">
        <f t="shared" si="5"/>
        <v>0</v>
      </c>
      <c r="R11" s="43" t="str">
        <f t="shared" si="5"/>
        <v/>
      </c>
      <c r="S11" s="44" t="str">
        <f t="shared" si="5"/>
        <v/>
      </c>
      <c r="T11" s="45" t="str">
        <f t="shared" ca="1" si="6"/>
        <v>0</v>
      </c>
      <c r="U11" s="46">
        <v>3400</v>
      </c>
      <c r="V11" s="47">
        <v>3400</v>
      </c>
      <c r="W11" s="47">
        <v>3400</v>
      </c>
      <c r="X11" s="47">
        <v>3400</v>
      </c>
      <c r="Y11" s="47">
        <v>3400</v>
      </c>
      <c r="Z11" s="47">
        <v>3400</v>
      </c>
      <c r="AA11" s="48">
        <v>3400</v>
      </c>
      <c r="AB11" s="49">
        <f t="shared" ca="1" si="7"/>
        <v>0</v>
      </c>
      <c r="AC11" s="50">
        <f t="shared" ca="1" si="7"/>
        <v>0</v>
      </c>
      <c r="AD11" s="50" t="e">
        <f t="shared" ca="1" si="7"/>
        <v>#VALUE!</v>
      </c>
      <c r="AE11" s="50" t="e">
        <f t="shared" ca="1" si="7"/>
        <v>#VALUE!</v>
      </c>
      <c r="AF11" s="50">
        <f t="shared" ca="1" si="7"/>
        <v>0</v>
      </c>
      <c r="AG11" s="50" t="e">
        <f t="shared" ca="1" si="7"/>
        <v>#VALUE!</v>
      </c>
      <c r="AH11" s="51" t="e">
        <f t="shared" ca="1" si="7"/>
        <v>#VALUE!</v>
      </c>
      <c r="AI11" s="35" t="str">
        <f t="shared" ca="1" si="13"/>
        <v/>
      </c>
      <c r="AJ11" s="49">
        <f t="shared" ca="1" si="8"/>
        <v>0</v>
      </c>
      <c r="AK11" s="50">
        <f t="shared" ca="1" si="8"/>
        <v>0</v>
      </c>
      <c r="AL11" s="50" t="e">
        <f t="shared" ca="1" si="8"/>
        <v>#VALUE!</v>
      </c>
      <c r="AM11" s="50" t="e">
        <f t="shared" ca="1" si="8"/>
        <v>#VALUE!</v>
      </c>
      <c r="AN11" s="50">
        <f t="shared" ca="1" si="8"/>
        <v>0</v>
      </c>
      <c r="AO11" s="50" t="e">
        <f t="shared" ca="1" si="8"/>
        <v>#VALUE!</v>
      </c>
      <c r="AP11" s="51" t="e">
        <f t="shared" ca="1" si="8"/>
        <v>#VALUE!</v>
      </c>
      <c r="AQ11" s="52" t="str">
        <f t="shared" ca="1" si="16"/>
        <v/>
      </c>
      <c r="AR11" s="49" t="str">
        <f t="shared" ca="1" si="10"/>
        <v/>
      </c>
      <c r="AS11" s="50" t="str">
        <f t="shared" ca="1" si="10"/>
        <v/>
      </c>
      <c r="AT11" s="50" t="str">
        <f t="shared" ca="1" si="10"/>
        <v/>
      </c>
      <c r="AU11" s="50" t="str">
        <f t="shared" ca="1" si="10"/>
        <v/>
      </c>
      <c r="AV11" s="50" t="str">
        <f t="shared" ca="1" si="10"/>
        <v/>
      </c>
      <c r="AW11" s="50" t="str">
        <f t="shared" ca="1" si="10"/>
        <v/>
      </c>
      <c r="AX11" s="51" t="str">
        <f t="shared" ca="1" si="10"/>
        <v/>
      </c>
      <c r="AY11" s="52" t="str">
        <f t="shared" ca="1" si="10"/>
        <v/>
      </c>
      <c r="AZ11" s="37">
        <f t="shared" si="14"/>
        <v>141666.66666666666</v>
      </c>
      <c r="BA11" s="37">
        <f t="shared" si="11"/>
        <v>141666.66666666666</v>
      </c>
      <c r="BB11" s="37" t="str">
        <f t="shared" si="11"/>
        <v>0</v>
      </c>
      <c r="BC11" s="37" t="str">
        <f t="shared" si="11"/>
        <v>0</v>
      </c>
      <c r="BD11" s="37">
        <f t="shared" si="11"/>
        <v>566666.66666666663</v>
      </c>
      <c r="BE11" s="37" t="str">
        <f t="shared" si="11"/>
        <v>0</v>
      </c>
      <c r="BF11" s="37" t="str">
        <f t="shared" si="11"/>
        <v>0</v>
      </c>
      <c r="BG11" s="38">
        <f t="shared" si="15"/>
        <v>0</v>
      </c>
      <c r="BH11" s="38">
        <f t="shared" si="12"/>
        <v>0</v>
      </c>
      <c r="BI11" s="38" t="str">
        <f t="shared" si="12"/>
        <v/>
      </c>
      <c r="BJ11" s="38" t="str">
        <f t="shared" si="12"/>
        <v/>
      </c>
      <c r="BK11" s="38">
        <f t="shared" si="12"/>
        <v>0</v>
      </c>
      <c r="BL11" s="38" t="str">
        <f t="shared" si="12"/>
        <v/>
      </c>
      <c r="BM11" s="38" t="str">
        <f t="shared" si="12"/>
        <v/>
      </c>
      <c r="BO11" s="201"/>
    </row>
    <row r="12" spans="1:72">
      <c r="A12" s="10">
        <v>43678</v>
      </c>
      <c r="B12" s="3" t="s">
        <v>46</v>
      </c>
      <c r="C12" s="39">
        <v>0.25</v>
      </c>
      <c r="D12" s="40">
        <v>0.29166666666666669</v>
      </c>
      <c r="E12" s="193">
        <v>3.9E-2</v>
      </c>
      <c r="F12" s="193">
        <v>6.3E-2</v>
      </c>
      <c r="G12" s="193">
        <v>6.0999999999999999E-2</v>
      </c>
      <c r="H12" s="193">
        <v>9.4E-2</v>
      </c>
      <c r="I12" s="193">
        <v>2.5000000000000001E-2</v>
      </c>
      <c r="J12" s="193">
        <v>3.7999999999999999E-2</v>
      </c>
      <c r="K12" s="193">
        <v>5.5E-2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3400</v>
      </c>
      <c r="V12" s="47">
        <v>3400</v>
      </c>
      <c r="W12" s="47">
        <v>3400</v>
      </c>
      <c r="X12" s="47">
        <v>3400</v>
      </c>
      <c r="Y12" s="47">
        <v>3400</v>
      </c>
      <c r="Z12" s="47">
        <v>3400</v>
      </c>
      <c r="AA12" s="48">
        <v>3400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21">
        <f t="shared" ref="AI12:AI29" ca="1" si="17">SUM(AB12:AH12)</f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52">
        <f t="shared" ca="1" si="16"/>
        <v>0</v>
      </c>
      <c r="AR12" s="49" t="str">
        <f t="shared" ca="1" si="10"/>
        <v/>
      </c>
      <c r="AS12" s="50" t="str">
        <f t="shared" ca="1" si="10"/>
        <v/>
      </c>
      <c r="AT12" s="50" t="str">
        <f t="shared" ca="1" si="10"/>
        <v/>
      </c>
      <c r="AU12" s="50" t="str">
        <f t="shared" ca="1" si="10"/>
        <v/>
      </c>
      <c r="AV12" s="50" t="str">
        <f t="shared" ca="1" si="10"/>
        <v/>
      </c>
      <c r="AW12" s="50" t="str">
        <f t="shared" ca="1" si="10"/>
        <v/>
      </c>
      <c r="AX12" s="51" t="str">
        <f t="shared" ca="1" si="10"/>
        <v/>
      </c>
      <c r="AY12" s="52" t="str">
        <f t="shared" ca="1" si="10"/>
        <v/>
      </c>
      <c r="AZ12" s="37">
        <f t="shared" si="14"/>
        <v>14529.914529914529</v>
      </c>
      <c r="BA12" s="37">
        <f t="shared" si="11"/>
        <v>8994.7089947089935</v>
      </c>
      <c r="BB12" s="37">
        <f t="shared" si="11"/>
        <v>9289.6174863387969</v>
      </c>
      <c r="BC12" s="37">
        <f t="shared" si="11"/>
        <v>6028.3687943262403</v>
      </c>
      <c r="BD12" s="37">
        <f t="shared" si="11"/>
        <v>22666.666666666664</v>
      </c>
      <c r="BE12" s="37">
        <f t="shared" si="11"/>
        <v>14912.280701754386</v>
      </c>
      <c r="BF12" s="37">
        <f t="shared" si="11"/>
        <v>10303.030303030302</v>
      </c>
      <c r="BG12" s="38">
        <f t="shared" si="15"/>
        <v>0</v>
      </c>
      <c r="BH12" s="38">
        <f t="shared" si="12"/>
        <v>0</v>
      </c>
      <c r="BI12" s="38">
        <f t="shared" si="12"/>
        <v>0</v>
      </c>
      <c r="BJ12" s="38">
        <f t="shared" si="12"/>
        <v>0</v>
      </c>
      <c r="BK12" s="38">
        <f t="shared" si="12"/>
        <v>0</v>
      </c>
      <c r="BL12" s="38">
        <f t="shared" si="12"/>
        <v>0</v>
      </c>
      <c r="BM12" s="38">
        <f t="shared" si="12"/>
        <v>0</v>
      </c>
      <c r="BO12" s="201"/>
    </row>
    <row r="13" spans="1:72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93">
        <v>0.38600000000000001</v>
      </c>
      <c r="F13" s="193">
        <v>0.38700000000000001</v>
      </c>
      <c r="G13" s="193">
        <v>0.42499999999999999</v>
      </c>
      <c r="H13" s="193">
        <v>0.57699999999999996</v>
      </c>
      <c r="I13" s="193">
        <v>0.40500000000000003</v>
      </c>
      <c r="J13" s="193">
        <v>0.44800000000000001</v>
      </c>
      <c r="K13" s="193">
        <v>0.46400000000000002</v>
      </c>
      <c r="L13" s="41">
        <f t="shared" ca="1" si="4"/>
        <v>1488</v>
      </c>
      <c r="M13" s="42">
        <f t="shared" si="5"/>
        <v>8</v>
      </c>
      <c r="N13" s="43">
        <f t="shared" si="5"/>
        <v>8</v>
      </c>
      <c r="O13" s="43">
        <f t="shared" si="5"/>
        <v>8</v>
      </c>
      <c r="P13" s="43">
        <f t="shared" si="5"/>
        <v>8</v>
      </c>
      <c r="Q13" s="43">
        <f t="shared" si="5"/>
        <v>8</v>
      </c>
      <c r="R13" s="43">
        <f t="shared" si="5"/>
        <v>8</v>
      </c>
      <c r="S13" s="44">
        <f t="shared" si="5"/>
        <v>8</v>
      </c>
      <c r="T13" s="45">
        <f t="shared" ca="1" si="6"/>
        <v>248</v>
      </c>
      <c r="U13" s="46">
        <v>3400</v>
      </c>
      <c r="V13" s="46">
        <v>3400</v>
      </c>
      <c r="W13" s="46">
        <v>3400</v>
      </c>
      <c r="X13" s="46">
        <v>3400</v>
      </c>
      <c r="Y13" s="46">
        <v>3400</v>
      </c>
      <c r="Z13" s="46">
        <v>3400</v>
      </c>
      <c r="AA13" s="46">
        <v>3400</v>
      </c>
      <c r="AB13" s="49">
        <f t="shared" ca="1" si="7"/>
        <v>108800</v>
      </c>
      <c r="AC13" s="50">
        <f t="shared" ca="1" si="7"/>
        <v>108800</v>
      </c>
      <c r="AD13" s="50">
        <f t="shared" ca="1" si="7"/>
        <v>136000</v>
      </c>
      <c r="AE13" s="50">
        <f t="shared" ca="1" si="7"/>
        <v>136000</v>
      </c>
      <c r="AF13" s="50">
        <f t="shared" ca="1" si="7"/>
        <v>136000</v>
      </c>
      <c r="AG13" s="50">
        <f t="shared" ca="1" si="7"/>
        <v>108800</v>
      </c>
      <c r="AH13" s="51">
        <f t="shared" ca="1" si="7"/>
        <v>108800</v>
      </c>
      <c r="AI13" s="121">
        <f t="shared" ca="1" si="17"/>
        <v>843200</v>
      </c>
      <c r="AJ13" s="49">
        <f t="shared" ca="1" si="8"/>
        <v>74.111999999999995</v>
      </c>
      <c r="AK13" s="50">
        <f t="shared" ca="1" si="8"/>
        <v>74.304000000000002</v>
      </c>
      <c r="AL13" s="50">
        <f t="shared" ca="1" si="8"/>
        <v>102</v>
      </c>
      <c r="AM13" s="50">
        <f t="shared" ca="1" si="8"/>
        <v>138.47999999999999</v>
      </c>
      <c r="AN13" s="50">
        <f t="shared" ca="1" si="8"/>
        <v>97.2</v>
      </c>
      <c r="AO13" s="50">
        <f t="shared" ca="1" si="8"/>
        <v>86.016000000000005</v>
      </c>
      <c r="AP13" s="51">
        <f t="shared" ca="1" si="8"/>
        <v>89.088000000000008</v>
      </c>
      <c r="AQ13" s="52">
        <f t="shared" ca="1" si="9"/>
        <v>661.19999999999993</v>
      </c>
      <c r="AR13" s="49">
        <f t="shared" ca="1" si="10"/>
        <v>1468.0483592400692</v>
      </c>
      <c r="AS13" s="50">
        <f t="shared" ca="1" si="10"/>
        <v>1464.2549526270457</v>
      </c>
      <c r="AT13" s="50">
        <f t="shared" ca="1" si="10"/>
        <v>1333.3333333333333</v>
      </c>
      <c r="AU13" s="50">
        <f t="shared" ca="1" si="10"/>
        <v>982.09127671865986</v>
      </c>
      <c r="AV13" s="50">
        <f t="shared" ca="1" si="10"/>
        <v>1399.1769547325102</v>
      </c>
      <c r="AW13" s="50">
        <f t="shared" ca="1" si="10"/>
        <v>1264.8809523809523</v>
      </c>
      <c r="AX13" s="51">
        <f t="shared" ca="1" si="10"/>
        <v>1221.2643678160919</v>
      </c>
      <c r="AY13" s="52">
        <f t="shared" ca="1" si="10"/>
        <v>1275.2571082879615</v>
      </c>
      <c r="AZ13" s="37">
        <f t="shared" si="14"/>
        <v>1468.048359240069</v>
      </c>
      <c r="BA13" s="37">
        <f t="shared" si="11"/>
        <v>1464.2549526270454</v>
      </c>
      <c r="BB13" s="37">
        <f t="shared" si="11"/>
        <v>1333.3333333333333</v>
      </c>
      <c r="BC13" s="37">
        <f t="shared" si="11"/>
        <v>982.09127671865974</v>
      </c>
      <c r="BD13" s="37">
        <f t="shared" si="11"/>
        <v>1399.17695473251</v>
      </c>
      <c r="BE13" s="37">
        <f t="shared" si="11"/>
        <v>1264.8809523809523</v>
      </c>
      <c r="BF13" s="37">
        <f t="shared" si="11"/>
        <v>1221.2643678160919</v>
      </c>
      <c r="BG13" s="38">
        <f t="shared" si="15"/>
        <v>8</v>
      </c>
      <c r="BH13" s="38">
        <f t="shared" si="12"/>
        <v>8</v>
      </c>
      <c r="BI13" s="38">
        <f t="shared" si="12"/>
        <v>8</v>
      </c>
      <c r="BJ13" s="38">
        <f t="shared" si="12"/>
        <v>8</v>
      </c>
      <c r="BK13" s="38">
        <f t="shared" si="12"/>
        <v>8</v>
      </c>
      <c r="BL13" s="38">
        <f t="shared" si="12"/>
        <v>8</v>
      </c>
      <c r="BM13" s="38">
        <f t="shared" si="12"/>
        <v>8</v>
      </c>
      <c r="BO13" s="201"/>
    </row>
    <row r="14" spans="1:72">
      <c r="A14" s="10">
        <v>43739</v>
      </c>
      <c r="B14" s="3" t="s">
        <v>50</v>
      </c>
      <c r="C14" s="39">
        <v>0.33333333333333331</v>
      </c>
      <c r="D14" s="40">
        <v>0.375</v>
      </c>
      <c r="E14" s="193">
        <v>0.221</v>
      </c>
      <c r="F14" s="193">
        <v>0.34899999999999998</v>
      </c>
      <c r="G14" s="193">
        <v>0.376</v>
      </c>
      <c r="H14" s="193">
        <v>0.27900000000000003</v>
      </c>
      <c r="I14" s="193">
        <v>0.34200000000000003</v>
      </c>
      <c r="J14" s="193">
        <v>0.28100000000000003</v>
      </c>
      <c r="K14" s="193">
        <v>0.248</v>
      </c>
      <c r="L14" s="41">
        <f t="shared" ca="1" si="4"/>
        <v>1140</v>
      </c>
      <c r="M14" s="42">
        <f t="shared" si="5"/>
        <v>0</v>
      </c>
      <c r="N14" s="43">
        <f t="shared" si="5"/>
        <v>8</v>
      </c>
      <c r="O14" s="43">
        <f t="shared" si="5"/>
        <v>8</v>
      </c>
      <c r="P14" s="43">
        <f t="shared" si="5"/>
        <v>6</v>
      </c>
      <c r="Q14" s="43">
        <f t="shared" si="5"/>
        <v>8</v>
      </c>
      <c r="R14" s="43">
        <f t="shared" si="5"/>
        <v>6</v>
      </c>
      <c r="S14" s="44">
        <f t="shared" si="5"/>
        <v>6</v>
      </c>
      <c r="T14" s="45">
        <f t="shared" ca="1" si="6"/>
        <v>190</v>
      </c>
      <c r="U14" s="46">
        <v>3400</v>
      </c>
      <c r="V14" s="47">
        <v>3400</v>
      </c>
      <c r="W14" s="47">
        <v>3400</v>
      </c>
      <c r="X14" s="47">
        <v>3400</v>
      </c>
      <c r="Y14" s="47">
        <v>3400</v>
      </c>
      <c r="Z14" s="47">
        <v>3400</v>
      </c>
      <c r="AA14" s="48">
        <v>3400</v>
      </c>
      <c r="AB14" s="49">
        <f t="shared" ca="1" si="7"/>
        <v>0</v>
      </c>
      <c r="AC14" s="50">
        <f t="shared" ca="1" si="7"/>
        <v>108800</v>
      </c>
      <c r="AD14" s="50">
        <f t="shared" ca="1" si="7"/>
        <v>136000</v>
      </c>
      <c r="AE14" s="50">
        <f t="shared" ca="1" si="7"/>
        <v>102000</v>
      </c>
      <c r="AF14" s="50">
        <f t="shared" ca="1" si="7"/>
        <v>136000</v>
      </c>
      <c r="AG14" s="50">
        <f t="shared" ca="1" si="7"/>
        <v>81600</v>
      </c>
      <c r="AH14" s="51">
        <f t="shared" ca="1" si="7"/>
        <v>81600</v>
      </c>
      <c r="AI14" s="121">
        <f t="shared" ca="1" si="17"/>
        <v>646000</v>
      </c>
      <c r="AJ14" s="49">
        <f t="shared" ca="1" si="8"/>
        <v>0</v>
      </c>
      <c r="AK14" s="50">
        <f t="shared" ca="1" si="8"/>
        <v>67.007999999999996</v>
      </c>
      <c r="AL14" s="50">
        <f t="shared" ca="1" si="8"/>
        <v>90.24</v>
      </c>
      <c r="AM14" s="50">
        <f t="shared" ca="1" si="8"/>
        <v>50.220000000000006</v>
      </c>
      <c r="AN14" s="50">
        <f t="shared" ca="1" si="8"/>
        <v>82.080000000000013</v>
      </c>
      <c r="AO14" s="50">
        <f t="shared" ca="1" si="8"/>
        <v>40.464000000000006</v>
      </c>
      <c r="AP14" s="51">
        <f t="shared" ca="1" si="8"/>
        <v>35.712000000000003</v>
      </c>
      <c r="AQ14" s="52">
        <f t="shared" ca="1" si="9"/>
        <v>365.72399999999999</v>
      </c>
      <c r="AR14" s="49" t="str">
        <f t="shared" ca="1" si="10"/>
        <v/>
      </c>
      <c r="AS14" s="50">
        <f t="shared" ca="1" si="10"/>
        <v>1623.6867239732571</v>
      </c>
      <c r="AT14" s="50">
        <f t="shared" ca="1" si="10"/>
        <v>1507.0921985815603</v>
      </c>
      <c r="AU14" s="50">
        <f t="shared" ca="1" si="10"/>
        <v>2031.0633213859019</v>
      </c>
      <c r="AV14" s="50">
        <f t="shared" ca="1" si="10"/>
        <v>1656.9200779727094</v>
      </c>
      <c r="AW14" s="50">
        <f t="shared" ca="1" si="10"/>
        <v>2016.6073546856462</v>
      </c>
      <c r="AX14" s="51">
        <f t="shared" ca="1" si="10"/>
        <v>2284.9462365591394</v>
      </c>
      <c r="AY14" s="52">
        <f t="shared" ca="1" si="10"/>
        <v>1766.3593310802682</v>
      </c>
      <c r="AZ14" s="37">
        <f t="shared" si="14"/>
        <v>2564.102564102564</v>
      </c>
      <c r="BA14" s="37">
        <f t="shared" si="11"/>
        <v>1623.6867239732569</v>
      </c>
      <c r="BB14" s="37">
        <f t="shared" si="11"/>
        <v>1507.0921985815601</v>
      </c>
      <c r="BC14" s="37">
        <f t="shared" si="11"/>
        <v>2031.0633213859016</v>
      </c>
      <c r="BD14" s="37">
        <f t="shared" si="11"/>
        <v>1656.9200779727094</v>
      </c>
      <c r="BE14" s="37">
        <f t="shared" si="11"/>
        <v>2016.6073546856462</v>
      </c>
      <c r="BF14" s="37">
        <f t="shared" si="11"/>
        <v>2284.9462365591398</v>
      </c>
      <c r="BG14" s="38">
        <f t="shared" si="15"/>
        <v>0</v>
      </c>
      <c r="BH14" s="38">
        <f t="shared" si="12"/>
        <v>8</v>
      </c>
      <c r="BI14" s="38">
        <f t="shared" si="12"/>
        <v>8</v>
      </c>
      <c r="BJ14" s="38">
        <f t="shared" si="12"/>
        <v>6</v>
      </c>
      <c r="BK14" s="38">
        <f t="shared" si="12"/>
        <v>8</v>
      </c>
      <c r="BL14" s="38">
        <f t="shared" si="12"/>
        <v>6</v>
      </c>
      <c r="BM14" s="38">
        <f t="shared" si="12"/>
        <v>6</v>
      </c>
      <c r="BO14" s="201"/>
    </row>
    <row r="15" spans="1:72">
      <c r="A15" s="10">
        <v>43770</v>
      </c>
      <c r="B15" s="3" t="s">
        <v>50</v>
      </c>
      <c r="C15" s="39">
        <v>0.375</v>
      </c>
      <c r="D15" s="40">
        <v>0.41666666666666669</v>
      </c>
      <c r="E15" s="193">
        <v>0.19600000000000001</v>
      </c>
      <c r="F15" s="193">
        <v>0.34599999999999997</v>
      </c>
      <c r="G15" s="193">
        <v>0.23</v>
      </c>
      <c r="H15" s="193">
        <v>0.22800000000000001</v>
      </c>
      <c r="I15" s="193">
        <v>0.27700000000000002</v>
      </c>
      <c r="J15" s="193">
        <v>0.11799999999999999</v>
      </c>
      <c r="K15" s="193">
        <v>0.23400000000000001</v>
      </c>
      <c r="L15" s="41">
        <f t="shared" ca="1" si="4"/>
        <v>876</v>
      </c>
      <c r="M15" s="42">
        <f t="shared" si="5"/>
        <v>0</v>
      </c>
      <c r="N15" s="43">
        <f t="shared" si="5"/>
        <v>8</v>
      </c>
      <c r="O15" s="43">
        <f t="shared" si="5"/>
        <v>6</v>
      </c>
      <c r="P15" s="43">
        <f t="shared" si="5"/>
        <v>6</v>
      </c>
      <c r="Q15" s="43">
        <f t="shared" si="5"/>
        <v>6</v>
      </c>
      <c r="R15" s="43">
        <f t="shared" si="5"/>
        <v>0</v>
      </c>
      <c r="S15" s="44">
        <f t="shared" si="5"/>
        <v>6</v>
      </c>
      <c r="T15" s="45">
        <f t="shared" ca="1" si="6"/>
        <v>146</v>
      </c>
      <c r="U15" s="46">
        <v>3400</v>
      </c>
      <c r="V15" s="47">
        <v>3400</v>
      </c>
      <c r="W15" s="47">
        <v>3400</v>
      </c>
      <c r="X15" s="47">
        <v>3400</v>
      </c>
      <c r="Y15" s="47">
        <v>3400</v>
      </c>
      <c r="Z15" s="47">
        <v>3400</v>
      </c>
      <c r="AA15" s="48">
        <v>3400</v>
      </c>
      <c r="AB15" s="49">
        <f t="shared" ca="1" si="7"/>
        <v>0</v>
      </c>
      <c r="AC15" s="50">
        <f t="shared" ca="1" si="7"/>
        <v>108800</v>
      </c>
      <c r="AD15" s="50">
        <f t="shared" ca="1" si="7"/>
        <v>102000</v>
      </c>
      <c r="AE15" s="50">
        <f t="shared" ca="1" si="7"/>
        <v>102000</v>
      </c>
      <c r="AF15" s="50">
        <f t="shared" ca="1" si="7"/>
        <v>102000</v>
      </c>
      <c r="AG15" s="50">
        <f t="shared" ca="1" si="7"/>
        <v>0</v>
      </c>
      <c r="AH15" s="51">
        <f t="shared" ca="1" si="7"/>
        <v>81600</v>
      </c>
      <c r="AI15" s="121">
        <f t="shared" ca="1" si="17"/>
        <v>496400</v>
      </c>
      <c r="AJ15" s="49">
        <f t="shared" ca="1" si="8"/>
        <v>0</v>
      </c>
      <c r="AK15" s="50">
        <f t="shared" ca="1" si="8"/>
        <v>66.431999999999988</v>
      </c>
      <c r="AL15" s="50">
        <f t="shared" ca="1" si="8"/>
        <v>41.4</v>
      </c>
      <c r="AM15" s="50">
        <f t="shared" ca="1" si="8"/>
        <v>41.04</v>
      </c>
      <c r="AN15" s="50">
        <f t="shared" ca="1" si="8"/>
        <v>49.860000000000007</v>
      </c>
      <c r="AO15" s="50">
        <f t="shared" ca="1" si="8"/>
        <v>0</v>
      </c>
      <c r="AP15" s="51">
        <f t="shared" ca="1" si="8"/>
        <v>33.696000000000005</v>
      </c>
      <c r="AQ15" s="52">
        <f t="shared" ca="1" si="9"/>
        <v>232.428</v>
      </c>
      <c r="AR15" s="49" t="str">
        <f t="shared" ca="1" si="10"/>
        <v/>
      </c>
      <c r="AS15" s="50">
        <f t="shared" ca="1" si="10"/>
        <v>1637.7649325626207</v>
      </c>
      <c r="AT15" s="50">
        <f t="shared" ca="1" si="10"/>
        <v>2463.768115942029</v>
      </c>
      <c r="AU15" s="50">
        <f t="shared" ca="1" si="10"/>
        <v>2485.3801169590643</v>
      </c>
      <c r="AV15" s="50">
        <f t="shared" ca="1" si="10"/>
        <v>2045.7280385078216</v>
      </c>
      <c r="AW15" s="50" t="str">
        <f t="shared" ca="1" si="10"/>
        <v/>
      </c>
      <c r="AX15" s="51">
        <f t="shared" ca="1" si="10"/>
        <v>2421.6524216524213</v>
      </c>
      <c r="AY15" s="52">
        <f t="shared" ca="1" si="10"/>
        <v>2135.715146195811</v>
      </c>
      <c r="AZ15" s="37">
        <f t="shared" si="14"/>
        <v>2891.1564625850338</v>
      </c>
      <c r="BA15" s="37">
        <f t="shared" si="11"/>
        <v>1637.7649325626205</v>
      </c>
      <c r="BB15" s="37">
        <f t="shared" si="11"/>
        <v>2463.7681159420285</v>
      </c>
      <c r="BC15" s="37">
        <f t="shared" si="11"/>
        <v>2485.3801169590643</v>
      </c>
      <c r="BD15" s="37">
        <f t="shared" si="11"/>
        <v>2045.7280385078216</v>
      </c>
      <c r="BE15" s="37">
        <f t="shared" si="11"/>
        <v>4802.2598870056499</v>
      </c>
      <c r="BF15" s="37">
        <f t="shared" si="11"/>
        <v>2421.6524216524213</v>
      </c>
      <c r="BG15" s="38">
        <f t="shared" si="15"/>
        <v>0</v>
      </c>
      <c r="BH15" s="38">
        <f t="shared" si="12"/>
        <v>8</v>
      </c>
      <c r="BI15" s="38">
        <f t="shared" si="12"/>
        <v>6</v>
      </c>
      <c r="BJ15" s="38">
        <f t="shared" si="12"/>
        <v>6</v>
      </c>
      <c r="BK15" s="38">
        <f t="shared" si="12"/>
        <v>6</v>
      </c>
      <c r="BL15" s="38">
        <f t="shared" si="12"/>
        <v>0</v>
      </c>
      <c r="BM15" s="38">
        <f t="shared" si="12"/>
        <v>6</v>
      </c>
      <c r="BO15" s="201"/>
    </row>
    <row r="16" spans="1:72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93">
        <v>0.29599999999999999</v>
      </c>
      <c r="F16" s="193">
        <v>0.253</v>
      </c>
      <c r="G16" s="193">
        <v>0.153</v>
      </c>
      <c r="H16" s="193">
        <v>0.155</v>
      </c>
      <c r="I16" s="193">
        <v>0.23300000000000001</v>
      </c>
      <c r="J16" s="193">
        <v>0.156</v>
      </c>
      <c r="K16" s="193">
        <v>0.23400000000000001</v>
      </c>
      <c r="L16" s="41">
        <f t="shared" ca="1" si="4"/>
        <v>660</v>
      </c>
      <c r="M16" s="42">
        <f t="shared" si="5"/>
        <v>8</v>
      </c>
      <c r="N16" s="43">
        <f t="shared" si="5"/>
        <v>6</v>
      </c>
      <c r="O16" s="43">
        <f t="shared" si="5"/>
        <v>0</v>
      </c>
      <c r="P16" s="43">
        <f t="shared" si="5"/>
        <v>0</v>
      </c>
      <c r="Q16" s="43">
        <f t="shared" si="5"/>
        <v>6</v>
      </c>
      <c r="R16" s="43">
        <f t="shared" si="5"/>
        <v>0</v>
      </c>
      <c r="S16" s="44">
        <f t="shared" si="5"/>
        <v>6</v>
      </c>
      <c r="T16" s="45">
        <f t="shared" ca="1" si="6"/>
        <v>110</v>
      </c>
      <c r="U16" s="46">
        <v>3400</v>
      </c>
      <c r="V16" s="47">
        <v>3400</v>
      </c>
      <c r="W16" s="47">
        <v>3400</v>
      </c>
      <c r="X16" s="47">
        <v>3400</v>
      </c>
      <c r="Y16" s="47">
        <v>3400</v>
      </c>
      <c r="Z16" s="47">
        <v>3400</v>
      </c>
      <c r="AA16" s="48">
        <v>3400</v>
      </c>
      <c r="AB16" s="49">
        <f t="shared" ca="1" si="7"/>
        <v>108800</v>
      </c>
      <c r="AC16" s="50">
        <f t="shared" ca="1" si="7"/>
        <v>81600</v>
      </c>
      <c r="AD16" s="50">
        <f t="shared" ca="1" si="7"/>
        <v>0</v>
      </c>
      <c r="AE16" s="50">
        <f t="shared" ca="1" si="7"/>
        <v>0</v>
      </c>
      <c r="AF16" s="50">
        <f t="shared" ca="1" si="7"/>
        <v>102000</v>
      </c>
      <c r="AG16" s="50">
        <f t="shared" ca="1" si="7"/>
        <v>0</v>
      </c>
      <c r="AH16" s="51">
        <f t="shared" ca="1" si="7"/>
        <v>81600</v>
      </c>
      <c r="AI16" s="121">
        <f t="shared" ca="1" si="17"/>
        <v>374000</v>
      </c>
      <c r="AJ16" s="49">
        <f t="shared" ca="1" si="8"/>
        <v>56.831999999999994</v>
      </c>
      <c r="AK16" s="50">
        <f t="shared" ca="1" si="8"/>
        <v>36.432000000000002</v>
      </c>
      <c r="AL16" s="50">
        <f t="shared" ca="1" si="8"/>
        <v>0</v>
      </c>
      <c r="AM16" s="50">
        <f t="shared" ca="1" si="8"/>
        <v>0</v>
      </c>
      <c r="AN16" s="50">
        <f t="shared" ca="1" si="8"/>
        <v>41.940000000000005</v>
      </c>
      <c r="AO16" s="50">
        <f t="shared" ca="1" si="8"/>
        <v>0</v>
      </c>
      <c r="AP16" s="51">
        <f t="shared" ca="1" si="8"/>
        <v>33.696000000000005</v>
      </c>
      <c r="AQ16" s="52">
        <f t="shared" ca="1" si="9"/>
        <v>168.9</v>
      </c>
      <c r="AR16" s="49">
        <f t="shared" ca="1" si="10"/>
        <v>1914.4144144144145</v>
      </c>
      <c r="AS16" s="50">
        <f t="shared" ca="1" si="10"/>
        <v>2239.7891963109355</v>
      </c>
      <c r="AT16" s="50" t="str">
        <f t="shared" ca="1" si="10"/>
        <v/>
      </c>
      <c r="AU16" s="50" t="str">
        <f t="shared" ca="1" si="10"/>
        <v/>
      </c>
      <c r="AV16" s="50">
        <f t="shared" ca="1" si="10"/>
        <v>2432.0457796852643</v>
      </c>
      <c r="AW16" s="50" t="str">
        <f t="shared" ca="1" si="10"/>
        <v/>
      </c>
      <c r="AX16" s="51">
        <f t="shared" ca="1" si="10"/>
        <v>2421.6524216524213</v>
      </c>
      <c r="AY16" s="52">
        <f t="shared" ca="1" si="10"/>
        <v>2214.3280047365306</v>
      </c>
      <c r="AZ16" s="37">
        <f t="shared" si="14"/>
        <v>1914.4144144144143</v>
      </c>
      <c r="BA16" s="37">
        <f t="shared" si="11"/>
        <v>2239.7891963109355</v>
      </c>
      <c r="BB16" s="37">
        <f t="shared" si="11"/>
        <v>3703.7037037037035</v>
      </c>
      <c r="BC16" s="37">
        <f t="shared" si="11"/>
        <v>3655.9139784946233</v>
      </c>
      <c r="BD16" s="37">
        <f t="shared" si="11"/>
        <v>2432.0457796852643</v>
      </c>
      <c r="BE16" s="37">
        <f t="shared" si="11"/>
        <v>3632.4786324786323</v>
      </c>
      <c r="BF16" s="37">
        <f t="shared" si="11"/>
        <v>2421.6524216524213</v>
      </c>
      <c r="BG16" s="38">
        <f t="shared" si="15"/>
        <v>8</v>
      </c>
      <c r="BH16" s="38">
        <f t="shared" si="12"/>
        <v>6</v>
      </c>
      <c r="BI16" s="38">
        <f t="shared" si="12"/>
        <v>0</v>
      </c>
      <c r="BJ16" s="38">
        <f t="shared" si="12"/>
        <v>0</v>
      </c>
      <c r="BK16" s="38">
        <f t="shared" si="12"/>
        <v>6</v>
      </c>
      <c r="BL16" s="38">
        <f t="shared" si="12"/>
        <v>0</v>
      </c>
      <c r="BM16" s="38">
        <f t="shared" si="12"/>
        <v>6</v>
      </c>
      <c r="BO16" s="201"/>
    </row>
    <row r="17" spans="2:67">
      <c r="B17" s="3" t="s">
        <v>50</v>
      </c>
      <c r="C17" s="39">
        <v>0.45833333333333331</v>
      </c>
      <c r="D17" s="40">
        <v>0.5</v>
      </c>
      <c r="E17" s="193">
        <v>0.154</v>
      </c>
      <c r="F17" s="193">
        <v>0.29499999999999998</v>
      </c>
      <c r="G17" s="193">
        <v>8.5999999999999993E-2</v>
      </c>
      <c r="H17" s="193">
        <v>0.26</v>
      </c>
      <c r="I17" s="193">
        <v>0.17</v>
      </c>
      <c r="J17" s="193">
        <v>0.19600000000000001</v>
      </c>
      <c r="K17" s="193">
        <v>0.15</v>
      </c>
      <c r="L17" s="41">
        <f t="shared" ca="1" si="4"/>
        <v>372</v>
      </c>
      <c r="M17" s="42">
        <f t="shared" si="5"/>
        <v>0</v>
      </c>
      <c r="N17" s="43">
        <f t="shared" si="5"/>
        <v>8</v>
      </c>
      <c r="O17" s="43">
        <f t="shared" si="5"/>
        <v>0</v>
      </c>
      <c r="P17" s="43">
        <f t="shared" si="5"/>
        <v>6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62</v>
      </c>
      <c r="U17" s="46">
        <v>3400</v>
      </c>
      <c r="V17" s="47">
        <v>3400</v>
      </c>
      <c r="W17" s="47">
        <v>3400</v>
      </c>
      <c r="X17" s="47">
        <v>3400</v>
      </c>
      <c r="Y17" s="47">
        <v>3400</v>
      </c>
      <c r="Z17" s="47">
        <v>3400</v>
      </c>
      <c r="AA17" s="48">
        <v>3400</v>
      </c>
      <c r="AB17" s="49">
        <f t="shared" ca="1" si="7"/>
        <v>0</v>
      </c>
      <c r="AC17" s="50">
        <f t="shared" ca="1" si="7"/>
        <v>108800</v>
      </c>
      <c r="AD17" s="50">
        <f t="shared" ca="1" si="7"/>
        <v>0</v>
      </c>
      <c r="AE17" s="50">
        <f t="shared" ca="1" si="7"/>
        <v>102000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21">
        <f t="shared" ca="1" si="17"/>
        <v>210800</v>
      </c>
      <c r="AJ17" s="49">
        <f t="shared" ca="1" si="8"/>
        <v>0</v>
      </c>
      <c r="AK17" s="50">
        <f t="shared" ca="1" si="8"/>
        <v>56.64</v>
      </c>
      <c r="AL17" s="50">
        <f t="shared" ca="1" si="8"/>
        <v>0</v>
      </c>
      <c r="AM17" s="50">
        <f t="shared" ca="1" si="8"/>
        <v>46.800000000000004</v>
      </c>
      <c r="AN17" s="50">
        <f t="shared" ca="1" si="8"/>
        <v>0</v>
      </c>
      <c r="AO17" s="50">
        <f t="shared" ca="1" si="8"/>
        <v>0</v>
      </c>
      <c r="AP17" s="51">
        <f t="shared" ca="1" si="8"/>
        <v>0</v>
      </c>
      <c r="AQ17" s="52">
        <f t="shared" ca="1" si="9"/>
        <v>103.44</v>
      </c>
      <c r="AR17" s="49" t="str">
        <f t="shared" ca="1" si="10"/>
        <v/>
      </c>
      <c r="AS17" s="50">
        <f t="shared" ca="1" si="10"/>
        <v>1920.9039548022599</v>
      </c>
      <c r="AT17" s="50" t="str">
        <f t="shared" ca="1" si="10"/>
        <v/>
      </c>
      <c r="AU17" s="50">
        <f t="shared" ca="1" si="10"/>
        <v>2179.4871794871792</v>
      </c>
      <c r="AV17" s="50" t="str">
        <f t="shared" ca="1" si="10"/>
        <v/>
      </c>
      <c r="AW17" s="50" t="str">
        <f t="shared" ca="1" si="10"/>
        <v/>
      </c>
      <c r="AX17" s="51" t="str">
        <f t="shared" ca="1" si="10"/>
        <v/>
      </c>
      <c r="AY17" s="52">
        <f t="shared" ca="1" si="10"/>
        <v>2037.8963650425367</v>
      </c>
      <c r="AZ17" s="37">
        <f t="shared" si="14"/>
        <v>3679.6536796536793</v>
      </c>
      <c r="BA17" s="37">
        <f t="shared" si="11"/>
        <v>1920.9039548022599</v>
      </c>
      <c r="BB17" s="37">
        <f t="shared" si="11"/>
        <v>6589.1472868217052</v>
      </c>
      <c r="BC17" s="37">
        <f t="shared" si="11"/>
        <v>2179.4871794871792</v>
      </c>
      <c r="BD17" s="37">
        <f t="shared" si="11"/>
        <v>3333.333333333333</v>
      </c>
      <c r="BE17" s="37">
        <f t="shared" si="11"/>
        <v>2891.1564625850338</v>
      </c>
      <c r="BF17" s="37">
        <f t="shared" si="11"/>
        <v>3777.7777777777778</v>
      </c>
      <c r="BG17" s="38">
        <f t="shared" si="15"/>
        <v>0</v>
      </c>
      <c r="BH17" s="38">
        <f t="shared" si="12"/>
        <v>8</v>
      </c>
      <c r="BI17" s="38">
        <f t="shared" si="12"/>
        <v>0</v>
      </c>
      <c r="BJ17" s="38">
        <f t="shared" si="12"/>
        <v>6</v>
      </c>
      <c r="BK17" s="38">
        <f t="shared" si="12"/>
        <v>0</v>
      </c>
      <c r="BL17" s="38">
        <f t="shared" si="12"/>
        <v>0</v>
      </c>
      <c r="BM17" s="38">
        <f t="shared" si="12"/>
        <v>0</v>
      </c>
      <c r="BO17" s="201"/>
    </row>
    <row r="18" spans="2:67">
      <c r="B18" s="3" t="s">
        <v>51</v>
      </c>
      <c r="C18" s="39">
        <v>0.5</v>
      </c>
      <c r="D18" s="40">
        <v>0.54166666666666663</v>
      </c>
      <c r="E18" s="193">
        <v>0.21299999999999999</v>
      </c>
      <c r="F18" s="193">
        <v>0.13800000000000001</v>
      </c>
      <c r="G18" s="193">
        <v>0.109</v>
      </c>
      <c r="H18" s="193">
        <v>0.19500000000000001</v>
      </c>
      <c r="I18" s="193">
        <v>0.16400000000000001</v>
      </c>
      <c r="J18" s="193">
        <v>0.11799999999999999</v>
      </c>
      <c r="K18" s="193">
        <v>0.159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3400</v>
      </c>
      <c r="V18" s="47">
        <v>3400</v>
      </c>
      <c r="W18" s="47">
        <v>3400</v>
      </c>
      <c r="X18" s="47">
        <v>3400</v>
      </c>
      <c r="Y18" s="47">
        <v>3400</v>
      </c>
      <c r="Z18" s="47">
        <v>3400</v>
      </c>
      <c r="AA18" s="48">
        <v>3400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21">
        <f t="shared" ca="1" si="17"/>
        <v>0</v>
      </c>
      <c r="AJ18" s="49">
        <f t="shared" ca="1" si="8"/>
        <v>0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0</v>
      </c>
      <c r="AO18" s="50">
        <f t="shared" ca="1" si="8"/>
        <v>0</v>
      </c>
      <c r="AP18" s="51">
        <f t="shared" ca="1" si="8"/>
        <v>0</v>
      </c>
      <c r="AQ18" s="52">
        <f t="shared" ca="1" si="9"/>
        <v>0</v>
      </c>
      <c r="AR18" s="49" t="str">
        <f t="shared" ca="1" si="10"/>
        <v/>
      </c>
      <c r="AS18" s="50" t="str">
        <f t="shared" ca="1" si="10"/>
        <v/>
      </c>
      <c r="AT18" s="50" t="str">
        <f t="shared" ca="1" si="10"/>
        <v/>
      </c>
      <c r="AU18" s="50" t="str">
        <f t="shared" ca="1" si="10"/>
        <v/>
      </c>
      <c r="AV18" s="50" t="str">
        <f t="shared" ca="1" si="10"/>
        <v/>
      </c>
      <c r="AW18" s="50" t="str">
        <f t="shared" ca="1" si="10"/>
        <v/>
      </c>
      <c r="AX18" s="51" t="str">
        <f t="shared" ca="1" si="10"/>
        <v/>
      </c>
      <c r="AY18" s="52" t="str">
        <f t="shared" ca="1" si="10"/>
        <v/>
      </c>
      <c r="AZ18" s="37">
        <f t="shared" si="14"/>
        <v>2660.4068857589982</v>
      </c>
      <c r="BA18" s="37">
        <f t="shared" si="11"/>
        <v>4106.2801932367147</v>
      </c>
      <c r="BB18" s="37">
        <f t="shared" si="11"/>
        <v>5198.7767584097855</v>
      </c>
      <c r="BC18" s="37">
        <f t="shared" si="11"/>
        <v>2905.9829059829058</v>
      </c>
      <c r="BD18" s="37">
        <f t="shared" si="11"/>
        <v>3455.2845528455282</v>
      </c>
      <c r="BE18" s="37">
        <f t="shared" si="11"/>
        <v>4802.2598870056499</v>
      </c>
      <c r="BF18" s="37">
        <f t="shared" si="11"/>
        <v>3563.941299790356</v>
      </c>
      <c r="BG18" s="38">
        <f t="shared" si="15"/>
        <v>0</v>
      </c>
      <c r="BH18" s="38">
        <f t="shared" si="12"/>
        <v>0</v>
      </c>
      <c r="BI18" s="38">
        <f t="shared" si="12"/>
        <v>0</v>
      </c>
      <c r="BJ18" s="38">
        <f t="shared" si="12"/>
        <v>0</v>
      </c>
      <c r="BK18" s="38">
        <f t="shared" si="12"/>
        <v>0</v>
      </c>
      <c r="BL18" s="38">
        <f t="shared" si="12"/>
        <v>0</v>
      </c>
      <c r="BM18" s="38">
        <f t="shared" si="12"/>
        <v>0</v>
      </c>
      <c r="BO18" s="201"/>
    </row>
    <row r="19" spans="2:67">
      <c r="B19" s="3" t="s">
        <v>51</v>
      </c>
      <c r="C19" s="39">
        <v>0.54166666666666663</v>
      </c>
      <c r="D19" s="40">
        <v>0.58333333333333337</v>
      </c>
      <c r="E19" s="193">
        <v>4.2000000000000003E-2</v>
      </c>
      <c r="F19" s="193">
        <v>0.129</v>
      </c>
      <c r="G19" s="193">
        <v>0.05</v>
      </c>
      <c r="H19" s="193">
        <v>9.4E-2</v>
      </c>
      <c r="I19" s="193">
        <v>7.0999999999999994E-2</v>
      </c>
      <c r="J19" s="193">
        <v>9.8000000000000004E-2</v>
      </c>
      <c r="K19" s="193">
        <v>5.1999999999999998E-2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3400</v>
      </c>
      <c r="V19" s="47">
        <v>3400</v>
      </c>
      <c r="W19" s="47">
        <v>3400</v>
      </c>
      <c r="X19" s="47">
        <v>3400</v>
      </c>
      <c r="Y19" s="47">
        <v>3400</v>
      </c>
      <c r="Z19" s="47">
        <v>3400</v>
      </c>
      <c r="AA19" s="48">
        <v>3400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21">
        <f t="shared" ca="1" si="17"/>
        <v>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0</v>
      </c>
      <c r="AO19" s="50">
        <f t="shared" ca="1" si="8"/>
        <v>0</v>
      </c>
      <c r="AP19" s="51">
        <f t="shared" ca="1" si="8"/>
        <v>0</v>
      </c>
      <c r="AQ19" s="52">
        <f t="shared" ca="1" si="9"/>
        <v>0</v>
      </c>
      <c r="AR19" s="49" t="str">
        <f t="shared" ca="1" si="10"/>
        <v/>
      </c>
      <c r="AS19" s="50" t="str">
        <f t="shared" ca="1" si="10"/>
        <v/>
      </c>
      <c r="AT19" s="50" t="str">
        <f t="shared" ca="1" si="10"/>
        <v/>
      </c>
      <c r="AU19" s="50" t="str">
        <f t="shared" ca="1" si="10"/>
        <v/>
      </c>
      <c r="AV19" s="50" t="str">
        <f t="shared" ca="1" si="10"/>
        <v/>
      </c>
      <c r="AW19" s="50" t="str">
        <f t="shared" ca="1" si="10"/>
        <v/>
      </c>
      <c r="AX19" s="51" t="str">
        <f t="shared" ca="1" si="10"/>
        <v/>
      </c>
      <c r="AY19" s="52" t="str">
        <f t="shared" ca="1" si="10"/>
        <v/>
      </c>
      <c r="AZ19" s="37">
        <f t="shared" si="14"/>
        <v>13492.063492063491</v>
      </c>
      <c r="BA19" s="37">
        <f t="shared" si="11"/>
        <v>4392.7648578811368</v>
      </c>
      <c r="BB19" s="37">
        <f t="shared" si="11"/>
        <v>11333.333333333332</v>
      </c>
      <c r="BC19" s="37">
        <f t="shared" si="11"/>
        <v>6028.3687943262403</v>
      </c>
      <c r="BD19" s="37">
        <f t="shared" si="11"/>
        <v>7981.2206572769956</v>
      </c>
      <c r="BE19" s="37">
        <f t="shared" si="11"/>
        <v>5782.3129251700675</v>
      </c>
      <c r="BF19" s="37">
        <f t="shared" si="11"/>
        <v>10897.435897435897</v>
      </c>
      <c r="BG19" s="38">
        <f t="shared" si="15"/>
        <v>0</v>
      </c>
      <c r="BH19" s="38">
        <f t="shared" si="12"/>
        <v>0</v>
      </c>
      <c r="BI19" s="38">
        <f t="shared" si="12"/>
        <v>0</v>
      </c>
      <c r="BJ19" s="38">
        <f t="shared" si="12"/>
        <v>0</v>
      </c>
      <c r="BK19" s="38">
        <f t="shared" si="12"/>
        <v>0</v>
      </c>
      <c r="BL19" s="38">
        <f t="shared" si="12"/>
        <v>0</v>
      </c>
      <c r="BM19" s="38">
        <f t="shared" si="12"/>
        <v>0</v>
      </c>
      <c r="BO19" s="201"/>
    </row>
    <row r="20" spans="2:67">
      <c r="B20" s="3" t="s">
        <v>52</v>
      </c>
      <c r="C20" s="39">
        <v>0.58333333333333337</v>
      </c>
      <c r="D20" s="40">
        <v>0.625</v>
      </c>
      <c r="E20" s="193">
        <v>5.3999999999999999E-2</v>
      </c>
      <c r="F20" s="193">
        <v>5.7000000000000002E-2</v>
      </c>
      <c r="G20" s="193">
        <v>0.125</v>
      </c>
      <c r="H20" s="193">
        <v>7.5999999999999998E-2</v>
      </c>
      <c r="I20" s="193">
        <v>0.153</v>
      </c>
      <c r="J20" s="193">
        <v>0.03</v>
      </c>
      <c r="K20" s="193">
        <v>0.107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3400</v>
      </c>
      <c r="V20" s="47">
        <v>3400</v>
      </c>
      <c r="W20" s="47">
        <v>3400</v>
      </c>
      <c r="X20" s="47">
        <v>3400</v>
      </c>
      <c r="Y20" s="47">
        <v>3400</v>
      </c>
      <c r="Z20" s="47">
        <v>3400</v>
      </c>
      <c r="AA20" s="48">
        <v>3400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21">
        <f t="shared" ca="1" si="17"/>
        <v>0</v>
      </c>
      <c r="AJ20" s="49">
        <f t="shared" ca="1" si="8"/>
        <v>0</v>
      </c>
      <c r="AK20" s="50">
        <f t="shared" ca="1" si="8"/>
        <v>0</v>
      </c>
      <c r="AL20" s="50">
        <f t="shared" ca="1" si="8"/>
        <v>0</v>
      </c>
      <c r="AM20" s="50">
        <f t="shared" ca="1" si="8"/>
        <v>0</v>
      </c>
      <c r="AN20" s="50">
        <f t="shared" ca="1" si="8"/>
        <v>0</v>
      </c>
      <c r="AO20" s="50">
        <f t="shared" ca="1" si="8"/>
        <v>0</v>
      </c>
      <c r="AP20" s="51">
        <f t="shared" ca="1" si="8"/>
        <v>0</v>
      </c>
      <c r="AQ20" s="52">
        <f t="shared" ca="1" si="9"/>
        <v>0</v>
      </c>
      <c r="AR20" s="49" t="str">
        <f t="shared" ca="1" si="10"/>
        <v/>
      </c>
      <c r="AS20" s="50" t="str">
        <f t="shared" ca="1" si="10"/>
        <v/>
      </c>
      <c r="AT20" s="50" t="str">
        <f t="shared" ca="1" si="10"/>
        <v/>
      </c>
      <c r="AU20" s="50" t="str">
        <f t="shared" ca="1" si="10"/>
        <v/>
      </c>
      <c r="AV20" s="50" t="str">
        <f t="shared" ca="1" si="10"/>
        <v/>
      </c>
      <c r="AW20" s="50" t="str">
        <f t="shared" ca="1" si="10"/>
        <v/>
      </c>
      <c r="AX20" s="51" t="str">
        <f t="shared" ca="1" si="10"/>
        <v/>
      </c>
      <c r="AY20" s="52" t="str">
        <f t="shared" ca="1" si="10"/>
        <v/>
      </c>
      <c r="AZ20" s="37">
        <f t="shared" si="14"/>
        <v>10493.827160493827</v>
      </c>
      <c r="BA20" s="37">
        <f t="shared" si="11"/>
        <v>9941.520467836257</v>
      </c>
      <c r="BB20" s="37">
        <f t="shared" si="11"/>
        <v>4533.333333333333</v>
      </c>
      <c r="BC20" s="37">
        <f t="shared" si="11"/>
        <v>7456.1403508771928</v>
      </c>
      <c r="BD20" s="37">
        <f t="shared" si="11"/>
        <v>3703.7037037037035</v>
      </c>
      <c r="BE20" s="37">
        <f t="shared" si="11"/>
        <v>18888.888888888887</v>
      </c>
      <c r="BF20" s="37">
        <f t="shared" si="11"/>
        <v>5295.9501557632393</v>
      </c>
      <c r="BG20" s="38">
        <f t="shared" si="15"/>
        <v>0</v>
      </c>
      <c r="BH20" s="38">
        <f t="shared" si="12"/>
        <v>0</v>
      </c>
      <c r="BI20" s="38">
        <f t="shared" si="12"/>
        <v>0</v>
      </c>
      <c r="BJ20" s="38">
        <f t="shared" si="12"/>
        <v>0</v>
      </c>
      <c r="BK20" s="38">
        <f t="shared" si="12"/>
        <v>0</v>
      </c>
      <c r="BL20" s="38">
        <f t="shared" si="12"/>
        <v>0</v>
      </c>
      <c r="BM20" s="38">
        <f t="shared" si="12"/>
        <v>0</v>
      </c>
      <c r="BO20" s="201"/>
    </row>
    <row r="21" spans="2:67">
      <c r="B21" s="3" t="s">
        <v>52</v>
      </c>
      <c r="C21" s="39">
        <v>0.625</v>
      </c>
      <c r="D21" s="40">
        <v>0.66666666666666663</v>
      </c>
      <c r="E21" s="193">
        <v>0.17199999999999999</v>
      </c>
      <c r="F21" s="193">
        <v>0.28899999999999998</v>
      </c>
      <c r="G21" s="193">
        <v>0.17899999999999999</v>
      </c>
      <c r="H21" s="193">
        <v>0.26600000000000001</v>
      </c>
      <c r="I21" s="193">
        <v>0.21099999999999999</v>
      </c>
      <c r="J21" s="193">
        <v>0.112</v>
      </c>
      <c r="K21" s="193">
        <v>0.22700000000000001</v>
      </c>
      <c r="L21" s="41">
        <f t="shared" ca="1" si="4"/>
        <v>516</v>
      </c>
      <c r="M21" s="42">
        <f t="shared" si="5"/>
        <v>0</v>
      </c>
      <c r="N21" s="43">
        <f t="shared" si="5"/>
        <v>8</v>
      </c>
      <c r="O21" s="43">
        <f t="shared" si="5"/>
        <v>0</v>
      </c>
      <c r="P21" s="43">
        <f t="shared" si="5"/>
        <v>6</v>
      </c>
      <c r="Q21" s="43">
        <f t="shared" si="5"/>
        <v>0</v>
      </c>
      <c r="R21" s="43">
        <f t="shared" si="5"/>
        <v>0</v>
      </c>
      <c r="S21" s="44">
        <f t="shared" si="5"/>
        <v>6</v>
      </c>
      <c r="T21" s="45">
        <f t="shared" ca="1" si="6"/>
        <v>86</v>
      </c>
      <c r="U21" s="46">
        <v>3400</v>
      </c>
      <c r="V21" s="47">
        <v>3400</v>
      </c>
      <c r="W21" s="47">
        <v>3400</v>
      </c>
      <c r="X21" s="47">
        <v>3400</v>
      </c>
      <c r="Y21" s="47">
        <v>3400</v>
      </c>
      <c r="Z21" s="47">
        <v>3400</v>
      </c>
      <c r="AA21" s="48">
        <v>3400</v>
      </c>
      <c r="AB21" s="49">
        <f t="shared" ca="1" si="7"/>
        <v>0</v>
      </c>
      <c r="AC21" s="50">
        <f t="shared" ca="1" si="7"/>
        <v>108800</v>
      </c>
      <c r="AD21" s="50">
        <f t="shared" ca="1" si="7"/>
        <v>0</v>
      </c>
      <c r="AE21" s="50">
        <f t="shared" ca="1" si="7"/>
        <v>102000</v>
      </c>
      <c r="AF21" s="50">
        <f t="shared" ca="1" si="7"/>
        <v>0</v>
      </c>
      <c r="AG21" s="50">
        <f t="shared" ca="1" si="7"/>
        <v>0</v>
      </c>
      <c r="AH21" s="51">
        <f t="shared" ca="1" si="7"/>
        <v>81600</v>
      </c>
      <c r="AI21" s="121">
        <f t="shared" ca="1" si="17"/>
        <v>292400</v>
      </c>
      <c r="AJ21" s="49">
        <f t="shared" ca="1" si="8"/>
        <v>0</v>
      </c>
      <c r="AK21" s="50">
        <f t="shared" ca="1" si="8"/>
        <v>55.488</v>
      </c>
      <c r="AL21" s="50">
        <f t="shared" ca="1" si="8"/>
        <v>0</v>
      </c>
      <c r="AM21" s="50">
        <f t="shared" ca="1" si="8"/>
        <v>47.88</v>
      </c>
      <c r="AN21" s="50">
        <f t="shared" ca="1" si="8"/>
        <v>0</v>
      </c>
      <c r="AO21" s="50">
        <f t="shared" ca="1" si="8"/>
        <v>0</v>
      </c>
      <c r="AP21" s="51">
        <f t="shared" ca="1" si="8"/>
        <v>32.688000000000002</v>
      </c>
      <c r="AQ21" s="52">
        <f t="shared" ca="1" si="9"/>
        <v>136.05599999999998</v>
      </c>
      <c r="AR21" s="49" t="str">
        <f t="shared" ca="1" si="10"/>
        <v/>
      </c>
      <c r="AS21" s="50">
        <f t="shared" ca="1" si="10"/>
        <v>1960.7843137254902</v>
      </c>
      <c r="AT21" s="50" t="str">
        <f t="shared" ca="1" si="10"/>
        <v/>
      </c>
      <c r="AU21" s="50">
        <f t="shared" ca="1" si="10"/>
        <v>2130.3258145363407</v>
      </c>
      <c r="AV21" s="50" t="str">
        <f t="shared" ca="1" si="10"/>
        <v/>
      </c>
      <c r="AW21" s="50" t="str">
        <f t="shared" ca="1" si="10"/>
        <v/>
      </c>
      <c r="AX21" s="51">
        <f t="shared" ca="1" si="10"/>
        <v>2496.3289280469894</v>
      </c>
      <c r="AY21" s="52">
        <f t="shared" ca="1" si="10"/>
        <v>2149.1150702651853</v>
      </c>
      <c r="AZ21" s="37">
        <f t="shared" si="14"/>
        <v>3294.5736434108526</v>
      </c>
      <c r="BA21" s="37">
        <f t="shared" si="11"/>
        <v>1960.7843137254902</v>
      </c>
      <c r="BB21" s="37">
        <f t="shared" si="11"/>
        <v>3165.7355679702046</v>
      </c>
      <c r="BC21" s="37">
        <f t="shared" si="11"/>
        <v>2130.3258145363407</v>
      </c>
      <c r="BD21" s="37">
        <f t="shared" si="11"/>
        <v>2685.6240126382304</v>
      </c>
      <c r="BE21" s="37">
        <f t="shared" si="11"/>
        <v>5059.5238095238092</v>
      </c>
      <c r="BF21" s="37">
        <f t="shared" si="11"/>
        <v>2496.3289280469894</v>
      </c>
      <c r="BG21" s="38">
        <f t="shared" si="15"/>
        <v>0</v>
      </c>
      <c r="BH21" s="38">
        <f t="shared" si="12"/>
        <v>8</v>
      </c>
      <c r="BI21" s="38">
        <f t="shared" si="12"/>
        <v>0</v>
      </c>
      <c r="BJ21" s="38">
        <f t="shared" si="12"/>
        <v>6</v>
      </c>
      <c r="BK21" s="38">
        <f t="shared" si="12"/>
        <v>0</v>
      </c>
      <c r="BL21" s="38">
        <f t="shared" si="12"/>
        <v>0</v>
      </c>
      <c r="BM21" s="38">
        <f t="shared" si="12"/>
        <v>6</v>
      </c>
      <c r="BO21" s="201"/>
    </row>
    <row r="22" spans="2:67">
      <c r="B22" s="3" t="s">
        <v>52</v>
      </c>
      <c r="C22" s="39">
        <v>0.66666666666666663</v>
      </c>
      <c r="D22" s="40">
        <v>0.70833333333333337</v>
      </c>
      <c r="E22" s="193">
        <v>0.247</v>
      </c>
      <c r="F22" s="193">
        <v>0.27300000000000002</v>
      </c>
      <c r="G22" s="193">
        <v>0.128</v>
      </c>
      <c r="H22" s="193">
        <v>0.21099999999999999</v>
      </c>
      <c r="I22" s="193">
        <v>0.13900000000000001</v>
      </c>
      <c r="J22" s="193">
        <v>0.16300000000000001</v>
      </c>
      <c r="K22" s="193">
        <v>0.21299999999999999</v>
      </c>
      <c r="L22" s="41">
        <f t="shared" ca="1" si="4"/>
        <v>288</v>
      </c>
      <c r="M22" s="42">
        <f t="shared" si="5"/>
        <v>6</v>
      </c>
      <c r="N22" s="43">
        <f t="shared" si="5"/>
        <v>6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48</v>
      </c>
      <c r="U22" s="46">
        <v>3400</v>
      </c>
      <c r="V22" s="47">
        <v>3400</v>
      </c>
      <c r="W22" s="47">
        <v>3400</v>
      </c>
      <c r="X22" s="47">
        <v>3400</v>
      </c>
      <c r="Y22" s="47">
        <v>3400</v>
      </c>
      <c r="Z22" s="47">
        <v>3400</v>
      </c>
      <c r="AA22" s="48">
        <v>3400</v>
      </c>
      <c r="AB22" s="49">
        <f t="shared" ca="1" si="7"/>
        <v>81600</v>
      </c>
      <c r="AC22" s="50">
        <f t="shared" ca="1" si="7"/>
        <v>81600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21">
        <f t="shared" ca="1" si="17"/>
        <v>163200</v>
      </c>
      <c r="AJ22" s="49">
        <f t="shared" ca="1" si="8"/>
        <v>35.567999999999998</v>
      </c>
      <c r="AK22" s="50">
        <f t="shared" ca="1" si="8"/>
        <v>39.312000000000005</v>
      </c>
      <c r="AL22" s="50">
        <f t="shared" ca="1" si="8"/>
        <v>0</v>
      </c>
      <c r="AM22" s="50">
        <f t="shared" ca="1" si="8"/>
        <v>0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52">
        <f t="shared" ca="1" si="9"/>
        <v>74.88</v>
      </c>
      <c r="AR22" s="49">
        <f t="shared" ca="1" si="10"/>
        <v>2294.1970310391366</v>
      </c>
      <c r="AS22" s="50">
        <f t="shared" ca="1" si="10"/>
        <v>2075.7020757020755</v>
      </c>
      <c r="AT22" s="50" t="str">
        <f t="shared" ca="1" si="10"/>
        <v/>
      </c>
      <c r="AU22" s="50" t="str">
        <f t="shared" ca="1" si="10"/>
        <v/>
      </c>
      <c r="AV22" s="50" t="str">
        <f t="shared" ca="1" si="10"/>
        <v/>
      </c>
      <c r="AW22" s="50" t="str">
        <f t="shared" ca="1" si="10"/>
        <v/>
      </c>
      <c r="AX22" s="51" t="str">
        <f t="shared" ca="1" si="10"/>
        <v/>
      </c>
      <c r="AY22" s="52">
        <f t="shared" ca="1" si="10"/>
        <v>2179.4871794871797</v>
      </c>
      <c r="AZ22" s="37">
        <f t="shared" si="14"/>
        <v>2294.1970310391362</v>
      </c>
      <c r="BA22" s="37">
        <f t="shared" si="11"/>
        <v>2075.7020757020755</v>
      </c>
      <c r="BB22" s="37">
        <f t="shared" si="11"/>
        <v>4427.083333333333</v>
      </c>
      <c r="BC22" s="37">
        <f t="shared" si="11"/>
        <v>2685.6240126382304</v>
      </c>
      <c r="BD22" s="37">
        <f t="shared" si="11"/>
        <v>4076.7386091127091</v>
      </c>
      <c r="BE22" s="37">
        <f t="shared" si="11"/>
        <v>3476.4826175869116</v>
      </c>
      <c r="BF22" s="37">
        <f t="shared" si="11"/>
        <v>2660.4068857589982</v>
      </c>
      <c r="BG22" s="38">
        <f t="shared" si="15"/>
        <v>6</v>
      </c>
      <c r="BH22" s="38">
        <f t="shared" si="12"/>
        <v>6</v>
      </c>
      <c r="BI22" s="38">
        <f t="shared" si="12"/>
        <v>0</v>
      </c>
      <c r="BJ22" s="38">
        <f t="shared" si="12"/>
        <v>0</v>
      </c>
      <c r="BK22" s="38">
        <f t="shared" si="12"/>
        <v>0</v>
      </c>
      <c r="BL22" s="38">
        <f t="shared" si="12"/>
        <v>0</v>
      </c>
      <c r="BM22" s="38">
        <f t="shared" si="12"/>
        <v>0</v>
      </c>
      <c r="BO22" s="201"/>
    </row>
    <row r="23" spans="2:67">
      <c r="B23" s="3" t="s">
        <v>52</v>
      </c>
      <c r="C23" s="39">
        <v>0.70833333333333337</v>
      </c>
      <c r="D23" s="40">
        <v>0.75</v>
      </c>
      <c r="E23" s="193">
        <v>0.36</v>
      </c>
      <c r="F23" s="193">
        <v>0.245</v>
      </c>
      <c r="G23" s="193">
        <v>0.316</v>
      </c>
      <c r="H23" s="193">
        <v>0.23400000000000001</v>
      </c>
      <c r="I23" s="193">
        <v>0.217</v>
      </c>
      <c r="J23" s="193">
        <v>0.13800000000000001</v>
      </c>
      <c r="K23" s="193">
        <v>0.218</v>
      </c>
      <c r="L23" s="41">
        <f t="shared" ca="1" si="4"/>
        <v>756</v>
      </c>
      <c r="M23" s="42">
        <f t="shared" si="5"/>
        <v>8</v>
      </c>
      <c r="N23" s="43">
        <f t="shared" si="5"/>
        <v>6</v>
      </c>
      <c r="O23" s="43">
        <f t="shared" si="5"/>
        <v>8</v>
      </c>
      <c r="P23" s="43">
        <f t="shared" si="5"/>
        <v>6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126</v>
      </c>
      <c r="U23" s="46">
        <v>3400</v>
      </c>
      <c r="V23" s="47">
        <v>3400</v>
      </c>
      <c r="W23" s="47">
        <v>3400</v>
      </c>
      <c r="X23" s="47">
        <v>3400</v>
      </c>
      <c r="Y23" s="47">
        <v>3400</v>
      </c>
      <c r="Z23" s="47">
        <v>3400</v>
      </c>
      <c r="AA23" s="48">
        <v>3400</v>
      </c>
      <c r="AB23" s="49">
        <f t="shared" ca="1" si="7"/>
        <v>108800</v>
      </c>
      <c r="AC23" s="50">
        <f t="shared" ca="1" si="7"/>
        <v>81600</v>
      </c>
      <c r="AD23" s="50">
        <f t="shared" ca="1" si="7"/>
        <v>136000</v>
      </c>
      <c r="AE23" s="50">
        <f t="shared" ca="1" si="7"/>
        <v>102000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21">
        <f t="shared" ca="1" si="17"/>
        <v>428400</v>
      </c>
      <c r="AJ23" s="49">
        <f t="shared" ca="1" si="8"/>
        <v>69.12</v>
      </c>
      <c r="AK23" s="50">
        <f t="shared" ca="1" si="8"/>
        <v>35.28</v>
      </c>
      <c r="AL23" s="50">
        <f t="shared" ca="1" si="8"/>
        <v>75.84</v>
      </c>
      <c r="AM23" s="50">
        <f t="shared" ca="1" si="8"/>
        <v>42.120000000000005</v>
      </c>
      <c r="AN23" s="50">
        <f t="shared" ca="1" si="8"/>
        <v>0</v>
      </c>
      <c r="AO23" s="50">
        <f t="shared" ca="1" si="8"/>
        <v>0</v>
      </c>
      <c r="AP23" s="51">
        <f t="shared" ca="1" si="8"/>
        <v>0</v>
      </c>
      <c r="AQ23" s="52">
        <f t="shared" ca="1" si="9"/>
        <v>222.36</v>
      </c>
      <c r="AR23" s="49">
        <f t="shared" ca="1" si="10"/>
        <v>1574.0740740740739</v>
      </c>
      <c r="AS23" s="50">
        <f t="shared" ca="1" si="10"/>
        <v>2312.925170068027</v>
      </c>
      <c r="AT23" s="50">
        <f t="shared" ca="1" si="10"/>
        <v>1793.2489451476793</v>
      </c>
      <c r="AU23" s="50">
        <f t="shared" ca="1" si="10"/>
        <v>2421.6524216524213</v>
      </c>
      <c r="AV23" s="50" t="str">
        <f t="shared" ca="1" si="10"/>
        <v/>
      </c>
      <c r="AW23" s="50" t="str">
        <f t="shared" ca="1" si="10"/>
        <v/>
      </c>
      <c r="AX23" s="51" t="str">
        <f t="shared" ca="1" si="10"/>
        <v/>
      </c>
      <c r="AY23" s="52">
        <f t="shared" ca="1" si="10"/>
        <v>1926.6055045871558</v>
      </c>
      <c r="AZ23" s="37">
        <f t="shared" si="14"/>
        <v>1574.0740740740741</v>
      </c>
      <c r="BA23" s="37">
        <f t="shared" si="11"/>
        <v>2312.925170068027</v>
      </c>
      <c r="BB23" s="37">
        <f t="shared" si="11"/>
        <v>1793.2489451476793</v>
      </c>
      <c r="BC23" s="37">
        <f t="shared" si="11"/>
        <v>2421.6524216524213</v>
      </c>
      <c r="BD23" s="37">
        <f t="shared" si="11"/>
        <v>2611.3671274961598</v>
      </c>
      <c r="BE23" s="37">
        <f t="shared" si="11"/>
        <v>4106.2801932367147</v>
      </c>
      <c r="BF23" s="37">
        <f t="shared" si="11"/>
        <v>2599.3883792048928</v>
      </c>
      <c r="BG23" s="38">
        <f t="shared" si="15"/>
        <v>8</v>
      </c>
      <c r="BH23" s="38">
        <f t="shared" si="12"/>
        <v>6</v>
      </c>
      <c r="BI23" s="38">
        <f t="shared" si="12"/>
        <v>8</v>
      </c>
      <c r="BJ23" s="38">
        <f t="shared" si="12"/>
        <v>6</v>
      </c>
      <c r="BK23" s="38">
        <f t="shared" si="12"/>
        <v>0</v>
      </c>
      <c r="BL23" s="38">
        <f t="shared" si="12"/>
        <v>0</v>
      </c>
      <c r="BM23" s="38">
        <f t="shared" si="12"/>
        <v>0</v>
      </c>
      <c r="BO23" s="201"/>
    </row>
    <row r="24" spans="2:67">
      <c r="B24" s="3" t="s">
        <v>48</v>
      </c>
      <c r="C24" s="39">
        <v>0.75</v>
      </c>
      <c r="D24" s="40">
        <v>0.79166666666666663</v>
      </c>
      <c r="E24" s="193">
        <v>0.3</v>
      </c>
      <c r="F24" s="193">
        <v>0.30099999999999999</v>
      </c>
      <c r="G24" s="193">
        <v>0.32300000000000001</v>
      </c>
      <c r="H24" s="193">
        <v>0.24399999999999999</v>
      </c>
      <c r="I24" s="193">
        <v>0.22800000000000001</v>
      </c>
      <c r="J24" s="193">
        <v>0.20799999999999999</v>
      </c>
      <c r="K24" s="193">
        <v>0.246</v>
      </c>
      <c r="L24" s="41">
        <f t="shared" ca="1" si="4"/>
        <v>1128</v>
      </c>
      <c r="M24" s="42">
        <f t="shared" si="5"/>
        <v>8</v>
      </c>
      <c r="N24" s="43">
        <f t="shared" si="5"/>
        <v>8</v>
      </c>
      <c r="O24" s="43">
        <f t="shared" si="5"/>
        <v>8</v>
      </c>
      <c r="P24" s="43">
        <f t="shared" si="5"/>
        <v>6</v>
      </c>
      <c r="Q24" s="43">
        <f t="shared" si="5"/>
        <v>6</v>
      </c>
      <c r="R24" s="43">
        <f t="shared" si="5"/>
        <v>0</v>
      </c>
      <c r="S24" s="44">
        <f t="shared" si="5"/>
        <v>6</v>
      </c>
      <c r="T24" s="45">
        <f t="shared" ca="1" si="6"/>
        <v>188</v>
      </c>
      <c r="U24" s="46">
        <v>3400</v>
      </c>
      <c r="V24" s="47">
        <v>3400</v>
      </c>
      <c r="W24" s="47">
        <v>3400</v>
      </c>
      <c r="X24" s="47">
        <v>3400</v>
      </c>
      <c r="Y24" s="47">
        <v>3400</v>
      </c>
      <c r="Z24" s="47">
        <v>3400</v>
      </c>
      <c r="AA24" s="48">
        <v>3400</v>
      </c>
      <c r="AB24" s="49">
        <f t="shared" ca="1" si="7"/>
        <v>108800</v>
      </c>
      <c r="AC24" s="50">
        <f t="shared" ca="1" si="7"/>
        <v>108800</v>
      </c>
      <c r="AD24" s="50">
        <f t="shared" ca="1" si="7"/>
        <v>136000</v>
      </c>
      <c r="AE24" s="50">
        <f t="shared" ca="1" si="7"/>
        <v>102000</v>
      </c>
      <c r="AF24" s="50">
        <f t="shared" ca="1" si="7"/>
        <v>102000</v>
      </c>
      <c r="AG24" s="50">
        <f t="shared" ca="1" si="7"/>
        <v>0</v>
      </c>
      <c r="AH24" s="51">
        <f t="shared" ca="1" si="7"/>
        <v>81600</v>
      </c>
      <c r="AI24" s="121">
        <f t="shared" ca="1" si="17"/>
        <v>639200</v>
      </c>
      <c r="AJ24" s="49">
        <f t="shared" ca="1" si="8"/>
        <v>57.599999999999994</v>
      </c>
      <c r="AK24" s="50">
        <f t="shared" ca="1" si="8"/>
        <v>57.792000000000002</v>
      </c>
      <c r="AL24" s="50">
        <f t="shared" ca="1" si="8"/>
        <v>77.52</v>
      </c>
      <c r="AM24" s="50">
        <f t="shared" ca="1" si="8"/>
        <v>43.92</v>
      </c>
      <c r="AN24" s="50">
        <f t="shared" ca="1" si="8"/>
        <v>41.04</v>
      </c>
      <c r="AO24" s="50">
        <f t="shared" ca="1" si="8"/>
        <v>0</v>
      </c>
      <c r="AP24" s="51">
        <f t="shared" ca="1" si="8"/>
        <v>35.423999999999999</v>
      </c>
      <c r="AQ24" s="52">
        <f t="shared" ca="1" si="9"/>
        <v>313.29599999999999</v>
      </c>
      <c r="AR24" s="49">
        <f t="shared" ca="1" si="10"/>
        <v>1888.8888888888891</v>
      </c>
      <c r="AS24" s="50">
        <f t="shared" ca="1" si="10"/>
        <v>1882.6135105204871</v>
      </c>
      <c r="AT24" s="50">
        <f t="shared" ca="1" si="10"/>
        <v>1754.3859649122808</v>
      </c>
      <c r="AU24" s="50">
        <f t="shared" ca="1" si="10"/>
        <v>2322.4043715846992</v>
      </c>
      <c r="AV24" s="50">
        <f t="shared" ca="1" si="10"/>
        <v>2485.3801169590643</v>
      </c>
      <c r="AW24" s="50" t="str">
        <f t="shared" ca="1" si="10"/>
        <v/>
      </c>
      <c r="AX24" s="51">
        <f t="shared" ca="1" si="10"/>
        <v>2303.5230352303524</v>
      </c>
      <c r="AY24" s="52">
        <f t="shared" ca="1" si="10"/>
        <v>2040.2430927940352</v>
      </c>
      <c r="AZ24" s="37">
        <f t="shared" si="14"/>
        <v>1888.8888888888889</v>
      </c>
      <c r="BA24" s="37">
        <f t="shared" si="11"/>
        <v>1882.6135105204871</v>
      </c>
      <c r="BB24" s="37">
        <f t="shared" si="11"/>
        <v>1754.3859649122805</v>
      </c>
      <c r="BC24" s="37">
        <f t="shared" si="11"/>
        <v>2322.4043715846992</v>
      </c>
      <c r="BD24" s="37">
        <f t="shared" si="11"/>
        <v>2485.3801169590643</v>
      </c>
      <c r="BE24" s="37">
        <f t="shared" si="11"/>
        <v>2724.3589743589741</v>
      </c>
      <c r="BF24" s="37">
        <f t="shared" si="11"/>
        <v>2303.523035230352</v>
      </c>
      <c r="BG24" s="38">
        <f t="shared" si="15"/>
        <v>8</v>
      </c>
      <c r="BH24" s="38">
        <f t="shared" si="12"/>
        <v>8</v>
      </c>
      <c r="BI24" s="38">
        <f t="shared" si="12"/>
        <v>8</v>
      </c>
      <c r="BJ24" s="38">
        <f t="shared" si="12"/>
        <v>6</v>
      </c>
      <c r="BK24" s="38">
        <f t="shared" si="12"/>
        <v>6</v>
      </c>
      <c r="BL24" s="38">
        <f t="shared" si="12"/>
        <v>0</v>
      </c>
      <c r="BM24" s="38">
        <f t="shared" si="12"/>
        <v>6</v>
      </c>
      <c r="BO24" s="201"/>
    </row>
    <row r="25" spans="2:67">
      <c r="B25" s="3" t="s">
        <v>48</v>
      </c>
      <c r="C25" s="39">
        <v>0.79166666666666663</v>
      </c>
      <c r="D25" s="40">
        <v>0.83333333333333337</v>
      </c>
      <c r="E25" s="193">
        <v>0.42199999999999999</v>
      </c>
      <c r="F25" s="193">
        <v>0.34699999999999998</v>
      </c>
      <c r="G25" s="193">
        <v>0.42299999999999999</v>
      </c>
      <c r="H25" s="193">
        <v>0.33</v>
      </c>
      <c r="I25" s="193">
        <v>0.24299999999999999</v>
      </c>
      <c r="J25" s="193">
        <v>0.193</v>
      </c>
      <c r="K25" s="193">
        <v>0.19600000000000001</v>
      </c>
      <c r="L25" s="41">
        <f t="shared" ca="1" si="4"/>
        <v>1164</v>
      </c>
      <c r="M25" s="42">
        <f t="shared" si="5"/>
        <v>8</v>
      </c>
      <c r="N25" s="43">
        <f t="shared" si="5"/>
        <v>8</v>
      </c>
      <c r="O25" s="43">
        <f t="shared" si="5"/>
        <v>8</v>
      </c>
      <c r="P25" s="43">
        <f t="shared" si="5"/>
        <v>8</v>
      </c>
      <c r="Q25" s="43">
        <f t="shared" si="5"/>
        <v>6</v>
      </c>
      <c r="R25" s="43">
        <f t="shared" si="5"/>
        <v>5</v>
      </c>
      <c r="S25" s="44">
        <f t="shared" si="5"/>
        <v>0</v>
      </c>
      <c r="T25" s="45">
        <f t="shared" ca="1" si="6"/>
        <v>194</v>
      </c>
      <c r="U25" s="46">
        <v>3400</v>
      </c>
      <c r="V25" s="47">
        <v>3400</v>
      </c>
      <c r="W25" s="47">
        <v>3400</v>
      </c>
      <c r="X25" s="47">
        <v>3400</v>
      </c>
      <c r="Y25" s="47">
        <v>3400</v>
      </c>
      <c r="Z25" s="47">
        <v>3400</v>
      </c>
      <c r="AA25" s="48">
        <v>3400</v>
      </c>
      <c r="AB25" s="49">
        <f t="shared" ca="1" si="7"/>
        <v>108800</v>
      </c>
      <c r="AC25" s="50">
        <f t="shared" ca="1" si="7"/>
        <v>108800</v>
      </c>
      <c r="AD25" s="50">
        <f t="shared" ca="1" si="7"/>
        <v>136000</v>
      </c>
      <c r="AE25" s="50">
        <f t="shared" ca="1" si="7"/>
        <v>136000</v>
      </c>
      <c r="AF25" s="50">
        <f t="shared" ca="1" si="7"/>
        <v>102000</v>
      </c>
      <c r="AG25" s="50">
        <f t="shared" ca="1" si="7"/>
        <v>68000</v>
      </c>
      <c r="AH25" s="51">
        <f t="shared" ca="1" si="7"/>
        <v>0</v>
      </c>
      <c r="AI25" s="121">
        <f t="shared" ca="1" si="17"/>
        <v>659600</v>
      </c>
      <c r="AJ25" s="49">
        <f t="shared" ca="1" si="8"/>
        <v>81.024000000000001</v>
      </c>
      <c r="AK25" s="50">
        <f t="shared" ca="1" si="8"/>
        <v>66.623999999999995</v>
      </c>
      <c r="AL25" s="50">
        <f t="shared" ca="1" si="8"/>
        <v>101.52</v>
      </c>
      <c r="AM25" s="50">
        <f t="shared" ca="1" si="8"/>
        <v>79.2</v>
      </c>
      <c r="AN25" s="50">
        <f t="shared" ca="1" si="8"/>
        <v>43.74</v>
      </c>
      <c r="AO25" s="50">
        <f t="shared" ca="1" si="8"/>
        <v>23.16</v>
      </c>
      <c r="AP25" s="51">
        <f t="shared" ca="1" si="8"/>
        <v>0</v>
      </c>
      <c r="AQ25" s="52">
        <f t="shared" ca="1" si="9"/>
        <v>395.26800000000003</v>
      </c>
      <c r="AR25" s="49">
        <f t="shared" ca="1" si="10"/>
        <v>1342.8120063191152</v>
      </c>
      <c r="AS25" s="50">
        <f t="shared" ca="1" si="10"/>
        <v>1633.0451488952931</v>
      </c>
      <c r="AT25" s="50">
        <f t="shared" ca="1" si="10"/>
        <v>1339.6375098502758</v>
      </c>
      <c r="AU25" s="50">
        <f t="shared" ca="1" si="10"/>
        <v>1717.1717171717171</v>
      </c>
      <c r="AV25" s="50">
        <f t="shared" ca="1" si="10"/>
        <v>2331.9615912208506</v>
      </c>
      <c r="AW25" s="50">
        <f t="shared" ca="1" si="10"/>
        <v>2936.096718480138</v>
      </c>
      <c r="AX25" s="51" t="str">
        <f t="shared" ca="1" si="10"/>
        <v/>
      </c>
      <c r="AY25" s="52">
        <f t="shared" ca="1" si="10"/>
        <v>1668.7412084965135</v>
      </c>
      <c r="AZ25" s="37">
        <f t="shared" si="14"/>
        <v>1342.8120063191152</v>
      </c>
      <c r="BA25" s="37">
        <f t="shared" si="11"/>
        <v>1633.0451488952931</v>
      </c>
      <c r="BB25" s="37">
        <f t="shared" si="11"/>
        <v>1339.6375098502758</v>
      </c>
      <c r="BC25" s="37">
        <f t="shared" si="11"/>
        <v>1717.1717171717169</v>
      </c>
      <c r="BD25" s="37">
        <f t="shared" si="11"/>
        <v>2331.9615912208506</v>
      </c>
      <c r="BE25" s="37">
        <f t="shared" si="11"/>
        <v>2936.096718480138</v>
      </c>
      <c r="BF25" s="37">
        <f t="shared" si="11"/>
        <v>2891.1564625850338</v>
      </c>
      <c r="BG25" s="38">
        <f t="shared" si="15"/>
        <v>8</v>
      </c>
      <c r="BH25" s="38">
        <f t="shared" si="12"/>
        <v>8</v>
      </c>
      <c r="BI25" s="38">
        <f t="shared" si="12"/>
        <v>8</v>
      </c>
      <c r="BJ25" s="38">
        <f t="shared" si="12"/>
        <v>8</v>
      </c>
      <c r="BK25" s="38">
        <f t="shared" si="12"/>
        <v>6</v>
      </c>
      <c r="BL25" s="38">
        <v>5</v>
      </c>
      <c r="BM25" s="38">
        <f t="shared" si="12"/>
        <v>0</v>
      </c>
      <c r="BO25" s="201"/>
    </row>
    <row r="26" spans="2:67">
      <c r="B26" s="3" t="s">
        <v>47</v>
      </c>
      <c r="C26" s="39">
        <v>0.83333333333333337</v>
      </c>
      <c r="D26" s="40">
        <v>0.875</v>
      </c>
      <c r="E26" s="193">
        <v>0.38600000000000001</v>
      </c>
      <c r="F26" s="193">
        <v>0.30099999999999999</v>
      </c>
      <c r="G26" s="193">
        <v>0.38200000000000001</v>
      </c>
      <c r="H26" s="193">
        <v>0.33100000000000002</v>
      </c>
      <c r="I26" s="193">
        <v>0.316</v>
      </c>
      <c r="J26" s="193">
        <v>0.19</v>
      </c>
      <c r="K26" s="193">
        <v>0.23400000000000001</v>
      </c>
      <c r="L26" s="41">
        <f t="shared" ca="1" si="4"/>
        <v>966</v>
      </c>
      <c r="M26" s="42">
        <f t="shared" si="5"/>
        <v>7</v>
      </c>
      <c r="N26" s="43">
        <f t="shared" si="5"/>
        <v>7</v>
      </c>
      <c r="O26" s="43">
        <f t="shared" si="5"/>
        <v>7</v>
      </c>
      <c r="P26" s="43">
        <f t="shared" si="5"/>
        <v>7</v>
      </c>
      <c r="Q26" s="43">
        <f t="shared" si="5"/>
        <v>7</v>
      </c>
      <c r="R26" s="43">
        <f t="shared" si="5"/>
        <v>0</v>
      </c>
      <c r="S26" s="44">
        <f t="shared" si="5"/>
        <v>0</v>
      </c>
      <c r="T26" s="45">
        <f t="shared" ca="1" si="6"/>
        <v>161</v>
      </c>
      <c r="U26" s="46">
        <v>5100</v>
      </c>
      <c r="V26" s="47">
        <v>5100</v>
      </c>
      <c r="W26" s="47">
        <v>5100</v>
      </c>
      <c r="X26" s="47">
        <v>5100</v>
      </c>
      <c r="Y26" s="47">
        <v>5100</v>
      </c>
      <c r="Z26" s="47">
        <v>5100</v>
      </c>
      <c r="AA26" s="48">
        <v>5100</v>
      </c>
      <c r="AB26" s="49">
        <f t="shared" ca="1" si="7"/>
        <v>142800</v>
      </c>
      <c r="AC26" s="50">
        <f t="shared" ca="1" si="7"/>
        <v>142800</v>
      </c>
      <c r="AD26" s="50">
        <f t="shared" ca="1" si="7"/>
        <v>178500</v>
      </c>
      <c r="AE26" s="50">
        <f t="shared" ca="1" si="7"/>
        <v>178500</v>
      </c>
      <c r="AF26" s="50">
        <f t="shared" ca="1" si="7"/>
        <v>178500</v>
      </c>
      <c r="AG26" s="50">
        <f t="shared" ca="1" si="7"/>
        <v>0</v>
      </c>
      <c r="AH26" s="51">
        <f t="shared" ca="1" si="7"/>
        <v>0</v>
      </c>
      <c r="AI26" s="121">
        <f t="shared" ca="1" si="17"/>
        <v>821100</v>
      </c>
      <c r="AJ26" s="49">
        <f t="shared" ca="1" si="8"/>
        <v>64.847999999999999</v>
      </c>
      <c r="AK26" s="50">
        <f t="shared" ca="1" si="8"/>
        <v>50.567999999999998</v>
      </c>
      <c r="AL26" s="50">
        <f t="shared" ca="1" si="8"/>
        <v>80.22</v>
      </c>
      <c r="AM26" s="50">
        <f t="shared" ca="1" si="8"/>
        <v>69.510000000000005</v>
      </c>
      <c r="AN26" s="50">
        <f t="shared" ca="1" si="8"/>
        <v>66.36</v>
      </c>
      <c r="AO26" s="50">
        <f t="shared" ca="1" si="8"/>
        <v>0</v>
      </c>
      <c r="AP26" s="51">
        <f t="shared" ca="1" si="8"/>
        <v>0</v>
      </c>
      <c r="AQ26" s="52">
        <f t="shared" ca="1" si="9"/>
        <v>331.50600000000003</v>
      </c>
      <c r="AR26" s="49">
        <f t="shared" ca="1" si="10"/>
        <v>2202.0725388601036</v>
      </c>
      <c r="AS26" s="50">
        <f t="shared" ca="1" si="10"/>
        <v>2823.9202657807309</v>
      </c>
      <c r="AT26" s="50">
        <f t="shared" ca="1" si="10"/>
        <v>2225.1308900523559</v>
      </c>
      <c r="AU26" s="50">
        <f t="shared" ca="1" si="10"/>
        <v>2567.9758308157097</v>
      </c>
      <c r="AV26" s="50">
        <f t="shared" ca="1" si="10"/>
        <v>2689.8734177215192</v>
      </c>
      <c r="AW26" s="50" t="str">
        <f t="shared" ca="1" si="10"/>
        <v/>
      </c>
      <c r="AX26" s="51" t="str">
        <f t="shared" ca="1" si="10"/>
        <v/>
      </c>
      <c r="AY26" s="52">
        <f t="shared" ca="1" si="10"/>
        <v>2476.8782465475738</v>
      </c>
      <c r="AZ26" s="37">
        <f t="shared" si="14"/>
        <v>2202.0725388601036</v>
      </c>
      <c r="BA26" s="37">
        <f t="shared" si="11"/>
        <v>2823.9202657807309</v>
      </c>
      <c r="BB26" s="37">
        <f t="shared" si="11"/>
        <v>2225.1308900523559</v>
      </c>
      <c r="BC26" s="37">
        <f t="shared" si="11"/>
        <v>2567.9758308157097</v>
      </c>
      <c r="BD26" s="37">
        <f t="shared" si="11"/>
        <v>2689.8734177215188</v>
      </c>
      <c r="BE26" s="37">
        <f t="shared" si="11"/>
        <v>4473.6842105263158</v>
      </c>
      <c r="BF26" s="37">
        <f t="shared" si="11"/>
        <v>3632.4786324786323</v>
      </c>
      <c r="BG26" s="38">
        <f>VLOOKUP(AZ26,$BS$3:$BT$7,2,TRUE)</f>
        <v>7</v>
      </c>
      <c r="BH26" s="38">
        <f t="shared" ref="BH26:BH28" si="18">VLOOKUP(BA26,$BS$3:$BT$7,2,TRUE)</f>
        <v>7</v>
      </c>
      <c r="BI26" s="38">
        <f t="shared" ref="BI26:BI28" si="19">VLOOKUP(BB26,$BS$3:$BT$7,2,TRUE)</f>
        <v>7</v>
      </c>
      <c r="BJ26" s="38">
        <f t="shared" ref="BJ26:BJ28" si="20">VLOOKUP(BC26,$BS$3:$BT$7,2,TRUE)</f>
        <v>7</v>
      </c>
      <c r="BK26" s="38">
        <f t="shared" ref="BK26:BK28" si="21">VLOOKUP(BD26,$BS$3:$BT$7,2,TRUE)</f>
        <v>7</v>
      </c>
      <c r="BL26" s="38">
        <f t="shared" ref="BL26:BL28" si="22">VLOOKUP(BE26,$BS$3:$BT$7,2,TRUE)</f>
        <v>0</v>
      </c>
      <c r="BM26" s="38">
        <f t="shared" ref="BM26:BM28" si="23">VLOOKUP(BF26,$BS$3:$BT$7,2,TRUE)</f>
        <v>0</v>
      </c>
      <c r="BO26" s="201"/>
    </row>
    <row r="27" spans="2:67">
      <c r="B27" s="3" t="s">
        <v>47</v>
      </c>
      <c r="C27" s="39">
        <v>0.875</v>
      </c>
      <c r="D27" s="40">
        <v>0.91666666666666663</v>
      </c>
      <c r="E27" s="193">
        <v>0.2</v>
      </c>
      <c r="F27" s="193">
        <v>0.27200000000000002</v>
      </c>
      <c r="G27" s="193">
        <v>0.46</v>
      </c>
      <c r="H27" s="193">
        <v>0.36299999999999999</v>
      </c>
      <c r="I27" s="193">
        <v>0.26100000000000001</v>
      </c>
      <c r="J27" s="193">
        <v>0.31900000000000001</v>
      </c>
      <c r="K27" s="193">
        <v>0.308</v>
      </c>
      <c r="L27" s="41">
        <f t="shared" ca="1" si="4"/>
        <v>1080</v>
      </c>
      <c r="M27" s="42">
        <f t="shared" si="5"/>
        <v>0</v>
      </c>
      <c r="N27" s="43">
        <f t="shared" si="5"/>
        <v>6</v>
      </c>
      <c r="O27" s="43">
        <f t="shared" si="5"/>
        <v>7</v>
      </c>
      <c r="P27" s="43">
        <f t="shared" si="5"/>
        <v>7</v>
      </c>
      <c r="Q27" s="43">
        <f t="shared" si="5"/>
        <v>6</v>
      </c>
      <c r="R27" s="43">
        <f t="shared" si="5"/>
        <v>7</v>
      </c>
      <c r="S27" s="44">
        <f t="shared" si="5"/>
        <v>7</v>
      </c>
      <c r="T27" s="45">
        <f t="shared" ca="1" si="6"/>
        <v>180</v>
      </c>
      <c r="U27" s="46">
        <v>5100</v>
      </c>
      <c r="V27" s="47">
        <v>5100</v>
      </c>
      <c r="W27" s="47">
        <v>5100</v>
      </c>
      <c r="X27" s="47">
        <v>5100</v>
      </c>
      <c r="Y27" s="47">
        <v>5100</v>
      </c>
      <c r="Z27" s="47">
        <v>5100</v>
      </c>
      <c r="AA27" s="48">
        <v>5100</v>
      </c>
      <c r="AB27" s="49">
        <f t="shared" ca="1" si="7"/>
        <v>0</v>
      </c>
      <c r="AC27" s="50">
        <f t="shared" ca="1" si="7"/>
        <v>122400</v>
      </c>
      <c r="AD27" s="50">
        <f t="shared" ca="1" si="7"/>
        <v>178500</v>
      </c>
      <c r="AE27" s="50">
        <f t="shared" ca="1" si="7"/>
        <v>178500</v>
      </c>
      <c r="AF27" s="50">
        <f t="shared" ca="1" si="7"/>
        <v>153000</v>
      </c>
      <c r="AG27" s="50">
        <f t="shared" ca="1" si="7"/>
        <v>142800</v>
      </c>
      <c r="AH27" s="51">
        <f t="shared" ca="1" si="7"/>
        <v>142800</v>
      </c>
      <c r="AI27" s="121">
        <f t="shared" ca="1" si="17"/>
        <v>918000</v>
      </c>
      <c r="AJ27" s="49">
        <f t="shared" ca="1" si="8"/>
        <v>0</v>
      </c>
      <c r="AK27" s="50">
        <f t="shared" ca="1" si="8"/>
        <v>39.168000000000006</v>
      </c>
      <c r="AL27" s="50">
        <f t="shared" ca="1" si="8"/>
        <v>96.600000000000009</v>
      </c>
      <c r="AM27" s="50">
        <f t="shared" ca="1" si="8"/>
        <v>76.23</v>
      </c>
      <c r="AN27" s="50">
        <f t="shared" ca="1" si="8"/>
        <v>46.980000000000004</v>
      </c>
      <c r="AO27" s="50">
        <f t="shared" ca="1" si="8"/>
        <v>53.591999999999999</v>
      </c>
      <c r="AP27" s="51">
        <f t="shared" ca="1" si="8"/>
        <v>51.744</v>
      </c>
      <c r="AQ27" s="52">
        <f t="shared" ca="1" si="9"/>
        <v>364.31400000000008</v>
      </c>
      <c r="AR27" s="49" t="str">
        <f t="shared" ca="1" si="10"/>
        <v/>
      </c>
      <c r="AS27" s="50">
        <f t="shared" ca="1" si="10"/>
        <v>3124.9999999999995</v>
      </c>
      <c r="AT27" s="50">
        <f t="shared" ca="1" si="10"/>
        <v>1847.8260869565215</v>
      </c>
      <c r="AU27" s="50">
        <f t="shared" ca="1" si="10"/>
        <v>2341.5977961432504</v>
      </c>
      <c r="AV27" s="50">
        <f t="shared" ca="1" si="10"/>
        <v>3256.7049808429115</v>
      </c>
      <c r="AW27" s="50">
        <f t="shared" ca="1" si="10"/>
        <v>2664.5768025078369</v>
      </c>
      <c r="AX27" s="51">
        <f t="shared" ca="1" si="10"/>
        <v>2759.7402597402597</v>
      </c>
      <c r="AY27" s="52">
        <f t="shared" ca="1" si="10"/>
        <v>2519.80434460383</v>
      </c>
      <c r="AZ27" s="37">
        <f t="shared" si="14"/>
        <v>4250</v>
      </c>
      <c r="BA27" s="37">
        <f t="shared" si="11"/>
        <v>3125</v>
      </c>
      <c r="BB27" s="37">
        <f t="shared" si="11"/>
        <v>1847.8260869565217</v>
      </c>
      <c r="BC27" s="37">
        <f t="shared" si="11"/>
        <v>2341.5977961432509</v>
      </c>
      <c r="BD27" s="37">
        <f t="shared" si="11"/>
        <v>3256.7049808429119</v>
      </c>
      <c r="BE27" s="37">
        <f t="shared" si="11"/>
        <v>2664.5768025078369</v>
      </c>
      <c r="BF27" s="37">
        <f t="shared" si="11"/>
        <v>2759.7402597402597</v>
      </c>
      <c r="BG27" s="38">
        <f t="shared" ref="BG27:BG28" si="24">VLOOKUP(AZ27,$BS$3:$BT$7,2,TRUE)</f>
        <v>0</v>
      </c>
      <c r="BH27" s="38">
        <f t="shared" si="18"/>
        <v>6</v>
      </c>
      <c r="BI27" s="38">
        <f t="shared" si="19"/>
        <v>7</v>
      </c>
      <c r="BJ27" s="38">
        <f t="shared" si="20"/>
        <v>7</v>
      </c>
      <c r="BK27" s="38">
        <f t="shared" si="21"/>
        <v>6</v>
      </c>
      <c r="BL27" s="38">
        <f t="shared" si="22"/>
        <v>7</v>
      </c>
      <c r="BM27" s="38">
        <f t="shared" si="23"/>
        <v>7</v>
      </c>
      <c r="BO27" s="201"/>
    </row>
    <row r="28" spans="2:67">
      <c r="B28" s="3" t="s">
        <v>47</v>
      </c>
      <c r="C28" s="39">
        <v>0.91666666666666663</v>
      </c>
      <c r="D28" s="40">
        <v>0.95833333333333337</v>
      </c>
      <c r="E28" s="193">
        <v>0.26200000000000001</v>
      </c>
      <c r="F28" s="193">
        <v>0.307</v>
      </c>
      <c r="G28" s="193">
        <v>0.33400000000000002</v>
      </c>
      <c r="H28" s="193">
        <v>0.30199999999999999</v>
      </c>
      <c r="I28" s="193">
        <v>0.24299999999999999</v>
      </c>
      <c r="J28" s="193">
        <v>0.44900000000000001</v>
      </c>
      <c r="K28" s="193">
        <v>0.26500000000000001</v>
      </c>
      <c r="L28" s="41">
        <f t="shared" ca="1" si="4"/>
        <v>1224</v>
      </c>
      <c r="M28" s="42">
        <f t="shared" si="5"/>
        <v>6</v>
      </c>
      <c r="N28" s="43">
        <f t="shared" si="5"/>
        <v>7</v>
      </c>
      <c r="O28" s="43">
        <f t="shared" si="5"/>
        <v>7</v>
      </c>
      <c r="P28" s="43">
        <f t="shared" si="5"/>
        <v>7</v>
      </c>
      <c r="Q28" s="43">
        <f t="shared" si="5"/>
        <v>6</v>
      </c>
      <c r="R28" s="43">
        <f t="shared" si="5"/>
        <v>7</v>
      </c>
      <c r="S28" s="44">
        <f t="shared" si="5"/>
        <v>6</v>
      </c>
      <c r="T28" s="45">
        <f t="shared" ca="1" si="6"/>
        <v>204</v>
      </c>
      <c r="U28" s="46">
        <v>5100</v>
      </c>
      <c r="V28" s="47">
        <v>5100</v>
      </c>
      <c r="W28" s="47">
        <v>5100</v>
      </c>
      <c r="X28" s="47">
        <v>5100</v>
      </c>
      <c r="Y28" s="47">
        <v>5100</v>
      </c>
      <c r="Z28" s="47">
        <v>5100</v>
      </c>
      <c r="AA28" s="48">
        <v>5100</v>
      </c>
      <c r="AB28" s="49">
        <f t="shared" ca="1" si="7"/>
        <v>122400</v>
      </c>
      <c r="AC28" s="50">
        <f t="shared" ca="1" si="7"/>
        <v>142800</v>
      </c>
      <c r="AD28" s="50">
        <f t="shared" ca="1" si="7"/>
        <v>178500</v>
      </c>
      <c r="AE28" s="50">
        <f t="shared" ca="1" si="7"/>
        <v>178500</v>
      </c>
      <c r="AF28" s="50">
        <f t="shared" ca="1" si="7"/>
        <v>153000</v>
      </c>
      <c r="AG28" s="50">
        <f t="shared" ca="1" si="7"/>
        <v>142800</v>
      </c>
      <c r="AH28" s="51">
        <f t="shared" ca="1" si="7"/>
        <v>122400</v>
      </c>
      <c r="AI28" s="121">
        <f t="shared" ca="1" si="17"/>
        <v>1040400</v>
      </c>
      <c r="AJ28" s="49">
        <f t="shared" ca="1" si="8"/>
        <v>37.728000000000002</v>
      </c>
      <c r="AK28" s="50">
        <f t="shared" ca="1" si="8"/>
        <v>51.576000000000001</v>
      </c>
      <c r="AL28" s="50">
        <f t="shared" ca="1" si="8"/>
        <v>70.14</v>
      </c>
      <c r="AM28" s="50">
        <f t="shared" ca="1" si="8"/>
        <v>63.419999999999995</v>
      </c>
      <c r="AN28" s="50">
        <f t="shared" ca="1" si="8"/>
        <v>43.74</v>
      </c>
      <c r="AO28" s="50">
        <f t="shared" ca="1" si="8"/>
        <v>75.432000000000002</v>
      </c>
      <c r="AP28" s="51">
        <f t="shared" ca="1" si="8"/>
        <v>38.160000000000004</v>
      </c>
      <c r="AQ28" s="52">
        <f t="shared" ca="1" si="9"/>
        <v>380.19600000000003</v>
      </c>
      <c r="AR28" s="49">
        <f t="shared" ca="1" si="10"/>
        <v>3244.2748091603053</v>
      </c>
      <c r="AS28" s="50">
        <f t="shared" ca="1" si="10"/>
        <v>2768.7296416938111</v>
      </c>
      <c r="AT28" s="50">
        <f t="shared" ca="1" si="10"/>
        <v>2544.9101796407185</v>
      </c>
      <c r="AU28" s="50">
        <f t="shared" ca="1" si="10"/>
        <v>2814.5695364238413</v>
      </c>
      <c r="AV28" s="50">
        <f t="shared" ca="1" si="10"/>
        <v>3497.9423868312756</v>
      </c>
      <c r="AW28" s="50">
        <f t="shared" ca="1" si="10"/>
        <v>1893.0957683741647</v>
      </c>
      <c r="AX28" s="51">
        <f t="shared" ca="1" si="10"/>
        <v>3207.5471698113206</v>
      </c>
      <c r="AY28" s="52">
        <f t="shared" ca="1" si="10"/>
        <v>2736.4832875674651</v>
      </c>
      <c r="AZ28" s="37">
        <f t="shared" si="14"/>
        <v>3244.2748091603053</v>
      </c>
      <c r="BA28" s="37">
        <f t="shared" si="11"/>
        <v>2768.7296416938111</v>
      </c>
      <c r="BB28" s="37">
        <f t="shared" si="11"/>
        <v>2544.9101796407185</v>
      </c>
      <c r="BC28" s="37">
        <f t="shared" si="11"/>
        <v>2814.5695364238413</v>
      </c>
      <c r="BD28" s="37">
        <f t="shared" si="11"/>
        <v>3497.9423868312756</v>
      </c>
      <c r="BE28" s="37">
        <f t="shared" si="11"/>
        <v>1893.0957683741647</v>
      </c>
      <c r="BF28" s="37">
        <f t="shared" si="11"/>
        <v>3207.5471698113206</v>
      </c>
      <c r="BG28" s="38">
        <f t="shared" si="24"/>
        <v>6</v>
      </c>
      <c r="BH28" s="38">
        <f t="shared" si="18"/>
        <v>7</v>
      </c>
      <c r="BI28" s="38">
        <f t="shared" si="19"/>
        <v>7</v>
      </c>
      <c r="BJ28" s="38">
        <f t="shared" si="20"/>
        <v>7</v>
      </c>
      <c r="BK28" s="38">
        <f t="shared" si="21"/>
        <v>6</v>
      </c>
      <c r="BL28" s="38">
        <f t="shared" si="22"/>
        <v>7</v>
      </c>
      <c r="BM28" s="38">
        <f t="shared" si="23"/>
        <v>6</v>
      </c>
      <c r="BO28" s="201"/>
    </row>
    <row r="29" spans="2:67" ht="15" thickBot="1">
      <c r="B29" s="3" t="s">
        <v>49</v>
      </c>
      <c r="C29" s="54">
        <v>0.95833333333333337</v>
      </c>
      <c r="D29" s="55">
        <v>0</v>
      </c>
      <c r="E29" s="193">
        <v>0.121</v>
      </c>
      <c r="F29" s="193">
        <v>0.159</v>
      </c>
      <c r="G29" s="193">
        <v>0.13800000000000001</v>
      </c>
      <c r="H29" s="193">
        <v>9.9000000000000005E-2</v>
      </c>
      <c r="I29" s="193">
        <v>0.12</v>
      </c>
      <c r="J29" s="193">
        <v>0.16200000000000001</v>
      </c>
      <c r="K29" s="193">
        <v>0.19600000000000001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61">
        <v>3400</v>
      </c>
      <c r="V29" s="62">
        <v>3400</v>
      </c>
      <c r="W29" s="62">
        <v>3400</v>
      </c>
      <c r="X29" s="62">
        <v>3400</v>
      </c>
      <c r="Y29" s="62">
        <v>3400</v>
      </c>
      <c r="Z29" s="62">
        <v>3400</v>
      </c>
      <c r="AA29" s="63">
        <v>3400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22">
        <f t="shared" ca="1" si="17"/>
        <v>0</v>
      </c>
      <c r="AJ29" s="64">
        <f t="shared" ca="1" si="8"/>
        <v>0</v>
      </c>
      <c r="AK29" s="65">
        <f t="shared" ca="1" si="8"/>
        <v>0</v>
      </c>
      <c r="AL29" s="65">
        <f t="shared" ca="1" si="8"/>
        <v>0</v>
      </c>
      <c r="AM29" s="65">
        <f t="shared" ca="1" si="8"/>
        <v>0</v>
      </c>
      <c r="AN29" s="65">
        <f t="shared" ca="1" si="8"/>
        <v>0</v>
      </c>
      <c r="AO29" s="65">
        <f t="shared" ca="1" si="8"/>
        <v>0</v>
      </c>
      <c r="AP29" s="66">
        <f t="shared" ca="1" si="8"/>
        <v>0</v>
      </c>
      <c r="AQ29" s="67">
        <f t="shared" ca="1" si="9"/>
        <v>0</v>
      </c>
      <c r="AR29" s="64" t="str">
        <f t="shared" ca="1" si="10"/>
        <v/>
      </c>
      <c r="AS29" s="65" t="str">
        <f t="shared" ca="1" si="10"/>
        <v/>
      </c>
      <c r="AT29" s="65" t="str">
        <f t="shared" ca="1" si="10"/>
        <v/>
      </c>
      <c r="AU29" s="65" t="str">
        <f t="shared" ca="1" si="10"/>
        <v/>
      </c>
      <c r="AV29" s="65" t="str">
        <f t="shared" ca="1" si="10"/>
        <v/>
      </c>
      <c r="AW29" s="65" t="str">
        <f t="shared" ca="1" si="10"/>
        <v/>
      </c>
      <c r="AX29" s="66" t="str">
        <f t="shared" ca="1" si="10"/>
        <v/>
      </c>
      <c r="AY29" s="67" t="str">
        <f t="shared" ca="1" si="10"/>
        <v/>
      </c>
      <c r="AZ29" s="37">
        <f t="shared" si="14"/>
        <v>4683.1955922865009</v>
      </c>
      <c r="BA29" s="37">
        <f t="shared" si="11"/>
        <v>3563.941299790356</v>
      </c>
      <c r="BB29" s="37">
        <f t="shared" si="11"/>
        <v>4106.2801932367147</v>
      </c>
      <c r="BC29" s="37">
        <f t="shared" si="11"/>
        <v>5723.9057239057229</v>
      </c>
      <c r="BD29" s="37">
        <f t="shared" si="11"/>
        <v>4722.2222222222217</v>
      </c>
      <c r="BE29" s="37">
        <f t="shared" si="11"/>
        <v>3497.9423868312756</v>
      </c>
      <c r="BF29" s="37">
        <f t="shared" si="11"/>
        <v>2891.1564625850338</v>
      </c>
      <c r="BG29" s="38">
        <f t="shared" si="15"/>
        <v>0</v>
      </c>
      <c r="BH29" s="38">
        <f t="shared" si="12"/>
        <v>0</v>
      </c>
      <c r="BI29" s="38">
        <f t="shared" si="12"/>
        <v>0</v>
      </c>
      <c r="BJ29" s="38">
        <f t="shared" si="12"/>
        <v>0</v>
      </c>
      <c r="BK29" s="38">
        <f t="shared" si="12"/>
        <v>0</v>
      </c>
      <c r="BL29" s="38">
        <f t="shared" si="12"/>
        <v>0</v>
      </c>
      <c r="BM29" s="38">
        <f t="shared" si="12"/>
        <v>0</v>
      </c>
      <c r="BO29" s="201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25">SUM(M6:M29)</f>
        <v>59</v>
      </c>
      <c r="N30" s="70">
        <f t="shared" si="25"/>
        <v>94</v>
      </c>
      <c r="O30" s="70">
        <f t="shared" si="25"/>
        <v>67</v>
      </c>
      <c r="P30" s="70">
        <f t="shared" si="25"/>
        <v>73</v>
      </c>
      <c r="Q30" s="70">
        <f t="shared" si="25"/>
        <v>59</v>
      </c>
      <c r="R30" s="70">
        <f t="shared" si="25"/>
        <v>33</v>
      </c>
      <c r="S30" s="70">
        <f t="shared" si="25"/>
        <v>51</v>
      </c>
      <c r="T30" s="71">
        <f t="shared" ca="1" si="25"/>
        <v>1943</v>
      </c>
      <c r="U30" s="68"/>
      <c r="V30" s="68"/>
      <c r="W30" s="68"/>
      <c r="X30" s="68"/>
      <c r="Y30" s="68"/>
      <c r="Z30" s="68"/>
      <c r="AA30" s="68"/>
      <c r="AB30" s="70" t="e">
        <f t="shared" ref="AB30:AQ30" ca="1" si="26">SUM(AB6:AB29)</f>
        <v>#VALUE!</v>
      </c>
      <c r="AC30" s="70" t="e">
        <f t="shared" ca="1" si="26"/>
        <v>#VALUE!</v>
      </c>
      <c r="AD30" s="70" t="e">
        <f t="shared" ca="1" si="26"/>
        <v>#VALUE!</v>
      </c>
      <c r="AE30" s="70" t="e">
        <f t="shared" ca="1" si="26"/>
        <v>#VALUE!</v>
      </c>
      <c r="AF30" s="70" t="e">
        <f t="shared" ca="1" si="26"/>
        <v>#VALUE!</v>
      </c>
      <c r="AG30" s="70" t="e">
        <f t="shared" ca="1" si="26"/>
        <v>#VALUE!</v>
      </c>
      <c r="AH30" s="70" t="e">
        <f t="shared" ca="1" si="26"/>
        <v>#VALUE!</v>
      </c>
      <c r="AI30" s="71">
        <f t="shared" ca="1" si="26"/>
        <v>7532700</v>
      </c>
      <c r="AJ30" s="70" t="e">
        <f t="shared" ca="1" si="26"/>
        <v>#VALUE!</v>
      </c>
      <c r="AK30" s="70" t="e">
        <f t="shared" ca="1" si="26"/>
        <v>#VALUE!</v>
      </c>
      <c r="AL30" s="70" t="e">
        <f t="shared" ca="1" si="26"/>
        <v>#VALUE!</v>
      </c>
      <c r="AM30" s="70" t="e">
        <f t="shared" ca="1" si="26"/>
        <v>#VALUE!</v>
      </c>
      <c r="AN30" s="70" t="e">
        <f t="shared" ca="1" si="26"/>
        <v>#VALUE!</v>
      </c>
      <c r="AO30" s="70" t="e">
        <f t="shared" ca="1" si="26"/>
        <v>#VALUE!</v>
      </c>
      <c r="AP30" s="70" t="e">
        <f t="shared" ca="1" si="26"/>
        <v>#VALUE!</v>
      </c>
      <c r="AQ30" s="71">
        <f t="shared" ca="1" si="26"/>
        <v>3749.5680000000002</v>
      </c>
      <c r="AR30" s="70" t="e">
        <f t="shared" ref="AR30:AY30" ca="1" si="27">AB30/AJ30</f>
        <v>#VALUE!</v>
      </c>
      <c r="AS30" s="70" t="e">
        <f t="shared" ca="1" si="27"/>
        <v>#VALUE!</v>
      </c>
      <c r="AT30" s="70" t="e">
        <f t="shared" ca="1" si="27"/>
        <v>#VALUE!</v>
      </c>
      <c r="AU30" s="70" t="e">
        <f t="shared" ca="1" si="27"/>
        <v>#VALUE!</v>
      </c>
      <c r="AV30" s="70" t="e">
        <f t="shared" ca="1" si="27"/>
        <v>#VALUE!</v>
      </c>
      <c r="AW30" s="70" t="e">
        <f t="shared" ca="1" si="27"/>
        <v>#VALUE!</v>
      </c>
      <c r="AX30" s="70" t="e">
        <f t="shared" ca="1" si="27"/>
        <v>#VALUE!</v>
      </c>
      <c r="AY30" s="72">
        <f t="shared" ca="1" si="27"/>
        <v>2008.9514312048748</v>
      </c>
      <c r="AZ30" s="73"/>
      <c r="BA30" s="73"/>
      <c r="BB30" s="73"/>
      <c r="BC30" s="73"/>
      <c r="BD30" s="73"/>
      <c r="BE30" s="73"/>
      <c r="BF30" s="73"/>
    </row>
    <row r="31" spans="2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3"/>
      <c r="C32" s="68"/>
      <c r="D32" s="68"/>
      <c r="E32" s="68"/>
      <c r="F32" s="68"/>
      <c r="G32" s="68"/>
      <c r="H32" s="69"/>
      <c r="I32" s="127"/>
      <c r="J32" s="79"/>
      <c r="L32" s="76" t="s">
        <v>26</v>
      </c>
      <c r="M32" s="99">
        <v>7800000</v>
      </c>
      <c r="N32" s="78"/>
      <c r="O32" s="77"/>
      <c r="P32" s="74"/>
      <c r="Q32" s="74"/>
      <c r="R32" s="77"/>
      <c r="S32" s="123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1076.0160000000001</v>
      </c>
      <c r="AR32" s="68"/>
      <c r="AS32" s="68"/>
      <c r="AT32" s="68"/>
      <c r="AU32" s="68"/>
      <c r="AV32" s="68"/>
      <c r="AW32" s="68"/>
      <c r="AX32" s="68"/>
      <c r="AY32" s="81">
        <f ca="1">AI30</f>
        <v>7532700</v>
      </c>
      <c r="AZ32" s="73" t="s">
        <v>27</v>
      </c>
      <c r="BA32" s="73" t="s">
        <v>28</v>
      </c>
      <c r="BB32" s="73" t="s">
        <v>36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K33" s="1">
        <f>M32</f>
        <v>7800000</v>
      </c>
      <c r="L33" s="188" t="s">
        <v>31</v>
      </c>
      <c r="M33" s="78">
        <f ca="1">AI30/AQ30</f>
        <v>2008.9514312048748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0.28697065901991908</v>
      </c>
      <c r="AR33" s="68"/>
      <c r="AS33" s="68"/>
      <c r="AT33" s="68"/>
      <c r="AU33" s="68"/>
      <c r="AV33" s="68"/>
      <c r="AW33" s="68"/>
      <c r="AX33" s="68"/>
      <c r="AY33" s="84">
        <f ca="1">AI30-M32</f>
        <v>-267300</v>
      </c>
      <c r="AZ33" s="73">
        <f ca="1">AQ30*70%</f>
        <v>2624.6976</v>
      </c>
      <c r="BA33" s="73">
        <v>1674.6324000000004</v>
      </c>
      <c r="BB33" s="73">
        <f ca="1">BA33+AZ33</f>
        <v>4299.33</v>
      </c>
      <c r="BC33" s="73">
        <f ca="1">AY32</f>
        <v>7532700</v>
      </c>
      <c r="BD33" s="73">
        <f ca="1">BC33/BB33</f>
        <v>1752.063693645289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188" t="s">
        <v>32</v>
      </c>
      <c r="M34" s="85">
        <f ca="1">M33*3</f>
        <v>6026.8542936146241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>
        <f ca="1">AQ32*0.7</f>
        <v>753.21119999999996</v>
      </c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73">
        <f ca="1">M32/AY30</f>
        <v>3882.6224859612093</v>
      </c>
      <c r="BB36" s="1">
        <f ca="1">SUM(AQ26:AQ28)</f>
        <v>1076.0160000000001</v>
      </c>
      <c r="BC36" s="142">
        <f ca="1">BB36/BB33</f>
        <v>0.2502752754498957</v>
      </c>
    </row>
    <row r="44" spans="1:58">
      <c r="B44" t="s">
        <v>54</v>
      </c>
      <c r="C44" t="s">
        <v>55</v>
      </c>
    </row>
    <row r="45" spans="1:58">
      <c r="A45" s="3" t="s">
        <v>46</v>
      </c>
      <c r="B45" s="142">
        <f ca="1">SUMIFS($AI$6:$AI$29,$B$6:$B$29,A45)/$B$54</f>
        <v>0</v>
      </c>
      <c r="C45" s="142">
        <f ca="1">SUMIFS($AQ$6:$AQ$29,$B$6:$B$29,A45)/$C$54</f>
        <v>0</v>
      </c>
    </row>
    <row r="46" spans="1:58">
      <c r="A46" s="3" t="s">
        <v>50</v>
      </c>
      <c r="B46" s="142">
        <f t="shared" ref="B46:B51" ca="1" si="28">SUMIFS($AI$6:$AI$29,$B$6:$B$29,A46)/$B$54</f>
        <v>0.34123222748815168</v>
      </c>
      <c r="C46" s="142">
        <f t="shared" ref="C46:C51" ca="1" si="29">SUMIFS($AQ$6:$AQ$29,$B$6:$B$29,A46)/$C$54</f>
        <v>0.4084982589994367</v>
      </c>
    </row>
    <row r="47" spans="1:58">
      <c r="A47" s="3" t="s">
        <v>51</v>
      </c>
      <c r="B47" s="142">
        <f t="shared" ca="1" si="28"/>
        <v>0</v>
      </c>
      <c r="C47" s="142">
        <f t="shared" ca="1" si="29"/>
        <v>0</v>
      </c>
    </row>
    <row r="48" spans="1:58">
      <c r="A48" s="3" t="s">
        <v>52</v>
      </c>
      <c r="B48" s="142">
        <f t="shared" ca="1" si="28"/>
        <v>0.11735499887158655</v>
      </c>
      <c r="C48" s="142">
        <f t="shared" ca="1" si="29"/>
        <v>0.11555891238670694</v>
      </c>
    </row>
    <row r="49" spans="1:3">
      <c r="A49" s="3" t="s">
        <v>48</v>
      </c>
      <c r="B49" s="142">
        <f t="shared" ca="1" si="28"/>
        <v>0.17242157526517715</v>
      </c>
      <c r="C49" s="142">
        <f t="shared" ca="1" si="29"/>
        <v>0.18897216959393723</v>
      </c>
    </row>
    <row r="50" spans="1:3">
      <c r="A50" s="183" t="s">
        <v>47</v>
      </c>
      <c r="B50" s="142">
        <f t="shared" ca="1" si="28"/>
        <v>0.36899119837508465</v>
      </c>
      <c r="C50" s="142">
        <f t="shared" ca="1" si="29"/>
        <v>0.28697065901991908</v>
      </c>
    </row>
    <row r="51" spans="1:3">
      <c r="A51" s="3" t="s">
        <v>49</v>
      </c>
      <c r="B51" s="142">
        <f t="shared" ca="1" si="28"/>
        <v>0</v>
      </c>
      <c r="C51" s="142">
        <f t="shared" ca="1" si="29"/>
        <v>0</v>
      </c>
    </row>
    <row r="54" spans="1:3">
      <c r="B54" s="1">
        <f ca="1">AI30</f>
        <v>7532700</v>
      </c>
      <c r="C54" s="1">
        <f ca="1">AQ30</f>
        <v>3749.5680000000002</v>
      </c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 I32">
    <cfRule type="colorScale" priority="6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21" priority="3" operator="containsText" text="Paid">
      <formula>NOT(ISERROR(SEARCH("Paid",B6)))</formula>
    </cfRule>
    <cfRule type="containsText" dxfId="20" priority="4" operator="containsText" text="FOC">
      <formula>NOT(ISERROR(SEARCH("FOC",B6)))</formula>
    </cfRule>
  </conditionalFormatting>
  <conditionalFormatting sqref="A45:A51">
    <cfRule type="containsText" dxfId="19" priority="1" operator="containsText" text="Paid">
      <formula>NOT(ISERROR(SEARCH("Paid",A45)))</formula>
    </cfRule>
    <cfRule type="containsText" dxfId="18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R44"/>
  <sheetViews>
    <sheetView zoomScale="40" zoomScaleNormal="40" workbookViewId="0">
      <selection activeCell="Q17" sqref="Q17"/>
    </sheetView>
  </sheetViews>
  <sheetFormatPr defaultRowHeight="14.4"/>
  <cols>
    <col min="1" max="1" width="12.77734375" bestFit="1" customWidth="1"/>
    <col min="2" max="2" width="12" bestFit="1" customWidth="1"/>
    <col min="3" max="3" width="8.44140625" bestFit="1" customWidth="1"/>
    <col min="4" max="4" width="14" bestFit="1" customWidth="1"/>
    <col min="5" max="5" width="6.55468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77734375" hidden="1" customWidth="1"/>
    <col min="13" max="13" width="16" bestFit="1" customWidth="1"/>
    <col min="14" max="14" width="9.33203125" bestFit="1" customWidth="1"/>
    <col min="15" max="15" width="8.77734375" bestFit="1" customWidth="1"/>
    <col min="16" max="16" width="9.33203125" bestFit="1" customWidth="1"/>
    <col min="17" max="17" width="8.77734375" bestFit="1" customWidth="1"/>
    <col min="18" max="18" width="7.88671875" bestFit="1" customWidth="1"/>
    <col min="19" max="19" width="8.77734375" bestFit="1" customWidth="1"/>
    <col min="20" max="20" width="14.33203125" bestFit="1" customWidth="1"/>
    <col min="21" max="21" width="9" bestFit="1" customWidth="1"/>
    <col min="22" max="22" width="9.33203125" bestFit="1" customWidth="1"/>
    <col min="23" max="23" width="9" bestFit="1" customWidth="1"/>
    <col min="24" max="24" width="9.33203125" bestFit="1" customWidth="1"/>
    <col min="25" max="28" width="9" bestFit="1" customWidth="1"/>
    <col min="29" max="29" width="10.109375" bestFit="1" customWidth="1"/>
    <col min="30" max="30" width="8.77734375" bestFit="1" customWidth="1"/>
    <col min="31" max="33" width="10.109375" bestFit="1" customWidth="1"/>
    <col min="34" max="34" width="9" bestFit="1" customWidth="1"/>
    <col min="35" max="35" width="18.7773437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27.7773437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44140625" bestFit="1" customWidth="1"/>
    <col min="54" max="54" width="12" bestFit="1" customWidth="1"/>
    <col min="55" max="55" width="15.21875" bestFit="1" customWidth="1"/>
    <col min="56" max="56" width="11.2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</cols>
  <sheetData>
    <row r="1" spans="1:70" ht="15" customHeight="1">
      <c r="A1" s="314">
        <v>43466</v>
      </c>
      <c r="B1" s="315" t="s">
        <v>42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70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Q2">
        <v>1</v>
      </c>
      <c r="BR2">
        <v>3</v>
      </c>
    </row>
    <row r="3" spans="1:70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Q3">
        <v>2000</v>
      </c>
      <c r="BR3">
        <v>0</v>
      </c>
    </row>
    <row r="4" spans="1:70" ht="15" thickBot="1">
      <c r="B4" s="3"/>
      <c r="C4" s="188"/>
      <c r="D4" s="187"/>
      <c r="E4" s="128"/>
      <c r="F4" s="129"/>
      <c r="G4" s="129"/>
      <c r="H4" s="129"/>
      <c r="I4" s="129"/>
      <c r="J4" s="129"/>
      <c r="K4" s="130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Q4">
        <f>BQ3+500</f>
        <v>2500</v>
      </c>
      <c r="BR4">
        <v>0</v>
      </c>
    </row>
    <row r="5" spans="1:70" ht="15" thickBot="1">
      <c r="A5" s="10">
        <v>43466</v>
      </c>
      <c r="B5" s="3"/>
      <c r="C5" s="11" t="s">
        <v>16</v>
      </c>
      <c r="D5" s="12" t="s">
        <v>17</v>
      </c>
      <c r="E5" s="131" t="s">
        <v>18</v>
      </c>
      <c r="F5" s="131" t="s">
        <v>19</v>
      </c>
      <c r="G5" s="131" t="s">
        <v>20</v>
      </c>
      <c r="H5" s="131" t="s">
        <v>21</v>
      </c>
      <c r="I5" s="131" t="s">
        <v>22</v>
      </c>
      <c r="J5" s="131" t="s">
        <v>23</v>
      </c>
      <c r="K5" s="131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Q5">
        <f t="shared" ref="BQ5:BQ9" si="4">BQ4+500</f>
        <v>3000</v>
      </c>
      <c r="BR5">
        <v>0</v>
      </c>
    </row>
    <row r="6" spans="1:70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94">
        <v>0.499</v>
      </c>
      <c r="F6" s="194">
        <v>0.441</v>
      </c>
      <c r="G6" s="194">
        <v>0.626</v>
      </c>
      <c r="H6" s="194">
        <v>0.26900000000000002</v>
      </c>
      <c r="I6" s="194">
        <v>0.46500000000000002</v>
      </c>
      <c r="J6" s="194">
        <v>0.25800000000000001</v>
      </c>
      <c r="K6" s="194">
        <v>0.72699999999999998</v>
      </c>
      <c r="L6" s="24">
        <f t="shared" ref="L6:L29" ca="1" si="5">T6*6</f>
        <v>54</v>
      </c>
      <c r="M6" s="25">
        <f t="shared" ref="M6:S29" si="6">BG6</f>
        <v>0</v>
      </c>
      <c r="N6" s="26">
        <f t="shared" si="6"/>
        <v>0</v>
      </c>
      <c r="O6" s="26">
        <f t="shared" si="6"/>
        <v>1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1</v>
      </c>
      <c r="T6" s="28">
        <f t="shared" ref="T6:T29" ca="1" si="7">IFERROR(M6*M$4+N6*N$4+O6*O$4+P6*P$4+Q6*Q$4+R6*R$4+S6*S$4,"0")</f>
        <v>9</v>
      </c>
      <c r="U6" s="29">
        <v>9000</v>
      </c>
      <c r="V6" s="30">
        <v>9000</v>
      </c>
      <c r="W6" s="30">
        <v>9000</v>
      </c>
      <c r="X6" s="30">
        <v>9000</v>
      </c>
      <c r="Y6" s="30">
        <v>9000</v>
      </c>
      <c r="Z6" s="30">
        <v>9000</v>
      </c>
      <c r="AA6" s="31">
        <v>9000</v>
      </c>
      <c r="AB6" s="32">
        <f t="shared" ref="AB6:AH29" ca="1" si="8">M6*U6*AB$4</f>
        <v>0</v>
      </c>
      <c r="AC6" s="33">
        <f t="shared" ca="1" si="8"/>
        <v>0</v>
      </c>
      <c r="AD6" s="33">
        <f t="shared" ca="1" si="8"/>
        <v>45000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36000</v>
      </c>
      <c r="AI6" s="35">
        <f t="shared" ref="AI6:AI29" ca="1" si="9">SUM(AB6:AH6)</f>
        <v>81000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18.78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17.448</v>
      </c>
      <c r="AQ6" s="36">
        <f t="shared" ref="AQ6:AQ29" ca="1" si="11">SUM(AJ6:AP6)</f>
        <v>36.228000000000002</v>
      </c>
      <c r="AR6" s="32" t="str">
        <f t="shared" ref="AR6:AY29" ca="1" si="12">IFERROR(AB6/AJ6,"")</f>
        <v/>
      </c>
      <c r="AS6" s="33" t="str">
        <f t="shared" ca="1" si="12"/>
        <v/>
      </c>
      <c r="AT6" s="33">
        <f t="shared" ca="1" si="12"/>
        <v>2396.1661341853032</v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>
        <f t="shared" ca="1" si="12"/>
        <v>2063.2737276478679</v>
      </c>
      <c r="AY6" s="36">
        <f t="shared" ca="1" si="12"/>
        <v>2235.8396820139119</v>
      </c>
      <c r="AZ6" s="37">
        <f>IFERROR(U6/6/E6,"0")</f>
        <v>3006.012024048096</v>
      </c>
      <c r="BA6" s="37">
        <f t="shared" ref="BA6:BF29" si="13">IFERROR(V6/6/F6,"0")</f>
        <v>3401.3605442176872</v>
      </c>
      <c r="BB6" s="37">
        <f t="shared" si="13"/>
        <v>2396.1661341853037</v>
      </c>
      <c r="BC6" s="37">
        <f t="shared" si="13"/>
        <v>5576.208178438661</v>
      </c>
      <c r="BD6" s="37">
        <f t="shared" si="13"/>
        <v>3225.8064516129029</v>
      </c>
      <c r="BE6" s="37">
        <f t="shared" si="13"/>
        <v>5813.9534883720926</v>
      </c>
      <c r="BF6" s="140">
        <f t="shared" si="13"/>
        <v>2063.2737276478679</v>
      </c>
      <c r="BG6" s="300">
        <v>0</v>
      </c>
      <c r="BH6" s="300">
        <v>0</v>
      </c>
      <c r="BI6" s="300">
        <v>1</v>
      </c>
      <c r="BJ6" s="300">
        <v>0</v>
      </c>
      <c r="BK6" s="300">
        <v>0</v>
      </c>
      <c r="BL6" s="300">
        <v>0</v>
      </c>
      <c r="BM6" s="300">
        <v>1</v>
      </c>
      <c r="BQ6">
        <f t="shared" si="4"/>
        <v>3500</v>
      </c>
      <c r="BR6">
        <v>0</v>
      </c>
    </row>
    <row r="7" spans="1:70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94">
        <v>0.27</v>
      </c>
      <c r="F7" s="194">
        <v>0.189</v>
      </c>
      <c r="G7" s="194">
        <v>0.375</v>
      </c>
      <c r="H7" s="194">
        <v>0.13600000000000001</v>
      </c>
      <c r="I7" s="194">
        <v>0.158</v>
      </c>
      <c r="J7" s="194">
        <v>0.14199999999999999</v>
      </c>
      <c r="K7" s="194">
        <v>0.35499999999999998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45">
        <f t="shared" ca="1" si="7"/>
        <v>0</v>
      </c>
      <c r="U7" s="46">
        <v>5700</v>
      </c>
      <c r="V7" s="47">
        <v>5700</v>
      </c>
      <c r="W7" s="47">
        <v>5700</v>
      </c>
      <c r="X7" s="47">
        <v>5700</v>
      </c>
      <c r="Y7" s="47">
        <v>5700</v>
      </c>
      <c r="Z7" s="47">
        <v>5700</v>
      </c>
      <c r="AA7" s="48">
        <v>5700</v>
      </c>
      <c r="AB7" s="4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121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52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ref="AZ7:AZ29" si="14">IFERROR(U7/6/E7,"0")</f>
        <v>3518.5185185185182</v>
      </c>
      <c r="BA7" s="37">
        <f t="shared" si="13"/>
        <v>5026.4550264550262</v>
      </c>
      <c r="BB7" s="37">
        <f t="shared" si="13"/>
        <v>2533.3333333333335</v>
      </c>
      <c r="BC7" s="37">
        <f t="shared" si="13"/>
        <v>6985.2941176470586</v>
      </c>
      <c r="BD7" s="37">
        <f t="shared" si="13"/>
        <v>6012.658227848101</v>
      </c>
      <c r="BE7" s="37">
        <f t="shared" si="13"/>
        <v>6690.140845070423</v>
      </c>
      <c r="BF7" s="140">
        <f t="shared" si="13"/>
        <v>2676.0563380281692</v>
      </c>
      <c r="BG7" s="300">
        <v>0</v>
      </c>
      <c r="BH7" s="300">
        <v>0</v>
      </c>
      <c r="BI7" s="300">
        <v>0</v>
      </c>
      <c r="BJ7" s="300">
        <v>0</v>
      </c>
      <c r="BK7" s="300">
        <v>0</v>
      </c>
      <c r="BL7" s="300">
        <v>0</v>
      </c>
      <c r="BM7" s="300">
        <v>0</v>
      </c>
      <c r="BQ7">
        <f t="shared" si="4"/>
        <v>4000</v>
      </c>
      <c r="BR7">
        <v>0</v>
      </c>
    </row>
    <row r="8" spans="1:70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94">
        <v>0.23100000000000001</v>
      </c>
      <c r="F8" s="194">
        <v>0.121</v>
      </c>
      <c r="G8" s="194">
        <v>0.4</v>
      </c>
      <c r="H8" s="194">
        <v>0.312</v>
      </c>
      <c r="I8" s="194">
        <v>0.20300000000000001</v>
      </c>
      <c r="J8" s="194">
        <v>0.21099999999999999</v>
      </c>
      <c r="K8" s="194">
        <v>0.23100000000000001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45">
        <f t="shared" ca="1" si="7"/>
        <v>0</v>
      </c>
      <c r="U8" s="46">
        <v>5700</v>
      </c>
      <c r="V8" s="47">
        <v>5700</v>
      </c>
      <c r="W8" s="47">
        <v>5700</v>
      </c>
      <c r="X8" s="47">
        <v>5700</v>
      </c>
      <c r="Y8" s="47">
        <v>5700</v>
      </c>
      <c r="Z8" s="47">
        <v>5700</v>
      </c>
      <c r="AA8" s="48">
        <v>5700</v>
      </c>
      <c r="AB8" s="4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121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52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4"/>
        <v>4112.5541125541122</v>
      </c>
      <c r="BA8" s="37">
        <f t="shared" si="13"/>
        <v>7851.2396694214876</v>
      </c>
      <c r="BB8" s="37">
        <f t="shared" si="13"/>
        <v>2375</v>
      </c>
      <c r="BC8" s="37">
        <f t="shared" si="13"/>
        <v>3044.8717948717949</v>
      </c>
      <c r="BD8" s="37">
        <f t="shared" si="13"/>
        <v>4679.8029556650245</v>
      </c>
      <c r="BE8" s="37">
        <f t="shared" si="13"/>
        <v>4502.3696682464461</v>
      </c>
      <c r="BF8" s="140">
        <f t="shared" si="13"/>
        <v>4112.5541125541122</v>
      </c>
      <c r="BG8" s="300"/>
      <c r="BH8" s="300"/>
      <c r="BI8" s="300"/>
      <c r="BJ8" s="300"/>
      <c r="BK8" s="300"/>
      <c r="BL8" s="300"/>
      <c r="BM8" s="300"/>
      <c r="BQ8">
        <f t="shared" si="4"/>
        <v>4500</v>
      </c>
      <c r="BR8">
        <v>0</v>
      </c>
    </row>
    <row r="9" spans="1:70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94">
        <v>0.216</v>
      </c>
      <c r="F9" s="194">
        <v>5.2999999999999999E-2</v>
      </c>
      <c r="G9" s="194">
        <v>0.25600000000000001</v>
      </c>
      <c r="H9" s="194">
        <v>0.22</v>
      </c>
      <c r="I9" s="194">
        <v>9.7000000000000003E-2</v>
      </c>
      <c r="J9" s="194">
        <v>0.11</v>
      </c>
      <c r="K9" s="194">
        <v>3.5999999999999997E-2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45">
        <f t="shared" ca="1" si="7"/>
        <v>0</v>
      </c>
      <c r="U9" s="46">
        <v>5700</v>
      </c>
      <c r="V9" s="47">
        <v>5700</v>
      </c>
      <c r="W9" s="47">
        <v>5700</v>
      </c>
      <c r="X9" s="47">
        <v>5700</v>
      </c>
      <c r="Y9" s="47">
        <v>5700</v>
      </c>
      <c r="Z9" s="47">
        <v>5700</v>
      </c>
      <c r="AA9" s="48">
        <v>5700</v>
      </c>
      <c r="AB9" s="4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121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52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4"/>
        <v>4398.1481481481478</v>
      </c>
      <c r="BA9" s="37">
        <f t="shared" si="13"/>
        <v>17924.528301886792</v>
      </c>
      <c r="BB9" s="37">
        <f t="shared" si="13"/>
        <v>3710.9375</v>
      </c>
      <c r="BC9" s="37">
        <f t="shared" si="13"/>
        <v>4318.181818181818</v>
      </c>
      <c r="BD9" s="37">
        <f t="shared" si="13"/>
        <v>9793.8144329896895</v>
      </c>
      <c r="BE9" s="37">
        <f t="shared" si="13"/>
        <v>8636.363636363636</v>
      </c>
      <c r="BF9" s="140">
        <f t="shared" si="13"/>
        <v>26388.888888888891</v>
      </c>
      <c r="BG9" s="300"/>
      <c r="BH9" s="300"/>
      <c r="BI9" s="300"/>
      <c r="BJ9" s="300"/>
      <c r="BK9" s="300"/>
      <c r="BL9" s="300"/>
      <c r="BM9" s="300"/>
      <c r="BQ9">
        <f t="shared" si="4"/>
        <v>5000</v>
      </c>
      <c r="BR9">
        <v>0</v>
      </c>
    </row>
    <row r="10" spans="1:70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94">
        <v>7.8E-2</v>
      </c>
      <c r="F10" s="194">
        <v>8.9999999999999993E-3</v>
      </c>
      <c r="G10" s="194">
        <v>6.5000000000000002E-2</v>
      </c>
      <c r="H10" s="194">
        <v>6.4000000000000001E-2</v>
      </c>
      <c r="I10" s="194">
        <v>5.6000000000000001E-2</v>
      </c>
      <c r="J10" s="194">
        <v>1.7999999999999999E-2</v>
      </c>
      <c r="K10" s="194">
        <v>0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45">
        <f t="shared" ca="1" si="7"/>
        <v>0</v>
      </c>
      <c r="U10" s="46">
        <v>5700</v>
      </c>
      <c r="V10" s="47">
        <v>5700</v>
      </c>
      <c r="W10" s="47">
        <v>5700</v>
      </c>
      <c r="X10" s="47">
        <v>5700</v>
      </c>
      <c r="Y10" s="47">
        <v>5700</v>
      </c>
      <c r="Z10" s="47">
        <v>5700</v>
      </c>
      <c r="AA10" s="48">
        <v>5700</v>
      </c>
      <c r="AB10" s="4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121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52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4"/>
        <v>12179.48717948718</v>
      </c>
      <c r="BA10" s="37">
        <f t="shared" si="13"/>
        <v>105555.55555555556</v>
      </c>
      <c r="BB10" s="37">
        <f t="shared" si="13"/>
        <v>14615.384615384615</v>
      </c>
      <c r="BC10" s="37">
        <f t="shared" si="13"/>
        <v>14843.75</v>
      </c>
      <c r="BD10" s="37">
        <f t="shared" si="13"/>
        <v>16964.285714285714</v>
      </c>
      <c r="BE10" s="37">
        <f t="shared" si="13"/>
        <v>52777.777777777781</v>
      </c>
      <c r="BF10" s="140" t="str">
        <f t="shared" si="13"/>
        <v>0</v>
      </c>
      <c r="BG10" s="300"/>
      <c r="BH10" s="300"/>
      <c r="BI10" s="300"/>
      <c r="BJ10" s="300"/>
      <c r="BK10" s="300"/>
      <c r="BL10" s="300"/>
      <c r="BM10" s="300"/>
    </row>
    <row r="11" spans="1:70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94">
        <v>1.0999999999999999E-2</v>
      </c>
      <c r="F11" s="194">
        <v>6.0000000000000001E-3</v>
      </c>
      <c r="G11" s="194">
        <v>3.1E-2</v>
      </c>
      <c r="H11" s="194">
        <v>1.7000000000000001E-2</v>
      </c>
      <c r="I11" s="194">
        <v>3.6999999999999998E-2</v>
      </c>
      <c r="J11" s="194">
        <v>4.2999999999999997E-2</v>
      </c>
      <c r="K11" s="194">
        <v>1.2E-2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45">
        <f t="shared" ca="1" si="7"/>
        <v>0</v>
      </c>
      <c r="U11" s="46">
        <v>5700</v>
      </c>
      <c r="V11" s="47">
        <v>5700</v>
      </c>
      <c r="W11" s="47">
        <v>5700</v>
      </c>
      <c r="X11" s="47">
        <v>5700</v>
      </c>
      <c r="Y11" s="47">
        <v>5700</v>
      </c>
      <c r="Z11" s="47">
        <v>5700</v>
      </c>
      <c r="AA11" s="48">
        <v>5700</v>
      </c>
      <c r="AB11" s="4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121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52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4"/>
        <v>86363.636363636368</v>
      </c>
      <c r="BA11" s="37">
        <f t="shared" si="13"/>
        <v>158333.33333333334</v>
      </c>
      <c r="BB11" s="37">
        <f t="shared" si="13"/>
        <v>30645.16129032258</v>
      </c>
      <c r="BC11" s="37">
        <f t="shared" si="13"/>
        <v>55882.352941176468</v>
      </c>
      <c r="BD11" s="37">
        <f t="shared" si="13"/>
        <v>25675.675675675677</v>
      </c>
      <c r="BE11" s="37">
        <f t="shared" si="13"/>
        <v>22093.023255813954</v>
      </c>
      <c r="BF11" s="140">
        <f t="shared" si="13"/>
        <v>79166.666666666672</v>
      </c>
      <c r="BG11" s="300"/>
      <c r="BH11" s="300"/>
      <c r="BI11" s="300"/>
      <c r="BJ11" s="300"/>
      <c r="BK11" s="300"/>
      <c r="BL11" s="300"/>
      <c r="BM11" s="300"/>
    </row>
    <row r="12" spans="1:70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94">
        <v>2.1999999999999999E-2</v>
      </c>
      <c r="F12" s="194">
        <v>4.7E-2</v>
      </c>
      <c r="G12" s="194">
        <v>3.5999999999999997E-2</v>
      </c>
      <c r="H12" s="194">
        <v>3.5999999999999997E-2</v>
      </c>
      <c r="I12" s="194">
        <v>0.09</v>
      </c>
      <c r="J12" s="194">
        <v>7.0999999999999994E-2</v>
      </c>
      <c r="K12" s="194">
        <v>5.2999999999999999E-2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45">
        <f t="shared" ca="1" si="7"/>
        <v>0</v>
      </c>
      <c r="U12" s="46">
        <v>5700</v>
      </c>
      <c r="V12" s="47">
        <v>5700</v>
      </c>
      <c r="W12" s="47">
        <v>5700</v>
      </c>
      <c r="X12" s="47">
        <v>5700</v>
      </c>
      <c r="Y12" s="47">
        <v>5700</v>
      </c>
      <c r="Z12" s="47">
        <v>5700</v>
      </c>
      <c r="AA12" s="48">
        <v>5700</v>
      </c>
      <c r="AB12" s="4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121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52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4"/>
        <v>43181.818181818184</v>
      </c>
      <c r="BA12" s="37">
        <f t="shared" si="13"/>
        <v>20212.765957446809</v>
      </c>
      <c r="BB12" s="37">
        <f t="shared" si="13"/>
        <v>26388.888888888891</v>
      </c>
      <c r="BC12" s="37">
        <f t="shared" si="13"/>
        <v>26388.888888888891</v>
      </c>
      <c r="BD12" s="37">
        <f t="shared" si="13"/>
        <v>10555.555555555557</v>
      </c>
      <c r="BE12" s="37">
        <f t="shared" si="13"/>
        <v>13380.281690140846</v>
      </c>
      <c r="BF12" s="140">
        <f t="shared" si="13"/>
        <v>17924.528301886792</v>
      </c>
      <c r="BG12" s="300"/>
      <c r="BH12" s="300"/>
      <c r="BI12" s="300"/>
      <c r="BJ12" s="300"/>
      <c r="BK12" s="300"/>
      <c r="BL12" s="300"/>
      <c r="BM12" s="300"/>
    </row>
    <row r="13" spans="1:70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94">
        <v>0.14299999999999999</v>
      </c>
      <c r="F13" s="194">
        <v>0.27200000000000002</v>
      </c>
      <c r="G13" s="194">
        <v>0.27100000000000002</v>
      </c>
      <c r="H13" s="194">
        <v>0.309</v>
      </c>
      <c r="I13" s="194">
        <v>0.40400000000000003</v>
      </c>
      <c r="J13" s="194">
        <v>0.5</v>
      </c>
      <c r="K13" s="194">
        <v>0.21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45">
        <f t="shared" ca="1" si="7"/>
        <v>0</v>
      </c>
      <c r="U13" s="46">
        <v>5700</v>
      </c>
      <c r="V13" s="47">
        <v>5700</v>
      </c>
      <c r="W13" s="47">
        <v>5700</v>
      </c>
      <c r="X13" s="47">
        <v>5700</v>
      </c>
      <c r="Y13" s="47">
        <v>5700</v>
      </c>
      <c r="Z13" s="47">
        <v>5700</v>
      </c>
      <c r="AA13" s="48">
        <v>5700</v>
      </c>
      <c r="AB13" s="49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121">
        <f t="shared" ca="1" si="9"/>
        <v>0</v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52">
        <f t="shared" ca="1" si="11"/>
        <v>0</v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4"/>
        <v>6643.3566433566439</v>
      </c>
      <c r="BA13" s="37">
        <f t="shared" si="13"/>
        <v>3492.6470588235293</v>
      </c>
      <c r="BB13" s="37">
        <f t="shared" si="13"/>
        <v>3505.5350553505532</v>
      </c>
      <c r="BC13" s="37">
        <f t="shared" si="13"/>
        <v>3074.4336569579286</v>
      </c>
      <c r="BD13" s="37">
        <f t="shared" si="13"/>
        <v>2351.4851485148515</v>
      </c>
      <c r="BE13" s="37">
        <f t="shared" si="13"/>
        <v>1900</v>
      </c>
      <c r="BF13" s="140">
        <f t="shared" si="13"/>
        <v>4523.8095238095239</v>
      </c>
      <c r="BG13" s="300"/>
      <c r="BH13" s="300"/>
      <c r="BI13" s="300"/>
      <c r="BJ13" s="300"/>
      <c r="BK13" s="300"/>
      <c r="BL13" s="300"/>
      <c r="BM13" s="300"/>
    </row>
    <row r="14" spans="1:70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94">
        <v>0.308</v>
      </c>
      <c r="F14" s="194">
        <v>0.38100000000000001</v>
      </c>
      <c r="G14" s="194">
        <v>0.32</v>
      </c>
      <c r="H14" s="194">
        <v>0.48499999999999999</v>
      </c>
      <c r="I14" s="194">
        <v>0.51100000000000001</v>
      </c>
      <c r="J14" s="194">
        <v>0.497</v>
      </c>
      <c r="K14" s="194">
        <v>0.61899999999999999</v>
      </c>
      <c r="L14" s="41">
        <f t="shared" ca="1" si="5"/>
        <v>120</v>
      </c>
      <c r="M14" s="42">
        <f t="shared" si="6"/>
        <v>0</v>
      </c>
      <c r="N14" s="43">
        <f t="shared" si="6"/>
        <v>1</v>
      </c>
      <c r="O14" s="43">
        <f t="shared" si="6"/>
        <v>0</v>
      </c>
      <c r="P14" s="296">
        <v>0</v>
      </c>
      <c r="Q14" s="43">
        <v>0</v>
      </c>
      <c r="R14" s="43">
        <f t="shared" si="6"/>
        <v>2</v>
      </c>
      <c r="S14" s="44">
        <f t="shared" si="6"/>
        <v>2</v>
      </c>
      <c r="T14" s="45">
        <f t="shared" ca="1" si="7"/>
        <v>20</v>
      </c>
      <c r="U14" s="46">
        <v>5700</v>
      </c>
      <c r="V14" s="47">
        <v>5700</v>
      </c>
      <c r="W14" s="47">
        <v>5700</v>
      </c>
      <c r="X14" s="47">
        <v>5700</v>
      </c>
      <c r="Y14" s="47">
        <v>5700</v>
      </c>
      <c r="Z14" s="47">
        <v>5700</v>
      </c>
      <c r="AA14" s="48">
        <v>5700</v>
      </c>
      <c r="AB14" s="49">
        <f t="shared" ca="1" si="8"/>
        <v>0</v>
      </c>
      <c r="AC14" s="50">
        <f t="shared" ca="1" si="8"/>
        <v>22800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45600</v>
      </c>
      <c r="AH14" s="51">
        <f t="shared" ca="1" si="8"/>
        <v>45600</v>
      </c>
      <c r="AI14" s="121">
        <f t="shared" ca="1" si="9"/>
        <v>114000</v>
      </c>
      <c r="AJ14" s="49">
        <f t="shared" ca="1" si="10"/>
        <v>0</v>
      </c>
      <c r="AK14" s="50">
        <f t="shared" ca="1" si="10"/>
        <v>9.1440000000000001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23.856000000000002</v>
      </c>
      <c r="AP14" s="51">
        <f t="shared" ca="1" si="10"/>
        <v>29.712</v>
      </c>
      <c r="AQ14" s="52">
        <f t="shared" ca="1" si="11"/>
        <v>62.712000000000003</v>
      </c>
      <c r="AR14" s="49" t="str">
        <f t="shared" ca="1" si="12"/>
        <v/>
      </c>
      <c r="AS14" s="50">
        <f t="shared" ca="1" si="12"/>
        <v>2493.4383202099739</v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>
        <f t="shared" ca="1" si="12"/>
        <v>1911.4688128772634</v>
      </c>
      <c r="AX14" s="51">
        <f t="shared" ca="1" si="12"/>
        <v>1534.7334410339256</v>
      </c>
      <c r="AY14" s="52">
        <f t="shared" ca="1" si="12"/>
        <v>1817.8339073861462</v>
      </c>
      <c r="AZ14" s="37">
        <f t="shared" si="14"/>
        <v>3084.4155844155844</v>
      </c>
      <c r="BA14" s="37">
        <f t="shared" si="13"/>
        <v>2493.4383202099739</v>
      </c>
      <c r="BB14" s="37">
        <f t="shared" si="13"/>
        <v>2968.75</v>
      </c>
      <c r="BC14" s="37">
        <f t="shared" si="13"/>
        <v>1958.7628865979382</v>
      </c>
      <c r="BD14" s="37">
        <f t="shared" si="13"/>
        <v>1859.0998043052837</v>
      </c>
      <c r="BE14" s="37">
        <f t="shared" si="13"/>
        <v>1911.4688128772636</v>
      </c>
      <c r="BF14" s="140">
        <f t="shared" si="13"/>
        <v>1534.7334410339256</v>
      </c>
      <c r="BG14" s="300">
        <v>0</v>
      </c>
      <c r="BH14" s="300">
        <v>1</v>
      </c>
      <c r="BI14" s="300">
        <v>0</v>
      </c>
      <c r="BJ14" s="300">
        <v>2</v>
      </c>
      <c r="BK14" s="300">
        <v>2</v>
      </c>
      <c r="BL14" s="300">
        <v>2</v>
      </c>
      <c r="BM14" s="300">
        <v>2</v>
      </c>
    </row>
    <row r="15" spans="1:70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94">
        <v>0.63300000000000001</v>
      </c>
      <c r="F15" s="194">
        <v>0.31</v>
      </c>
      <c r="G15" s="194">
        <v>0.222</v>
      </c>
      <c r="H15" s="194">
        <v>0.41599999999999998</v>
      </c>
      <c r="I15" s="194">
        <v>0.441</v>
      </c>
      <c r="J15" s="194">
        <v>0.35799999999999998</v>
      </c>
      <c r="K15" s="194">
        <v>0.441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296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45">
        <f t="shared" ca="1" si="7"/>
        <v>0</v>
      </c>
      <c r="U15" s="46">
        <v>11400</v>
      </c>
      <c r="V15" s="47">
        <v>11400</v>
      </c>
      <c r="W15" s="47">
        <v>11400</v>
      </c>
      <c r="X15" s="47">
        <v>11400</v>
      </c>
      <c r="Y15" s="47">
        <v>11400</v>
      </c>
      <c r="Z15" s="47">
        <v>11400</v>
      </c>
      <c r="AA15" s="48">
        <v>11400</v>
      </c>
      <c r="AB15" s="49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121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52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4"/>
        <v>3001.5797788309637</v>
      </c>
      <c r="BA15" s="37">
        <f t="shared" si="13"/>
        <v>6129.0322580645161</v>
      </c>
      <c r="BB15" s="37">
        <f t="shared" si="13"/>
        <v>8558.5585585585577</v>
      </c>
      <c r="BC15" s="37">
        <f t="shared" si="13"/>
        <v>4567.3076923076924</v>
      </c>
      <c r="BD15" s="37">
        <f t="shared" si="13"/>
        <v>4308.3900226757369</v>
      </c>
      <c r="BE15" s="37">
        <f t="shared" si="13"/>
        <v>5307.2625698324027</v>
      </c>
      <c r="BF15" s="140">
        <f t="shared" si="13"/>
        <v>4308.3900226757369</v>
      </c>
      <c r="BG15" s="300">
        <v>0</v>
      </c>
      <c r="BH15" s="300">
        <v>0</v>
      </c>
      <c r="BI15" s="300">
        <v>0</v>
      </c>
      <c r="BJ15" s="300">
        <v>0</v>
      </c>
      <c r="BK15" s="300">
        <v>0</v>
      </c>
      <c r="BL15" s="300">
        <v>0</v>
      </c>
      <c r="BM15" s="300">
        <v>0</v>
      </c>
    </row>
    <row r="16" spans="1:70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94">
        <v>0.628</v>
      </c>
      <c r="F16" s="194">
        <v>0.34499999999999997</v>
      </c>
      <c r="G16" s="194">
        <v>0.21099999999999999</v>
      </c>
      <c r="H16" s="194">
        <v>0.49199999999999999</v>
      </c>
      <c r="I16" s="194">
        <v>0.49099999999999999</v>
      </c>
      <c r="J16" s="194">
        <v>0.64</v>
      </c>
      <c r="K16" s="194">
        <v>0.65600000000000003</v>
      </c>
      <c r="L16" s="41">
        <f t="shared" ca="1" si="5"/>
        <v>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296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45">
        <f t="shared" ca="1" si="7"/>
        <v>0</v>
      </c>
      <c r="U16" s="46">
        <v>11400</v>
      </c>
      <c r="V16" s="47">
        <v>11400</v>
      </c>
      <c r="W16" s="47">
        <v>11400</v>
      </c>
      <c r="X16" s="47">
        <v>11400</v>
      </c>
      <c r="Y16" s="47">
        <v>11400</v>
      </c>
      <c r="Z16" s="47">
        <v>11400</v>
      </c>
      <c r="AA16" s="48">
        <v>11400</v>
      </c>
      <c r="AB16" s="49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121">
        <f t="shared" ca="1" si="9"/>
        <v>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52">
        <f t="shared" ca="1" si="11"/>
        <v>0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>
        <f t="shared" si="14"/>
        <v>3025.4777070063692</v>
      </c>
      <c r="BA16" s="37">
        <f t="shared" si="13"/>
        <v>5507.2463768115949</v>
      </c>
      <c r="BB16" s="37">
        <f t="shared" si="13"/>
        <v>9004.7393364928921</v>
      </c>
      <c r="BC16" s="37">
        <f t="shared" si="13"/>
        <v>3861.7886178861791</v>
      </c>
      <c r="BD16" s="37">
        <f t="shared" si="13"/>
        <v>3869.6537678207742</v>
      </c>
      <c r="BE16" s="37">
        <f t="shared" si="13"/>
        <v>2968.75</v>
      </c>
      <c r="BF16" s="140">
        <f t="shared" si="13"/>
        <v>2896.3414634146338</v>
      </c>
      <c r="BG16" s="300">
        <v>0</v>
      </c>
      <c r="BH16" s="300">
        <v>0</v>
      </c>
      <c r="BI16" s="300">
        <v>0</v>
      </c>
      <c r="BJ16" s="300">
        <v>0</v>
      </c>
      <c r="BK16" s="300">
        <v>0</v>
      </c>
      <c r="BL16" s="300">
        <v>0</v>
      </c>
      <c r="BM16" s="300">
        <v>0</v>
      </c>
    </row>
    <row r="17" spans="2:65" ht="15" thickBot="1">
      <c r="B17" s="3" t="s">
        <v>50</v>
      </c>
      <c r="C17" s="39">
        <v>0.45833333333333331</v>
      </c>
      <c r="D17" s="40">
        <v>0.5</v>
      </c>
      <c r="E17" s="194">
        <v>0.38600000000000001</v>
      </c>
      <c r="F17" s="194">
        <v>0.35099999999999998</v>
      </c>
      <c r="G17" s="194">
        <v>0.21199999999999999</v>
      </c>
      <c r="H17" s="194">
        <v>0.34799999999999998</v>
      </c>
      <c r="I17" s="194">
        <v>0.32</v>
      </c>
      <c r="J17" s="194">
        <v>0.51700000000000002</v>
      </c>
      <c r="K17" s="194">
        <v>0.622</v>
      </c>
      <c r="L17" s="41">
        <f t="shared" ca="1" si="5"/>
        <v>48</v>
      </c>
      <c r="M17" s="42">
        <f t="shared" si="6"/>
        <v>0</v>
      </c>
      <c r="N17" s="43">
        <f t="shared" si="6"/>
        <v>0</v>
      </c>
      <c r="O17" s="43">
        <f t="shared" si="6"/>
        <v>0</v>
      </c>
      <c r="P17" s="296">
        <f t="shared" si="6"/>
        <v>0</v>
      </c>
      <c r="Q17" s="43">
        <f t="shared" si="6"/>
        <v>0</v>
      </c>
      <c r="R17" s="43">
        <f t="shared" si="6"/>
        <v>1</v>
      </c>
      <c r="S17" s="44">
        <f t="shared" si="6"/>
        <v>1</v>
      </c>
      <c r="T17" s="45">
        <f t="shared" ca="1" si="7"/>
        <v>8</v>
      </c>
      <c r="U17" s="46">
        <v>7500</v>
      </c>
      <c r="V17" s="47">
        <v>7500</v>
      </c>
      <c r="W17" s="47">
        <v>7500</v>
      </c>
      <c r="X17" s="47">
        <v>7500</v>
      </c>
      <c r="Y17" s="47">
        <v>7500</v>
      </c>
      <c r="Z17" s="47">
        <v>7500</v>
      </c>
      <c r="AA17" s="48">
        <v>7500</v>
      </c>
      <c r="AB17" s="49">
        <f t="shared" ca="1" si="8"/>
        <v>0</v>
      </c>
      <c r="AC17" s="50">
        <f t="shared" ca="1" si="8"/>
        <v>0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30000</v>
      </c>
      <c r="AH17" s="51">
        <f t="shared" ca="1" si="8"/>
        <v>30000</v>
      </c>
      <c r="AI17" s="121">
        <f t="shared" ca="1" si="9"/>
        <v>60000</v>
      </c>
      <c r="AJ17" s="49">
        <f t="shared" ca="1" si="10"/>
        <v>0</v>
      </c>
      <c r="AK17" s="50">
        <f t="shared" ca="1" si="10"/>
        <v>0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>
        <f t="shared" ca="1" si="10"/>
        <v>12.408000000000001</v>
      </c>
      <c r="AP17" s="51">
        <f t="shared" ca="1" si="10"/>
        <v>14.928000000000001</v>
      </c>
      <c r="AQ17" s="52">
        <f t="shared" ca="1" si="11"/>
        <v>27.336000000000002</v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>
        <f t="shared" ca="1" si="12"/>
        <v>2417.7949709864602</v>
      </c>
      <c r="AX17" s="51">
        <f t="shared" ca="1" si="12"/>
        <v>2009.6463022508037</v>
      </c>
      <c r="AY17" s="52">
        <f t="shared" ca="1" si="12"/>
        <v>2194.9078138718173</v>
      </c>
      <c r="AZ17" s="37">
        <f t="shared" si="14"/>
        <v>3238.3419689119169</v>
      </c>
      <c r="BA17" s="37">
        <f t="shared" si="13"/>
        <v>3561.2535612535617</v>
      </c>
      <c r="BB17" s="37">
        <f t="shared" si="13"/>
        <v>5896.2264150943402</v>
      </c>
      <c r="BC17" s="37">
        <f t="shared" si="13"/>
        <v>3591.954022988506</v>
      </c>
      <c r="BD17" s="37">
        <f t="shared" si="13"/>
        <v>3906.25</v>
      </c>
      <c r="BE17" s="37">
        <f t="shared" si="13"/>
        <v>2417.7949709864602</v>
      </c>
      <c r="BF17" s="140">
        <f t="shared" si="13"/>
        <v>2009.646302250804</v>
      </c>
      <c r="BG17" s="300">
        <v>0</v>
      </c>
      <c r="BH17" s="300">
        <v>0</v>
      </c>
      <c r="BI17" s="300">
        <v>0</v>
      </c>
      <c r="BJ17" s="300">
        <v>0</v>
      </c>
      <c r="BK17" s="300">
        <v>0</v>
      </c>
      <c r="BL17" s="300">
        <v>1</v>
      </c>
      <c r="BM17" s="300">
        <v>1</v>
      </c>
    </row>
    <row r="18" spans="2:65" ht="15" thickBot="1">
      <c r="B18" s="3" t="s">
        <v>51</v>
      </c>
      <c r="C18" s="39">
        <v>0.5</v>
      </c>
      <c r="D18" s="40">
        <v>0.54166666666666663</v>
      </c>
      <c r="E18" s="194">
        <v>0.254</v>
      </c>
      <c r="F18" s="194">
        <v>0.32600000000000001</v>
      </c>
      <c r="G18" s="194">
        <v>0.39</v>
      </c>
      <c r="H18" s="194">
        <v>0.51200000000000001</v>
      </c>
      <c r="I18" s="194">
        <v>0.42699999999999999</v>
      </c>
      <c r="J18" s="194">
        <v>0.45500000000000002</v>
      </c>
      <c r="K18" s="194">
        <v>0.374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296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45">
        <f t="shared" ca="1" si="7"/>
        <v>0</v>
      </c>
      <c r="U18" s="46">
        <v>8000</v>
      </c>
      <c r="V18" s="47">
        <v>8000</v>
      </c>
      <c r="W18" s="47">
        <v>8000</v>
      </c>
      <c r="X18" s="47">
        <v>8000</v>
      </c>
      <c r="Y18" s="47">
        <v>8000</v>
      </c>
      <c r="Z18" s="47">
        <v>8000</v>
      </c>
      <c r="AA18" s="48">
        <v>8000</v>
      </c>
      <c r="AB18" s="49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121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52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4"/>
        <v>5249.3438320209971</v>
      </c>
      <c r="BA18" s="37">
        <f t="shared" si="13"/>
        <v>4089.979550102249</v>
      </c>
      <c r="BB18" s="37">
        <f t="shared" si="13"/>
        <v>3418.8034188034185</v>
      </c>
      <c r="BC18" s="37">
        <f t="shared" si="13"/>
        <v>2604.1666666666665</v>
      </c>
      <c r="BD18" s="37">
        <f t="shared" si="13"/>
        <v>3122.5604996096799</v>
      </c>
      <c r="BE18" s="37">
        <f t="shared" si="13"/>
        <v>2930.40293040293</v>
      </c>
      <c r="BF18" s="140">
        <f t="shared" si="13"/>
        <v>3565.0623885918003</v>
      </c>
      <c r="BG18" s="300">
        <v>0</v>
      </c>
      <c r="BH18" s="300">
        <v>0</v>
      </c>
      <c r="BI18" s="300">
        <v>0</v>
      </c>
      <c r="BJ18" s="300">
        <v>0</v>
      </c>
      <c r="BK18" s="300">
        <v>0</v>
      </c>
      <c r="BL18" s="300">
        <v>0</v>
      </c>
      <c r="BM18" s="300">
        <v>0</v>
      </c>
    </row>
    <row r="19" spans="2:65" ht="15" thickBot="1">
      <c r="B19" s="3" t="s">
        <v>51</v>
      </c>
      <c r="C19" s="39">
        <v>0.54166666666666663</v>
      </c>
      <c r="D19" s="40">
        <v>0.58333333333333337</v>
      </c>
      <c r="E19" s="194">
        <v>0.30299999999999999</v>
      </c>
      <c r="F19" s="194">
        <v>0.22800000000000001</v>
      </c>
      <c r="G19" s="194">
        <v>0.36299999999999999</v>
      </c>
      <c r="H19" s="194">
        <v>0.59399999999999997</v>
      </c>
      <c r="I19" s="194">
        <v>0.44800000000000001</v>
      </c>
      <c r="J19" s="194">
        <v>0.186</v>
      </c>
      <c r="K19" s="194">
        <v>0.375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296"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45">
        <f t="shared" ca="1" si="7"/>
        <v>0</v>
      </c>
      <c r="U19" s="46">
        <v>8000</v>
      </c>
      <c r="V19" s="47">
        <v>8000</v>
      </c>
      <c r="W19" s="47">
        <v>8000</v>
      </c>
      <c r="X19" s="47">
        <v>8000</v>
      </c>
      <c r="Y19" s="47">
        <v>8000</v>
      </c>
      <c r="Z19" s="47">
        <v>8000</v>
      </c>
      <c r="AA19" s="48">
        <v>8000</v>
      </c>
      <c r="AB19" s="49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121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52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4"/>
        <v>4400.4400440044001</v>
      </c>
      <c r="BA19" s="37">
        <f t="shared" si="13"/>
        <v>5847.9532163742688</v>
      </c>
      <c r="BB19" s="37">
        <f t="shared" si="13"/>
        <v>3673.0945821854912</v>
      </c>
      <c r="BC19" s="37">
        <f t="shared" si="13"/>
        <v>2244.6689113355778</v>
      </c>
      <c r="BD19" s="37">
        <f t="shared" si="13"/>
        <v>2976.1904761904761</v>
      </c>
      <c r="BE19" s="37">
        <f t="shared" si="13"/>
        <v>7168.4587813620064</v>
      </c>
      <c r="BF19" s="140">
        <f t="shared" si="13"/>
        <v>3555.5555555555552</v>
      </c>
      <c r="BG19" s="300">
        <v>0</v>
      </c>
      <c r="BH19" s="300">
        <v>0</v>
      </c>
      <c r="BI19" s="300">
        <v>0</v>
      </c>
      <c r="BJ19" s="300">
        <v>1</v>
      </c>
      <c r="BK19" s="300">
        <v>0</v>
      </c>
      <c r="BL19" s="300">
        <v>0</v>
      </c>
      <c r="BM19" s="300">
        <v>0</v>
      </c>
    </row>
    <row r="20" spans="2:65" ht="15" thickBot="1">
      <c r="B20" s="3" t="s">
        <v>52</v>
      </c>
      <c r="C20" s="39">
        <v>0.58333333333333337</v>
      </c>
      <c r="D20" s="40">
        <v>0.625</v>
      </c>
      <c r="E20" s="194">
        <v>0.17399999999999999</v>
      </c>
      <c r="F20" s="194">
        <v>0.32300000000000001</v>
      </c>
      <c r="G20" s="194">
        <v>0.22700000000000001</v>
      </c>
      <c r="H20" s="194">
        <v>0.78300000000000003</v>
      </c>
      <c r="I20" s="194">
        <v>0.501</v>
      </c>
      <c r="J20" s="194">
        <v>0.38800000000000001</v>
      </c>
      <c r="K20" s="194">
        <v>0.36799999999999999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296"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45">
        <f t="shared" ca="1" si="7"/>
        <v>0</v>
      </c>
      <c r="U20" s="46">
        <v>8000</v>
      </c>
      <c r="V20" s="47">
        <v>8000</v>
      </c>
      <c r="W20" s="47">
        <v>8000</v>
      </c>
      <c r="X20" s="47">
        <v>8000</v>
      </c>
      <c r="Y20" s="47">
        <v>8000</v>
      </c>
      <c r="Z20" s="47">
        <v>8000</v>
      </c>
      <c r="AA20" s="48">
        <v>8000</v>
      </c>
      <c r="AB20" s="49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121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52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4"/>
        <v>7662.8352490421457</v>
      </c>
      <c r="BA20" s="37">
        <f t="shared" si="13"/>
        <v>4127.9669762641897</v>
      </c>
      <c r="BB20" s="37">
        <f t="shared" si="13"/>
        <v>5873.7151248164455</v>
      </c>
      <c r="BC20" s="37">
        <f t="shared" si="13"/>
        <v>1702.852277564921</v>
      </c>
      <c r="BD20" s="37">
        <f t="shared" si="13"/>
        <v>2661.3439787092479</v>
      </c>
      <c r="BE20" s="37">
        <f t="shared" si="13"/>
        <v>3436.4261168384878</v>
      </c>
      <c r="BF20" s="140">
        <f t="shared" si="13"/>
        <v>3623.1884057971015</v>
      </c>
      <c r="BG20" s="300">
        <v>0</v>
      </c>
      <c r="BH20" s="300">
        <v>0</v>
      </c>
      <c r="BI20" s="300">
        <v>0</v>
      </c>
      <c r="BJ20" s="300">
        <v>2</v>
      </c>
      <c r="BK20" s="300">
        <v>0</v>
      </c>
      <c r="BL20" s="300">
        <v>0</v>
      </c>
      <c r="BM20" s="300">
        <v>0</v>
      </c>
    </row>
    <row r="21" spans="2:65" ht="15" thickBot="1">
      <c r="B21" s="3" t="s">
        <v>52</v>
      </c>
      <c r="C21" s="39">
        <v>0.625</v>
      </c>
      <c r="D21" s="40">
        <v>0.66666666666666663</v>
      </c>
      <c r="E21" s="194">
        <v>0.31</v>
      </c>
      <c r="F21" s="194">
        <v>0.32100000000000001</v>
      </c>
      <c r="G21" s="194">
        <v>0.29299999999999998</v>
      </c>
      <c r="H21" s="194">
        <v>0.76200000000000001</v>
      </c>
      <c r="I21" s="194">
        <v>0.49</v>
      </c>
      <c r="J21" s="194">
        <v>0.157</v>
      </c>
      <c r="K21" s="194">
        <v>0.58499999999999996</v>
      </c>
      <c r="L21" s="41">
        <f t="shared" ca="1" si="5"/>
        <v>24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296">
        <v>0</v>
      </c>
      <c r="Q21" s="43">
        <f t="shared" si="6"/>
        <v>0</v>
      </c>
      <c r="R21" s="43">
        <f t="shared" si="6"/>
        <v>0</v>
      </c>
      <c r="S21" s="44">
        <f t="shared" si="6"/>
        <v>1</v>
      </c>
      <c r="T21" s="45">
        <f t="shared" ca="1" si="7"/>
        <v>4</v>
      </c>
      <c r="U21" s="46">
        <v>8000</v>
      </c>
      <c r="V21" s="47">
        <v>8000</v>
      </c>
      <c r="W21" s="47">
        <v>8000</v>
      </c>
      <c r="X21" s="47">
        <v>8000</v>
      </c>
      <c r="Y21" s="47">
        <v>8000</v>
      </c>
      <c r="Z21" s="47">
        <v>8000</v>
      </c>
      <c r="AA21" s="48">
        <v>8000</v>
      </c>
      <c r="AB21" s="49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32000</v>
      </c>
      <c r="AI21" s="121">
        <f t="shared" ca="1" si="9"/>
        <v>32000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14.04</v>
      </c>
      <c r="AQ21" s="52">
        <f t="shared" ca="1" si="11"/>
        <v>14.04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>
        <f t="shared" ca="1" si="12"/>
        <v>2279.2022792022794</v>
      </c>
      <c r="AY21" s="52">
        <f t="shared" ca="1" si="12"/>
        <v>2279.2022792022794</v>
      </c>
      <c r="AZ21" s="37">
        <f t="shared" si="14"/>
        <v>4301.0752688172042</v>
      </c>
      <c r="BA21" s="37">
        <f t="shared" si="13"/>
        <v>4153.6863966770507</v>
      </c>
      <c r="BB21" s="37">
        <f t="shared" si="13"/>
        <v>4550.6257110352672</v>
      </c>
      <c r="BC21" s="37">
        <f t="shared" si="13"/>
        <v>1749.7812773403323</v>
      </c>
      <c r="BD21" s="37">
        <f t="shared" si="13"/>
        <v>2721.0884353741494</v>
      </c>
      <c r="BE21" s="37">
        <f t="shared" si="13"/>
        <v>8492.5690021231421</v>
      </c>
      <c r="BF21" s="140">
        <f t="shared" si="13"/>
        <v>2279.202279202279</v>
      </c>
      <c r="BG21" s="300">
        <v>0</v>
      </c>
      <c r="BH21" s="300">
        <v>0</v>
      </c>
      <c r="BI21" s="300">
        <v>0</v>
      </c>
      <c r="BJ21" s="300">
        <v>2</v>
      </c>
      <c r="BK21" s="300">
        <v>0</v>
      </c>
      <c r="BL21" s="300">
        <v>0</v>
      </c>
      <c r="BM21" s="300">
        <v>1</v>
      </c>
    </row>
    <row r="22" spans="2:65" ht="15" thickBot="1">
      <c r="B22" s="3" t="s">
        <v>52</v>
      </c>
      <c r="C22" s="39">
        <v>0.66666666666666663</v>
      </c>
      <c r="D22" s="40">
        <v>0.70833333333333337</v>
      </c>
      <c r="E22" s="194">
        <v>0.38700000000000001</v>
      </c>
      <c r="F22" s="194">
        <v>0.30299999999999999</v>
      </c>
      <c r="G22" s="194">
        <v>0.29399999999999998</v>
      </c>
      <c r="H22" s="194">
        <v>0.51900000000000002</v>
      </c>
      <c r="I22" s="194">
        <v>0.29699999999999999</v>
      </c>
      <c r="J22" s="194">
        <v>0.46800000000000003</v>
      </c>
      <c r="K22" s="194">
        <v>0.32200000000000001</v>
      </c>
      <c r="L22" s="41">
        <f t="shared" ca="1" si="5"/>
        <v>0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45">
        <f t="shared" ca="1" si="7"/>
        <v>0</v>
      </c>
      <c r="U22" s="46">
        <v>8000</v>
      </c>
      <c r="V22" s="47">
        <v>8000</v>
      </c>
      <c r="W22" s="47">
        <v>8000</v>
      </c>
      <c r="X22" s="47">
        <v>8000</v>
      </c>
      <c r="Y22" s="47">
        <v>8000</v>
      </c>
      <c r="Z22" s="47">
        <v>8000</v>
      </c>
      <c r="AA22" s="48">
        <v>8000</v>
      </c>
      <c r="AB22" s="49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121">
        <f t="shared" ca="1" si="9"/>
        <v>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52">
        <f t="shared" ca="1" si="11"/>
        <v>0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 t="str">
        <f t="shared" ca="1" si="12"/>
        <v/>
      </c>
      <c r="AZ22" s="37">
        <f t="shared" si="14"/>
        <v>3445.3057708871661</v>
      </c>
      <c r="BA22" s="37">
        <f t="shared" si="13"/>
        <v>4400.4400440044001</v>
      </c>
      <c r="BB22" s="37">
        <f t="shared" si="13"/>
        <v>4535.1473922902496</v>
      </c>
      <c r="BC22" s="37">
        <f t="shared" si="13"/>
        <v>2569.0430314707769</v>
      </c>
      <c r="BD22" s="37">
        <f t="shared" si="13"/>
        <v>4489.3378226711557</v>
      </c>
      <c r="BE22" s="37">
        <f t="shared" si="13"/>
        <v>2849.0028490028485</v>
      </c>
      <c r="BF22" s="140">
        <f t="shared" si="13"/>
        <v>4140.7867494824013</v>
      </c>
      <c r="BG22" s="300">
        <v>0</v>
      </c>
      <c r="BH22" s="300">
        <v>0</v>
      </c>
      <c r="BI22" s="300">
        <v>0</v>
      </c>
      <c r="BJ22" s="300">
        <v>0</v>
      </c>
      <c r="BK22" s="300">
        <v>0</v>
      </c>
      <c r="BL22" s="300">
        <v>0</v>
      </c>
      <c r="BM22" s="300">
        <v>0</v>
      </c>
    </row>
    <row r="23" spans="2:65" ht="15" thickBot="1">
      <c r="B23" s="3" t="s">
        <v>52</v>
      </c>
      <c r="C23" s="39">
        <v>0.70833333333333337</v>
      </c>
      <c r="D23" s="40">
        <v>0.75</v>
      </c>
      <c r="E23" s="194">
        <v>0.66700000000000004</v>
      </c>
      <c r="F23" s="194">
        <v>0.245</v>
      </c>
      <c r="G23" s="194">
        <v>0.45800000000000002</v>
      </c>
      <c r="H23" s="194">
        <v>0.48099999999999998</v>
      </c>
      <c r="I23" s="194">
        <v>0.39300000000000002</v>
      </c>
      <c r="J23" s="194">
        <v>0.51900000000000002</v>
      </c>
      <c r="K23" s="194">
        <v>0.40699999999999997</v>
      </c>
      <c r="L23" s="41">
        <f t="shared" ca="1" si="5"/>
        <v>24</v>
      </c>
      <c r="M23" s="42">
        <f t="shared" si="6"/>
        <v>1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45">
        <f t="shared" ca="1" si="7"/>
        <v>4</v>
      </c>
      <c r="U23" s="46">
        <v>9500</v>
      </c>
      <c r="V23" s="47">
        <v>9500</v>
      </c>
      <c r="W23" s="47">
        <v>9500</v>
      </c>
      <c r="X23" s="47">
        <v>9500</v>
      </c>
      <c r="Y23" s="47">
        <v>9500</v>
      </c>
      <c r="Z23" s="47">
        <v>9500</v>
      </c>
      <c r="AA23" s="48">
        <v>9500</v>
      </c>
      <c r="AB23" s="49">
        <f t="shared" ca="1" si="8"/>
        <v>38000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121">
        <f t="shared" ca="1" si="9"/>
        <v>38000</v>
      </c>
      <c r="AJ23" s="49">
        <f t="shared" ca="1" si="10"/>
        <v>16.008000000000003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52">
        <f t="shared" ca="1" si="11"/>
        <v>16.008000000000003</v>
      </c>
      <c r="AR23" s="49">
        <f t="shared" ca="1" si="12"/>
        <v>2373.8130934532728</v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>
        <f t="shared" ca="1" si="12"/>
        <v>2373.8130934532728</v>
      </c>
      <c r="AZ23" s="37">
        <f t="shared" si="14"/>
        <v>2373.8130934532733</v>
      </c>
      <c r="BA23" s="37">
        <f t="shared" si="13"/>
        <v>6462.5850340136049</v>
      </c>
      <c r="BB23" s="37">
        <f t="shared" si="13"/>
        <v>3457.0596797671033</v>
      </c>
      <c r="BC23" s="37">
        <f t="shared" si="13"/>
        <v>3291.7532917532917</v>
      </c>
      <c r="BD23" s="37">
        <f t="shared" si="13"/>
        <v>4028.8379983036466</v>
      </c>
      <c r="BE23" s="37">
        <f t="shared" si="13"/>
        <v>3050.7385998715476</v>
      </c>
      <c r="BF23" s="140">
        <f t="shared" si="13"/>
        <v>3890.2538902538904</v>
      </c>
      <c r="BG23" s="300">
        <v>1</v>
      </c>
      <c r="BH23" s="300">
        <v>0</v>
      </c>
      <c r="BI23" s="300">
        <v>0</v>
      </c>
      <c r="BJ23" s="300">
        <v>0</v>
      </c>
      <c r="BK23" s="300">
        <v>0</v>
      </c>
      <c r="BL23" s="300">
        <v>0</v>
      </c>
      <c r="BM23" s="300">
        <v>0</v>
      </c>
    </row>
    <row r="24" spans="2:65" ht="15" thickBot="1">
      <c r="B24" s="3" t="s">
        <v>48</v>
      </c>
      <c r="C24" s="39">
        <v>0.75</v>
      </c>
      <c r="D24" s="40">
        <v>0.79166666666666663</v>
      </c>
      <c r="E24" s="194">
        <v>0.61299999999999999</v>
      </c>
      <c r="F24" s="194">
        <v>0.69799999999999995</v>
      </c>
      <c r="G24" s="194">
        <v>0.64400000000000002</v>
      </c>
      <c r="H24" s="194">
        <v>0.78</v>
      </c>
      <c r="I24" s="194">
        <v>0.75600000000000001</v>
      </c>
      <c r="J24" s="194">
        <v>0.46200000000000002</v>
      </c>
      <c r="K24" s="194">
        <v>0.66400000000000003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45">
        <f t="shared" ca="1" si="7"/>
        <v>0</v>
      </c>
      <c r="U24" s="46">
        <v>14000</v>
      </c>
      <c r="V24" s="47">
        <v>14000</v>
      </c>
      <c r="W24" s="47">
        <v>14000</v>
      </c>
      <c r="X24" s="47">
        <v>14000</v>
      </c>
      <c r="Y24" s="47">
        <v>14000</v>
      </c>
      <c r="Z24" s="47">
        <v>14000</v>
      </c>
      <c r="AA24" s="48">
        <v>14000</v>
      </c>
      <c r="AB24" s="49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121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52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4"/>
        <v>3806.4165307232192</v>
      </c>
      <c r="BA24" s="37">
        <f t="shared" si="13"/>
        <v>3342.8844317096468</v>
      </c>
      <c r="BB24" s="37">
        <f t="shared" si="13"/>
        <v>3623.1884057971015</v>
      </c>
      <c r="BC24" s="37">
        <f t="shared" si="13"/>
        <v>2991.4529914529917</v>
      </c>
      <c r="BD24" s="37">
        <f t="shared" si="13"/>
        <v>3086.4197530864199</v>
      </c>
      <c r="BE24" s="37">
        <f t="shared" si="13"/>
        <v>5050.5050505050503</v>
      </c>
      <c r="BF24" s="140">
        <f t="shared" si="13"/>
        <v>3514.0562248995984</v>
      </c>
      <c r="BG24" s="300">
        <v>0</v>
      </c>
      <c r="BH24" s="300">
        <v>0</v>
      </c>
      <c r="BI24" s="300">
        <v>0</v>
      </c>
      <c r="BJ24" s="300">
        <v>0</v>
      </c>
      <c r="BK24" s="300">
        <v>0</v>
      </c>
      <c r="BL24" s="300">
        <v>0</v>
      </c>
      <c r="BM24" s="300">
        <v>0</v>
      </c>
    </row>
    <row r="25" spans="2:65" ht="15" thickBot="1">
      <c r="B25" s="3" t="s">
        <v>48</v>
      </c>
      <c r="C25" s="39">
        <v>0.79166666666666663</v>
      </c>
      <c r="D25" s="40">
        <v>0.83333333333333337</v>
      </c>
      <c r="E25" s="194">
        <v>0.59099999999999997</v>
      </c>
      <c r="F25" s="194">
        <v>0.97</v>
      </c>
      <c r="G25" s="194">
        <v>0.77800000000000002</v>
      </c>
      <c r="H25" s="194">
        <v>0.69499999999999995</v>
      </c>
      <c r="I25" s="194">
        <v>0.748</v>
      </c>
      <c r="J25" s="194">
        <v>0.79900000000000004</v>
      </c>
      <c r="K25" s="194">
        <v>1.06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45">
        <f t="shared" ca="1" si="7"/>
        <v>0</v>
      </c>
      <c r="U25" s="46">
        <v>38000</v>
      </c>
      <c r="V25" s="47">
        <v>38000</v>
      </c>
      <c r="W25" s="47">
        <v>38000</v>
      </c>
      <c r="X25" s="47">
        <v>38000</v>
      </c>
      <c r="Y25" s="47">
        <v>38000</v>
      </c>
      <c r="Z25" s="47">
        <v>38000</v>
      </c>
      <c r="AA25" s="48">
        <v>38000</v>
      </c>
      <c r="AB25" s="49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121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52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4"/>
        <v>10716.30005640158</v>
      </c>
      <c r="BA25" s="37">
        <f t="shared" si="13"/>
        <v>6529.2096219931273</v>
      </c>
      <c r="BB25" s="37">
        <f t="shared" si="13"/>
        <v>8140.5312767780624</v>
      </c>
      <c r="BC25" s="37">
        <f t="shared" si="13"/>
        <v>9112.7098321342928</v>
      </c>
      <c r="BD25" s="37">
        <f t="shared" si="13"/>
        <v>8467.0231729055249</v>
      </c>
      <c r="BE25" s="37">
        <f t="shared" si="13"/>
        <v>7926.5748852732577</v>
      </c>
      <c r="BF25" s="140">
        <f t="shared" si="13"/>
        <v>5974.8427672955968</v>
      </c>
      <c r="BG25" s="300">
        <v>0</v>
      </c>
      <c r="BH25" s="300">
        <v>0</v>
      </c>
      <c r="BI25" s="300">
        <v>0</v>
      </c>
      <c r="BJ25" s="300">
        <v>0</v>
      </c>
      <c r="BK25" s="300">
        <v>0</v>
      </c>
      <c r="BL25" s="300">
        <v>0</v>
      </c>
      <c r="BM25" s="300">
        <v>0</v>
      </c>
    </row>
    <row r="26" spans="2:65" ht="15" thickBot="1">
      <c r="B26" s="3" t="s">
        <v>47</v>
      </c>
      <c r="C26" s="39">
        <v>0.83333333333333337</v>
      </c>
      <c r="D26" s="40">
        <v>0.875</v>
      </c>
      <c r="E26" s="194">
        <v>0.67100000000000004</v>
      </c>
      <c r="F26" s="194">
        <v>1.0149999999999999</v>
      </c>
      <c r="G26" s="194">
        <v>0.76300000000000001</v>
      </c>
      <c r="H26" s="194">
        <v>0.76300000000000001</v>
      </c>
      <c r="I26" s="194">
        <v>0.60199999999999998</v>
      </c>
      <c r="J26" s="194">
        <v>0.73499999999999999</v>
      </c>
      <c r="K26" s="194">
        <v>0.64400000000000002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45">
        <f t="shared" ca="1" si="7"/>
        <v>0</v>
      </c>
      <c r="U26" s="46">
        <v>60000</v>
      </c>
      <c r="V26" s="47">
        <v>60000</v>
      </c>
      <c r="W26" s="47">
        <v>60000</v>
      </c>
      <c r="X26" s="47">
        <v>60000</v>
      </c>
      <c r="Y26" s="47">
        <v>60000</v>
      </c>
      <c r="Z26" s="47">
        <v>60000</v>
      </c>
      <c r="AA26" s="48">
        <v>60000</v>
      </c>
      <c r="AB26" s="49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121">
        <f t="shared" ca="1" si="9"/>
        <v>0</v>
      </c>
      <c r="AJ26" s="49">
        <f t="shared" ca="1" si="10"/>
        <v>0</v>
      </c>
      <c r="AK26" s="50">
        <f t="shared" ca="1" si="10"/>
        <v>0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52">
        <f t="shared" ca="1" si="11"/>
        <v>0</v>
      </c>
      <c r="AR26" s="49" t="str">
        <f t="shared" ca="1" si="12"/>
        <v/>
      </c>
      <c r="AS26" s="50" t="str">
        <f t="shared" ca="1" si="12"/>
        <v/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 t="str">
        <f t="shared" ca="1" si="12"/>
        <v/>
      </c>
      <c r="AZ26" s="37">
        <f t="shared" si="14"/>
        <v>14903.129657228017</v>
      </c>
      <c r="BA26" s="37">
        <f t="shared" si="13"/>
        <v>9852.2167487684746</v>
      </c>
      <c r="BB26" s="37">
        <f t="shared" si="13"/>
        <v>13106.15989515072</v>
      </c>
      <c r="BC26" s="37">
        <f t="shared" si="13"/>
        <v>13106.15989515072</v>
      </c>
      <c r="BD26" s="37">
        <f t="shared" si="13"/>
        <v>16611.295681063122</v>
      </c>
      <c r="BE26" s="37">
        <f t="shared" si="13"/>
        <v>13605.442176870749</v>
      </c>
      <c r="BF26" s="140">
        <f t="shared" si="13"/>
        <v>15527.950310559007</v>
      </c>
      <c r="BG26" s="301">
        <v>0</v>
      </c>
      <c r="BH26" s="301">
        <v>0</v>
      </c>
      <c r="BI26" s="301">
        <v>0</v>
      </c>
      <c r="BJ26" s="301">
        <v>0</v>
      </c>
      <c r="BK26" s="301">
        <v>0</v>
      </c>
      <c r="BL26" s="301">
        <v>0</v>
      </c>
      <c r="BM26" s="301">
        <v>0</v>
      </c>
    </row>
    <row r="27" spans="2:65" ht="15" thickBot="1">
      <c r="B27" s="3" t="s">
        <v>47</v>
      </c>
      <c r="C27" s="39">
        <v>0.875</v>
      </c>
      <c r="D27" s="40">
        <v>0.91666666666666663</v>
      </c>
      <c r="E27" s="194">
        <v>0.93899999999999995</v>
      </c>
      <c r="F27" s="194">
        <v>0.998</v>
      </c>
      <c r="G27" s="194">
        <v>0.97599999999999998</v>
      </c>
      <c r="H27" s="194">
        <v>1.1200000000000001</v>
      </c>
      <c r="I27" s="194">
        <v>1.117</v>
      </c>
      <c r="J27" s="194">
        <v>1.022</v>
      </c>
      <c r="K27" s="194">
        <v>0.77400000000000002</v>
      </c>
      <c r="L27" s="41">
        <f t="shared" ca="1" si="5"/>
        <v>120</v>
      </c>
      <c r="M27" s="42">
        <f t="shared" si="6"/>
        <v>0</v>
      </c>
      <c r="N27" s="43">
        <f t="shared" si="6"/>
        <v>0</v>
      </c>
      <c r="O27" s="43">
        <f t="shared" si="6"/>
        <v>0</v>
      </c>
      <c r="P27" s="43">
        <f t="shared" si="6"/>
        <v>2</v>
      </c>
      <c r="Q27" s="43">
        <f t="shared" si="6"/>
        <v>2</v>
      </c>
      <c r="R27" s="43">
        <f t="shared" si="6"/>
        <v>0</v>
      </c>
      <c r="S27" s="44">
        <f t="shared" si="6"/>
        <v>0</v>
      </c>
      <c r="T27" s="45">
        <f t="shared" ca="1" si="7"/>
        <v>20</v>
      </c>
      <c r="U27" s="46">
        <v>60000</v>
      </c>
      <c r="V27" s="47">
        <v>60000</v>
      </c>
      <c r="W27" s="47">
        <v>60000</v>
      </c>
      <c r="X27" s="47">
        <v>60000</v>
      </c>
      <c r="Y27" s="47">
        <v>60000</v>
      </c>
      <c r="Z27" s="47">
        <v>60000</v>
      </c>
      <c r="AA27" s="48">
        <v>60000</v>
      </c>
      <c r="AB27" s="49">
        <f t="shared" ca="1" si="8"/>
        <v>0</v>
      </c>
      <c r="AC27" s="50">
        <f t="shared" ca="1" si="8"/>
        <v>0</v>
      </c>
      <c r="AD27" s="50">
        <f t="shared" ca="1" si="8"/>
        <v>0</v>
      </c>
      <c r="AE27" s="50">
        <f t="shared" ca="1" si="8"/>
        <v>600000</v>
      </c>
      <c r="AF27" s="50">
        <f t="shared" ca="1" si="8"/>
        <v>600000</v>
      </c>
      <c r="AG27" s="50">
        <f t="shared" ca="1" si="8"/>
        <v>0</v>
      </c>
      <c r="AH27" s="51">
        <f t="shared" ca="1" si="8"/>
        <v>0</v>
      </c>
      <c r="AI27" s="121">
        <f t="shared" ca="1" si="9"/>
        <v>1200000</v>
      </c>
      <c r="AJ27" s="49">
        <f t="shared" ca="1" si="10"/>
        <v>0</v>
      </c>
      <c r="AK27" s="50">
        <f t="shared" ca="1" si="10"/>
        <v>0</v>
      </c>
      <c r="AL27" s="50">
        <f t="shared" ca="1" si="10"/>
        <v>0</v>
      </c>
      <c r="AM27" s="50">
        <f t="shared" ca="1" si="10"/>
        <v>67.2</v>
      </c>
      <c r="AN27" s="50">
        <f t="shared" ca="1" si="10"/>
        <v>67.02</v>
      </c>
      <c r="AO27" s="50">
        <f t="shared" ca="1" si="10"/>
        <v>0</v>
      </c>
      <c r="AP27" s="51">
        <f t="shared" ca="1" si="10"/>
        <v>0</v>
      </c>
      <c r="AQ27" s="52">
        <f t="shared" ca="1" si="11"/>
        <v>134.22</v>
      </c>
      <c r="AR27" s="49" t="str">
        <f t="shared" ca="1" si="12"/>
        <v/>
      </c>
      <c r="AS27" s="50" t="str">
        <f t="shared" ca="1" si="12"/>
        <v/>
      </c>
      <c r="AT27" s="50" t="str">
        <f t="shared" ca="1" si="12"/>
        <v/>
      </c>
      <c r="AU27" s="50">
        <f t="shared" ca="1" si="12"/>
        <v>8928.5714285714275</v>
      </c>
      <c r="AV27" s="50">
        <f t="shared" ca="1" si="12"/>
        <v>8952.551477170995</v>
      </c>
      <c r="AW27" s="50" t="str">
        <f t="shared" ca="1" si="12"/>
        <v/>
      </c>
      <c r="AX27" s="51" t="str">
        <f t="shared" ca="1" si="12"/>
        <v/>
      </c>
      <c r="AY27" s="52">
        <f t="shared" ca="1" si="12"/>
        <v>8940.5453732677688</v>
      </c>
      <c r="AZ27" s="37">
        <f t="shared" si="14"/>
        <v>10649.627263045793</v>
      </c>
      <c r="BA27" s="37">
        <f t="shared" si="13"/>
        <v>10020.040080160321</v>
      </c>
      <c r="BB27" s="37">
        <f t="shared" si="13"/>
        <v>10245.901639344262</v>
      </c>
      <c r="BC27" s="37">
        <f t="shared" si="13"/>
        <v>8928.5714285714275</v>
      </c>
      <c r="BD27" s="37">
        <f t="shared" si="13"/>
        <v>8952.5514771709932</v>
      </c>
      <c r="BE27" s="37">
        <f t="shared" si="13"/>
        <v>9784.7358121330726</v>
      </c>
      <c r="BF27" s="140">
        <f t="shared" si="13"/>
        <v>12919.896640826873</v>
      </c>
      <c r="BG27" s="301">
        <v>0</v>
      </c>
      <c r="BH27" s="301">
        <v>0</v>
      </c>
      <c r="BI27" s="301">
        <v>0</v>
      </c>
      <c r="BJ27" s="301">
        <v>2</v>
      </c>
      <c r="BK27" s="301">
        <v>2</v>
      </c>
      <c r="BL27" s="301">
        <v>0</v>
      </c>
      <c r="BM27" s="301">
        <v>0</v>
      </c>
    </row>
    <row r="28" spans="2:65" ht="15" thickBot="1">
      <c r="B28" s="3" t="s">
        <v>47</v>
      </c>
      <c r="C28" s="39">
        <v>0.91666666666666663</v>
      </c>
      <c r="D28" s="40">
        <v>0.95833333333333337</v>
      </c>
      <c r="E28" s="194">
        <v>0.57099999999999995</v>
      </c>
      <c r="F28" s="194">
        <v>0.63400000000000001</v>
      </c>
      <c r="G28" s="194">
        <v>0.59899999999999998</v>
      </c>
      <c r="H28" s="194">
        <v>0.72</v>
      </c>
      <c r="I28" s="194">
        <v>0.51900000000000002</v>
      </c>
      <c r="J28" s="194">
        <v>0.54700000000000004</v>
      </c>
      <c r="K28" s="194">
        <v>0.44600000000000001</v>
      </c>
      <c r="L28" s="41">
        <f t="shared" ca="1" si="5"/>
        <v>90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v>2</v>
      </c>
      <c r="Q28" s="43">
        <v>1</v>
      </c>
      <c r="R28" s="43">
        <f t="shared" si="6"/>
        <v>0</v>
      </c>
      <c r="S28" s="44">
        <f t="shared" si="6"/>
        <v>0</v>
      </c>
      <c r="T28" s="45">
        <f t="shared" ca="1" si="7"/>
        <v>15</v>
      </c>
      <c r="U28" s="46">
        <v>44000</v>
      </c>
      <c r="V28" s="47">
        <v>44000</v>
      </c>
      <c r="W28" s="47">
        <v>44000</v>
      </c>
      <c r="X28" s="47">
        <v>44000</v>
      </c>
      <c r="Y28" s="47">
        <v>44000</v>
      </c>
      <c r="Z28" s="47">
        <v>44000</v>
      </c>
      <c r="AA28" s="48">
        <v>44000</v>
      </c>
      <c r="AB28" s="49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440000</v>
      </c>
      <c r="AF28" s="50">
        <f t="shared" ca="1" si="8"/>
        <v>220000</v>
      </c>
      <c r="AG28" s="50">
        <f t="shared" ca="1" si="8"/>
        <v>0</v>
      </c>
      <c r="AH28" s="51">
        <f t="shared" ca="1" si="8"/>
        <v>0</v>
      </c>
      <c r="AI28" s="121">
        <f t="shared" ca="1" si="9"/>
        <v>660000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43.199999999999996</v>
      </c>
      <c r="AN28" s="50">
        <f t="shared" ca="1" si="10"/>
        <v>15.57</v>
      </c>
      <c r="AO28" s="50">
        <f t="shared" ca="1" si="10"/>
        <v>0</v>
      </c>
      <c r="AP28" s="51">
        <f t="shared" ca="1" si="10"/>
        <v>0</v>
      </c>
      <c r="AQ28" s="52">
        <f t="shared" ca="1" si="11"/>
        <v>58.769999999999996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>
        <f t="shared" ca="1" si="12"/>
        <v>10185.185185185186</v>
      </c>
      <c r="AV28" s="50">
        <f t="shared" ca="1" si="12"/>
        <v>14129.736673089274</v>
      </c>
      <c r="AW28" s="50" t="str">
        <f t="shared" ca="1" si="12"/>
        <v/>
      </c>
      <c r="AX28" s="51" t="str">
        <f t="shared" ca="1" si="12"/>
        <v/>
      </c>
      <c r="AY28" s="52">
        <f t="shared" ca="1" si="12"/>
        <v>11230.219499744768</v>
      </c>
      <c r="AZ28" s="37">
        <f t="shared" si="14"/>
        <v>12842.96555750146</v>
      </c>
      <c r="BA28" s="37">
        <f t="shared" si="13"/>
        <v>11566.77181913775</v>
      </c>
      <c r="BB28" s="37">
        <f t="shared" si="13"/>
        <v>12242.626599888703</v>
      </c>
      <c r="BC28" s="37">
        <f t="shared" si="13"/>
        <v>10185.185185185184</v>
      </c>
      <c r="BD28" s="37">
        <f t="shared" si="13"/>
        <v>14129.736673089274</v>
      </c>
      <c r="BE28" s="37">
        <f t="shared" si="13"/>
        <v>13406.45947592931</v>
      </c>
      <c r="BF28" s="140">
        <f t="shared" si="13"/>
        <v>16442.451420029895</v>
      </c>
      <c r="BG28" s="301">
        <v>0</v>
      </c>
      <c r="BH28" s="301">
        <v>0</v>
      </c>
      <c r="BI28" s="301">
        <v>0</v>
      </c>
      <c r="BJ28" s="301">
        <v>0</v>
      </c>
      <c r="BK28" s="301">
        <v>0</v>
      </c>
      <c r="BL28" s="301">
        <v>0</v>
      </c>
      <c r="BM28" s="301">
        <v>0</v>
      </c>
    </row>
    <row r="29" spans="2:65" ht="15" thickBot="1">
      <c r="B29" s="3" t="s">
        <v>49</v>
      </c>
      <c r="C29" s="54">
        <v>0.95833333333333337</v>
      </c>
      <c r="D29" s="55">
        <v>0</v>
      </c>
      <c r="E29" s="194">
        <v>0.65700000000000003</v>
      </c>
      <c r="F29" s="194">
        <v>0.51700000000000002</v>
      </c>
      <c r="G29" s="194">
        <v>0.442</v>
      </c>
      <c r="H29" s="194">
        <v>0.50800000000000001</v>
      </c>
      <c r="I29" s="194">
        <v>0.56599999999999995</v>
      </c>
      <c r="J29" s="194">
        <v>0.71</v>
      </c>
      <c r="K29" s="194">
        <v>0.60199999999999998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60">
        <f t="shared" ca="1" si="7"/>
        <v>0</v>
      </c>
      <c r="U29" s="61">
        <v>34000</v>
      </c>
      <c r="V29" s="62">
        <v>34000</v>
      </c>
      <c r="W29" s="62">
        <v>34000</v>
      </c>
      <c r="X29" s="62">
        <v>34000</v>
      </c>
      <c r="Y29" s="62">
        <v>34000</v>
      </c>
      <c r="Z29" s="62">
        <v>34000</v>
      </c>
      <c r="AA29" s="63">
        <v>34000</v>
      </c>
      <c r="AB29" s="64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122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67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4"/>
        <v>8625.0634195839684</v>
      </c>
      <c r="BA29" s="37">
        <f t="shared" si="13"/>
        <v>10960.670535138621</v>
      </c>
      <c r="BB29" s="37">
        <f t="shared" si="13"/>
        <v>12820.51282051282</v>
      </c>
      <c r="BC29" s="37">
        <f t="shared" si="13"/>
        <v>11154.855643044621</v>
      </c>
      <c r="BD29" s="37">
        <f t="shared" si="13"/>
        <v>10011.778563015314</v>
      </c>
      <c r="BE29" s="37">
        <f t="shared" si="13"/>
        <v>7981.2206572769965</v>
      </c>
      <c r="BF29" s="140">
        <f t="shared" si="13"/>
        <v>9413.067552602437</v>
      </c>
      <c r="BG29" s="300">
        <v>0</v>
      </c>
      <c r="BH29" s="300">
        <v>0</v>
      </c>
      <c r="BI29" s="300">
        <v>0</v>
      </c>
      <c r="BJ29" s="300">
        <v>0</v>
      </c>
      <c r="BK29" s="300">
        <v>0</v>
      </c>
      <c r="BL29" s="300">
        <v>0</v>
      </c>
      <c r="BM29" s="300">
        <v>0</v>
      </c>
    </row>
    <row r="30" spans="2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1</v>
      </c>
      <c r="N30" s="70">
        <f t="shared" si="15"/>
        <v>1</v>
      </c>
      <c r="O30" s="70">
        <f t="shared" si="15"/>
        <v>1</v>
      </c>
      <c r="P30" s="70">
        <f t="shared" si="15"/>
        <v>4</v>
      </c>
      <c r="Q30" s="70">
        <f t="shared" si="15"/>
        <v>3</v>
      </c>
      <c r="R30" s="70">
        <f t="shared" si="15"/>
        <v>3</v>
      </c>
      <c r="S30" s="70">
        <f t="shared" si="15"/>
        <v>5</v>
      </c>
      <c r="T30" s="71">
        <f t="shared" ca="1" si="15"/>
        <v>80</v>
      </c>
      <c r="U30" s="80">
        <f>AVERAGE(U6:U29)</f>
        <v>16016.666666666666</v>
      </c>
      <c r="V30" s="80">
        <f t="shared" ref="V30:AA30" si="16">AVERAGE(V6:V29)</f>
        <v>16016.666666666666</v>
      </c>
      <c r="W30" s="80">
        <f t="shared" si="16"/>
        <v>16016.666666666666</v>
      </c>
      <c r="X30" s="80">
        <f t="shared" si="16"/>
        <v>16016.666666666666</v>
      </c>
      <c r="Y30" s="80">
        <f t="shared" si="16"/>
        <v>16016.666666666666</v>
      </c>
      <c r="Z30" s="80">
        <f t="shared" si="16"/>
        <v>16016.666666666666</v>
      </c>
      <c r="AA30" s="80">
        <f t="shared" si="16"/>
        <v>16016.666666666666</v>
      </c>
      <c r="AB30" s="70">
        <f t="shared" ref="AB30:AQ30" ca="1" si="17">SUM(AB6:AB29)</f>
        <v>38000</v>
      </c>
      <c r="AC30" s="70">
        <f t="shared" ca="1" si="17"/>
        <v>22800</v>
      </c>
      <c r="AD30" s="70">
        <f t="shared" ca="1" si="17"/>
        <v>45000</v>
      </c>
      <c r="AE30" s="70">
        <f t="shared" ca="1" si="17"/>
        <v>1040000</v>
      </c>
      <c r="AF30" s="70">
        <f t="shared" ca="1" si="17"/>
        <v>820000</v>
      </c>
      <c r="AG30" s="70">
        <f t="shared" ca="1" si="17"/>
        <v>75600</v>
      </c>
      <c r="AH30" s="70">
        <f t="shared" ca="1" si="17"/>
        <v>143600</v>
      </c>
      <c r="AI30" s="71">
        <f t="shared" ca="1" si="17"/>
        <v>2185000</v>
      </c>
      <c r="AJ30" s="70">
        <f t="shared" ca="1" si="17"/>
        <v>16.008000000000003</v>
      </c>
      <c r="AK30" s="70">
        <f t="shared" ca="1" si="17"/>
        <v>9.1440000000000001</v>
      </c>
      <c r="AL30" s="70">
        <f t="shared" ca="1" si="17"/>
        <v>18.78</v>
      </c>
      <c r="AM30" s="70">
        <f t="shared" ca="1" si="17"/>
        <v>110.4</v>
      </c>
      <c r="AN30" s="70">
        <f t="shared" ca="1" si="17"/>
        <v>82.59</v>
      </c>
      <c r="AO30" s="70">
        <f t="shared" ca="1" si="17"/>
        <v>36.264000000000003</v>
      </c>
      <c r="AP30" s="70">
        <f t="shared" ca="1" si="17"/>
        <v>76.127999999999986</v>
      </c>
      <c r="AQ30" s="71">
        <f t="shared" ca="1" si="17"/>
        <v>349.31399999999996</v>
      </c>
      <c r="AR30" s="70">
        <f t="shared" ref="AR30:AY30" ca="1" si="18">AB30/AJ30</f>
        <v>2373.8130934532728</v>
      </c>
      <c r="AS30" s="70">
        <f t="shared" ca="1" si="18"/>
        <v>2493.4383202099739</v>
      </c>
      <c r="AT30" s="70">
        <f t="shared" ca="1" si="18"/>
        <v>2396.1661341853032</v>
      </c>
      <c r="AU30" s="70">
        <f t="shared" ca="1" si="18"/>
        <v>9420.289855072464</v>
      </c>
      <c r="AV30" s="70">
        <f t="shared" ca="1" si="18"/>
        <v>9928.5627799975773</v>
      </c>
      <c r="AW30" s="70">
        <f t="shared" ca="1" si="18"/>
        <v>2084.7121111846459</v>
      </c>
      <c r="AX30" s="70">
        <f t="shared" ca="1" si="18"/>
        <v>1886.2967633459441</v>
      </c>
      <c r="AY30" s="72">
        <f t="shared" ca="1" si="18"/>
        <v>6255.1171725152735</v>
      </c>
      <c r="AZ30" s="73"/>
      <c r="BA30" s="73"/>
      <c r="BB30" s="73"/>
      <c r="BC30" s="73"/>
      <c r="BD30" s="73"/>
      <c r="BE30" s="73"/>
      <c r="BF30" s="73"/>
    </row>
    <row r="31" spans="2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5" ht="15" thickBot="1">
      <c r="B32" s="3"/>
      <c r="C32" s="68"/>
      <c r="D32" s="116">
        <v>1500000</v>
      </c>
      <c r="E32" s="68"/>
      <c r="F32" s="68"/>
      <c r="G32" s="68"/>
      <c r="H32" s="69"/>
      <c r="I32" s="69"/>
      <c r="J32" s="69"/>
      <c r="L32" s="76" t="s">
        <v>26</v>
      </c>
      <c r="M32" s="99">
        <v>7412389</v>
      </c>
      <c r="N32" s="78"/>
      <c r="O32" s="77"/>
      <c r="P32" s="77"/>
      <c r="Q32" s="77"/>
      <c r="R32" s="77"/>
      <c r="S32" s="77"/>
      <c r="T32" s="77"/>
      <c r="U32" s="74"/>
      <c r="V32" s="133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192.99</v>
      </c>
      <c r="AR32" s="68"/>
      <c r="AS32" s="68"/>
      <c r="AT32" s="68"/>
      <c r="AU32" s="68"/>
      <c r="AV32" s="68"/>
      <c r="AW32" s="68"/>
      <c r="AX32" s="68"/>
      <c r="AY32" s="81">
        <f ca="1">AI30</f>
        <v>2185000</v>
      </c>
      <c r="AZ32" s="73" t="s">
        <v>27</v>
      </c>
      <c r="BA32" s="73" t="s">
        <v>28</v>
      </c>
      <c r="BB32" s="73" t="s">
        <v>36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188" t="s">
        <v>31</v>
      </c>
      <c r="M33" s="78">
        <f ca="1">AI30/AQ30</f>
        <v>6255.1171725152735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0.55248286641817967</v>
      </c>
      <c r="AR33" s="68"/>
      <c r="AS33" s="68"/>
      <c r="AT33" s="68"/>
      <c r="AU33" s="68"/>
      <c r="AV33" s="68"/>
      <c r="AW33" s="68"/>
      <c r="AX33" s="68"/>
      <c r="AY33" s="84">
        <f ca="1">AY32-D32</f>
        <v>685000</v>
      </c>
      <c r="AZ33" s="147">
        <f ca="1">AQ30*70%</f>
        <v>244.51979999999995</v>
      </c>
      <c r="BA33" s="73"/>
      <c r="BB33" s="73">
        <f ca="1">BA33+AZ33</f>
        <v>244.51979999999995</v>
      </c>
      <c r="BC33" s="73">
        <f ca="1">AY32</f>
        <v>2185000</v>
      </c>
      <c r="BD33" s="73">
        <f ca="1">BC33/BB33</f>
        <v>8935.8816750218193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188" t="s">
        <v>32</v>
      </c>
      <c r="M34" s="85">
        <f ca="1">M33*3</f>
        <v>18765.35151754582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>
        <f ca="1">SUM(AQ26:AQ28)</f>
        <v>192.99</v>
      </c>
      <c r="BB35" s="142">
        <f ca="1">BA35/BB33</f>
        <v>0.7892612377402568</v>
      </c>
      <c r="BC35" s="73"/>
      <c r="BD35" s="73"/>
      <c r="BE35" s="73"/>
      <c r="BF35" s="73"/>
    </row>
    <row r="36" spans="1:58">
      <c r="AZ36" s="73"/>
      <c r="BA36" s="73"/>
      <c r="BB36" s="73"/>
      <c r="BC36" s="73"/>
      <c r="BD36" s="73"/>
    </row>
    <row r="38" spans="1:58" s="96" customFormat="1" ht="15.6">
      <c r="A38" s="95"/>
    </row>
    <row r="42" spans="1:58">
      <c r="U42" s="142"/>
    </row>
    <row r="43" spans="1:58">
      <c r="U43" s="142"/>
    </row>
    <row r="44" spans="1:58">
      <c r="V44" s="142"/>
      <c r="W44" s="142"/>
      <c r="X44" s="142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7" priority="1" operator="containsText" text="Paid">
      <formula>NOT(ISERROR(SEARCH("Paid",B6)))</formula>
    </cfRule>
    <cfRule type="containsText" dxfId="16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R40"/>
  <sheetViews>
    <sheetView topLeftCell="G5" zoomScale="60" zoomScaleNormal="60" workbookViewId="0">
      <selection activeCell="BG5" sqref="BG5"/>
    </sheetView>
  </sheetViews>
  <sheetFormatPr defaultRowHeight="14.4"/>
  <cols>
    <col min="1" max="1" width="12.77734375" bestFit="1" customWidth="1"/>
    <col min="2" max="2" width="12" bestFit="1" customWidth="1"/>
    <col min="3" max="3" width="10.44140625" bestFit="1" customWidth="1"/>
    <col min="4" max="4" width="13.44140625" bestFit="1" customWidth="1"/>
    <col min="5" max="5" width="13.77734375" customWidth="1"/>
    <col min="6" max="6" width="7.44140625" bestFit="1" customWidth="1"/>
    <col min="7" max="7" width="10.21875" bestFit="1" customWidth="1"/>
    <col min="8" max="8" width="9.44140625" bestFit="1" customWidth="1"/>
    <col min="9" max="9" width="6.77734375" bestFit="1" customWidth="1"/>
    <col min="10" max="11" width="7" bestFit="1" customWidth="1"/>
    <col min="12" max="12" width="17.77734375" hidden="1" customWidth="1"/>
    <col min="13" max="13" width="20.5546875" hidden="1" customWidth="1"/>
    <col min="14" max="14" width="9.44140625" hidden="1" customWidth="1"/>
    <col min="15" max="15" width="8.44140625" hidden="1" customWidth="1"/>
    <col min="16" max="16" width="14.77734375" hidden="1" customWidth="1"/>
    <col min="17" max="17" width="16.21875" hidden="1" customWidth="1"/>
    <col min="18" max="18" width="7.21875" hidden="1" customWidth="1"/>
    <col min="19" max="19" width="8" hidden="1" customWidth="1"/>
    <col min="20" max="20" width="15.21875" hidden="1" customWidth="1"/>
    <col min="21" max="27" width="9.44140625" hidden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21875" hidden="1" customWidth="1"/>
    <col min="34" max="34" width="8" hidden="1" customWidth="1"/>
    <col min="35" max="35" width="18.7773437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27.7773437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21875" bestFit="1" customWidth="1"/>
    <col min="54" max="54" width="12" bestFit="1" customWidth="1"/>
    <col min="55" max="55" width="14.77734375" bestFit="1" customWidth="1"/>
    <col min="56" max="56" width="11.2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</cols>
  <sheetData>
    <row r="1" spans="1:70" ht="15" customHeight="1">
      <c r="A1" s="314">
        <v>43466</v>
      </c>
      <c r="B1" s="315" t="s">
        <v>40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70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R2" s="1"/>
    </row>
    <row r="3" spans="1:70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P3" s="1">
        <v>0</v>
      </c>
      <c r="BQ3">
        <v>5</v>
      </c>
    </row>
    <row r="4" spans="1:70" ht="15" thickBot="1">
      <c r="B4" s="3"/>
      <c r="C4" s="188"/>
      <c r="D4" s="187"/>
      <c r="E4" s="128"/>
      <c r="F4" s="129"/>
      <c r="G4" s="129"/>
      <c r="H4" s="129"/>
      <c r="I4" s="129"/>
      <c r="J4" s="129"/>
      <c r="K4" s="130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P4">
        <v>3000</v>
      </c>
      <c r="BQ4">
        <v>0</v>
      </c>
    </row>
    <row r="5" spans="1:70" ht="15" thickBot="1">
      <c r="A5" s="10">
        <v>43466</v>
      </c>
      <c r="B5" s="3"/>
      <c r="C5" s="11" t="s">
        <v>16</v>
      </c>
      <c r="D5" s="12" t="s">
        <v>17</v>
      </c>
      <c r="E5" s="131" t="s">
        <v>18</v>
      </c>
      <c r="F5" s="131" t="s">
        <v>19</v>
      </c>
      <c r="G5" s="131" t="s">
        <v>20</v>
      </c>
      <c r="H5" s="131" t="s">
        <v>21</v>
      </c>
      <c r="I5" s="131" t="s">
        <v>22</v>
      </c>
      <c r="J5" s="131" t="s">
        <v>23</v>
      </c>
      <c r="K5" s="131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f>BP4+500</f>
        <v>3500</v>
      </c>
      <c r="BQ5">
        <v>0</v>
      </c>
    </row>
    <row r="6" spans="1:70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93">
        <v>0.19600000000000001</v>
      </c>
      <c r="F6" s="193">
        <v>0.29299999999999998</v>
      </c>
      <c r="G6" s="193">
        <v>0.313</v>
      </c>
      <c r="H6" s="193">
        <v>0.183</v>
      </c>
      <c r="I6" s="193">
        <v>9.2999999999999999E-2</v>
      </c>
      <c r="J6" s="193">
        <v>0.30199999999999999</v>
      </c>
      <c r="K6" s="193">
        <v>8.5000000000000006E-2</v>
      </c>
      <c r="L6" s="24">
        <f t="shared" ref="L6:L29" ca="1" si="4">T6*6</f>
        <v>660</v>
      </c>
      <c r="M6" s="25">
        <f t="shared" ref="M6:S29" si="5">BG6</f>
        <v>5</v>
      </c>
      <c r="N6" s="26">
        <f t="shared" si="5"/>
        <v>5</v>
      </c>
      <c r="O6" s="26">
        <f t="shared" si="5"/>
        <v>5</v>
      </c>
      <c r="P6" s="26">
        <f t="shared" si="5"/>
        <v>5</v>
      </c>
      <c r="Q6" s="26">
        <f t="shared" si="5"/>
        <v>0</v>
      </c>
      <c r="R6" s="26">
        <f t="shared" si="5"/>
        <v>5</v>
      </c>
      <c r="S6" s="27">
        <f t="shared" si="5"/>
        <v>0</v>
      </c>
      <c r="T6" s="28">
        <f t="shared" ref="T6:T29" ca="1" si="6">IFERROR(M6*M$4+N6*N$4+O6*O$4+P6*P$4+Q6*Q$4+R6*R$4+S6*S$4,"0")</f>
        <v>110</v>
      </c>
      <c r="U6" s="29">
        <v>2600</v>
      </c>
      <c r="V6" s="30">
        <v>2600</v>
      </c>
      <c r="W6" s="30">
        <v>2600</v>
      </c>
      <c r="X6" s="30">
        <v>2600</v>
      </c>
      <c r="Y6" s="30">
        <v>2600</v>
      </c>
      <c r="Z6" s="30">
        <v>2600</v>
      </c>
      <c r="AA6" s="31">
        <v>2600</v>
      </c>
      <c r="AB6" s="32">
        <f t="shared" ref="AB6:AH29" ca="1" si="7">M6*U6*AB$4</f>
        <v>52000</v>
      </c>
      <c r="AC6" s="33">
        <f t="shared" ca="1" si="7"/>
        <v>52000</v>
      </c>
      <c r="AD6" s="33">
        <f t="shared" ca="1" si="7"/>
        <v>65000</v>
      </c>
      <c r="AE6" s="33">
        <f t="shared" ca="1" si="7"/>
        <v>65000</v>
      </c>
      <c r="AF6" s="33">
        <f t="shared" ca="1" si="7"/>
        <v>0</v>
      </c>
      <c r="AG6" s="33">
        <f t="shared" ca="1" si="7"/>
        <v>52000</v>
      </c>
      <c r="AH6" s="34">
        <f t="shared" ca="1" si="7"/>
        <v>0</v>
      </c>
      <c r="AI6" s="35">
        <f ca="1">IFERROR(SUM(AB6:AH6),"")</f>
        <v>286000</v>
      </c>
      <c r="AJ6" s="32">
        <f t="shared" ref="AJ6:AP29" ca="1" si="8">M6*AJ$4*60/$L$4*E6</f>
        <v>23.52</v>
      </c>
      <c r="AK6" s="33">
        <f t="shared" ca="1" si="8"/>
        <v>35.159999999999997</v>
      </c>
      <c r="AL6" s="33">
        <f t="shared" ca="1" si="8"/>
        <v>46.95</v>
      </c>
      <c r="AM6" s="33">
        <f t="shared" ca="1" si="8"/>
        <v>27.45</v>
      </c>
      <c r="AN6" s="33">
        <f t="shared" ca="1" si="8"/>
        <v>0</v>
      </c>
      <c r="AO6" s="33">
        <f t="shared" ca="1" si="8"/>
        <v>36.24</v>
      </c>
      <c r="AP6" s="34">
        <f t="shared" ca="1" si="8"/>
        <v>0</v>
      </c>
      <c r="AQ6" s="36">
        <f ca="1">IFERROR(SUM(AJ6:AP6),"")</f>
        <v>169.32</v>
      </c>
      <c r="AR6" s="32">
        <f t="shared" ref="AR6:AY29" ca="1" si="9">IFERROR(AB6/AJ6,"")</f>
        <v>2210.8843537414969</v>
      </c>
      <c r="AS6" s="33">
        <f t="shared" ca="1" si="9"/>
        <v>1478.953356086462</v>
      </c>
      <c r="AT6" s="33">
        <f t="shared" ca="1" si="9"/>
        <v>1384.4515441959531</v>
      </c>
      <c r="AU6" s="33">
        <f t="shared" ca="1" si="9"/>
        <v>2367.9417122040072</v>
      </c>
      <c r="AV6" s="33" t="str">
        <f t="shared" ca="1" si="9"/>
        <v/>
      </c>
      <c r="AW6" s="33">
        <f t="shared" ca="1" si="9"/>
        <v>1434.8785871964678</v>
      </c>
      <c r="AX6" s="34" t="str">
        <f t="shared" ca="1" si="9"/>
        <v/>
      </c>
      <c r="AY6" s="36">
        <f t="shared" ca="1" si="9"/>
        <v>1689.1093786912356</v>
      </c>
      <c r="AZ6" s="37">
        <f>IFERROR(U6/6/E6,"0")</f>
        <v>2210.8843537414964</v>
      </c>
      <c r="BA6" s="37">
        <f t="shared" ref="BA6:BF29" si="10">IFERROR(V6/6/F6,"0")</f>
        <v>1478.953356086462</v>
      </c>
      <c r="BB6" s="37">
        <f t="shared" si="10"/>
        <v>1384.4515441959531</v>
      </c>
      <c r="BC6" s="37">
        <f t="shared" si="10"/>
        <v>2367.9417122040072</v>
      </c>
      <c r="BD6" s="37">
        <f t="shared" si="10"/>
        <v>4659.4982078853045</v>
      </c>
      <c r="BE6" s="37">
        <f t="shared" si="10"/>
        <v>1434.8785871964681</v>
      </c>
      <c r="BF6" s="37">
        <f t="shared" si="10"/>
        <v>5098.0392156862736</v>
      </c>
      <c r="BG6" s="38">
        <f>IFERROR(VLOOKUP(AZ6,$BP$3:$BQ$7,2,TRUE),"")</f>
        <v>5</v>
      </c>
      <c r="BH6" s="38">
        <f t="shared" ref="BH6:BM25" si="11">IFERROR(VLOOKUP(BA6,$BP$3:$BQ$7,2,TRUE),"")</f>
        <v>5</v>
      </c>
      <c r="BI6" s="38">
        <f t="shared" si="11"/>
        <v>5</v>
      </c>
      <c r="BJ6" s="38">
        <f t="shared" si="11"/>
        <v>5</v>
      </c>
      <c r="BK6" s="38">
        <f t="shared" si="11"/>
        <v>0</v>
      </c>
      <c r="BL6" s="38">
        <f t="shared" si="11"/>
        <v>5</v>
      </c>
      <c r="BM6" s="38">
        <f t="shared" si="11"/>
        <v>0</v>
      </c>
      <c r="BO6" s="124"/>
      <c r="BP6">
        <f>BP5+500</f>
        <v>4000</v>
      </c>
      <c r="BQ6">
        <v>0</v>
      </c>
    </row>
    <row r="7" spans="1:70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93">
        <v>0.161</v>
      </c>
      <c r="F7" s="193">
        <v>6.4000000000000001E-2</v>
      </c>
      <c r="G7" s="193">
        <v>7.6999999999999999E-2</v>
      </c>
      <c r="H7" s="193">
        <v>0.113</v>
      </c>
      <c r="I7" s="193">
        <v>1.4999999999999999E-2</v>
      </c>
      <c r="J7" s="193">
        <v>5.5E-2</v>
      </c>
      <c r="K7" s="193">
        <v>0.34899999999999998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>
        <v>2600</v>
      </c>
      <c r="V7" s="47">
        <v>2600</v>
      </c>
      <c r="W7" s="47">
        <v>2600</v>
      </c>
      <c r="X7" s="47">
        <v>2600</v>
      </c>
      <c r="Y7" s="47">
        <v>2600</v>
      </c>
      <c r="Z7" s="47">
        <v>2600</v>
      </c>
      <c r="AA7" s="48">
        <v>2600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29" ca="1" si="12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36">
        <f t="shared" ref="AQ7:AQ29" ca="1" si="13">IFERROR(SUM(AJ7:AP7),"")</f>
        <v>0</v>
      </c>
      <c r="AR7" s="49" t="str">
        <f t="shared" ca="1" si="9"/>
        <v/>
      </c>
      <c r="AS7" s="50" t="str">
        <f t="shared" ca="1" si="9"/>
        <v/>
      </c>
      <c r="AT7" s="50" t="str">
        <f t="shared" ca="1" si="9"/>
        <v/>
      </c>
      <c r="AU7" s="50" t="str">
        <f t="shared" ca="1" si="9"/>
        <v/>
      </c>
      <c r="AV7" s="50" t="str">
        <f t="shared" ca="1" si="9"/>
        <v/>
      </c>
      <c r="AW7" s="50" t="str">
        <f t="shared" ca="1" si="9"/>
        <v/>
      </c>
      <c r="AX7" s="51" t="str">
        <f t="shared" ca="1" si="9"/>
        <v/>
      </c>
      <c r="AY7" s="52" t="str">
        <f t="shared" ca="1" si="9"/>
        <v/>
      </c>
      <c r="AZ7" s="37">
        <f t="shared" ref="AZ7:AZ29" si="14">IFERROR(U7/6/E7,"0")</f>
        <v>2691.5113871635608</v>
      </c>
      <c r="BA7" s="37">
        <f t="shared" si="10"/>
        <v>6770.833333333333</v>
      </c>
      <c r="BB7" s="37">
        <f t="shared" si="10"/>
        <v>5627.7056277056272</v>
      </c>
      <c r="BC7" s="37">
        <f t="shared" si="10"/>
        <v>3834.8082595870205</v>
      </c>
      <c r="BD7" s="37">
        <f t="shared" si="10"/>
        <v>28888.888888888891</v>
      </c>
      <c r="BE7" s="37">
        <f t="shared" si="10"/>
        <v>7878.7878787878781</v>
      </c>
      <c r="BF7" s="37">
        <f t="shared" si="10"/>
        <v>1241.6427889207259</v>
      </c>
      <c r="BG7" s="38"/>
      <c r="BH7" s="38"/>
      <c r="BI7" s="38"/>
      <c r="BJ7" s="38"/>
      <c r="BK7" s="38"/>
      <c r="BL7" s="38"/>
      <c r="BM7" s="38"/>
      <c r="BO7" s="124"/>
      <c r="BP7">
        <f>BP6+500</f>
        <v>4500</v>
      </c>
      <c r="BQ7">
        <v>0</v>
      </c>
    </row>
    <row r="8" spans="1:70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93">
        <v>0.01</v>
      </c>
      <c r="F8" s="193">
        <v>0</v>
      </c>
      <c r="G8" s="193">
        <v>1.4E-2</v>
      </c>
      <c r="H8" s="193">
        <v>1E-3</v>
      </c>
      <c r="I8" s="193">
        <v>1E-3</v>
      </c>
      <c r="J8" s="193">
        <v>8.0000000000000002E-3</v>
      </c>
      <c r="K8" s="193">
        <v>3.0000000000000001E-3</v>
      </c>
      <c r="L8" s="41">
        <f t="shared" ca="1" si="4"/>
        <v>0</v>
      </c>
      <c r="M8" s="42">
        <f t="shared" si="5"/>
        <v>0</v>
      </c>
      <c r="N8" s="43" t="str">
        <f t="shared" si="5"/>
        <v/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 t="str">
        <f t="shared" ca="1" si="6"/>
        <v>0</v>
      </c>
      <c r="U8" s="46">
        <v>2600</v>
      </c>
      <c r="V8" s="47">
        <v>2600</v>
      </c>
      <c r="W8" s="47">
        <v>2600</v>
      </c>
      <c r="X8" s="47">
        <v>2600</v>
      </c>
      <c r="Y8" s="47">
        <v>2600</v>
      </c>
      <c r="Z8" s="47">
        <v>2600</v>
      </c>
      <c r="AA8" s="48">
        <v>2600</v>
      </c>
      <c r="AB8" s="49">
        <f t="shared" ca="1" si="7"/>
        <v>0</v>
      </c>
      <c r="AC8" s="50" t="e">
        <f t="shared" ca="1" si="7"/>
        <v>#VALUE!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 t="str">
        <f t="shared" ca="1" si="12"/>
        <v/>
      </c>
      <c r="AJ8" s="49">
        <f t="shared" ca="1" si="8"/>
        <v>0</v>
      </c>
      <c r="AK8" s="50" t="e">
        <f t="shared" ca="1" si="8"/>
        <v>#VALUE!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36" t="str">
        <f t="shared" ca="1" si="13"/>
        <v/>
      </c>
      <c r="AR8" s="49" t="str">
        <f t="shared" ca="1" si="9"/>
        <v/>
      </c>
      <c r="AS8" s="50" t="str">
        <f t="shared" ca="1" si="9"/>
        <v/>
      </c>
      <c r="AT8" s="50" t="str">
        <f t="shared" ca="1" si="9"/>
        <v/>
      </c>
      <c r="AU8" s="50" t="str">
        <f t="shared" ca="1" si="9"/>
        <v/>
      </c>
      <c r="AV8" s="50" t="str">
        <f t="shared" ca="1" si="9"/>
        <v/>
      </c>
      <c r="AW8" s="50" t="str">
        <f t="shared" ca="1" si="9"/>
        <v/>
      </c>
      <c r="AX8" s="51" t="str">
        <f t="shared" ca="1" si="9"/>
        <v/>
      </c>
      <c r="AY8" s="52" t="str">
        <f t="shared" ca="1" si="9"/>
        <v/>
      </c>
      <c r="AZ8" s="37">
        <f t="shared" si="14"/>
        <v>43333.333333333328</v>
      </c>
      <c r="BA8" s="37" t="str">
        <f t="shared" si="10"/>
        <v>0</v>
      </c>
      <c r="BB8" s="37">
        <f t="shared" si="10"/>
        <v>30952.38095238095</v>
      </c>
      <c r="BC8" s="37">
        <f t="shared" si="10"/>
        <v>433333.33333333331</v>
      </c>
      <c r="BD8" s="37">
        <f t="shared" si="10"/>
        <v>433333.33333333331</v>
      </c>
      <c r="BE8" s="37">
        <f t="shared" si="10"/>
        <v>54166.666666666664</v>
      </c>
      <c r="BF8" s="37">
        <f t="shared" si="10"/>
        <v>144444.44444444444</v>
      </c>
      <c r="BG8" s="38">
        <f t="shared" ref="BG8:BG25" si="15">IFERROR(VLOOKUP(AZ8,$BP$3:$BQ$7,2,TRUE),"")</f>
        <v>0</v>
      </c>
      <c r="BH8" s="38" t="str">
        <f t="shared" si="11"/>
        <v/>
      </c>
      <c r="BI8" s="38">
        <f t="shared" si="11"/>
        <v>0</v>
      </c>
      <c r="BJ8" s="38">
        <f t="shared" si="11"/>
        <v>0</v>
      </c>
      <c r="BK8" s="38">
        <f t="shared" si="11"/>
        <v>0</v>
      </c>
      <c r="BL8" s="38">
        <f t="shared" si="11"/>
        <v>0</v>
      </c>
      <c r="BM8" s="38">
        <f t="shared" si="11"/>
        <v>0</v>
      </c>
      <c r="BO8" s="124"/>
    </row>
    <row r="9" spans="1:70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93">
        <v>0</v>
      </c>
      <c r="F9" s="193">
        <v>1E-3</v>
      </c>
      <c r="G9" s="193">
        <v>1.6E-2</v>
      </c>
      <c r="H9" s="193">
        <v>1.9E-2</v>
      </c>
      <c r="I9" s="193">
        <v>3.0000000000000001E-3</v>
      </c>
      <c r="J9" s="193">
        <v>3.0000000000000001E-3</v>
      </c>
      <c r="K9" s="193">
        <v>1E-3</v>
      </c>
      <c r="L9" s="41">
        <f t="shared" ca="1" si="4"/>
        <v>0</v>
      </c>
      <c r="M9" s="42" t="str">
        <f t="shared" si="5"/>
        <v/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 t="str">
        <f t="shared" ca="1" si="6"/>
        <v>0</v>
      </c>
      <c r="U9" s="46">
        <v>2600</v>
      </c>
      <c r="V9" s="47">
        <v>2600</v>
      </c>
      <c r="W9" s="47">
        <v>2600</v>
      </c>
      <c r="X9" s="47">
        <v>2600</v>
      </c>
      <c r="Y9" s="47">
        <v>2600</v>
      </c>
      <c r="Z9" s="47">
        <v>2600</v>
      </c>
      <c r="AA9" s="48">
        <v>2600</v>
      </c>
      <c r="AB9" s="49" t="e">
        <f t="shared" ca="1" si="7"/>
        <v>#VALUE!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 t="str">
        <f t="shared" ca="1" si="12"/>
        <v/>
      </c>
      <c r="AJ9" s="49" t="e">
        <f t="shared" ca="1" si="8"/>
        <v>#VALUE!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36" t="str">
        <f t="shared" ca="1" si="13"/>
        <v/>
      </c>
      <c r="AR9" s="49" t="str">
        <f t="shared" ca="1" si="9"/>
        <v/>
      </c>
      <c r="AS9" s="50" t="str">
        <f t="shared" ca="1" si="9"/>
        <v/>
      </c>
      <c r="AT9" s="50" t="str">
        <f t="shared" ca="1" si="9"/>
        <v/>
      </c>
      <c r="AU9" s="50" t="str">
        <f t="shared" ca="1" si="9"/>
        <v/>
      </c>
      <c r="AV9" s="50" t="str">
        <f t="shared" ca="1" si="9"/>
        <v/>
      </c>
      <c r="AW9" s="50" t="str">
        <f t="shared" ca="1" si="9"/>
        <v/>
      </c>
      <c r="AX9" s="51" t="str">
        <f t="shared" ca="1" si="9"/>
        <v/>
      </c>
      <c r="AY9" s="52" t="str">
        <f t="shared" ca="1" si="9"/>
        <v/>
      </c>
      <c r="AZ9" s="37" t="str">
        <f t="shared" si="14"/>
        <v>0</v>
      </c>
      <c r="BA9" s="37">
        <f t="shared" si="10"/>
        <v>433333.33333333331</v>
      </c>
      <c r="BB9" s="37">
        <f t="shared" si="10"/>
        <v>27083.333333333332</v>
      </c>
      <c r="BC9" s="37">
        <f t="shared" si="10"/>
        <v>22807.017543859649</v>
      </c>
      <c r="BD9" s="37">
        <f t="shared" si="10"/>
        <v>144444.44444444444</v>
      </c>
      <c r="BE9" s="37">
        <f t="shared" si="10"/>
        <v>144444.44444444444</v>
      </c>
      <c r="BF9" s="37">
        <f t="shared" si="10"/>
        <v>433333.33333333331</v>
      </c>
      <c r="BG9" s="38" t="str">
        <f t="shared" si="15"/>
        <v/>
      </c>
      <c r="BH9" s="38">
        <f t="shared" si="11"/>
        <v>0</v>
      </c>
      <c r="BI9" s="38">
        <f t="shared" si="11"/>
        <v>0</v>
      </c>
      <c r="BJ9" s="38">
        <f t="shared" si="11"/>
        <v>0</v>
      </c>
      <c r="BK9" s="38">
        <f t="shared" si="11"/>
        <v>0</v>
      </c>
      <c r="BL9" s="38">
        <f t="shared" si="11"/>
        <v>0</v>
      </c>
      <c r="BM9" s="38">
        <f t="shared" si="11"/>
        <v>0</v>
      </c>
      <c r="BO9" s="124"/>
    </row>
    <row r="10" spans="1:70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93">
        <v>1E-3</v>
      </c>
      <c r="F10" s="193">
        <v>0</v>
      </c>
      <c r="G10" s="193">
        <v>0</v>
      </c>
      <c r="H10" s="193">
        <v>0</v>
      </c>
      <c r="I10" s="193">
        <v>0</v>
      </c>
      <c r="J10" s="193">
        <v>0</v>
      </c>
      <c r="K10" s="193">
        <v>0</v>
      </c>
      <c r="L10" s="41">
        <f t="shared" ca="1" si="4"/>
        <v>0</v>
      </c>
      <c r="M10" s="42">
        <f t="shared" si="5"/>
        <v>0</v>
      </c>
      <c r="N10" s="43" t="str">
        <f t="shared" si="5"/>
        <v/>
      </c>
      <c r="O10" s="43" t="str">
        <f t="shared" si="5"/>
        <v/>
      </c>
      <c r="P10" s="43" t="str">
        <f t="shared" si="5"/>
        <v/>
      </c>
      <c r="Q10" s="43" t="str">
        <f t="shared" si="5"/>
        <v/>
      </c>
      <c r="R10" s="43" t="str">
        <f t="shared" si="5"/>
        <v/>
      </c>
      <c r="S10" s="44" t="str">
        <f t="shared" si="5"/>
        <v/>
      </c>
      <c r="T10" s="45" t="str">
        <f t="shared" ca="1" si="6"/>
        <v>0</v>
      </c>
      <c r="U10" s="46">
        <v>2600</v>
      </c>
      <c r="V10" s="47">
        <v>2600</v>
      </c>
      <c r="W10" s="47">
        <v>2600</v>
      </c>
      <c r="X10" s="47">
        <v>2600</v>
      </c>
      <c r="Y10" s="47">
        <v>2600</v>
      </c>
      <c r="Z10" s="47">
        <v>2600</v>
      </c>
      <c r="AA10" s="48">
        <v>2600</v>
      </c>
      <c r="AB10" s="49">
        <f t="shared" ca="1" si="7"/>
        <v>0</v>
      </c>
      <c r="AC10" s="50" t="e">
        <f t="shared" ca="1" si="7"/>
        <v>#VALUE!</v>
      </c>
      <c r="AD10" s="50" t="e">
        <f t="shared" ca="1" si="7"/>
        <v>#VALUE!</v>
      </c>
      <c r="AE10" s="50" t="e">
        <f t="shared" ca="1" si="7"/>
        <v>#VALUE!</v>
      </c>
      <c r="AF10" s="50" t="e">
        <f t="shared" ca="1" si="7"/>
        <v>#VALUE!</v>
      </c>
      <c r="AG10" s="50" t="e">
        <f t="shared" ca="1" si="7"/>
        <v>#VALUE!</v>
      </c>
      <c r="AH10" s="51" t="e">
        <f t="shared" ca="1" si="7"/>
        <v>#VALUE!</v>
      </c>
      <c r="AI10" s="35" t="str">
        <f t="shared" ca="1" si="12"/>
        <v/>
      </c>
      <c r="AJ10" s="49">
        <f t="shared" ca="1" si="8"/>
        <v>0</v>
      </c>
      <c r="AK10" s="50" t="e">
        <f t="shared" ca="1" si="8"/>
        <v>#VALUE!</v>
      </c>
      <c r="AL10" s="50" t="e">
        <f t="shared" ca="1" si="8"/>
        <v>#VALUE!</v>
      </c>
      <c r="AM10" s="50" t="e">
        <f t="shared" ca="1" si="8"/>
        <v>#VALUE!</v>
      </c>
      <c r="AN10" s="50" t="e">
        <f t="shared" ca="1" si="8"/>
        <v>#VALUE!</v>
      </c>
      <c r="AO10" s="50" t="e">
        <f t="shared" ca="1" si="8"/>
        <v>#VALUE!</v>
      </c>
      <c r="AP10" s="51" t="e">
        <f t="shared" ca="1" si="8"/>
        <v>#VALUE!</v>
      </c>
      <c r="AQ10" s="36" t="str">
        <f t="shared" ca="1" si="13"/>
        <v/>
      </c>
      <c r="AR10" s="49" t="str">
        <f t="shared" ca="1" si="9"/>
        <v/>
      </c>
      <c r="AS10" s="50" t="str">
        <f t="shared" ca="1" si="9"/>
        <v/>
      </c>
      <c r="AT10" s="50" t="str">
        <f t="shared" ca="1" si="9"/>
        <v/>
      </c>
      <c r="AU10" s="50" t="str">
        <f t="shared" ca="1" si="9"/>
        <v/>
      </c>
      <c r="AV10" s="50" t="str">
        <f t="shared" ca="1" si="9"/>
        <v/>
      </c>
      <c r="AW10" s="50" t="str">
        <f t="shared" ca="1" si="9"/>
        <v/>
      </c>
      <c r="AX10" s="51" t="str">
        <f t="shared" ca="1" si="9"/>
        <v/>
      </c>
      <c r="AY10" s="52" t="str">
        <f t="shared" ca="1" si="9"/>
        <v/>
      </c>
      <c r="AZ10" s="37">
        <f t="shared" si="14"/>
        <v>433333.33333333331</v>
      </c>
      <c r="BA10" s="37" t="str">
        <f t="shared" si="10"/>
        <v>0</v>
      </c>
      <c r="BB10" s="37" t="str">
        <f t="shared" si="10"/>
        <v>0</v>
      </c>
      <c r="BC10" s="37" t="str">
        <f t="shared" si="10"/>
        <v>0</v>
      </c>
      <c r="BD10" s="37" t="str">
        <f t="shared" si="10"/>
        <v>0</v>
      </c>
      <c r="BE10" s="37" t="str">
        <f t="shared" si="10"/>
        <v>0</v>
      </c>
      <c r="BF10" s="37" t="str">
        <f t="shared" si="10"/>
        <v>0</v>
      </c>
      <c r="BG10" s="38">
        <f t="shared" si="15"/>
        <v>0</v>
      </c>
      <c r="BH10" s="38" t="str">
        <f t="shared" si="11"/>
        <v/>
      </c>
      <c r="BI10" s="38" t="str">
        <f t="shared" si="11"/>
        <v/>
      </c>
      <c r="BJ10" s="38" t="str">
        <f t="shared" si="11"/>
        <v/>
      </c>
      <c r="BK10" s="38" t="str">
        <f t="shared" si="11"/>
        <v/>
      </c>
      <c r="BL10" s="38" t="str">
        <f t="shared" si="11"/>
        <v/>
      </c>
      <c r="BM10" s="38" t="str">
        <f t="shared" si="11"/>
        <v/>
      </c>
      <c r="BO10" s="124"/>
    </row>
    <row r="11" spans="1:70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93">
        <v>1E-3</v>
      </c>
      <c r="F11" s="193">
        <v>1E-3</v>
      </c>
      <c r="G11" s="193">
        <v>2E-3</v>
      </c>
      <c r="H11" s="193">
        <v>0</v>
      </c>
      <c r="I11" s="193">
        <v>0</v>
      </c>
      <c r="J11" s="193">
        <v>2E-3</v>
      </c>
      <c r="K11" s="193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 t="str">
        <f t="shared" si="5"/>
        <v/>
      </c>
      <c r="Q11" s="43" t="str">
        <f t="shared" si="5"/>
        <v/>
      </c>
      <c r="R11" s="43">
        <f t="shared" si="5"/>
        <v>0</v>
      </c>
      <c r="S11" s="44" t="str">
        <f t="shared" si="5"/>
        <v/>
      </c>
      <c r="T11" s="45" t="str">
        <f t="shared" ca="1" si="6"/>
        <v>0</v>
      </c>
      <c r="U11" s="46">
        <v>2600</v>
      </c>
      <c r="V11" s="47">
        <v>2600</v>
      </c>
      <c r="W11" s="47">
        <v>2600</v>
      </c>
      <c r="X11" s="47">
        <v>2600</v>
      </c>
      <c r="Y11" s="47">
        <v>2600</v>
      </c>
      <c r="Z11" s="47">
        <v>2600</v>
      </c>
      <c r="AA11" s="48">
        <v>2600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 t="e">
        <f t="shared" ca="1" si="7"/>
        <v>#VALUE!</v>
      </c>
      <c r="AF11" s="50" t="e">
        <f t="shared" ca="1" si="7"/>
        <v>#VALUE!</v>
      </c>
      <c r="AG11" s="50">
        <f t="shared" ca="1" si="7"/>
        <v>0</v>
      </c>
      <c r="AH11" s="51" t="e">
        <f t="shared" ca="1" si="7"/>
        <v>#VALUE!</v>
      </c>
      <c r="AI11" s="35" t="str">
        <f t="shared" ca="1" si="12"/>
        <v/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 t="e">
        <f t="shared" ca="1" si="8"/>
        <v>#VALUE!</v>
      </c>
      <c r="AN11" s="50" t="e">
        <f t="shared" ca="1" si="8"/>
        <v>#VALUE!</v>
      </c>
      <c r="AO11" s="50">
        <f t="shared" ca="1" si="8"/>
        <v>0</v>
      </c>
      <c r="AP11" s="51" t="e">
        <f t="shared" ca="1" si="8"/>
        <v>#VALUE!</v>
      </c>
      <c r="AQ11" s="36" t="str">
        <f t="shared" ca="1" si="13"/>
        <v/>
      </c>
      <c r="AR11" s="49" t="str">
        <f t="shared" ca="1" si="9"/>
        <v/>
      </c>
      <c r="AS11" s="50" t="str">
        <f t="shared" ca="1" si="9"/>
        <v/>
      </c>
      <c r="AT11" s="50" t="str">
        <f t="shared" ca="1" si="9"/>
        <v/>
      </c>
      <c r="AU11" s="50" t="str">
        <f t="shared" ca="1" si="9"/>
        <v/>
      </c>
      <c r="AV11" s="50" t="str">
        <f t="shared" ca="1" si="9"/>
        <v/>
      </c>
      <c r="AW11" s="50" t="str">
        <f t="shared" ca="1" si="9"/>
        <v/>
      </c>
      <c r="AX11" s="51" t="str">
        <f t="shared" ca="1" si="9"/>
        <v/>
      </c>
      <c r="AY11" s="52" t="str">
        <f t="shared" ca="1" si="9"/>
        <v/>
      </c>
      <c r="AZ11" s="37">
        <f t="shared" si="14"/>
        <v>433333.33333333331</v>
      </c>
      <c r="BA11" s="37">
        <f t="shared" si="10"/>
        <v>433333.33333333331</v>
      </c>
      <c r="BB11" s="37">
        <f t="shared" si="10"/>
        <v>216666.66666666666</v>
      </c>
      <c r="BC11" s="37" t="str">
        <f t="shared" si="10"/>
        <v>0</v>
      </c>
      <c r="BD11" s="37" t="str">
        <f t="shared" si="10"/>
        <v>0</v>
      </c>
      <c r="BE11" s="37">
        <f t="shared" si="10"/>
        <v>216666.66666666666</v>
      </c>
      <c r="BF11" s="37" t="str">
        <f t="shared" si="10"/>
        <v>0</v>
      </c>
      <c r="BG11" s="38">
        <f t="shared" si="15"/>
        <v>0</v>
      </c>
      <c r="BH11" s="38">
        <f t="shared" si="11"/>
        <v>0</v>
      </c>
      <c r="BI11" s="38">
        <f t="shared" si="11"/>
        <v>0</v>
      </c>
      <c r="BJ11" s="38" t="str">
        <f t="shared" si="11"/>
        <v/>
      </c>
      <c r="BK11" s="38" t="str">
        <f t="shared" si="11"/>
        <v/>
      </c>
      <c r="BL11" s="38">
        <f t="shared" si="11"/>
        <v>0</v>
      </c>
      <c r="BM11" s="38" t="str">
        <f t="shared" si="11"/>
        <v/>
      </c>
      <c r="BO11" s="124"/>
    </row>
    <row r="12" spans="1:70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93">
        <v>4.0000000000000001E-3</v>
      </c>
      <c r="F12" s="193">
        <v>5.0000000000000001E-3</v>
      </c>
      <c r="G12" s="193">
        <v>7.0000000000000001E-3</v>
      </c>
      <c r="H12" s="193">
        <v>5.0000000000000001E-3</v>
      </c>
      <c r="I12" s="193">
        <v>0.01</v>
      </c>
      <c r="J12" s="193">
        <v>8.9999999999999993E-3</v>
      </c>
      <c r="K12" s="193">
        <v>4.0000000000000001E-3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2600</v>
      </c>
      <c r="V12" s="47">
        <v>2600</v>
      </c>
      <c r="W12" s="47">
        <v>2600</v>
      </c>
      <c r="X12" s="47">
        <v>2600</v>
      </c>
      <c r="Y12" s="47">
        <v>2600</v>
      </c>
      <c r="Z12" s="47">
        <v>2600</v>
      </c>
      <c r="AA12" s="48">
        <v>2600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2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36">
        <f t="shared" ca="1" si="13"/>
        <v>0</v>
      </c>
      <c r="AR12" s="49" t="str">
        <f t="shared" ca="1" si="9"/>
        <v/>
      </c>
      <c r="AS12" s="50" t="str">
        <f t="shared" ca="1" si="9"/>
        <v/>
      </c>
      <c r="AT12" s="50" t="str">
        <f t="shared" ca="1" si="9"/>
        <v/>
      </c>
      <c r="AU12" s="50" t="str">
        <f t="shared" ca="1" si="9"/>
        <v/>
      </c>
      <c r="AV12" s="50" t="str">
        <f t="shared" ca="1" si="9"/>
        <v/>
      </c>
      <c r="AW12" s="50" t="str">
        <f t="shared" ca="1" si="9"/>
        <v/>
      </c>
      <c r="AX12" s="51" t="str">
        <f t="shared" ca="1" si="9"/>
        <v/>
      </c>
      <c r="AY12" s="52" t="str">
        <f t="shared" ca="1" si="9"/>
        <v/>
      </c>
      <c r="AZ12" s="37">
        <f t="shared" si="14"/>
        <v>108333.33333333333</v>
      </c>
      <c r="BA12" s="37">
        <f t="shared" si="10"/>
        <v>86666.666666666657</v>
      </c>
      <c r="BB12" s="37">
        <f t="shared" si="10"/>
        <v>61904.761904761901</v>
      </c>
      <c r="BC12" s="37">
        <f t="shared" si="10"/>
        <v>86666.666666666657</v>
      </c>
      <c r="BD12" s="37">
        <f t="shared" si="10"/>
        <v>43333.333333333328</v>
      </c>
      <c r="BE12" s="37">
        <f t="shared" si="10"/>
        <v>48148.148148148153</v>
      </c>
      <c r="BF12" s="37">
        <f t="shared" si="10"/>
        <v>108333.33333333333</v>
      </c>
      <c r="BG12" s="38">
        <f t="shared" si="15"/>
        <v>0</v>
      </c>
      <c r="BH12" s="38">
        <f t="shared" si="11"/>
        <v>0</v>
      </c>
      <c r="BI12" s="38">
        <f t="shared" si="11"/>
        <v>0</v>
      </c>
      <c r="BJ12" s="38">
        <f t="shared" si="11"/>
        <v>0</v>
      </c>
      <c r="BK12" s="38">
        <f t="shared" si="11"/>
        <v>0</v>
      </c>
      <c r="BL12" s="38">
        <f t="shared" si="11"/>
        <v>0</v>
      </c>
      <c r="BM12" s="38">
        <f t="shared" si="11"/>
        <v>0</v>
      </c>
      <c r="BO12" s="124"/>
    </row>
    <row r="13" spans="1:70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93">
        <v>1.7999999999999999E-2</v>
      </c>
      <c r="F13" s="193">
        <v>3.5999999999999997E-2</v>
      </c>
      <c r="G13" s="193">
        <v>3.9E-2</v>
      </c>
      <c r="H13" s="193">
        <v>5.8999999999999997E-2</v>
      </c>
      <c r="I13" s="193">
        <v>4.5999999999999999E-2</v>
      </c>
      <c r="J13" s="193">
        <v>0.105</v>
      </c>
      <c r="K13" s="193">
        <v>1.4999999999999999E-2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>
        <v>2600</v>
      </c>
      <c r="V13" s="47">
        <v>2600</v>
      </c>
      <c r="W13" s="47">
        <v>2600</v>
      </c>
      <c r="X13" s="47">
        <v>2600</v>
      </c>
      <c r="Y13" s="47">
        <v>2600</v>
      </c>
      <c r="Z13" s="47">
        <v>2600</v>
      </c>
      <c r="AA13" s="48">
        <v>2600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2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36">
        <f t="shared" ca="1" si="13"/>
        <v>0</v>
      </c>
      <c r="AR13" s="49" t="str">
        <f t="shared" ca="1" si="9"/>
        <v/>
      </c>
      <c r="AS13" s="50" t="str">
        <f t="shared" ca="1" si="9"/>
        <v/>
      </c>
      <c r="AT13" s="50" t="str">
        <f t="shared" ca="1" si="9"/>
        <v/>
      </c>
      <c r="AU13" s="50" t="str">
        <f t="shared" ca="1" si="9"/>
        <v/>
      </c>
      <c r="AV13" s="50" t="str">
        <f t="shared" ca="1" si="9"/>
        <v/>
      </c>
      <c r="AW13" s="50" t="str">
        <f t="shared" ca="1" si="9"/>
        <v/>
      </c>
      <c r="AX13" s="51" t="str">
        <f t="shared" ca="1" si="9"/>
        <v/>
      </c>
      <c r="AY13" s="52" t="str">
        <f t="shared" ca="1" si="9"/>
        <v/>
      </c>
      <c r="AZ13" s="37">
        <f t="shared" si="14"/>
        <v>24074.074074074077</v>
      </c>
      <c r="BA13" s="37">
        <f t="shared" si="10"/>
        <v>12037.037037037038</v>
      </c>
      <c r="BB13" s="37">
        <f t="shared" si="10"/>
        <v>11111.111111111111</v>
      </c>
      <c r="BC13" s="37">
        <f t="shared" si="10"/>
        <v>7344.6327683615818</v>
      </c>
      <c r="BD13" s="37">
        <f t="shared" si="10"/>
        <v>9420.289855072464</v>
      </c>
      <c r="BE13" s="37">
        <f t="shared" si="10"/>
        <v>4126.9841269841272</v>
      </c>
      <c r="BF13" s="37">
        <f t="shared" si="10"/>
        <v>28888.888888888891</v>
      </c>
      <c r="BG13" s="38">
        <f t="shared" si="15"/>
        <v>0</v>
      </c>
      <c r="BH13" s="38">
        <f t="shared" si="11"/>
        <v>0</v>
      </c>
      <c r="BI13" s="38">
        <f t="shared" si="11"/>
        <v>0</v>
      </c>
      <c r="BJ13" s="38">
        <f t="shared" si="11"/>
        <v>0</v>
      </c>
      <c r="BK13" s="38">
        <f t="shared" si="11"/>
        <v>0</v>
      </c>
      <c r="BL13" s="38">
        <f t="shared" si="11"/>
        <v>0</v>
      </c>
      <c r="BM13" s="38">
        <f t="shared" si="11"/>
        <v>0</v>
      </c>
      <c r="BO13" s="124"/>
    </row>
    <row r="14" spans="1:70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93">
        <v>3.6999999999999998E-2</v>
      </c>
      <c r="F14" s="193">
        <v>0.28499999999999998</v>
      </c>
      <c r="G14" s="193">
        <v>0.34300000000000003</v>
      </c>
      <c r="H14" s="193">
        <v>0.34599999999999997</v>
      </c>
      <c r="I14" s="193">
        <v>0.17699999999999999</v>
      </c>
      <c r="J14" s="193">
        <v>0.32500000000000001</v>
      </c>
      <c r="K14" s="193">
        <v>0.11</v>
      </c>
      <c r="L14" s="41">
        <f t="shared" ca="1" si="4"/>
        <v>690</v>
      </c>
      <c r="M14" s="42">
        <f t="shared" si="5"/>
        <v>0</v>
      </c>
      <c r="N14" s="43">
        <f t="shared" si="5"/>
        <v>5</v>
      </c>
      <c r="O14" s="43">
        <f t="shared" si="5"/>
        <v>5</v>
      </c>
      <c r="P14" s="43">
        <f t="shared" si="5"/>
        <v>5</v>
      </c>
      <c r="Q14" s="43">
        <f t="shared" si="5"/>
        <v>5</v>
      </c>
      <c r="R14" s="43">
        <f t="shared" si="5"/>
        <v>5</v>
      </c>
      <c r="S14" s="44">
        <f t="shared" si="5"/>
        <v>0</v>
      </c>
      <c r="T14" s="45">
        <f t="shared" ca="1" si="6"/>
        <v>115</v>
      </c>
      <c r="U14" s="46">
        <v>2600</v>
      </c>
      <c r="V14" s="47">
        <v>2600</v>
      </c>
      <c r="W14" s="47">
        <v>2600</v>
      </c>
      <c r="X14" s="47">
        <v>2600</v>
      </c>
      <c r="Y14" s="47">
        <v>2600</v>
      </c>
      <c r="Z14" s="47">
        <v>2600</v>
      </c>
      <c r="AA14" s="48">
        <v>2600</v>
      </c>
      <c r="AB14" s="49">
        <f t="shared" ca="1" si="7"/>
        <v>0</v>
      </c>
      <c r="AC14" s="50">
        <f t="shared" ca="1" si="7"/>
        <v>52000</v>
      </c>
      <c r="AD14" s="50">
        <f t="shared" ca="1" si="7"/>
        <v>65000</v>
      </c>
      <c r="AE14" s="50">
        <f t="shared" ca="1" si="7"/>
        <v>65000</v>
      </c>
      <c r="AF14" s="50">
        <f t="shared" ca="1" si="7"/>
        <v>65000</v>
      </c>
      <c r="AG14" s="50">
        <f t="shared" ca="1" si="7"/>
        <v>52000</v>
      </c>
      <c r="AH14" s="51">
        <f t="shared" ca="1" si="7"/>
        <v>0</v>
      </c>
      <c r="AI14" s="35">
        <f t="shared" ca="1" si="12"/>
        <v>299000</v>
      </c>
      <c r="AJ14" s="49">
        <f t="shared" ca="1" si="8"/>
        <v>0</v>
      </c>
      <c r="AK14" s="50">
        <f t="shared" ca="1" si="8"/>
        <v>34.199999999999996</v>
      </c>
      <c r="AL14" s="50">
        <f t="shared" ca="1" si="8"/>
        <v>51.45</v>
      </c>
      <c r="AM14" s="50">
        <f t="shared" ca="1" si="8"/>
        <v>51.9</v>
      </c>
      <c r="AN14" s="50">
        <f t="shared" ca="1" si="8"/>
        <v>26.549999999999997</v>
      </c>
      <c r="AO14" s="50">
        <f t="shared" ca="1" si="8"/>
        <v>39</v>
      </c>
      <c r="AP14" s="51">
        <f t="shared" ca="1" si="8"/>
        <v>0</v>
      </c>
      <c r="AQ14" s="36">
        <f t="shared" ca="1" si="13"/>
        <v>203.10000000000002</v>
      </c>
      <c r="AR14" s="49" t="str">
        <f t="shared" ca="1" si="9"/>
        <v/>
      </c>
      <c r="AS14" s="50">
        <f t="shared" ca="1" si="9"/>
        <v>1520.4678362573102</v>
      </c>
      <c r="AT14" s="50">
        <f t="shared" ca="1" si="9"/>
        <v>1263.3624878522837</v>
      </c>
      <c r="AU14" s="50">
        <f t="shared" ca="1" si="9"/>
        <v>1252.4084778420038</v>
      </c>
      <c r="AV14" s="50">
        <f t="shared" ca="1" si="9"/>
        <v>2448.2109227871942</v>
      </c>
      <c r="AW14" s="50">
        <f t="shared" ca="1" si="9"/>
        <v>1333.3333333333333</v>
      </c>
      <c r="AX14" s="51" t="str">
        <f t="shared" ca="1" si="9"/>
        <v/>
      </c>
      <c r="AY14" s="52">
        <f t="shared" ca="1" si="9"/>
        <v>1472.1811915312653</v>
      </c>
      <c r="AZ14" s="37">
        <f t="shared" si="14"/>
        <v>11711.711711711712</v>
      </c>
      <c r="BA14" s="37">
        <f t="shared" si="10"/>
        <v>1520.46783625731</v>
      </c>
      <c r="BB14" s="37">
        <f t="shared" si="10"/>
        <v>1263.3624878522837</v>
      </c>
      <c r="BC14" s="37">
        <f t="shared" si="10"/>
        <v>1252.408477842004</v>
      </c>
      <c r="BD14" s="37">
        <f t="shared" si="10"/>
        <v>2448.2109227871938</v>
      </c>
      <c r="BE14" s="37">
        <f t="shared" si="10"/>
        <v>1333.3333333333333</v>
      </c>
      <c r="BF14" s="37">
        <f t="shared" si="10"/>
        <v>3939.393939393939</v>
      </c>
      <c r="BG14" s="38">
        <f t="shared" si="15"/>
        <v>0</v>
      </c>
      <c r="BH14" s="38">
        <f t="shared" si="11"/>
        <v>5</v>
      </c>
      <c r="BI14" s="38">
        <f t="shared" si="11"/>
        <v>5</v>
      </c>
      <c r="BJ14" s="38">
        <f t="shared" si="11"/>
        <v>5</v>
      </c>
      <c r="BK14" s="38">
        <f t="shared" si="11"/>
        <v>5</v>
      </c>
      <c r="BL14" s="38">
        <f t="shared" si="11"/>
        <v>5</v>
      </c>
      <c r="BM14" s="38">
        <f t="shared" si="11"/>
        <v>0</v>
      </c>
      <c r="BO14" s="124"/>
    </row>
    <row r="15" spans="1:70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93">
        <v>0.156</v>
      </c>
      <c r="F15" s="193">
        <v>0.45800000000000002</v>
      </c>
      <c r="G15" s="193">
        <v>0.41099999999999998</v>
      </c>
      <c r="H15" s="193">
        <v>0.318</v>
      </c>
      <c r="I15" s="193">
        <v>0.40100000000000002</v>
      </c>
      <c r="J15" s="193">
        <v>0.23699999999999999</v>
      </c>
      <c r="K15" s="193">
        <v>0.31900000000000001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8600</v>
      </c>
      <c r="V15" s="47">
        <v>8600</v>
      </c>
      <c r="W15" s="47">
        <v>8600</v>
      </c>
      <c r="X15" s="47">
        <v>8600</v>
      </c>
      <c r="Y15" s="47">
        <v>8600</v>
      </c>
      <c r="Z15" s="47">
        <v>8600</v>
      </c>
      <c r="AA15" s="48">
        <v>8600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2"/>
        <v>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36">
        <f t="shared" ca="1" si="13"/>
        <v>0</v>
      </c>
      <c r="AR15" s="49" t="str">
        <f t="shared" ca="1" si="9"/>
        <v/>
      </c>
      <c r="AS15" s="50" t="str">
        <f t="shared" ca="1" si="9"/>
        <v/>
      </c>
      <c r="AT15" s="50" t="str">
        <f t="shared" ca="1" si="9"/>
        <v/>
      </c>
      <c r="AU15" s="50" t="str">
        <f t="shared" ca="1" si="9"/>
        <v/>
      </c>
      <c r="AV15" s="50" t="str">
        <f t="shared" ca="1" si="9"/>
        <v/>
      </c>
      <c r="AW15" s="50" t="str">
        <f t="shared" ca="1" si="9"/>
        <v/>
      </c>
      <c r="AX15" s="51" t="str">
        <f t="shared" ca="1" si="9"/>
        <v/>
      </c>
      <c r="AY15" s="52" t="str">
        <f t="shared" ca="1" si="9"/>
        <v/>
      </c>
      <c r="AZ15" s="37">
        <f t="shared" si="14"/>
        <v>9188.0341880341875</v>
      </c>
      <c r="BA15" s="37">
        <f t="shared" si="10"/>
        <v>3129.5487627365355</v>
      </c>
      <c r="BB15" s="37">
        <f t="shared" si="10"/>
        <v>3487.4290348742902</v>
      </c>
      <c r="BC15" s="37">
        <f t="shared" si="10"/>
        <v>4507.3375262054506</v>
      </c>
      <c r="BD15" s="37">
        <f t="shared" si="10"/>
        <v>3574.3973399833744</v>
      </c>
      <c r="BE15" s="37">
        <f t="shared" si="10"/>
        <v>6047.8199718706046</v>
      </c>
      <c r="BF15" s="37">
        <f t="shared" si="10"/>
        <v>4493.2079414838036</v>
      </c>
      <c r="BG15" s="38">
        <f t="shared" si="15"/>
        <v>0</v>
      </c>
      <c r="BH15" s="38">
        <f t="shared" si="11"/>
        <v>0</v>
      </c>
      <c r="BI15" s="38">
        <f t="shared" si="11"/>
        <v>0</v>
      </c>
      <c r="BJ15" s="38">
        <f t="shared" si="11"/>
        <v>0</v>
      </c>
      <c r="BK15" s="38">
        <f t="shared" si="11"/>
        <v>0</v>
      </c>
      <c r="BL15" s="38">
        <f t="shared" si="11"/>
        <v>0</v>
      </c>
      <c r="BM15" s="38">
        <f t="shared" si="11"/>
        <v>0</v>
      </c>
      <c r="BO15" s="124"/>
    </row>
    <row r="16" spans="1:70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93">
        <v>0.53400000000000003</v>
      </c>
      <c r="F16" s="193">
        <v>0.53300000000000003</v>
      </c>
      <c r="G16" s="193">
        <v>0.30099999999999999</v>
      </c>
      <c r="H16" s="193">
        <v>0.53100000000000003</v>
      </c>
      <c r="I16" s="193">
        <v>0.41799999999999998</v>
      </c>
      <c r="J16" s="193">
        <v>0.29399999999999998</v>
      </c>
      <c r="K16" s="193">
        <v>0.35299999999999998</v>
      </c>
      <c r="L16" s="41">
        <f t="shared" ca="1" si="4"/>
        <v>390</v>
      </c>
      <c r="M16" s="42">
        <f t="shared" si="5"/>
        <v>5</v>
      </c>
      <c r="N16" s="43">
        <f t="shared" si="5"/>
        <v>5</v>
      </c>
      <c r="O16" s="43">
        <f t="shared" si="5"/>
        <v>0</v>
      </c>
      <c r="P16" s="43">
        <f t="shared" si="5"/>
        <v>5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65</v>
      </c>
      <c r="U16" s="46">
        <v>8600</v>
      </c>
      <c r="V16" s="47">
        <v>8600</v>
      </c>
      <c r="W16" s="47">
        <v>8600</v>
      </c>
      <c r="X16" s="47">
        <v>8600</v>
      </c>
      <c r="Y16" s="47">
        <v>8600</v>
      </c>
      <c r="Z16" s="47">
        <v>8600</v>
      </c>
      <c r="AA16" s="48">
        <v>8600</v>
      </c>
      <c r="AB16" s="49">
        <f t="shared" ca="1" si="7"/>
        <v>172000</v>
      </c>
      <c r="AC16" s="50">
        <f t="shared" ca="1" si="7"/>
        <v>172000</v>
      </c>
      <c r="AD16" s="50">
        <f t="shared" ca="1" si="7"/>
        <v>0</v>
      </c>
      <c r="AE16" s="50">
        <f t="shared" ca="1" si="7"/>
        <v>215000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12"/>
        <v>559000</v>
      </c>
      <c r="AJ16" s="49">
        <f t="shared" ca="1" si="8"/>
        <v>64.08</v>
      </c>
      <c r="AK16" s="50">
        <f t="shared" ca="1" si="8"/>
        <v>63.96</v>
      </c>
      <c r="AL16" s="50">
        <f t="shared" ca="1" si="8"/>
        <v>0</v>
      </c>
      <c r="AM16" s="50">
        <f t="shared" ca="1" si="8"/>
        <v>79.650000000000006</v>
      </c>
      <c r="AN16" s="50">
        <f t="shared" ca="1" si="8"/>
        <v>0</v>
      </c>
      <c r="AO16" s="50">
        <f t="shared" ca="1" si="8"/>
        <v>0</v>
      </c>
      <c r="AP16" s="51">
        <f t="shared" ca="1" si="8"/>
        <v>0</v>
      </c>
      <c r="AQ16" s="36">
        <f t="shared" ca="1" si="13"/>
        <v>207.69</v>
      </c>
      <c r="AR16" s="49">
        <f t="shared" ca="1" si="9"/>
        <v>2684.1448189762796</v>
      </c>
      <c r="AS16" s="50">
        <f t="shared" ca="1" si="9"/>
        <v>2689.1807379612255</v>
      </c>
      <c r="AT16" s="50" t="str">
        <f t="shared" ca="1" si="9"/>
        <v/>
      </c>
      <c r="AU16" s="50">
        <f t="shared" ca="1" si="9"/>
        <v>2699.3094789704955</v>
      </c>
      <c r="AV16" s="50" t="str">
        <f t="shared" ca="1" si="9"/>
        <v/>
      </c>
      <c r="AW16" s="50" t="str">
        <f t="shared" ca="1" si="9"/>
        <v/>
      </c>
      <c r="AX16" s="51" t="str">
        <f t="shared" ca="1" si="9"/>
        <v/>
      </c>
      <c r="AY16" s="52">
        <f t="shared" ca="1" si="9"/>
        <v>2691.5113871635613</v>
      </c>
      <c r="AZ16" s="37">
        <f t="shared" si="14"/>
        <v>2684.1448189762796</v>
      </c>
      <c r="BA16" s="37">
        <f t="shared" si="10"/>
        <v>2689.1807379612255</v>
      </c>
      <c r="BB16" s="37">
        <f t="shared" si="10"/>
        <v>4761.9047619047615</v>
      </c>
      <c r="BC16" s="37">
        <f t="shared" si="10"/>
        <v>2699.3094789704955</v>
      </c>
      <c r="BD16" s="37">
        <f t="shared" si="10"/>
        <v>3429.0271132376397</v>
      </c>
      <c r="BE16" s="37">
        <f t="shared" si="10"/>
        <v>4875.2834467120183</v>
      </c>
      <c r="BF16" s="37">
        <f t="shared" si="10"/>
        <v>4060.4343720491029</v>
      </c>
      <c r="BG16" s="38">
        <f t="shared" si="15"/>
        <v>5</v>
      </c>
      <c r="BH16" s="38">
        <f t="shared" si="11"/>
        <v>5</v>
      </c>
      <c r="BI16" s="38">
        <f t="shared" si="11"/>
        <v>0</v>
      </c>
      <c r="BJ16" s="38">
        <f t="shared" si="11"/>
        <v>5</v>
      </c>
      <c r="BK16" s="38">
        <f t="shared" si="11"/>
        <v>0</v>
      </c>
      <c r="BL16" s="38">
        <f t="shared" si="11"/>
        <v>0</v>
      </c>
      <c r="BM16" s="38">
        <f t="shared" si="11"/>
        <v>0</v>
      </c>
      <c r="BO16" s="124"/>
    </row>
    <row r="17" spans="2:67" ht="15" thickBot="1">
      <c r="B17" s="3" t="s">
        <v>50</v>
      </c>
      <c r="C17" s="39">
        <v>0.45833333333333331</v>
      </c>
      <c r="D17" s="40">
        <v>0.5</v>
      </c>
      <c r="E17" s="193">
        <v>0.52800000000000002</v>
      </c>
      <c r="F17" s="193">
        <v>0.503</v>
      </c>
      <c r="G17" s="193">
        <v>0.11600000000000001</v>
      </c>
      <c r="H17" s="193">
        <v>0.36599999999999999</v>
      </c>
      <c r="I17" s="193">
        <v>0.23</v>
      </c>
      <c r="J17" s="193">
        <v>0.26200000000000001</v>
      </c>
      <c r="K17" s="193">
        <v>0.32500000000000001</v>
      </c>
      <c r="L17" s="41">
        <f t="shared" ca="1" si="4"/>
        <v>360</v>
      </c>
      <c r="M17" s="42">
        <f t="shared" si="5"/>
        <v>5</v>
      </c>
      <c r="N17" s="43">
        <f t="shared" si="5"/>
        <v>5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5</v>
      </c>
      <c r="T17" s="45">
        <f t="shared" ca="1" si="6"/>
        <v>60</v>
      </c>
      <c r="U17" s="46">
        <v>2600</v>
      </c>
      <c r="V17" s="47">
        <v>8600</v>
      </c>
      <c r="W17" s="47">
        <v>8600</v>
      </c>
      <c r="X17" s="47">
        <v>8600</v>
      </c>
      <c r="Y17" s="47">
        <v>8600</v>
      </c>
      <c r="Z17" s="47">
        <v>8600</v>
      </c>
      <c r="AA17" s="48">
        <v>2600</v>
      </c>
      <c r="AB17" s="49">
        <f t="shared" ca="1" si="7"/>
        <v>52000</v>
      </c>
      <c r="AC17" s="50">
        <f t="shared" ca="1" si="7"/>
        <v>172000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52000</v>
      </c>
      <c r="AI17" s="35">
        <f t="shared" ca="1" si="12"/>
        <v>276000</v>
      </c>
      <c r="AJ17" s="49">
        <f t="shared" ca="1" si="8"/>
        <v>63.36</v>
      </c>
      <c r="AK17" s="50">
        <f t="shared" ca="1" si="8"/>
        <v>60.36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0</v>
      </c>
      <c r="AP17" s="51">
        <f t="shared" ca="1" si="8"/>
        <v>39</v>
      </c>
      <c r="AQ17" s="36">
        <f t="shared" ca="1" si="13"/>
        <v>162.72</v>
      </c>
      <c r="AR17" s="49">
        <f t="shared" ca="1" si="9"/>
        <v>820.70707070707067</v>
      </c>
      <c r="AS17" s="50">
        <f t="shared" ca="1" si="9"/>
        <v>2849.5692511597085</v>
      </c>
      <c r="AT17" s="50" t="str">
        <f t="shared" ca="1" si="9"/>
        <v/>
      </c>
      <c r="AU17" s="50" t="str">
        <f t="shared" ca="1" si="9"/>
        <v/>
      </c>
      <c r="AV17" s="50" t="str">
        <f t="shared" ca="1" si="9"/>
        <v/>
      </c>
      <c r="AW17" s="50" t="str">
        <f t="shared" ca="1" si="9"/>
        <v/>
      </c>
      <c r="AX17" s="51">
        <f t="shared" ca="1" si="9"/>
        <v>1333.3333333333333</v>
      </c>
      <c r="AY17" s="52">
        <f t="shared" ca="1" si="9"/>
        <v>1696.1651917404131</v>
      </c>
      <c r="AZ17" s="37">
        <f t="shared" si="14"/>
        <v>820.70707070707067</v>
      </c>
      <c r="BA17" s="37">
        <f t="shared" si="10"/>
        <v>2849.5692511597081</v>
      </c>
      <c r="BB17" s="37">
        <f t="shared" si="10"/>
        <v>12356.321839080458</v>
      </c>
      <c r="BC17" s="37">
        <f t="shared" si="10"/>
        <v>3916.2112932604737</v>
      </c>
      <c r="BD17" s="37">
        <f t="shared" si="10"/>
        <v>6231.884057971014</v>
      </c>
      <c r="BE17" s="37">
        <f t="shared" si="10"/>
        <v>5470.7379134860048</v>
      </c>
      <c r="BF17" s="37">
        <f t="shared" si="10"/>
        <v>1333.3333333333333</v>
      </c>
      <c r="BG17" s="38">
        <f t="shared" si="15"/>
        <v>5</v>
      </c>
      <c r="BH17" s="38">
        <f t="shared" si="11"/>
        <v>5</v>
      </c>
      <c r="BI17" s="38">
        <f t="shared" si="11"/>
        <v>0</v>
      </c>
      <c r="BJ17" s="38">
        <f t="shared" si="11"/>
        <v>0</v>
      </c>
      <c r="BK17" s="38">
        <f t="shared" si="11"/>
        <v>0</v>
      </c>
      <c r="BL17" s="38">
        <f t="shared" si="11"/>
        <v>0</v>
      </c>
      <c r="BM17" s="38">
        <f t="shared" si="11"/>
        <v>5</v>
      </c>
      <c r="BO17" s="124"/>
    </row>
    <row r="18" spans="2:67" ht="15" thickBot="1">
      <c r="B18" s="3" t="s">
        <v>51</v>
      </c>
      <c r="C18" s="39">
        <v>0.5</v>
      </c>
      <c r="D18" s="40">
        <v>0.54166666666666663</v>
      </c>
      <c r="E18" s="193">
        <v>0.40100000000000002</v>
      </c>
      <c r="F18" s="193">
        <v>0.19900000000000001</v>
      </c>
      <c r="G18" s="193">
        <v>7.1999999999999995E-2</v>
      </c>
      <c r="H18" s="193">
        <v>0.19400000000000001</v>
      </c>
      <c r="I18" s="193">
        <v>0.13</v>
      </c>
      <c r="J18" s="193">
        <v>0.36699999999999999</v>
      </c>
      <c r="K18" s="193">
        <v>0.43</v>
      </c>
      <c r="L18" s="41">
        <f t="shared" ca="1" si="4"/>
        <v>630</v>
      </c>
      <c r="M18" s="42">
        <f t="shared" si="5"/>
        <v>5</v>
      </c>
      <c r="N18" s="43">
        <f t="shared" si="5"/>
        <v>5</v>
      </c>
      <c r="O18" s="43">
        <f t="shared" si="5"/>
        <v>0</v>
      </c>
      <c r="P18" s="43">
        <f t="shared" si="5"/>
        <v>5</v>
      </c>
      <c r="Q18" s="43">
        <f t="shared" si="5"/>
        <v>0</v>
      </c>
      <c r="R18" s="43">
        <f t="shared" si="5"/>
        <v>5</v>
      </c>
      <c r="S18" s="44">
        <f t="shared" si="5"/>
        <v>5</v>
      </c>
      <c r="T18" s="45">
        <f t="shared" ca="1" si="6"/>
        <v>105</v>
      </c>
      <c r="U18" s="46">
        <v>2600</v>
      </c>
      <c r="V18" s="47">
        <v>2600</v>
      </c>
      <c r="W18" s="47">
        <v>2600</v>
      </c>
      <c r="X18" s="47">
        <v>2600</v>
      </c>
      <c r="Y18" s="47">
        <v>2600</v>
      </c>
      <c r="Z18" s="47">
        <v>2600</v>
      </c>
      <c r="AA18" s="48">
        <v>2600</v>
      </c>
      <c r="AB18" s="49">
        <f t="shared" ca="1" si="7"/>
        <v>52000</v>
      </c>
      <c r="AC18" s="50">
        <f t="shared" ca="1" si="7"/>
        <v>52000</v>
      </c>
      <c r="AD18" s="50">
        <f t="shared" ca="1" si="7"/>
        <v>0</v>
      </c>
      <c r="AE18" s="50">
        <f t="shared" ca="1" si="7"/>
        <v>65000</v>
      </c>
      <c r="AF18" s="50">
        <f t="shared" ca="1" si="7"/>
        <v>0</v>
      </c>
      <c r="AG18" s="50">
        <f t="shared" ca="1" si="7"/>
        <v>52000</v>
      </c>
      <c r="AH18" s="51">
        <f t="shared" ca="1" si="7"/>
        <v>52000</v>
      </c>
      <c r="AI18" s="35">
        <f t="shared" ca="1" si="12"/>
        <v>273000</v>
      </c>
      <c r="AJ18" s="49">
        <f t="shared" ca="1" si="8"/>
        <v>48.120000000000005</v>
      </c>
      <c r="AK18" s="50">
        <f t="shared" ca="1" si="8"/>
        <v>23.880000000000003</v>
      </c>
      <c r="AL18" s="50">
        <f t="shared" ca="1" si="8"/>
        <v>0</v>
      </c>
      <c r="AM18" s="50">
        <f t="shared" ca="1" si="8"/>
        <v>29.1</v>
      </c>
      <c r="AN18" s="50">
        <f t="shared" ca="1" si="8"/>
        <v>0</v>
      </c>
      <c r="AO18" s="50">
        <f t="shared" ca="1" si="8"/>
        <v>44.04</v>
      </c>
      <c r="AP18" s="51">
        <f t="shared" ca="1" si="8"/>
        <v>51.6</v>
      </c>
      <c r="AQ18" s="36">
        <f t="shared" ca="1" si="13"/>
        <v>196.73999999999998</v>
      </c>
      <c r="AR18" s="49">
        <f t="shared" ca="1" si="9"/>
        <v>1080.6317539484621</v>
      </c>
      <c r="AS18" s="50">
        <f t="shared" ca="1" si="9"/>
        <v>2177.5544388609715</v>
      </c>
      <c r="AT18" s="50" t="str">
        <f t="shared" ca="1" si="9"/>
        <v/>
      </c>
      <c r="AU18" s="50">
        <f t="shared" ca="1" si="9"/>
        <v>2233.6769759450171</v>
      </c>
      <c r="AV18" s="50" t="str">
        <f t="shared" ca="1" si="9"/>
        <v/>
      </c>
      <c r="AW18" s="50">
        <f t="shared" ca="1" si="9"/>
        <v>1180.7447774750228</v>
      </c>
      <c r="AX18" s="51">
        <f t="shared" ca="1" si="9"/>
        <v>1007.7519379844961</v>
      </c>
      <c r="AY18" s="52">
        <f t="shared" ca="1" si="9"/>
        <v>1387.6181762732542</v>
      </c>
      <c r="AZ18" s="37">
        <f t="shared" si="14"/>
        <v>1080.6317539484621</v>
      </c>
      <c r="BA18" s="37">
        <f t="shared" si="10"/>
        <v>2177.5544388609715</v>
      </c>
      <c r="BB18" s="37">
        <f t="shared" si="10"/>
        <v>6018.5185185185192</v>
      </c>
      <c r="BC18" s="37">
        <f t="shared" si="10"/>
        <v>2233.6769759450171</v>
      </c>
      <c r="BD18" s="37">
        <f t="shared" si="10"/>
        <v>3333.333333333333</v>
      </c>
      <c r="BE18" s="37">
        <f t="shared" si="10"/>
        <v>1180.7447774750226</v>
      </c>
      <c r="BF18" s="37">
        <f t="shared" si="10"/>
        <v>1007.7519379844961</v>
      </c>
      <c r="BG18" s="38">
        <f t="shared" si="15"/>
        <v>5</v>
      </c>
      <c r="BH18" s="38">
        <f t="shared" si="11"/>
        <v>5</v>
      </c>
      <c r="BI18" s="38">
        <f t="shared" si="11"/>
        <v>0</v>
      </c>
      <c r="BJ18" s="38">
        <f t="shared" si="11"/>
        <v>5</v>
      </c>
      <c r="BK18" s="38">
        <f t="shared" si="11"/>
        <v>0</v>
      </c>
      <c r="BL18" s="38">
        <f t="shared" si="11"/>
        <v>5</v>
      </c>
      <c r="BM18" s="38">
        <f t="shared" si="11"/>
        <v>5</v>
      </c>
      <c r="BO18" s="124"/>
    </row>
    <row r="19" spans="2:67" ht="15" thickBot="1">
      <c r="B19" s="3" t="s">
        <v>51</v>
      </c>
      <c r="C19" s="39">
        <v>0.54166666666666663</v>
      </c>
      <c r="D19" s="40">
        <v>0.58333333333333337</v>
      </c>
      <c r="E19" s="193">
        <v>0.42499999999999999</v>
      </c>
      <c r="F19" s="193">
        <v>0.13500000000000001</v>
      </c>
      <c r="G19" s="193">
        <v>0.19</v>
      </c>
      <c r="H19" s="193">
        <v>0.26200000000000001</v>
      </c>
      <c r="I19" s="193">
        <v>9.1999999999999998E-2</v>
      </c>
      <c r="J19" s="193">
        <v>0.36</v>
      </c>
      <c r="K19" s="193">
        <v>0.28499999999999998</v>
      </c>
      <c r="L19" s="41">
        <f t="shared" ca="1" si="4"/>
        <v>660</v>
      </c>
      <c r="M19" s="42">
        <f t="shared" si="5"/>
        <v>5</v>
      </c>
      <c r="N19" s="43">
        <f t="shared" si="5"/>
        <v>0</v>
      </c>
      <c r="O19" s="43">
        <f t="shared" si="5"/>
        <v>5</v>
      </c>
      <c r="P19" s="43">
        <f t="shared" si="5"/>
        <v>5</v>
      </c>
      <c r="Q19" s="43">
        <f t="shared" si="5"/>
        <v>0</v>
      </c>
      <c r="R19" s="43">
        <f t="shared" si="5"/>
        <v>5</v>
      </c>
      <c r="S19" s="44">
        <f t="shared" si="5"/>
        <v>5</v>
      </c>
      <c r="T19" s="45">
        <f t="shared" ca="1" si="6"/>
        <v>110</v>
      </c>
      <c r="U19" s="46">
        <v>2600</v>
      </c>
      <c r="V19" s="47">
        <v>2600</v>
      </c>
      <c r="W19" s="47">
        <v>2600</v>
      </c>
      <c r="X19" s="47">
        <v>2600</v>
      </c>
      <c r="Y19" s="47">
        <v>2600</v>
      </c>
      <c r="Z19" s="47">
        <v>2600</v>
      </c>
      <c r="AA19" s="48">
        <v>2600</v>
      </c>
      <c r="AB19" s="49">
        <f t="shared" ca="1" si="7"/>
        <v>52000</v>
      </c>
      <c r="AC19" s="50">
        <f t="shared" ca="1" si="7"/>
        <v>0</v>
      </c>
      <c r="AD19" s="50">
        <f t="shared" ca="1" si="7"/>
        <v>65000</v>
      </c>
      <c r="AE19" s="50">
        <f t="shared" ca="1" si="7"/>
        <v>65000</v>
      </c>
      <c r="AF19" s="50">
        <f t="shared" ca="1" si="7"/>
        <v>0</v>
      </c>
      <c r="AG19" s="50">
        <f t="shared" ca="1" si="7"/>
        <v>52000</v>
      </c>
      <c r="AH19" s="51">
        <f t="shared" ca="1" si="7"/>
        <v>52000</v>
      </c>
      <c r="AI19" s="35">
        <f t="shared" ca="1" si="12"/>
        <v>286000</v>
      </c>
      <c r="AJ19" s="49">
        <f t="shared" ca="1" si="8"/>
        <v>51</v>
      </c>
      <c r="AK19" s="50">
        <f t="shared" ca="1" si="8"/>
        <v>0</v>
      </c>
      <c r="AL19" s="50">
        <f t="shared" ca="1" si="8"/>
        <v>28.5</v>
      </c>
      <c r="AM19" s="50">
        <f t="shared" ca="1" si="8"/>
        <v>39.300000000000004</v>
      </c>
      <c r="AN19" s="50">
        <f t="shared" ca="1" si="8"/>
        <v>0</v>
      </c>
      <c r="AO19" s="50">
        <f t="shared" ca="1" si="8"/>
        <v>43.199999999999996</v>
      </c>
      <c r="AP19" s="51">
        <f t="shared" ca="1" si="8"/>
        <v>34.199999999999996</v>
      </c>
      <c r="AQ19" s="36">
        <f t="shared" ca="1" si="13"/>
        <v>196.2</v>
      </c>
      <c r="AR19" s="49">
        <f t="shared" ca="1" si="9"/>
        <v>1019.6078431372549</v>
      </c>
      <c r="AS19" s="50" t="str">
        <f t="shared" ca="1" si="9"/>
        <v/>
      </c>
      <c r="AT19" s="50">
        <f t="shared" ca="1" si="9"/>
        <v>2280.7017543859647</v>
      </c>
      <c r="AU19" s="50">
        <f t="shared" ca="1" si="9"/>
        <v>1653.944020356234</v>
      </c>
      <c r="AV19" s="50" t="str">
        <f t="shared" ca="1" si="9"/>
        <v/>
      </c>
      <c r="AW19" s="50">
        <f t="shared" ca="1" si="9"/>
        <v>1203.7037037037039</v>
      </c>
      <c r="AX19" s="51">
        <f t="shared" ca="1" si="9"/>
        <v>1520.4678362573102</v>
      </c>
      <c r="AY19" s="52">
        <f t="shared" ca="1" si="9"/>
        <v>1457.6962283384303</v>
      </c>
      <c r="AZ19" s="37">
        <f t="shared" si="14"/>
        <v>1019.6078431372549</v>
      </c>
      <c r="BA19" s="37">
        <f t="shared" si="10"/>
        <v>3209.8765432098762</v>
      </c>
      <c r="BB19" s="37">
        <f t="shared" si="10"/>
        <v>2280.7017543859647</v>
      </c>
      <c r="BC19" s="37">
        <f t="shared" si="10"/>
        <v>1653.944020356234</v>
      </c>
      <c r="BD19" s="37">
        <f t="shared" si="10"/>
        <v>4710.144927536232</v>
      </c>
      <c r="BE19" s="37">
        <f t="shared" si="10"/>
        <v>1203.7037037037037</v>
      </c>
      <c r="BF19" s="37">
        <f t="shared" si="10"/>
        <v>1520.46783625731</v>
      </c>
      <c r="BG19" s="38">
        <f t="shared" si="15"/>
        <v>5</v>
      </c>
      <c r="BH19" s="38">
        <f t="shared" si="11"/>
        <v>0</v>
      </c>
      <c r="BI19" s="38">
        <f t="shared" si="11"/>
        <v>5</v>
      </c>
      <c r="BJ19" s="38">
        <f t="shared" si="11"/>
        <v>5</v>
      </c>
      <c r="BK19" s="38">
        <f t="shared" si="11"/>
        <v>0</v>
      </c>
      <c r="BL19" s="38">
        <f t="shared" si="11"/>
        <v>5</v>
      </c>
      <c r="BM19" s="38">
        <f t="shared" si="11"/>
        <v>5</v>
      </c>
      <c r="BN19" s="132"/>
      <c r="BO19" s="124"/>
    </row>
    <row r="20" spans="2:67" ht="15" thickBot="1">
      <c r="B20" s="3" t="s">
        <v>52</v>
      </c>
      <c r="C20" s="39">
        <v>0.58333333333333337</v>
      </c>
      <c r="D20" s="40">
        <v>0.625</v>
      </c>
      <c r="E20" s="193">
        <v>0.32300000000000001</v>
      </c>
      <c r="F20" s="193">
        <v>0.308</v>
      </c>
      <c r="G20" s="193">
        <v>0.27800000000000002</v>
      </c>
      <c r="H20" s="193">
        <v>0.499</v>
      </c>
      <c r="I20" s="193">
        <v>9.0999999999999998E-2</v>
      </c>
      <c r="J20" s="193">
        <v>0.38500000000000001</v>
      </c>
      <c r="K20" s="193">
        <v>0.29699999999999999</v>
      </c>
      <c r="L20" s="41">
        <f t="shared" ca="1" si="4"/>
        <v>780</v>
      </c>
      <c r="M20" s="42">
        <f t="shared" si="5"/>
        <v>5</v>
      </c>
      <c r="N20" s="43">
        <f t="shared" si="5"/>
        <v>5</v>
      </c>
      <c r="O20" s="43">
        <f t="shared" si="5"/>
        <v>5</v>
      </c>
      <c r="P20" s="43">
        <f t="shared" si="5"/>
        <v>5</v>
      </c>
      <c r="Q20" s="43">
        <f t="shared" si="5"/>
        <v>0</v>
      </c>
      <c r="R20" s="43">
        <f t="shared" si="5"/>
        <v>5</v>
      </c>
      <c r="S20" s="44">
        <f t="shared" si="5"/>
        <v>5</v>
      </c>
      <c r="T20" s="45">
        <f t="shared" ca="1" si="6"/>
        <v>130</v>
      </c>
      <c r="U20" s="46">
        <v>2600</v>
      </c>
      <c r="V20" s="47">
        <v>2600</v>
      </c>
      <c r="W20" s="47">
        <v>2600</v>
      </c>
      <c r="X20" s="47">
        <v>2600</v>
      </c>
      <c r="Y20" s="47">
        <v>2600</v>
      </c>
      <c r="Z20" s="47">
        <v>2600</v>
      </c>
      <c r="AA20" s="48">
        <v>2600</v>
      </c>
      <c r="AB20" s="49">
        <f t="shared" ca="1" si="7"/>
        <v>52000</v>
      </c>
      <c r="AC20" s="50">
        <f t="shared" ca="1" si="7"/>
        <v>52000</v>
      </c>
      <c r="AD20" s="50">
        <f t="shared" ca="1" si="7"/>
        <v>65000</v>
      </c>
      <c r="AE20" s="50">
        <f t="shared" ca="1" si="7"/>
        <v>65000</v>
      </c>
      <c r="AF20" s="50">
        <f t="shared" ca="1" si="7"/>
        <v>0</v>
      </c>
      <c r="AG20" s="50">
        <f t="shared" ca="1" si="7"/>
        <v>52000</v>
      </c>
      <c r="AH20" s="51">
        <f t="shared" ca="1" si="7"/>
        <v>52000</v>
      </c>
      <c r="AI20" s="35">
        <f t="shared" ca="1" si="12"/>
        <v>338000</v>
      </c>
      <c r="AJ20" s="49">
        <f t="shared" ca="1" si="8"/>
        <v>38.76</v>
      </c>
      <c r="AK20" s="50">
        <f t="shared" ca="1" si="8"/>
        <v>36.96</v>
      </c>
      <c r="AL20" s="50">
        <f t="shared" ca="1" si="8"/>
        <v>41.7</v>
      </c>
      <c r="AM20" s="50">
        <f t="shared" ca="1" si="8"/>
        <v>74.849999999999994</v>
      </c>
      <c r="AN20" s="50">
        <f t="shared" ca="1" si="8"/>
        <v>0</v>
      </c>
      <c r="AO20" s="50">
        <f t="shared" ca="1" si="8"/>
        <v>46.2</v>
      </c>
      <c r="AP20" s="51">
        <f t="shared" ca="1" si="8"/>
        <v>35.64</v>
      </c>
      <c r="AQ20" s="36">
        <f t="shared" ca="1" si="13"/>
        <v>274.10999999999996</v>
      </c>
      <c r="AR20" s="49">
        <f t="shared" ca="1" si="9"/>
        <v>1341.5892672858618</v>
      </c>
      <c r="AS20" s="50">
        <f t="shared" ca="1" si="9"/>
        <v>1406.9264069264068</v>
      </c>
      <c r="AT20" s="50">
        <f t="shared" ca="1" si="9"/>
        <v>1558.7529976019184</v>
      </c>
      <c r="AU20" s="50">
        <f t="shared" ca="1" si="9"/>
        <v>868.40347361389456</v>
      </c>
      <c r="AV20" s="50" t="str">
        <f t="shared" ca="1" si="9"/>
        <v/>
      </c>
      <c r="AW20" s="50">
        <f t="shared" ca="1" si="9"/>
        <v>1125.5411255411254</v>
      </c>
      <c r="AX20" s="51">
        <f t="shared" ca="1" si="9"/>
        <v>1459.0347923681256</v>
      </c>
      <c r="AY20" s="52">
        <f t="shared" ca="1" si="9"/>
        <v>1233.0816095727994</v>
      </c>
      <c r="AZ20" s="37">
        <f t="shared" si="14"/>
        <v>1341.5892672858615</v>
      </c>
      <c r="BA20" s="37">
        <f t="shared" si="10"/>
        <v>1406.9264069264068</v>
      </c>
      <c r="BB20" s="37">
        <f t="shared" si="10"/>
        <v>1558.7529976019182</v>
      </c>
      <c r="BC20" s="37">
        <f t="shared" si="10"/>
        <v>868.40347361389445</v>
      </c>
      <c r="BD20" s="37">
        <f t="shared" si="10"/>
        <v>4761.9047619047615</v>
      </c>
      <c r="BE20" s="37">
        <f t="shared" si="10"/>
        <v>1125.5411255411254</v>
      </c>
      <c r="BF20" s="37">
        <f t="shared" si="10"/>
        <v>1459.0347923681256</v>
      </c>
      <c r="BG20" s="38">
        <f t="shared" si="15"/>
        <v>5</v>
      </c>
      <c r="BH20" s="38">
        <f t="shared" si="11"/>
        <v>5</v>
      </c>
      <c r="BI20" s="38">
        <f t="shared" si="11"/>
        <v>5</v>
      </c>
      <c r="BJ20" s="38">
        <f t="shared" si="11"/>
        <v>5</v>
      </c>
      <c r="BK20" s="38">
        <f t="shared" si="11"/>
        <v>0</v>
      </c>
      <c r="BL20" s="38">
        <f t="shared" si="11"/>
        <v>5</v>
      </c>
      <c r="BM20" s="38">
        <f t="shared" si="11"/>
        <v>5</v>
      </c>
      <c r="BO20" s="124"/>
    </row>
    <row r="21" spans="2:67" ht="15" thickBot="1">
      <c r="B21" s="3" t="s">
        <v>52</v>
      </c>
      <c r="C21" s="39">
        <v>0.625</v>
      </c>
      <c r="D21" s="40">
        <v>0.66666666666666663</v>
      </c>
      <c r="E21" s="193">
        <v>0.44600000000000001</v>
      </c>
      <c r="F21" s="193">
        <v>0.47399999999999998</v>
      </c>
      <c r="G21" s="193">
        <v>0.41</v>
      </c>
      <c r="H21" s="193">
        <v>0.71299999999999997</v>
      </c>
      <c r="I21" s="193">
        <v>0.32100000000000001</v>
      </c>
      <c r="J21" s="193">
        <v>0.37</v>
      </c>
      <c r="K21" s="193">
        <v>0.54200000000000004</v>
      </c>
      <c r="L21" s="41">
        <f t="shared" ca="1" si="4"/>
        <v>930</v>
      </c>
      <c r="M21" s="42">
        <f t="shared" si="5"/>
        <v>5</v>
      </c>
      <c r="N21" s="43">
        <f t="shared" si="5"/>
        <v>5</v>
      </c>
      <c r="O21" s="43">
        <f t="shared" si="5"/>
        <v>5</v>
      </c>
      <c r="P21" s="43">
        <f t="shared" si="5"/>
        <v>5</v>
      </c>
      <c r="Q21" s="43">
        <f t="shared" si="5"/>
        <v>5</v>
      </c>
      <c r="R21" s="43">
        <f t="shared" si="5"/>
        <v>5</v>
      </c>
      <c r="S21" s="44">
        <f t="shared" si="5"/>
        <v>5</v>
      </c>
      <c r="T21" s="45">
        <f t="shared" ca="1" si="6"/>
        <v>155</v>
      </c>
      <c r="U21" s="46">
        <v>2600</v>
      </c>
      <c r="V21" s="47">
        <v>2600</v>
      </c>
      <c r="W21" s="47">
        <v>2600</v>
      </c>
      <c r="X21" s="47">
        <v>2600</v>
      </c>
      <c r="Y21" s="47">
        <v>2600</v>
      </c>
      <c r="Z21" s="47">
        <v>2600</v>
      </c>
      <c r="AA21" s="48">
        <v>2600</v>
      </c>
      <c r="AB21" s="49">
        <f t="shared" ca="1" si="7"/>
        <v>52000</v>
      </c>
      <c r="AC21" s="50">
        <f t="shared" ca="1" si="7"/>
        <v>52000</v>
      </c>
      <c r="AD21" s="50">
        <f t="shared" ca="1" si="7"/>
        <v>65000</v>
      </c>
      <c r="AE21" s="50">
        <f t="shared" ca="1" si="7"/>
        <v>65000</v>
      </c>
      <c r="AF21" s="50">
        <f t="shared" ca="1" si="7"/>
        <v>65000</v>
      </c>
      <c r="AG21" s="50">
        <f t="shared" ca="1" si="7"/>
        <v>52000</v>
      </c>
      <c r="AH21" s="51">
        <f t="shared" ca="1" si="7"/>
        <v>52000</v>
      </c>
      <c r="AI21" s="35">
        <f t="shared" ca="1" si="12"/>
        <v>403000</v>
      </c>
      <c r="AJ21" s="49">
        <f t="shared" ca="1" si="8"/>
        <v>53.52</v>
      </c>
      <c r="AK21" s="50">
        <f t="shared" ca="1" si="8"/>
        <v>56.879999999999995</v>
      </c>
      <c r="AL21" s="50">
        <f t="shared" ca="1" si="8"/>
        <v>61.499999999999993</v>
      </c>
      <c r="AM21" s="50">
        <f t="shared" ca="1" si="8"/>
        <v>106.94999999999999</v>
      </c>
      <c r="AN21" s="50">
        <f t="shared" ca="1" si="8"/>
        <v>48.15</v>
      </c>
      <c r="AO21" s="50">
        <f t="shared" ca="1" si="8"/>
        <v>44.4</v>
      </c>
      <c r="AP21" s="51">
        <f t="shared" ca="1" si="8"/>
        <v>65.040000000000006</v>
      </c>
      <c r="AQ21" s="36">
        <f t="shared" ca="1" si="13"/>
        <v>436.44</v>
      </c>
      <c r="AR21" s="49">
        <f t="shared" ca="1" si="9"/>
        <v>971.59940209267563</v>
      </c>
      <c r="AS21" s="50">
        <f t="shared" ca="1" si="9"/>
        <v>914.20534458509144</v>
      </c>
      <c r="AT21" s="50">
        <f t="shared" ca="1" si="9"/>
        <v>1056.9105691056911</v>
      </c>
      <c r="AU21" s="50">
        <f t="shared" ca="1" si="9"/>
        <v>607.7606358111268</v>
      </c>
      <c r="AV21" s="50">
        <f t="shared" ca="1" si="9"/>
        <v>1349.9480789200416</v>
      </c>
      <c r="AW21" s="50">
        <f t="shared" ca="1" si="9"/>
        <v>1171.1711711711712</v>
      </c>
      <c r="AX21" s="51">
        <f t="shared" ca="1" si="9"/>
        <v>799.50799507995077</v>
      </c>
      <c r="AY21" s="52">
        <f t="shared" ca="1" si="9"/>
        <v>923.38007515351478</v>
      </c>
      <c r="AZ21" s="37">
        <f t="shared" si="14"/>
        <v>971.59940209267563</v>
      </c>
      <c r="BA21" s="37">
        <f t="shared" si="10"/>
        <v>914.20534458509144</v>
      </c>
      <c r="BB21" s="37">
        <f t="shared" si="10"/>
        <v>1056.9105691056911</v>
      </c>
      <c r="BC21" s="37">
        <f t="shared" si="10"/>
        <v>607.76063581112669</v>
      </c>
      <c r="BD21" s="37">
        <f t="shared" si="10"/>
        <v>1349.9480789200416</v>
      </c>
      <c r="BE21" s="37">
        <f t="shared" si="10"/>
        <v>1171.1711711711712</v>
      </c>
      <c r="BF21" s="37">
        <f t="shared" si="10"/>
        <v>799.50799507995066</v>
      </c>
      <c r="BG21" s="38">
        <f t="shared" si="15"/>
        <v>5</v>
      </c>
      <c r="BH21" s="38">
        <f t="shared" si="11"/>
        <v>5</v>
      </c>
      <c r="BI21" s="38">
        <f t="shared" si="11"/>
        <v>5</v>
      </c>
      <c r="BJ21" s="38">
        <f t="shared" si="11"/>
        <v>5</v>
      </c>
      <c r="BK21" s="38">
        <f t="shared" si="11"/>
        <v>5</v>
      </c>
      <c r="BL21" s="38">
        <f t="shared" si="11"/>
        <v>5</v>
      </c>
      <c r="BM21" s="38">
        <f t="shared" si="11"/>
        <v>5</v>
      </c>
      <c r="BO21" s="124"/>
    </row>
    <row r="22" spans="2:67" ht="15" thickBot="1">
      <c r="B22" s="3" t="s">
        <v>52</v>
      </c>
      <c r="C22" s="39">
        <v>0.66666666666666663</v>
      </c>
      <c r="D22" s="40">
        <v>0.70833333333333337</v>
      </c>
      <c r="E22" s="193">
        <v>0.52</v>
      </c>
      <c r="F22" s="193">
        <v>0.53300000000000003</v>
      </c>
      <c r="G22" s="193">
        <v>0.67</v>
      </c>
      <c r="H22" s="193">
        <v>0.66600000000000004</v>
      </c>
      <c r="I22" s="193">
        <v>0.372</v>
      </c>
      <c r="J22" s="193">
        <v>0.59899999999999998</v>
      </c>
      <c r="K22" s="193">
        <v>0.56299999999999994</v>
      </c>
      <c r="L22" s="41">
        <f t="shared" ca="1" si="4"/>
        <v>930</v>
      </c>
      <c r="M22" s="42">
        <f t="shared" si="5"/>
        <v>5</v>
      </c>
      <c r="N22" s="43">
        <f t="shared" si="5"/>
        <v>5</v>
      </c>
      <c r="O22" s="43">
        <f t="shared" si="5"/>
        <v>5</v>
      </c>
      <c r="P22" s="43">
        <f t="shared" si="5"/>
        <v>5</v>
      </c>
      <c r="Q22" s="43">
        <f t="shared" si="5"/>
        <v>5</v>
      </c>
      <c r="R22" s="43">
        <f t="shared" si="5"/>
        <v>5</v>
      </c>
      <c r="S22" s="44">
        <f t="shared" si="5"/>
        <v>5</v>
      </c>
      <c r="T22" s="45">
        <f t="shared" ca="1" si="6"/>
        <v>155</v>
      </c>
      <c r="U22" s="46">
        <v>2600</v>
      </c>
      <c r="V22" s="47">
        <v>2600</v>
      </c>
      <c r="W22" s="47">
        <v>2600</v>
      </c>
      <c r="X22" s="47">
        <v>2600</v>
      </c>
      <c r="Y22" s="47">
        <v>2600</v>
      </c>
      <c r="Z22" s="47">
        <v>2600</v>
      </c>
      <c r="AA22" s="48">
        <v>2600</v>
      </c>
      <c r="AB22" s="49">
        <f t="shared" ca="1" si="7"/>
        <v>52000</v>
      </c>
      <c r="AC22" s="50">
        <f t="shared" ca="1" si="7"/>
        <v>52000</v>
      </c>
      <c r="AD22" s="50">
        <f t="shared" ca="1" si="7"/>
        <v>65000</v>
      </c>
      <c r="AE22" s="50">
        <f t="shared" ca="1" si="7"/>
        <v>65000</v>
      </c>
      <c r="AF22" s="50">
        <f t="shared" ca="1" si="7"/>
        <v>65000</v>
      </c>
      <c r="AG22" s="50">
        <f t="shared" ca="1" si="7"/>
        <v>52000</v>
      </c>
      <c r="AH22" s="51">
        <f t="shared" ca="1" si="7"/>
        <v>52000</v>
      </c>
      <c r="AI22" s="35">
        <f t="shared" ca="1" si="12"/>
        <v>403000</v>
      </c>
      <c r="AJ22" s="49">
        <f t="shared" ca="1" si="8"/>
        <v>62.400000000000006</v>
      </c>
      <c r="AK22" s="50">
        <f t="shared" ca="1" si="8"/>
        <v>63.96</v>
      </c>
      <c r="AL22" s="50">
        <f t="shared" ca="1" si="8"/>
        <v>100.5</v>
      </c>
      <c r="AM22" s="50">
        <f t="shared" ca="1" si="8"/>
        <v>99.9</v>
      </c>
      <c r="AN22" s="50">
        <f t="shared" ca="1" si="8"/>
        <v>55.8</v>
      </c>
      <c r="AO22" s="50">
        <f t="shared" ca="1" si="8"/>
        <v>71.88</v>
      </c>
      <c r="AP22" s="51">
        <f t="shared" ca="1" si="8"/>
        <v>67.559999999999988</v>
      </c>
      <c r="AQ22" s="36">
        <f t="shared" ca="1" si="13"/>
        <v>522</v>
      </c>
      <c r="AR22" s="49">
        <f t="shared" ca="1" si="9"/>
        <v>833.33333333333326</v>
      </c>
      <c r="AS22" s="50">
        <f t="shared" ca="1" si="9"/>
        <v>813.00813008130081</v>
      </c>
      <c r="AT22" s="50">
        <f t="shared" ca="1" si="9"/>
        <v>646.76616915422881</v>
      </c>
      <c r="AU22" s="50">
        <f t="shared" ca="1" si="9"/>
        <v>650.65065065065062</v>
      </c>
      <c r="AV22" s="50">
        <f t="shared" ca="1" si="9"/>
        <v>1164.8745519713261</v>
      </c>
      <c r="AW22" s="50">
        <f t="shared" ca="1" si="9"/>
        <v>723.42793544796893</v>
      </c>
      <c r="AX22" s="51">
        <f t="shared" ca="1" si="9"/>
        <v>769.68620485494387</v>
      </c>
      <c r="AY22" s="52">
        <f t="shared" ca="1" si="9"/>
        <v>772.0306513409962</v>
      </c>
      <c r="AZ22" s="37">
        <f t="shared" si="14"/>
        <v>833.33333333333326</v>
      </c>
      <c r="BA22" s="37">
        <f t="shared" si="10"/>
        <v>813.00813008130069</v>
      </c>
      <c r="BB22" s="37">
        <f t="shared" si="10"/>
        <v>646.76616915422881</v>
      </c>
      <c r="BC22" s="37">
        <f t="shared" si="10"/>
        <v>650.65065065065062</v>
      </c>
      <c r="BD22" s="37">
        <f t="shared" si="10"/>
        <v>1164.8745519713261</v>
      </c>
      <c r="BE22" s="37">
        <f t="shared" si="10"/>
        <v>723.42793544796882</v>
      </c>
      <c r="BF22" s="37">
        <f t="shared" si="10"/>
        <v>769.68620485494375</v>
      </c>
      <c r="BG22" s="38">
        <f t="shared" si="15"/>
        <v>5</v>
      </c>
      <c r="BH22" s="38">
        <f t="shared" si="11"/>
        <v>5</v>
      </c>
      <c r="BI22" s="38">
        <f t="shared" si="11"/>
        <v>5</v>
      </c>
      <c r="BJ22" s="38">
        <f t="shared" si="11"/>
        <v>5</v>
      </c>
      <c r="BK22" s="38">
        <f t="shared" si="11"/>
        <v>5</v>
      </c>
      <c r="BL22" s="38">
        <f t="shared" si="11"/>
        <v>5</v>
      </c>
      <c r="BM22" s="38">
        <f t="shared" si="11"/>
        <v>5</v>
      </c>
      <c r="BO22" s="124"/>
    </row>
    <row r="23" spans="2:67" ht="15" thickBot="1">
      <c r="B23" s="3" t="s">
        <v>52</v>
      </c>
      <c r="C23" s="39">
        <v>0.70833333333333337</v>
      </c>
      <c r="D23" s="40">
        <v>0.75</v>
      </c>
      <c r="E23" s="193">
        <v>0.52</v>
      </c>
      <c r="F23" s="193">
        <v>0.5</v>
      </c>
      <c r="G23" s="193">
        <v>0.61099999999999999</v>
      </c>
      <c r="H23" s="193">
        <v>0.56100000000000005</v>
      </c>
      <c r="I23" s="193">
        <v>0.497</v>
      </c>
      <c r="J23" s="193">
        <v>0.48799999999999999</v>
      </c>
      <c r="K23" s="193">
        <v>0.61899999999999999</v>
      </c>
      <c r="L23" s="41">
        <f t="shared" ca="1" si="4"/>
        <v>930</v>
      </c>
      <c r="M23" s="42">
        <f t="shared" si="5"/>
        <v>5</v>
      </c>
      <c r="N23" s="43">
        <f t="shared" si="5"/>
        <v>5</v>
      </c>
      <c r="O23" s="43">
        <f t="shared" si="5"/>
        <v>5</v>
      </c>
      <c r="P23" s="43">
        <f t="shared" si="5"/>
        <v>5</v>
      </c>
      <c r="Q23" s="43">
        <f t="shared" si="5"/>
        <v>5</v>
      </c>
      <c r="R23" s="43">
        <f t="shared" si="5"/>
        <v>5</v>
      </c>
      <c r="S23" s="44">
        <f t="shared" si="5"/>
        <v>5</v>
      </c>
      <c r="T23" s="45">
        <f t="shared" ca="1" si="6"/>
        <v>155</v>
      </c>
      <c r="U23" s="46">
        <v>2600</v>
      </c>
      <c r="V23" s="47">
        <v>2600</v>
      </c>
      <c r="W23" s="47">
        <v>2600</v>
      </c>
      <c r="X23" s="47">
        <v>2600</v>
      </c>
      <c r="Y23" s="47">
        <v>2600</v>
      </c>
      <c r="Z23" s="47">
        <v>2600</v>
      </c>
      <c r="AA23" s="48">
        <v>2600</v>
      </c>
      <c r="AB23" s="49">
        <f t="shared" ca="1" si="7"/>
        <v>52000</v>
      </c>
      <c r="AC23" s="50">
        <f t="shared" ca="1" si="7"/>
        <v>52000</v>
      </c>
      <c r="AD23" s="50">
        <f t="shared" ca="1" si="7"/>
        <v>65000</v>
      </c>
      <c r="AE23" s="50">
        <f t="shared" ca="1" si="7"/>
        <v>65000</v>
      </c>
      <c r="AF23" s="50">
        <f t="shared" ca="1" si="7"/>
        <v>65000</v>
      </c>
      <c r="AG23" s="50">
        <f t="shared" ca="1" si="7"/>
        <v>52000</v>
      </c>
      <c r="AH23" s="51">
        <f t="shared" ca="1" si="7"/>
        <v>52000</v>
      </c>
      <c r="AI23" s="35">
        <f t="shared" ca="1" si="12"/>
        <v>403000</v>
      </c>
      <c r="AJ23" s="49">
        <f t="shared" ca="1" si="8"/>
        <v>62.400000000000006</v>
      </c>
      <c r="AK23" s="50">
        <f t="shared" ca="1" si="8"/>
        <v>60</v>
      </c>
      <c r="AL23" s="50">
        <f t="shared" ca="1" si="8"/>
        <v>91.649999999999991</v>
      </c>
      <c r="AM23" s="50">
        <f t="shared" ca="1" si="8"/>
        <v>84.15</v>
      </c>
      <c r="AN23" s="50">
        <f t="shared" ca="1" si="8"/>
        <v>74.55</v>
      </c>
      <c r="AO23" s="50">
        <f t="shared" ca="1" si="8"/>
        <v>58.56</v>
      </c>
      <c r="AP23" s="51">
        <f t="shared" ca="1" si="8"/>
        <v>74.28</v>
      </c>
      <c r="AQ23" s="36">
        <f t="shared" ca="1" si="13"/>
        <v>505.59000000000003</v>
      </c>
      <c r="AR23" s="49">
        <f t="shared" ca="1" si="9"/>
        <v>833.33333333333326</v>
      </c>
      <c r="AS23" s="50">
        <f t="shared" ca="1" si="9"/>
        <v>866.66666666666663</v>
      </c>
      <c r="AT23" s="50">
        <f t="shared" ca="1" si="9"/>
        <v>709.21985815602841</v>
      </c>
      <c r="AU23" s="50">
        <f t="shared" ca="1" si="9"/>
        <v>772.43018419488999</v>
      </c>
      <c r="AV23" s="50">
        <f t="shared" ca="1" si="9"/>
        <v>871.89805499664658</v>
      </c>
      <c r="AW23" s="50">
        <f t="shared" ca="1" si="9"/>
        <v>887.97814207650265</v>
      </c>
      <c r="AX23" s="51">
        <f t="shared" ca="1" si="9"/>
        <v>700.05385029617662</v>
      </c>
      <c r="AY23" s="52">
        <f t="shared" ca="1" si="9"/>
        <v>797.08855001087829</v>
      </c>
      <c r="AZ23" s="37">
        <f t="shared" si="14"/>
        <v>833.33333333333326</v>
      </c>
      <c r="BA23" s="37">
        <f t="shared" si="10"/>
        <v>866.66666666666663</v>
      </c>
      <c r="BB23" s="37">
        <f t="shared" si="10"/>
        <v>709.21985815602841</v>
      </c>
      <c r="BC23" s="37">
        <f t="shared" si="10"/>
        <v>772.43018419488999</v>
      </c>
      <c r="BD23" s="37">
        <f t="shared" si="10"/>
        <v>871.89805499664647</v>
      </c>
      <c r="BE23" s="37">
        <f t="shared" si="10"/>
        <v>887.97814207650276</v>
      </c>
      <c r="BF23" s="37">
        <f t="shared" si="10"/>
        <v>700.05385029617662</v>
      </c>
      <c r="BG23" s="38">
        <f t="shared" si="15"/>
        <v>5</v>
      </c>
      <c r="BH23" s="38">
        <f t="shared" si="11"/>
        <v>5</v>
      </c>
      <c r="BI23" s="38">
        <f t="shared" si="11"/>
        <v>5</v>
      </c>
      <c r="BJ23" s="38">
        <f t="shared" si="11"/>
        <v>5</v>
      </c>
      <c r="BK23" s="38">
        <f t="shared" si="11"/>
        <v>5</v>
      </c>
      <c r="BL23" s="38">
        <f t="shared" si="11"/>
        <v>5</v>
      </c>
      <c r="BM23" s="38">
        <f t="shared" si="11"/>
        <v>5</v>
      </c>
      <c r="BO23" s="124"/>
    </row>
    <row r="24" spans="2:67" ht="15" thickBot="1">
      <c r="B24" s="3" t="s">
        <v>48</v>
      </c>
      <c r="C24" s="39">
        <v>0.75</v>
      </c>
      <c r="D24" s="40">
        <v>0.79166666666666663</v>
      </c>
      <c r="E24" s="193">
        <v>0.40699999999999997</v>
      </c>
      <c r="F24" s="193">
        <v>0.47399999999999998</v>
      </c>
      <c r="G24" s="193">
        <v>0.50900000000000001</v>
      </c>
      <c r="H24" s="193">
        <v>0.50600000000000001</v>
      </c>
      <c r="I24" s="193">
        <v>0.57299999999999995</v>
      </c>
      <c r="J24" s="193">
        <v>0.59799999999999998</v>
      </c>
      <c r="K24" s="193">
        <v>0.73699999999999999</v>
      </c>
      <c r="L24" s="41">
        <f t="shared" ca="1" si="4"/>
        <v>930</v>
      </c>
      <c r="M24" s="42">
        <f t="shared" si="5"/>
        <v>5</v>
      </c>
      <c r="N24" s="43">
        <f t="shared" si="5"/>
        <v>5</v>
      </c>
      <c r="O24" s="43">
        <f t="shared" si="5"/>
        <v>5</v>
      </c>
      <c r="P24" s="43">
        <f t="shared" si="5"/>
        <v>5</v>
      </c>
      <c r="Q24" s="43">
        <f t="shared" si="5"/>
        <v>5</v>
      </c>
      <c r="R24" s="43">
        <f t="shared" si="5"/>
        <v>5</v>
      </c>
      <c r="S24" s="44">
        <f t="shared" si="5"/>
        <v>5</v>
      </c>
      <c r="T24" s="45">
        <f t="shared" ca="1" si="6"/>
        <v>155</v>
      </c>
      <c r="U24" s="46">
        <v>2600</v>
      </c>
      <c r="V24" s="47">
        <v>2600</v>
      </c>
      <c r="W24" s="47">
        <v>2600</v>
      </c>
      <c r="X24" s="47">
        <v>2600</v>
      </c>
      <c r="Y24" s="47">
        <v>2600</v>
      </c>
      <c r="Z24" s="47">
        <v>2600</v>
      </c>
      <c r="AA24" s="48">
        <v>2600</v>
      </c>
      <c r="AB24" s="49">
        <f t="shared" ca="1" si="7"/>
        <v>52000</v>
      </c>
      <c r="AC24" s="50">
        <f t="shared" ca="1" si="7"/>
        <v>52000</v>
      </c>
      <c r="AD24" s="50">
        <f t="shared" ca="1" si="7"/>
        <v>65000</v>
      </c>
      <c r="AE24" s="50">
        <f t="shared" ca="1" si="7"/>
        <v>65000</v>
      </c>
      <c r="AF24" s="50">
        <f t="shared" ca="1" si="7"/>
        <v>65000</v>
      </c>
      <c r="AG24" s="50">
        <f t="shared" ca="1" si="7"/>
        <v>52000</v>
      </c>
      <c r="AH24" s="51">
        <f t="shared" ca="1" si="7"/>
        <v>52000</v>
      </c>
      <c r="AI24" s="35">
        <f t="shared" ca="1" si="12"/>
        <v>403000</v>
      </c>
      <c r="AJ24" s="49">
        <f t="shared" ca="1" si="8"/>
        <v>48.839999999999996</v>
      </c>
      <c r="AK24" s="50">
        <f t="shared" ca="1" si="8"/>
        <v>56.879999999999995</v>
      </c>
      <c r="AL24" s="50">
        <f t="shared" ca="1" si="8"/>
        <v>76.349999999999994</v>
      </c>
      <c r="AM24" s="50">
        <f t="shared" ca="1" si="8"/>
        <v>75.900000000000006</v>
      </c>
      <c r="AN24" s="50">
        <f t="shared" ca="1" si="8"/>
        <v>85.949999999999989</v>
      </c>
      <c r="AO24" s="50">
        <f t="shared" ca="1" si="8"/>
        <v>71.759999999999991</v>
      </c>
      <c r="AP24" s="51">
        <f t="shared" ca="1" si="8"/>
        <v>88.44</v>
      </c>
      <c r="AQ24" s="36">
        <f t="shared" ca="1" si="13"/>
        <v>504.12</v>
      </c>
      <c r="AR24" s="49">
        <f t="shared" ca="1" si="9"/>
        <v>1064.7010647010648</v>
      </c>
      <c r="AS24" s="50">
        <f t="shared" ca="1" si="9"/>
        <v>914.20534458509144</v>
      </c>
      <c r="AT24" s="50">
        <f t="shared" ca="1" si="9"/>
        <v>851.34250163719719</v>
      </c>
      <c r="AU24" s="50">
        <f t="shared" ca="1" si="9"/>
        <v>856.38998682476938</v>
      </c>
      <c r="AV24" s="50">
        <f t="shared" ca="1" si="9"/>
        <v>756.25363583478781</v>
      </c>
      <c r="AW24" s="50">
        <f t="shared" ca="1" si="9"/>
        <v>724.63768115942037</v>
      </c>
      <c r="AX24" s="51">
        <f t="shared" ca="1" si="9"/>
        <v>587.9692446856626</v>
      </c>
      <c r="AY24" s="52">
        <f t="shared" ca="1" si="9"/>
        <v>799.41283821312391</v>
      </c>
      <c r="AZ24" s="37">
        <f t="shared" si="14"/>
        <v>1064.7010647010648</v>
      </c>
      <c r="BA24" s="37">
        <f t="shared" si="10"/>
        <v>914.20534458509144</v>
      </c>
      <c r="BB24" s="37">
        <f t="shared" si="10"/>
        <v>851.34250163719707</v>
      </c>
      <c r="BC24" s="37">
        <f t="shared" si="10"/>
        <v>856.38998682476938</v>
      </c>
      <c r="BD24" s="37">
        <f t="shared" si="10"/>
        <v>756.2536358347877</v>
      </c>
      <c r="BE24" s="37">
        <f t="shared" si="10"/>
        <v>724.63768115942025</v>
      </c>
      <c r="BF24" s="37">
        <f t="shared" si="10"/>
        <v>587.9692446856626</v>
      </c>
      <c r="BG24" s="38">
        <f t="shared" si="15"/>
        <v>5</v>
      </c>
      <c r="BH24" s="38">
        <f t="shared" si="11"/>
        <v>5</v>
      </c>
      <c r="BI24" s="38">
        <f t="shared" si="11"/>
        <v>5</v>
      </c>
      <c r="BJ24" s="38">
        <f t="shared" si="11"/>
        <v>5</v>
      </c>
      <c r="BK24" s="38">
        <f t="shared" si="11"/>
        <v>5</v>
      </c>
      <c r="BL24" s="38">
        <f t="shared" si="11"/>
        <v>5</v>
      </c>
      <c r="BM24" s="38">
        <f t="shared" si="11"/>
        <v>5</v>
      </c>
      <c r="BO24" s="124"/>
    </row>
    <row r="25" spans="2:67" ht="15" thickBot="1">
      <c r="B25" s="3" t="s">
        <v>48</v>
      </c>
      <c r="C25" s="39">
        <v>0.79166666666666663</v>
      </c>
      <c r="D25" s="40">
        <v>0.83333333333333337</v>
      </c>
      <c r="E25" s="193">
        <v>0.42299999999999999</v>
      </c>
      <c r="F25" s="193">
        <v>0.44400000000000001</v>
      </c>
      <c r="G25" s="193">
        <v>0.52100000000000002</v>
      </c>
      <c r="H25" s="193">
        <v>0.39700000000000002</v>
      </c>
      <c r="I25" s="193">
        <v>0.34699999999999998</v>
      </c>
      <c r="J25" s="193">
        <v>0.66400000000000003</v>
      </c>
      <c r="K25" s="193">
        <v>0.56799999999999995</v>
      </c>
      <c r="L25" s="41">
        <f t="shared" ca="1" si="4"/>
        <v>390</v>
      </c>
      <c r="M25" s="42">
        <f t="shared" si="5"/>
        <v>0</v>
      </c>
      <c r="N25" s="43">
        <f t="shared" si="5"/>
        <v>0</v>
      </c>
      <c r="O25" s="43">
        <f t="shared" si="5"/>
        <v>5</v>
      </c>
      <c r="P25" s="43">
        <f t="shared" si="5"/>
        <v>0</v>
      </c>
      <c r="Q25" s="43">
        <f t="shared" si="5"/>
        <v>0</v>
      </c>
      <c r="R25" s="43">
        <f t="shared" si="5"/>
        <v>5</v>
      </c>
      <c r="S25" s="44">
        <f t="shared" si="5"/>
        <v>5</v>
      </c>
      <c r="T25" s="45">
        <f t="shared" ca="1" si="6"/>
        <v>65</v>
      </c>
      <c r="U25" s="46">
        <v>8600</v>
      </c>
      <c r="V25" s="47">
        <v>8600</v>
      </c>
      <c r="W25" s="47">
        <v>8600</v>
      </c>
      <c r="X25" s="47">
        <v>8600</v>
      </c>
      <c r="Y25" s="47">
        <v>8600</v>
      </c>
      <c r="Z25" s="47">
        <v>8600</v>
      </c>
      <c r="AA25" s="48">
        <v>8600</v>
      </c>
      <c r="AB25" s="49">
        <f t="shared" ca="1" si="7"/>
        <v>0</v>
      </c>
      <c r="AC25" s="50">
        <f t="shared" ca="1" si="7"/>
        <v>0</v>
      </c>
      <c r="AD25" s="50">
        <f t="shared" ca="1" si="7"/>
        <v>215000</v>
      </c>
      <c r="AE25" s="50">
        <f t="shared" ca="1" si="7"/>
        <v>0</v>
      </c>
      <c r="AF25" s="50">
        <f t="shared" ca="1" si="7"/>
        <v>0</v>
      </c>
      <c r="AG25" s="50">
        <f t="shared" ca="1" si="7"/>
        <v>172000</v>
      </c>
      <c r="AH25" s="51">
        <f t="shared" ca="1" si="7"/>
        <v>172000</v>
      </c>
      <c r="AI25" s="35">
        <f t="shared" ca="1" si="12"/>
        <v>559000</v>
      </c>
      <c r="AJ25" s="49">
        <f t="shared" ca="1" si="8"/>
        <v>0</v>
      </c>
      <c r="AK25" s="50">
        <f t="shared" ca="1" si="8"/>
        <v>0</v>
      </c>
      <c r="AL25" s="50">
        <f t="shared" ca="1" si="8"/>
        <v>78.150000000000006</v>
      </c>
      <c r="AM25" s="50">
        <f t="shared" ca="1" si="8"/>
        <v>0</v>
      </c>
      <c r="AN25" s="50">
        <f t="shared" ca="1" si="8"/>
        <v>0</v>
      </c>
      <c r="AO25" s="50">
        <f t="shared" ca="1" si="8"/>
        <v>79.680000000000007</v>
      </c>
      <c r="AP25" s="51">
        <f t="shared" ca="1" si="8"/>
        <v>68.16</v>
      </c>
      <c r="AQ25" s="36">
        <f t="shared" ca="1" si="13"/>
        <v>225.99</v>
      </c>
      <c r="AR25" s="49" t="str">
        <f t="shared" ca="1" si="9"/>
        <v/>
      </c>
      <c r="AS25" s="50" t="str">
        <f t="shared" ca="1" si="9"/>
        <v/>
      </c>
      <c r="AT25" s="50">
        <f t="shared" ca="1" si="9"/>
        <v>2751.1196417146512</v>
      </c>
      <c r="AU25" s="50" t="str">
        <f t="shared" ca="1" si="9"/>
        <v/>
      </c>
      <c r="AV25" s="50" t="str">
        <f t="shared" ca="1" si="9"/>
        <v/>
      </c>
      <c r="AW25" s="50">
        <f t="shared" ca="1" si="9"/>
        <v>2158.6345381526103</v>
      </c>
      <c r="AX25" s="51">
        <f t="shared" ca="1" si="9"/>
        <v>2523.474178403756</v>
      </c>
      <c r="AY25" s="52">
        <f t="shared" ca="1" si="9"/>
        <v>2473.5607770255319</v>
      </c>
      <c r="AZ25" s="37">
        <f t="shared" si="14"/>
        <v>3388.4948778565799</v>
      </c>
      <c r="BA25" s="37">
        <f t="shared" si="10"/>
        <v>3228.2282282282281</v>
      </c>
      <c r="BB25" s="37">
        <f t="shared" si="10"/>
        <v>2751.1196417146512</v>
      </c>
      <c r="BC25" s="37">
        <f t="shared" si="10"/>
        <v>3610.4114189756501</v>
      </c>
      <c r="BD25" s="37">
        <f t="shared" si="10"/>
        <v>4130.6436119116233</v>
      </c>
      <c r="BE25" s="37">
        <f t="shared" si="10"/>
        <v>2158.6345381526103</v>
      </c>
      <c r="BF25" s="37">
        <f t="shared" si="10"/>
        <v>2523.474178403756</v>
      </c>
      <c r="BG25" s="38">
        <f t="shared" si="15"/>
        <v>0</v>
      </c>
      <c r="BH25" s="38">
        <f t="shared" si="11"/>
        <v>0</v>
      </c>
      <c r="BI25" s="38">
        <f t="shared" si="11"/>
        <v>5</v>
      </c>
      <c r="BJ25" s="38">
        <f t="shared" si="11"/>
        <v>0</v>
      </c>
      <c r="BK25" s="38">
        <f t="shared" si="11"/>
        <v>0</v>
      </c>
      <c r="BL25" s="38">
        <v>5</v>
      </c>
      <c r="BM25" s="38">
        <f t="shared" si="11"/>
        <v>5</v>
      </c>
      <c r="BO25" s="124"/>
    </row>
    <row r="26" spans="2:67" ht="15" thickBot="1">
      <c r="B26" s="3" t="s">
        <v>47</v>
      </c>
      <c r="C26" s="39">
        <v>0.83333333333333337</v>
      </c>
      <c r="D26" s="40">
        <v>0.875</v>
      </c>
      <c r="E26" s="193">
        <v>0.41299999999999998</v>
      </c>
      <c r="F26" s="193">
        <v>0.51500000000000001</v>
      </c>
      <c r="G26" s="193">
        <v>0.46400000000000002</v>
      </c>
      <c r="H26" s="193">
        <v>0.63200000000000001</v>
      </c>
      <c r="I26" s="193">
        <v>0.33100000000000002</v>
      </c>
      <c r="J26" s="193">
        <v>0.52600000000000002</v>
      </c>
      <c r="K26" s="193">
        <v>0.876</v>
      </c>
      <c r="L26" s="41">
        <f t="shared" ca="1" si="4"/>
        <v>1188</v>
      </c>
      <c r="M26" s="42">
        <f t="shared" si="5"/>
        <v>0</v>
      </c>
      <c r="N26" s="43">
        <f t="shared" si="5"/>
        <v>9</v>
      </c>
      <c r="O26" s="43">
        <f t="shared" si="5"/>
        <v>9</v>
      </c>
      <c r="P26" s="43">
        <f t="shared" si="5"/>
        <v>9</v>
      </c>
      <c r="Q26" s="43">
        <f t="shared" si="5"/>
        <v>0</v>
      </c>
      <c r="R26" s="43">
        <f t="shared" si="5"/>
        <v>9</v>
      </c>
      <c r="S26" s="44">
        <f t="shared" si="5"/>
        <v>9</v>
      </c>
      <c r="T26" s="45">
        <f t="shared" ca="1" si="6"/>
        <v>198</v>
      </c>
      <c r="U26" s="46">
        <v>14300</v>
      </c>
      <c r="V26" s="47">
        <v>14300</v>
      </c>
      <c r="W26" s="47">
        <v>14300</v>
      </c>
      <c r="X26" s="47">
        <v>14300</v>
      </c>
      <c r="Y26" s="47">
        <v>14300</v>
      </c>
      <c r="Z26" s="47">
        <v>14300</v>
      </c>
      <c r="AA26" s="48">
        <v>14300</v>
      </c>
      <c r="AB26" s="49">
        <f t="shared" ca="1" si="7"/>
        <v>0</v>
      </c>
      <c r="AC26" s="50">
        <f t="shared" ca="1" si="7"/>
        <v>514800</v>
      </c>
      <c r="AD26" s="50">
        <f t="shared" ca="1" si="7"/>
        <v>643500</v>
      </c>
      <c r="AE26" s="50">
        <f t="shared" ca="1" si="7"/>
        <v>643500</v>
      </c>
      <c r="AF26" s="50">
        <f t="shared" ca="1" si="7"/>
        <v>0</v>
      </c>
      <c r="AG26" s="50">
        <f t="shared" ca="1" si="7"/>
        <v>514800</v>
      </c>
      <c r="AH26" s="51">
        <f t="shared" ca="1" si="7"/>
        <v>514800</v>
      </c>
      <c r="AI26" s="35">
        <f t="shared" ca="1" si="12"/>
        <v>2831400</v>
      </c>
      <c r="AJ26" s="49">
        <f t="shared" ca="1" si="8"/>
        <v>0</v>
      </c>
      <c r="AK26" s="50">
        <f t="shared" ca="1" si="8"/>
        <v>111.24000000000001</v>
      </c>
      <c r="AL26" s="50">
        <f t="shared" ca="1" si="8"/>
        <v>125.28</v>
      </c>
      <c r="AM26" s="50">
        <f t="shared" ca="1" si="8"/>
        <v>170.64000000000001</v>
      </c>
      <c r="AN26" s="50">
        <f t="shared" ca="1" si="8"/>
        <v>0</v>
      </c>
      <c r="AO26" s="50">
        <f t="shared" ca="1" si="8"/>
        <v>113.616</v>
      </c>
      <c r="AP26" s="51">
        <f t="shared" ca="1" si="8"/>
        <v>189.21600000000001</v>
      </c>
      <c r="AQ26" s="36">
        <f t="shared" ca="1" si="13"/>
        <v>709.99200000000008</v>
      </c>
      <c r="AR26" s="49" t="str">
        <f t="shared" ca="1" si="9"/>
        <v/>
      </c>
      <c r="AS26" s="50">
        <f t="shared" ca="1" si="9"/>
        <v>4627.8317152103555</v>
      </c>
      <c r="AT26" s="50">
        <f t="shared" ca="1" si="9"/>
        <v>5136.4942528735628</v>
      </c>
      <c r="AU26" s="50">
        <f t="shared" ca="1" si="9"/>
        <v>3771.0970464135016</v>
      </c>
      <c r="AV26" s="50" t="str">
        <f t="shared" ca="1" si="9"/>
        <v/>
      </c>
      <c r="AW26" s="50">
        <f t="shared" ca="1" si="9"/>
        <v>4531.0519645120403</v>
      </c>
      <c r="AX26" s="51">
        <f t="shared" ca="1" si="9"/>
        <v>2720.7001522070013</v>
      </c>
      <c r="AY26" s="52">
        <f t="shared" ca="1" si="9"/>
        <v>3987.9322583916432</v>
      </c>
      <c r="AZ26" s="37">
        <f t="shared" si="14"/>
        <v>5770.7828894269578</v>
      </c>
      <c r="BA26" s="37">
        <f t="shared" si="10"/>
        <v>4627.8317152103564</v>
      </c>
      <c r="BB26" s="37">
        <f t="shared" si="10"/>
        <v>5136.4942528735637</v>
      </c>
      <c r="BC26" s="37">
        <f t="shared" si="10"/>
        <v>3771.0970464135025</v>
      </c>
      <c r="BD26" s="37">
        <f t="shared" si="10"/>
        <v>7200.4028197381676</v>
      </c>
      <c r="BE26" s="37">
        <f t="shared" si="10"/>
        <v>4531.0519645120403</v>
      </c>
      <c r="BF26" s="37">
        <f t="shared" si="10"/>
        <v>2720.7001522070018</v>
      </c>
      <c r="BG26" s="38"/>
      <c r="BH26" s="38">
        <v>9</v>
      </c>
      <c r="BI26" s="38">
        <v>9</v>
      </c>
      <c r="BJ26" s="38">
        <v>9</v>
      </c>
      <c r="BK26" s="38"/>
      <c r="BL26" s="38">
        <v>9</v>
      </c>
      <c r="BM26" s="38">
        <v>9</v>
      </c>
      <c r="BO26" s="124"/>
    </row>
    <row r="27" spans="2:67" ht="15" thickBot="1">
      <c r="B27" s="3" t="s">
        <v>47</v>
      </c>
      <c r="C27" s="39">
        <v>0.875</v>
      </c>
      <c r="D27" s="40">
        <v>0.91666666666666663</v>
      </c>
      <c r="E27" s="193">
        <v>0.29399999999999998</v>
      </c>
      <c r="F27" s="193">
        <v>0.53300000000000003</v>
      </c>
      <c r="G27" s="193">
        <v>0.74299999999999999</v>
      </c>
      <c r="H27" s="193">
        <v>0.41</v>
      </c>
      <c r="I27" s="193">
        <v>0.29699999999999999</v>
      </c>
      <c r="J27" s="193">
        <v>0.52100000000000002</v>
      </c>
      <c r="K27" s="193">
        <v>0.64300000000000002</v>
      </c>
      <c r="L27" s="41">
        <f t="shared" ca="1" si="4"/>
        <v>1188</v>
      </c>
      <c r="M27" s="42">
        <f t="shared" si="5"/>
        <v>0</v>
      </c>
      <c r="N27" s="43">
        <f t="shared" si="5"/>
        <v>9</v>
      </c>
      <c r="O27" s="43">
        <f t="shared" si="5"/>
        <v>9</v>
      </c>
      <c r="P27" s="43">
        <f t="shared" si="5"/>
        <v>9</v>
      </c>
      <c r="Q27" s="43">
        <f t="shared" si="5"/>
        <v>0</v>
      </c>
      <c r="R27" s="43">
        <f t="shared" si="5"/>
        <v>9</v>
      </c>
      <c r="S27" s="44">
        <f t="shared" si="5"/>
        <v>9</v>
      </c>
      <c r="T27" s="45">
        <f t="shared" ca="1" si="6"/>
        <v>198</v>
      </c>
      <c r="U27" s="46">
        <v>14300</v>
      </c>
      <c r="V27" s="47">
        <v>14300</v>
      </c>
      <c r="W27" s="47">
        <v>14300</v>
      </c>
      <c r="X27" s="47">
        <v>14300</v>
      </c>
      <c r="Y27" s="47">
        <v>14300</v>
      </c>
      <c r="Z27" s="47">
        <v>14300</v>
      </c>
      <c r="AA27" s="48">
        <v>14300</v>
      </c>
      <c r="AB27" s="49">
        <f t="shared" ca="1" si="7"/>
        <v>0</v>
      </c>
      <c r="AC27" s="50">
        <f t="shared" ca="1" si="7"/>
        <v>514800</v>
      </c>
      <c r="AD27" s="50">
        <f t="shared" ca="1" si="7"/>
        <v>643500</v>
      </c>
      <c r="AE27" s="50">
        <f t="shared" ca="1" si="7"/>
        <v>643500</v>
      </c>
      <c r="AF27" s="50">
        <f t="shared" ca="1" si="7"/>
        <v>0</v>
      </c>
      <c r="AG27" s="50">
        <f t="shared" ca="1" si="7"/>
        <v>514800</v>
      </c>
      <c r="AH27" s="51">
        <f t="shared" ca="1" si="7"/>
        <v>514800</v>
      </c>
      <c r="AI27" s="35">
        <f t="shared" ca="1" si="12"/>
        <v>2831400</v>
      </c>
      <c r="AJ27" s="49">
        <f t="shared" ca="1" si="8"/>
        <v>0</v>
      </c>
      <c r="AK27" s="50">
        <f t="shared" ca="1" si="8"/>
        <v>115.128</v>
      </c>
      <c r="AL27" s="50">
        <f t="shared" ca="1" si="8"/>
        <v>200.60999999999999</v>
      </c>
      <c r="AM27" s="50">
        <f t="shared" ca="1" si="8"/>
        <v>110.69999999999999</v>
      </c>
      <c r="AN27" s="50">
        <f t="shared" ca="1" si="8"/>
        <v>0</v>
      </c>
      <c r="AO27" s="50">
        <f t="shared" ca="1" si="8"/>
        <v>112.536</v>
      </c>
      <c r="AP27" s="51">
        <f t="shared" ca="1" si="8"/>
        <v>138.88800000000001</v>
      </c>
      <c r="AQ27" s="36">
        <f t="shared" ca="1" si="13"/>
        <v>677.86199999999997</v>
      </c>
      <c r="AR27" s="49" t="str">
        <f t="shared" ca="1" si="9"/>
        <v/>
      </c>
      <c r="AS27" s="50">
        <f t="shared" ca="1" si="9"/>
        <v>4471.5447154471549</v>
      </c>
      <c r="AT27" s="50">
        <f t="shared" ca="1" si="9"/>
        <v>3207.7164647824138</v>
      </c>
      <c r="AU27" s="50">
        <f t="shared" ca="1" si="9"/>
        <v>5813.0081300813017</v>
      </c>
      <c r="AV27" s="50" t="str">
        <f t="shared" ca="1" si="9"/>
        <v/>
      </c>
      <c r="AW27" s="50">
        <f t="shared" ca="1" si="9"/>
        <v>4574.5361484325012</v>
      </c>
      <c r="AX27" s="51">
        <f t="shared" ca="1" si="9"/>
        <v>3706.5837221358215</v>
      </c>
      <c r="AY27" s="52">
        <f t="shared" ca="1" si="9"/>
        <v>4176.9563716508674</v>
      </c>
      <c r="AZ27" s="37">
        <f t="shared" si="14"/>
        <v>8106.5759637188221</v>
      </c>
      <c r="BA27" s="37">
        <f t="shared" si="10"/>
        <v>4471.5447154471549</v>
      </c>
      <c r="BB27" s="37">
        <f t="shared" si="10"/>
        <v>3207.7164647824138</v>
      </c>
      <c r="BC27" s="37">
        <f t="shared" si="10"/>
        <v>5813.0081300813017</v>
      </c>
      <c r="BD27" s="37">
        <f t="shared" si="10"/>
        <v>8024.6913580246919</v>
      </c>
      <c r="BE27" s="37">
        <f t="shared" si="10"/>
        <v>4574.5361484325022</v>
      </c>
      <c r="BF27" s="37">
        <f t="shared" si="10"/>
        <v>3706.583722135822</v>
      </c>
      <c r="BG27" s="38"/>
      <c r="BH27" s="38">
        <v>9</v>
      </c>
      <c r="BI27" s="38">
        <v>9</v>
      </c>
      <c r="BJ27" s="38">
        <v>9</v>
      </c>
      <c r="BK27" s="38"/>
      <c r="BL27" s="38">
        <v>9</v>
      </c>
      <c r="BM27" s="38">
        <v>9</v>
      </c>
      <c r="BO27" s="124"/>
    </row>
    <row r="28" spans="2:67" ht="15" thickBot="1">
      <c r="B28" s="3" t="s">
        <v>47</v>
      </c>
      <c r="C28" s="39">
        <v>0.91666666666666663</v>
      </c>
      <c r="D28" s="40">
        <v>0.95833333333333337</v>
      </c>
      <c r="E28" s="193">
        <v>0.253</v>
      </c>
      <c r="F28" s="193">
        <v>0.39400000000000002</v>
      </c>
      <c r="G28" s="193">
        <v>0.51400000000000001</v>
      </c>
      <c r="H28" s="193">
        <v>0.21099999999999999</v>
      </c>
      <c r="I28" s="193">
        <v>0.371</v>
      </c>
      <c r="J28" s="193">
        <v>0.316</v>
      </c>
      <c r="K28" s="193">
        <v>0.28399999999999997</v>
      </c>
      <c r="L28" s="41">
        <f t="shared" ca="1" si="4"/>
        <v>756</v>
      </c>
      <c r="M28" s="42">
        <f t="shared" si="5"/>
        <v>0</v>
      </c>
      <c r="N28" s="43">
        <f t="shared" si="5"/>
        <v>9</v>
      </c>
      <c r="O28" s="43">
        <f t="shared" si="5"/>
        <v>9</v>
      </c>
      <c r="P28" s="43">
        <f t="shared" si="5"/>
        <v>0</v>
      </c>
      <c r="Q28" s="43">
        <f t="shared" si="5"/>
        <v>9</v>
      </c>
      <c r="R28" s="43">
        <f t="shared" si="5"/>
        <v>0</v>
      </c>
      <c r="S28" s="44">
        <f t="shared" si="5"/>
        <v>0</v>
      </c>
      <c r="T28" s="45">
        <f t="shared" ca="1" si="6"/>
        <v>126</v>
      </c>
      <c r="U28" s="46">
        <v>13600</v>
      </c>
      <c r="V28" s="47">
        <v>13600</v>
      </c>
      <c r="W28" s="47">
        <v>13600</v>
      </c>
      <c r="X28" s="47">
        <v>13600</v>
      </c>
      <c r="Y28" s="47">
        <v>13600</v>
      </c>
      <c r="Z28" s="47">
        <v>13600</v>
      </c>
      <c r="AA28" s="48">
        <v>13600</v>
      </c>
      <c r="AB28" s="49">
        <f t="shared" ca="1" si="7"/>
        <v>0</v>
      </c>
      <c r="AC28" s="50">
        <f t="shared" ca="1" si="7"/>
        <v>489600</v>
      </c>
      <c r="AD28" s="50">
        <f t="shared" ca="1" si="7"/>
        <v>612000</v>
      </c>
      <c r="AE28" s="50">
        <f t="shared" ca="1" si="7"/>
        <v>0</v>
      </c>
      <c r="AF28" s="50">
        <f t="shared" ca="1" si="7"/>
        <v>612000</v>
      </c>
      <c r="AG28" s="50">
        <f t="shared" ca="1" si="7"/>
        <v>0</v>
      </c>
      <c r="AH28" s="51">
        <f t="shared" ca="1" si="7"/>
        <v>0</v>
      </c>
      <c r="AI28" s="35">
        <f t="shared" ca="1" si="12"/>
        <v>1713600</v>
      </c>
      <c r="AJ28" s="49">
        <f t="shared" ca="1" si="8"/>
        <v>0</v>
      </c>
      <c r="AK28" s="50">
        <f t="shared" ca="1" si="8"/>
        <v>85.103999999999999</v>
      </c>
      <c r="AL28" s="50">
        <f t="shared" ca="1" si="8"/>
        <v>138.78</v>
      </c>
      <c r="AM28" s="50">
        <f t="shared" ca="1" si="8"/>
        <v>0</v>
      </c>
      <c r="AN28" s="50">
        <f t="shared" ca="1" si="8"/>
        <v>100.17</v>
      </c>
      <c r="AO28" s="50">
        <f t="shared" ca="1" si="8"/>
        <v>0</v>
      </c>
      <c r="AP28" s="51">
        <f t="shared" ca="1" si="8"/>
        <v>0</v>
      </c>
      <c r="AQ28" s="36">
        <f t="shared" ca="1" si="13"/>
        <v>324.05400000000003</v>
      </c>
      <c r="AR28" s="49" t="str">
        <f t="shared" ca="1" si="9"/>
        <v/>
      </c>
      <c r="AS28" s="50">
        <f t="shared" ca="1" si="9"/>
        <v>5752.9610829103212</v>
      </c>
      <c r="AT28" s="50">
        <f t="shared" ca="1" si="9"/>
        <v>4409.8573281452655</v>
      </c>
      <c r="AU28" s="50" t="str">
        <f t="shared" ca="1" si="9"/>
        <v/>
      </c>
      <c r="AV28" s="50">
        <f t="shared" ca="1" si="9"/>
        <v>6109.6136567834683</v>
      </c>
      <c r="AW28" s="50" t="str">
        <f t="shared" ca="1" si="9"/>
        <v/>
      </c>
      <c r="AX28" s="51" t="str">
        <f t="shared" ca="1" si="9"/>
        <v/>
      </c>
      <c r="AY28" s="52">
        <f t="shared" ca="1" si="9"/>
        <v>5288.007554296506</v>
      </c>
      <c r="AZ28" s="37">
        <f t="shared" si="14"/>
        <v>8959.156785243742</v>
      </c>
      <c r="BA28" s="37">
        <f t="shared" si="10"/>
        <v>5752.9610829103212</v>
      </c>
      <c r="BB28" s="37">
        <f t="shared" si="10"/>
        <v>4409.8573281452655</v>
      </c>
      <c r="BC28" s="37">
        <f t="shared" si="10"/>
        <v>10742.496050552922</v>
      </c>
      <c r="BD28" s="37">
        <f t="shared" si="10"/>
        <v>6109.6136567834674</v>
      </c>
      <c r="BE28" s="37">
        <f t="shared" si="10"/>
        <v>7172.995780590717</v>
      </c>
      <c r="BF28" s="37">
        <f t="shared" si="10"/>
        <v>7981.2206572769956</v>
      </c>
      <c r="BG28" s="38"/>
      <c r="BH28" s="38">
        <v>9</v>
      </c>
      <c r="BI28" s="38">
        <v>9</v>
      </c>
      <c r="BJ28" s="38"/>
      <c r="BK28" s="38">
        <v>9</v>
      </c>
      <c r="BL28" s="38"/>
      <c r="BM28" s="38"/>
      <c r="BO28" s="124"/>
    </row>
    <row r="29" spans="2:67" ht="15" thickBot="1">
      <c r="B29" s="3" t="s">
        <v>49</v>
      </c>
      <c r="C29" s="54">
        <v>0.95833333333333337</v>
      </c>
      <c r="D29" s="55">
        <v>0</v>
      </c>
      <c r="E29" s="193">
        <v>0.20200000000000001</v>
      </c>
      <c r="F29" s="193">
        <v>0.34499999999999997</v>
      </c>
      <c r="G29" s="193">
        <v>0.32400000000000001</v>
      </c>
      <c r="H29" s="193">
        <v>0.33800000000000002</v>
      </c>
      <c r="I29" s="193">
        <v>0.14499999999999999</v>
      </c>
      <c r="J29" s="193">
        <v>0.378</v>
      </c>
      <c r="K29" s="193">
        <v>0.247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61">
        <v>8600</v>
      </c>
      <c r="V29" s="62">
        <v>8600</v>
      </c>
      <c r="W29" s="62">
        <v>8600</v>
      </c>
      <c r="X29" s="62">
        <v>8600</v>
      </c>
      <c r="Y29" s="62">
        <v>8600</v>
      </c>
      <c r="Z29" s="62">
        <v>8600</v>
      </c>
      <c r="AA29" s="63">
        <v>8600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12"/>
        <v>0</v>
      </c>
      <c r="AJ29" s="64">
        <f t="shared" ca="1" si="8"/>
        <v>0</v>
      </c>
      <c r="AK29" s="65">
        <f t="shared" ca="1" si="8"/>
        <v>0</v>
      </c>
      <c r="AL29" s="65">
        <f t="shared" ca="1" si="8"/>
        <v>0</v>
      </c>
      <c r="AM29" s="65">
        <f t="shared" ca="1" si="8"/>
        <v>0</v>
      </c>
      <c r="AN29" s="65">
        <f t="shared" ca="1" si="8"/>
        <v>0</v>
      </c>
      <c r="AO29" s="65">
        <f t="shared" ca="1" si="8"/>
        <v>0</v>
      </c>
      <c r="AP29" s="66">
        <f t="shared" ca="1" si="8"/>
        <v>0</v>
      </c>
      <c r="AQ29" s="36">
        <f t="shared" ca="1" si="13"/>
        <v>0</v>
      </c>
      <c r="AR29" s="64" t="str">
        <f t="shared" ca="1" si="9"/>
        <v/>
      </c>
      <c r="AS29" s="65" t="str">
        <f t="shared" ca="1" si="9"/>
        <v/>
      </c>
      <c r="AT29" s="65" t="str">
        <f t="shared" ca="1" si="9"/>
        <v/>
      </c>
      <c r="AU29" s="65" t="str">
        <f t="shared" ca="1" si="9"/>
        <v/>
      </c>
      <c r="AV29" s="65" t="str">
        <f t="shared" ca="1" si="9"/>
        <v/>
      </c>
      <c r="AW29" s="65" t="str">
        <f t="shared" ca="1" si="9"/>
        <v/>
      </c>
      <c r="AX29" s="66" t="str">
        <f t="shared" ca="1" si="9"/>
        <v/>
      </c>
      <c r="AY29" s="67" t="str">
        <f t="shared" ca="1" si="9"/>
        <v/>
      </c>
      <c r="AZ29" s="37">
        <f t="shared" si="14"/>
        <v>7095.7095709570949</v>
      </c>
      <c r="BA29" s="37">
        <f t="shared" si="10"/>
        <v>4154.5893719806763</v>
      </c>
      <c r="BB29" s="37">
        <f t="shared" si="10"/>
        <v>4423.8683127572012</v>
      </c>
      <c r="BC29" s="37">
        <f t="shared" si="10"/>
        <v>4240.6311637080862</v>
      </c>
      <c r="BD29" s="37">
        <f t="shared" si="10"/>
        <v>9885.0574712643684</v>
      </c>
      <c r="BE29" s="37">
        <f t="shared" si="10"/>
        <v>3791.8871252204585</v>
      </c>
      <c r="BF29" s="37">
        <f t="shared" si="10"/>
        <v>5802.9689608636972</v>
      </c>
      <c r="BG29" s="38">
        <f t="shared" ref="BG29" si="16">IFERROR(VLOOKUP(AZ29,$BP$3:$BQ$5,2,TRUE),"")</f>
        <v>0</v>
      </c>
      <c r="BH29" s="38"/>
      <c r="BI29" s="38"/>
      <c r="BJ29" s="38"/>
      <c r="BK29" s="38"/>
      <c r="BL29" s="38"/>
      <c r="BM29" s="38">
        <f t="shared" ref="BM29" si="17">IFERROR(VLOOKUP(BF29,$BP$3:$BQ$5,2,TRUE),"")</f>
        <v>0</v>
      </c>
      <c r="BO29" s="124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8">SUM(M6:M29)</f>
        <v>50</v>
      </c>
      <c r="N30" s="70">
        <f t="shared" si="18"/>
        <v>77</v>
      </c>
      <c r="O30" s="70">
        <f t="shared" si="18"/>
        <v>72</v>
      </c>
      <c r="P30" s="70">
        <f t="shared" si="18"/>
        <v>68</v>
      </c>
      <c r="Q30" s="70">
        <f t="shared" si="18"/>
        <v>34</v>
      </c>
      <c r="R30" s="70">
        <f t="shared" si="18"/>
        <v>68</v>
      </c>
      <c r="S30" s="70">
        <f t="shared" si="18"/>
        <v>63</v>
      </c>
      <c r="T30" s="71">
        <f t="shared" ca="1" si="18"/>
        <v>1902</v>
      </c>
      <c r="U30" s="68"/>
      <c r="V30" s="68"/>
      <c r="W30" s="68"/>
      <c r="X30" s="68"/>
      <c r="Y30" s="68"/>
      <c r="Z30" s="68"/>
      <c r="AA30" s="68"/>
      <c r="AB30" s="70" t="e">
        <f t="shared" ref="AB30:AQ30" ca="1" si="19">SUM(AB6:AB29)</f>
        <v>#VALUE!</v>
      </c>
      <c r="AC30" s="70" t="e">
        <f t="shared" ca="1" si="19"/>
        <v>#VALUE!</v>
      </c>
      <c r="AD30" s="70" t="e">
        <f t="shared" ca="1" si="19"/>
        <v>#VALUE!</v>
      </c>
      <c r="AE30" s="70" t="e">
        <f t="shared" ca="1" si="19"/>
        <v>#VALUE!</v>
      </c>
      <c r="AF30" s="70" t="e">
        <f t="shared" ca="1" si="19"/>
        <v>#VALUE!</v>
      </c>
      <c r="AG30" s="70" t="e">
        <f t="shared" ca="1" si="19"/>
        <v>#VALUE!</v>
      </c>
      <c r="AH30" s="70" t="e">
        <f t="shared" ca="1" si="19"/>
        <v>#VALUE!</v>
      </c>
      <c r="AI30" s="71">
        <f t="shared" ca="1" si="19"/>
        <v>11864400</v>
      </c>
      <c r="AJ30" s="70" t="e">
        <f t="shared" ca="1" si="19"/>
        <v>#VALUE!</v>
      </c>
      <c r="AK30" s="70" t="e">
        <f t="shared" ca="1" si="19"/>
        <v>#VALUE!</v>
      </c>
      <c r="AL30" s="70" t="e">
        <f t="shared" ca="1" si="19"/>
        <v>#VALUE!</v>
      </c>
      <c r="AM30" s="70" t="e">
        <f t="shared" ca="1" si="19"/>
        <v>#VALUE!</v>
      </c>
      <c r="AN30" s="70" t="e">
        <f t="shared" ca="1" si="19"/>
        <v>#VALUE!</v>
      </c>
      <c r="AO30" s="70" t="e">
        <f t="shared" ca="1" si="19"/>
        <v>#VALUE!</v>
      </c>
      <c r="AP30" s="70" t="e">
        <f t="shared" ca="1" si="19"/>
        <v>#VALUE!</v>
      </c>
      <c r="AQ30" s="71">
        <f t="shared" ca="1" si="19"/>
        <v>5315.9279999999999</v>
      </c>
      <c r="AR30" s="70" t="e">
        <f t="shared" ref="AR30:AY30" ca="1" si="20">AB30/AJ30</f>
        <v>#VALUE!</v>
      </c>
      <c r="AS30" s="70" t="e">
        <f t="shared" ca="1" si="20"/>
        <v>#VALUE!</v>
      </c>
      <c r="AT30" s="70" t="e">
        <f t="shared" ca="1" si="20"/>
        <v>#VALUE!</v>
      </c>
      <c r="AU30" s="70" t="e">
        <f t="shared" ca="1" si="20"/>
        <v>#VALUE!</v>
      </c>
      <c r="AV30" s="70" t="e">
        <f t="shared" ca="1" si="20"/>
        <v>#VALUE!</v>
      </c>
      <c r="AW30" s="70" t="e">
        <f t="shared" ca="1" si="20"/>
        <v>#VALUE!</v>
      </c>
      <c r="AX30" s="70" t="e">
        <f t="shared" ca="1" si="20"/>
        <v>#VALUE!</v>
      </c>
      <c r="AY30" s="72">
        <f t="shared" ca="1" si="20"/>
        <v>2231.8586707720647</v>
      </c>
      <c r="AZ30" s="73"/>
      <c r="BA30" s="73"/>
      <c r="BB30" s="73"/>
      <c r="BC30" s="73"/>
      <c r="BD30" s="73"/>
      <c r="BE30" s="73"/>
      <c r="BF30" s="73"/>
    </row>
    <row r="31" spans="2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3"/>
      <c r="C32" s="68"/>
      <c r="D32" s="68"/>
      <c r="E32" s="80">
        <f>M32</f>
        <v>10400000</v>
      </c>
      <c r="F32" s="68"/>
      <c r="G32" s="68"/>
      <c r="H32" s="69"/>
      <c r="I32" s="69"/>
      <c r="J32" s="69"/>
      <c r="L32" s="76" t="s">
        <v>26</v>
      </c>
      <c r="M32" s="99">
        <v>10400000</v>
      </c>
      <c r="N32" s="78"/>
      <c r="O32" s="77"/>
      <c r="P32" s="74"/>
      <c r="Q32" s="74"/>
      <c r="R32" s="77"/>
      <c r="S32" s="77"/>
      <c r="T32" s="77"/>
      <c r="U32" s="74"/>
      <c r="V32" s="133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1711.9080000000001</v>
      </c>
      <c r="AR32" s="68"/>
      <c r="AS32" s="68"/>
      <c r="AT32" s="68"/>
      <c r="AU32" s="68"/>
      <c r="AV32" s="68"/>
      <c r="AW32" s="68"/>
      <c r="AX32" s="68"/>
      <c r="AY32" s="81">
        <f ca="1">AI30</f>
        <v>11864400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188" t="s">
        <v>31</v>
      </c>
      <c r="M33" s="78">
        <f ca="1">AI30/AQ30</f>
        <v>2231.8586707720647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0.3220337070028037</v>
      </c>
      <c r="AR33" s="68"/>
      <c r="AS33" s="68"/>
      <c r="AT33" s="68"/>
      <c r="AU33" s="68"/>
      <c r="AV33" s="68"/>
      <c r="AW33" s="68"/>
      <c r="AX33" s="68"/>
      <c r="AY33" s="84">
        <f ca="1">AI30-M32</f>
        <v>1464400</v>
      </c>
      <c r="AZ33" s="73">
        <f ca="1">AQ30*70%</f>
        <v>3721.1495999999997</v>
      </c>
      <c r="BA33" s="73">
        <v>1635.8327999999999</v>
      </c>
      <c r="BB33" s="73">
        <f ca="1">BA33+AZ33</f>
        <v>5356.9823999999999</v>
      </c>
      <c r="BC33" s="73">
        <f ca="1">AY32</f>
        <v>11864400</v>
      </c>
      <c r="BD33" s="73">
        <f ca="1">BC33/BB33</f>
        <v>2214.7543363218815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188" t="s">
        <v>32</v>
      </c>
      <c r="M34" s="85">
        <f ca="1">M33*3</f>
        <v>6695.5760123161945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>
        <f ca="1">AQ32*0.7</f>
        <v>1198.3356000000001</v>
      </c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>
        <f ca="1">M32/AY30</f>
        <v>4659.7932638818647</v>
      </c>
      <c r="BA35" s="73"/>
      <c r="BB35" s="73"/>
      <c r="BC35" s="73"/>
      <c r="BD35" s="73"/>
      <c r="BE35" s="73"/>
      <c r="BF35" s="73"/>
    </row>
    <row r="36" spans="1:58">
      <c r="AZ36" s="147">
        <f ca="1">AZ35*70%</f>
        <v>3261.855284717305</v>
      </c>
      <c r="BA36" s="73"/>
      <c r="BB36" s="73">
        <f ca="1">SUM(AQ26:AQ28)</f>
        <v>1711.9080000000001</v>
      </c>
      <c r="BC36" s="142">
        <f ca="1">BB36/BB33</f>
        <v>0.31956573163279389</v>
      </c>
      <c r="BD36" s="73"/>
    </row>
    <row r="38" spans="1:58" s="96" customFormat="1" ht="15.6">
      <c r="A38" s="95"/>
      <c r="B38" s="119"/>
    </row>
    <row r="40" spans="1:58">
      <c r="A40" s="97"/>
      <c r="B40" s="97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5" priority="1" operator="containsText" text="Paid">
      <formula>NOT(ISERROR(SEARCH("Paid",B6)))</formula>
    </cfRule>
    <cfRule type="containsText" dxfId="14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T38"/>
  <sheetViews>
    <sheetView zoomScale="50" zoomScaleNormal="50" workbookViewId="0">
      <selection activeCell="BK27" sqref="BK27"/>
    </sheetView>
  </sheetViews>
  <sheetFormatPr defaultRowHeight="14.4"/>
  <cols>
    <col min="1" max="1" width="12.77734375" bestFit="1" customWidth="1"/>
    <col min="2" max="2" width="12" bestFit="1" customWidth="1"/>
    <col min="3" max="3" width="11.5546875" bestFit="1" customWidth="1"/>
    <col min="4" max="4" width="9.77734375" bestFit="1" customWidth="1"/>
    <col min="5" max="5" width="6.5546875" bestFit="1" customWidth="1"/>
    <col min="6" max="6" width="14.21875" bestFit="1" customWidth="1"/>
    <col min="7" max="7" width="16.77734375" bestFit="1" customWidth="1"/>
    <col min="8" max="8" width="8.77734375" bestFit="1" customWidth="1"/>
    <col min="9" max="9" width="6.5546875" bestFit="1" customWidth="1"/>
    <col min="10" max="10" width="9.77734375" bestFit="1" customWidth="1"/>
    <col min="11" max="11" width="10.21875" bestFit="1" customWidth="1"/>
    <col min="12" max="12" width="17.77734375" hidden="1" customWidth="1"/>
    <col min="13" max="13" width="17.44140625" hidden="1" customWidth="1"/>
    <col min="14" max="14" width="9.44140625" hidden="1" customWidth="1"/>
    <col min="15" max="15" width="8.44140625" hidden="1" customWidth="1"/>
    <col min="16" max="16" width="10.5546875" hidden="1" customWidth="1"/>
    <col min="17" max="17" width="16.21875" hidden="1" customWidth="1"/>
    <col min="18" max="18" width="9.21875" hidden="1" customWidth="1"/>
    <col min="19" max="19" width="8" hidden="1" customWidth="1"/>
    <col min="20" max="20" width="8.5546875" style="181" hidden="1" customWidth="1"/>
    <col min="21" max="27" width="9.44140625" hidden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21875" hidden="1" customWidth="1"/>
    <col min="34" max="34" width="8" hidden="1" customWidth="1"/>
    <col min="35" max="35" width="14.44140625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19.77734375" customWidth="1"/>
    <col min="44" max="44" width="9" hidden="1" customWidth="1"/>
    <col min="45" max="45" width="9.44140625" hidden="1" customWidth="1"/>
    <col min="46" max="50" width="9" hidden="1" customWidth="1"/>
    <col min="51" max="51" width="15.44140625" bestFit="1" customWidth="1"/>
    <col min="52" max="52" width="12.44140625" bestFit="1" customWidth="1"/>
    <col min="53" max="53" width="11.21875" bestFit="1" customWidth="1"/>
    <col min="54" max="54" width="12" bestFit="1" customWidth="1"/>
    <col min="55" max="55" width="16.21875" bestFit="1" customWidth="1"/>
    <col min="56" max="56" width="11.777343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  <col min="66" max="66" width="8" style="134" customWidth="1"/>
  </cols>
  <sheetData>
    <row r="1" spans="1:72" ht="31.2">
      <c r="A1" s="314">
        <v>43466</v>
      </c>
      <c r="B1" s="315" t="s">
        <v>41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N1" s="135"/>
    </row>
    <row r="2" spans="1:72" ht="31.8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N2" s="135"/>
    </row>
    <row r="3" spans="1:72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46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N3" s="136"/>
      <c r="BP3" s="1">
        <v>0</v>
      </c>
      <c r="BQ3">
        <v>10</v>
      </c>
      <c r="BS3" s="1">
        <v>0</v>
      </c>
      <c r="BT3">
        <v>7</v>
      </c>
    </row>
    <row r="4" spans="1:72" ht="15" thickBot="1">
      <c r="B4" s="3"/>
      <c r="C4" s="221"/>
      <c r="D4" s="222"/>
      <c r="E4" s="128"/>
      <c r="F4" s="129"/>
      <c r="G4" s="129"/>
      <c r="H4" s="129"/>
      <c r="I4" s="129"/>
      <c r="J4" s="129"/>
      <c r="K4" s="130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4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N4" s="136"/>
      <c r="BP4">
        <v>3000</v>
      </c>
      <c r="BQ4">
        <v>10</v>
      </c>
      <c r="BS4">
        <v>7000</v>
      </c>
      <c r="BT4">
        <v>4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31" t="s">
        <v>18</v>
      </c>
      <c r="F5" s="131" t="s">
        <v>19</v>
      </c>
      <c r="G5" s="131" t="s">
        <v>20</v>
      </c>
      <c r="H5" s="131" t="s">
        <v>21</v>
      </c>
      <c r="I5" s="131" t="s">
        <v>22</v>
      </c>
      <c r="J5" s="131" t="s">
        <v>23</v>
      </c>
      <c r="K5" s="131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8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N5" s="137"/>
      <c r="BP5">
        <f>BP4+500</f>
        <v>3500</v>
      </c>
      <c r="BQ5">
        <v>0</v>
      </c>
      <c r="BS5">
        <f>BS4+500</f>
        <v>7500</v>
      </c>
      <c r="BT5">
        <v>0</v>
      </c>
    </row>
    <row r="6" spans="1:72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93">
        <v>0.02</v>
      </c>
      <c r="F6" s="193">
        <v>6.3E-2</v>
      </c>
      <c r="G6" s="193">
        <v>5.2999999999999999E-2</v>
      </c>
      <c r="H6" s="193">
        <v>2.5000000000000001E-2</v>
      </c>
      <c r="I6" s="193">
        <v>2.1000000000000001E-2</v>
      </c>
      <c r="J6" s="193">
        <v>6.6000000000000003E-2</v>
      </c>
      <c r="K6" s="193">
        <v>4.1000000000000002E-2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172">
        <f t="shared" ref="T6:T29" ca="1" si="6">IFERROR(M6*M$4+N6*N$4+O6*O$4+P6*P$4+Q6*Q$4+R6*R$4+S6*S$4,"0")</f>
        <v>0</v>
      </c>
      <c r="U6" s="29">
        <v>1700</v>
      </c>
      <c r="V6" s="30">
        <v>1700</v>
      </c>
      <c r="W6" s="30">
        <v>1700</v>
      </c>
      <c r="X6" s="30">
        <v>1700</v>
      </c>
      <c r="Y6" s="30">
        <v>1700</v>
      </c>
      <c r="Z6" s="30">
        <v>1700</v>
      </c>
      <c r="AA6" s="31">
        <v>1700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IFERROR(SUM(AB6:AH6),"0")</f>
        <v>0</v>
      </c>
      <c r="AJ6" s="32">
        <f t="shared" ref="AJ6:AP29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ca="1">IFERROR(SUM(AJ6:AP6),"0")</f>
        <v>0</v>
      </c>
      <c r="AR6" s="32" t="str">
        <f t="shared" ref="AR6:AX29" ca="1" si="9">IFERROR(AB6/AJ6,"")</f>
        <v/>
      </c>
      <c r="AS6" s="33" t="str">
        <f t="shared" ca="1" si="9"/>
        <v/>
      </c>
      <c r="AT6" s="33" t="str">
        <f t="shared" ca="1" si="9"/>
        <v/>
      </c>
      <c r="AU6" s="33" t="str">
        <f t="shared" ca="1" si="9"/>
        <v/>
      </c>
      <c r="AV6" s="33" t="str">
        <f t="shared" ca="1" si="9"/>
        <v/>
      </c>
      <c r="AW6" s="33" t="str">
        <f t="shared" ca="1" si="9"/>
        <v/>
      </c>
      <c r="AX6" s="34" t="str">
        <f t="shared" ca="1" si="9"/>
        <v/>
      </c>
      <c r="AY6" s="36" t="str">
        <f ca="1">IFERROR(AI6/AQ6,"0")</f>
        <v>0</v>
      </c>
      <c r="AZ6" s="37">
        <f>IFERROR(U6/6/E6,"0")</f>
        <v>14166.666666666666</v>
      </c>
      <c r="BA6" s="37">
        <f t="shared" ref="BA6:BF29" si="10">IFERROR(V6/6/F6,"0")</f>
        <v>4497.3544973544967</v>
      </c>
      <c r="BB6" s="37">
        <f t="shared" si="10"/>
        <v>5345.9119496855346</v>
      </c>
      <c r="BC6" s="37">
        <f t="shared" si="10"/>
        <v>11333.333333333332</v>
      </c>
      <c r="BD6" s="37">
        <f t="shared" si="10"/>
        <v>13492.063492063491</v>
      </c>
      <c r="BE6" s="37">
        <f t="shared" si="10"/>
        <v>4292.9292929292924</v>
      </c>
      <c r="BF6" s="37">
        <f t="shared" si="10"/>
        <v>6910.5691056910564</v>
      </c>
      <c r="BG6" s="38">
        <f>VLOOKUP(AZ6,$BP$3:$BQ$7,2,TRUE)</f>
        <v>0</v>
      </c>
      <c r="BH6" s="38">
        <f t="shared" ref="BH6:BM6" si="11">VLOOKUP(BA6,$BP$3:$BQ$7,2,TRUE)</f>
        <v>0</v>
      </c>
      <c r="BI6" s="38">
        <f t="shared" si="11"/>
        <v>0</v>
      </c>
      <c r="BJ6" s="38">
        <f t="shared" si="11"/>
        <v>0</v>
      </c>
      <c r="BK6" s="38">
        <f t="shared" si="11"/>
        <v>0</v>
      </c>
      <c r="BL6" s="38">
        <f t="shared" si="11"/>
        <v>0</v>
      </c>
      <c r="BM6" s="38">
        <f t="shared" si="11"/>
        <v>0</v>
      </c>
      <c r="BN6" s="138"/>
      <c r="BO6" s="139"/>
      <c r="BP6">
        <f>BP5+500</f>
        <v>4000</v>
      </c>
      <c r="BQ6">
        <v>0</v>
      </c>
      <c r="BS6">
        <f>BS5+500</f>
        <v>8000</v>
      </c>
      <c r="BT6">
        <v>0</v>
      </c>
    </row>
    <row r="7" spans="1:72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93">
        <v>6.0000000000000001E-3</v>
      </c>
      <c r="F7" s="193">
        <v>0.03</v>
      </c>
      <c r="G7" s="193">
        <v>1.7000000000000001E-2</v>
      </c>
      <c r="H7" s="193">
        <v>3.1E-2</v>
      </c>
      <c r="I7" s="193">
        <v>5.0000000000000001E-3</v>
      </c>
      <c r="J7" s="193">
        <v>1.4999999999999999E-2</v>
      </c>
      <c r="K7" s="193">
        <v>6.0000000000000001E-3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173">
        <f t="shared" ca="1" si="6"/>
        <v>0</v>
      </c>
      <c r="U7" s="46">
        <v>1700</v>
      </c>
      <c r="V7" s="47">
        <v>1700</v>
      </c>
      <c r="W7" s="47">
        <v>1700</v>
      </c>
      <c r="X7" s="47">
        <v>1700</v>
      </c>
      <c r="Y7" s="47">
        <v>1700</v>
      </c>
      <c r="Z7" s="47">
        <v>1700</v>
      </c>
      <c r="AA7" s="48">
        <v>1700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29" ca="1" si="12">IFERROR(SUM(AB7:AH7),"0")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36">
        <f t="shared" ref="AQ7:AQ29" ca="1" si="13">IFERROR(SUM(AJ7:AP7),"0")</f>
        <v>0</v>
      </c>
      <c r="AR7" s="49" t="str">
        <f t="shared" ca="1" si="9"/>
        <v/>
      </c>
      <c r="AS7" s="50" t="str">
        <f t="shared" ca="1" si="9"/>
        <v/>
      </c>
      <c r="AT7" s="50" t="str">
        <f t="shared" ca="1" si="9"/>
        <v/>
      </c>
      <c r="AU7" s="50" t="str">
        <f t="shared" ca="1" si="9"/>
        <v/>
      </c>
      <c r="AV7" s="50" t="str">
        <f t="shared" ca="1" si="9"/>
        <v/>
      </c>
      <c r="AW7" s="50" t="str">
        <f t="shared" ca="1" si="9"/>
        <v/>
      </c>
      <c r="AX7" s="51" t="str">
        <f t="shared" ca="1" si="9"/>
        <v/>
      </c>
      <c r="AY7" s="36" t="str">
        <f t="shared" ref="AY7:AY29" ca="1" si="14">IFERROR(AI7/AQ7,"0")</f>
        <v>0</v>
      </c>
      <c r="AZ7" s="37">
        <f t="shared" ref="AZ7:AZ29" si="15">IFERROR(U7/6/E7,"0")</f>
        <v>47222.222222222219</v>
      </c>
      <c r="BA7" s="37">
        <f t="shared" si="10"/>
        <v>9444.4444444444434</v>
      </c>
      <c r="BB7" s="37">
        <f t="shared" si="10"/>
        <v>16666.666666666664</v>
      </c>
      <c r="BC7" s="37">
        <f t="shared" si="10"/>
        <v>9139.7849462365593</v>
      </c>
      <c r="BD7" s="37">
        <f t="shared" si="10"/>
        <v>56666.666666666664</v>
      </c>
      <c r="BE7" s="37">
        <f t="shared" si="10"/>
        <v>18888.888888888887</v>
      </c>
      <c r="BF7" s="37">
        <f t="shared" si="10"/>
        <v>47222.222222222219</v>
      </c>
      <c r="BG7" s="38"/>
      <c r="BH7" s="38"/>
      <c r="BI7" s="38"/>
      <c r="BJ7" s="38"/>
      <c r="BK7" s="38"/>
      <c r="BL7" s="38"/>
      <c r="BM7" s="38"/>
      <c r="BN7" s="138"/>
      <c r="BO7" s="139"/>
      <c r="BP7">
        <f>BP6+500</f>
        <v>4500</v>
      </c>
      <c r="BQ7">
        <v>0</v>
      </c>
      <c r="BS7">
        <f>BS6+500</f>
        <v>8500</v>
      </c>
      <c r="BT7">
        <v>0</v>
      </c>
    </row>
    <row r="8" spans="1:72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93">
        <v>1.9E-2</v>
      </c>
      <c r="F8" s="193">
        <v>3.0000000000000001E-3</v>
      </c>
      <c r="G8" s="193">
        <v>4.0000000000000001E-3</v>
      </c>
      <c r="H8" s="193">
        <v>2.5999999999999999E-2</v>
      </c>
      <c r="I8" s="193">
        <v>2.8000000000000001E-2</v>
      </c>
      <c r="J8" s="193">
        <v>1E-3</v>
      </c>
      <c r="K8" s="193">
        <v>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173">
        <f t="shared" ca="1" si="6"/>
        <v>0</v>
      </c>
      <c r="U8" s="46">
        <v>1700</v>
      </c>
      <c r="V8" s="47">
        <v>1700</v>
      </c>
      <c r="W8" s="47">
        <v>1700</v>
      </c>
      <c r="X8" s="47">
        <v>1700</v>
      </c>
      <c r="Y8" s="47">
        <v>1700</v>
      </c>
      <c r="Z8" s="47">
        <v>1700</v>
      </c>
      <c r="AA8" s="48">
        <v>1700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2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36">
        <f t="shared" ca="1" si="13"/>
        <v>0</v>
      </c>
      <c r="AR8" s="49" t="str">
        <f t="shared" ca="1" si="9"/>
        <v/>
      </c>
      <c r="AS8" s="50" t="str">
        <f t="shared" ca="1" si="9"/>
        <v/>
      </c>
      <c r="AT8" s="50" t="str">
        <f t="shared" ca="1" si="9"/>
        <v/>
      </c>
      <c r="AU8" s="50" t="str">
        <f t="shared" ca="1" si="9"/>
        <v/>
      </c>
      <c r="AV8" s="50" t="str">
        <f t="shared" ca="1" si="9"/>
        <v/>
      </c>
      <c r="AW8" s="50" t="str">
        <f t="shared" ca="1" si="9"/>
        <v/>
      </c>
      <c r="AX8" s="51" t="str">
        <f t="shared" ca="1" si="9"/>
        <v/>
      </c>
      <c r="AY8" s="36" t="str">
        <f t="shared" ca="1" si="14"/>
        <v>0</v>
      </c>
      <c r="AZ8" s="37">
        <f t="shared" si="15"/>
        <v>14912.280701754386</v>
      </c>
      <c r="BA8" s="37">
        <f t="shared" si="10"/>
        <v>94444.444444444438</v>
      </c>
      <c r="BB8" s="37">
        <f t="shared" si="10"/>
        <v>70833.333333333328</v>
      </c>
      <c r="BC8" s="37">
        <f t="shared" si="10"/>
        <v>10897.435897435897</v>
      </c>
      <c r="BD8" s="37">
        <f t="shared" si="10"/>
        <v>10119.047619047618</v>
      </c>
      <c r="BE8" s="37">
        <f t="shared" si="10"/>
        <v>283333.33333333331</v>
      </c>
      <c r="BF8" s="37">
        <f t="shared" si="10"/>
        <v>283333.33333333331</v>
      </c>
      <c r="BG8" s="38"/>
      <c r="BH8" s="38"/>
      <c r="BI8" s="38"/>
      <c r="BJ8" s="38"/>
      <c r="BK8" s="38"/>
      <c r="BL8" s="38"/>
      <c r="BM8" s="38"/>
      <c r="BN8" s="138"/>
      <c r="BO8" s="139"/>
    </row>
    <row r="9" spans="1:72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93">
        <v>3.3000000000000002E-2</v>
      </c>
      <c r="F9" s="193">
        <v>0</v>
      </c>
      <c r="G9" s="193">
        <v>3.0000000000000001E-3</v>
      </c>
      <c r="H9" s="193">
        <v>0</v>
      </c>
      <c r="I9" s="193">
        <v>0.01</v>
      </c>
      <c r="J9" s="193">
        <v>0</v>
      </c>
      <c r="K9" s="193">
        <v>4.0000000000000001E-3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173">
        <f t="shared" ca="1" si="6"/>
        <v>0</v>
      </c>
      <c r="U9" s="46">
        <v>1700</v>
      </c>
      <c r="V9" s="47">
        <v>1700</v>
      </c>
      <c r="W9" s="47">
        <v>1700</v>
      </c>
      <c r="X9" s="47">
        <v>1700</v>
      </c>
      <c r="Y9" s="47">
        <v>1700</v>
      </c>
      <c r="Z9" s="47">
        <v>1700</v>
      </c>
      <c r="AA9" s="48">
        <v>1700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2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36">
        <f t="shared" ca="1" si="13"/>
        <v>0</v>
      </c>
      <c r="AR9" s="49" t="str">
        <f t="shared" ca="1" si="9"/>
        <v/>
      </c>
      <c r="AS9" s="50" t="str">
        <f t="shared" ca="1" si="9"/>
        <v/>
      </c>
      <c r="AT9" s="50" t="str">
        <f t="shared" ca="1" si="9"/>
        <v/>
      </c>
      <c r="AU9" s="50" t="str">
        <f t="shared" ca="1" si="9"/>
        <v/>
      </c>
      <c r="AV9" s="50" t="str">
        <f t="shared" ca="1" si="9"/>
        <v/>
      </c>
      <c r="AW9" s="50" t="str">
        <f t="shared" ca="1" si="9"/>
        <v/>
      </c>
      <c r="AX9" s="51" t="str">
        <f t="shared" ca="1" si="9"/>
        <v/>
      </c>
      <c r="AY9" s="36" t="str">
        <f t="shared" ca="1" si="14"/>
        <v>0</v>
      </c>
      <c r="AZ9" s="37">
        <f t="shared" si="15"/>
        <v>8585.8585858585848</v>
      </c>
      <c r="BA9" s="37" t="str">
        <f t="shared" si="10"/>
        <v>0</v>
      </c>
      <c r="BB9" s="37">
        <f t="shared" si="10"/>
        <v>94444.444444444438</v>
      </c>
      <c r="BC9" s="37" t="str">
        <f t="shared" si="10"/>
        <v>0</v>
      </c>
      <c r="BD9" s="37">
        <f t="shared" si="10"/>
        <v>28333.333333333332</v>
      </c>
      <c r="BE9" s="37" t="str">
        <f t="shared" si="10"/>
        <v>0</v>
      </c>
      <c r="BF9" s="37">
        <f t="shared" si="10"/>
        <v>70833.333333333328</v>
      </c>
      <c r="BG9" s="38"/>
      <c r="BH9" s="38"/>
      <c r="BI9" s="38"/>
      <c r="BJ9" s="38"/>
      <c r="BK9" s="38"/>
      <c r="BL9" s="38"/>
      <c r="BM9" s="38"/>
      <c r="BN9" s="138"/>
      <c r="BO9" s="139"/>
    </row>
    <row r="10" spans="1:72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93">
        <v>3.0000000000000001E-3</v>
      </c>
      <c r="F10" s="193">
        <v>1.7000000000000001E-2</v>
      </c>
      <c r="G10" s="193">
        <v>1.2E-2</v>
      </c>
      <c r="H10" s="193">
        <v>0</v>
      </c>
      <c r="I10" s="193">
        <v>0</v>
      </c>
      <c r="J10" s="193">
        <v>0</v>
      </c>
      <c r="K10" s="193">
        <v>1.4E-2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173">
        <f t="shared" ca="1" si="6"/>
        <v>0</v>
      </c>
      <c r="U10" s="46">
        <v>1700</v>
      </c>
      <c r="V10" s="47">
        <v>1700</v>
      </c>
      <c r="W10" s="47">
        <v>1700</v>
      </c>
      <c r="X10" s="47">
        <v>1700</v>
      </c>
      <c r="Y10" s="47">
        <v>1700</v>
      </c>
      <c r="Z10" s="47">
        <v>1700</v>
      </c>
      <c r="AA10" s="48">
        <v>1700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2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36">
        <f t="shared" ca="1" si="13"/>
        <v>0</v>
      </c>
      <c r="AR10" s="49" t="str">
        <f t="shared" ca="1" si="9"/>
        <v/>
      </c>
      <c r="AS10" s="50" t="str">
        <f t="shared" ca="1" si="9"/>
        <v/>
      </c>
      <c r="AT10" s="50" t="str">
        <f t="shared" ca="1" si="9"/>
        <v/>
      </c>
      <c r="AU10" s="50" t="str">
        <f t="shared" ca="1" si="9"/>
        <v/>
      </c>
      <c r="AV10" s="50" t="str">
        <f t="shared" ca="1" si="9"/>
        <v/>
      </c>
      <c r="AW10" s="50" t="str">
        <f t="shared" ca="1" si="9"/>
        <v/>
      </c>
      <c r="AX10" s="51" t="str">
        <f t="shared" ca="1" si="9"/>
        <v/>
      </c>
      <c r="AY10" s="36" t="str">
        <f t="shared" ca="1" si="14"/>
        <v>0</v>
      </c>
      <c r="AZ10" s="37">
        <f t="shared" si="15"/>
        <v>94444.444444444438</v>
      </c>
      <c r="BA10" s="37">
        <f t="shared" si="10"/>
        <v>16666.666666666664</v>
      </c>
      <c r="BB10" s="37">
        <f t="shared" si="10"/>
        <v>23611.111111111109</v>
      </c>
      <c r="BC10" s="37" t="str">
        <f t="shared" si="10"/>
        <v>0</v>
      </c>
      <c r="BD10" s="37" t="str">
        <f t="shared" si="10"/>
        <v>0</v>
      </c>
      <c r="BE10" s="37" t="str">
        <f t="shared" si="10"/>
        <v>0</v>
      </c>
      <c r="BF10" s="37">
        <f t="shared" si="10"/>
        <v>20238.095238095237</v>
      </c>
      <c r="BG10" s="38"/>
      <c r="BH10" s="38"/>
      <c r="BI10" s="38"/>
      <c r="BJ10" s="38"/>
      <c r="BK10" s="38"/>
      <c r="BL10" s="38"/>
      <c r="BM10" s="38"/>
      <c r="BN10" s="138"/>
      <c r="BO10" s="139"/>
    </row>
    <row r="11" spans="1:72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93">
        <v>1.9E-2</v>
      </c>
      <c r="F11" s="193">
        <v>1E-3</v>
      </c>
      <c r="G11" s="193">
        <v>2E-3</v>
      </c>
      <c r="H11" s="193">
        <v>1.2E-2</v>
      </c>
      <c r="I11" s="193">
        <v>3.0000000000000001E-3</v>
      </c>
      <c r="J11" s="193">
        <v>0</v>
      </c>
      <c r="K11" s="193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173">
        <f t="shared" ca="1" si="6"/>
        <v>0</v>
      </c>
      <c r="U11" s="46">
        <v>1700</v>
      </c>
      <c r="V11" s="47">
        <v>1700</v>
      </c>
      <c r="W11" s="47">
        <v>1700</v>
      </c>
      <c r="X11" s="47">
        <v>1700</v>
      </c>
      <c r="Y11" s="47">
        <v>1700</v>
      </c>
      <c r="Z11" s="47">
        <v>1700</v>
      </c>
      <c r="AA11" s="48">
        <v>1700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2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36">
        <f t="shared" ca="1" si="13"/>
        <v>0</v>
      </c>
      <c r="AR11" s="49" t="str">
        <f t="shared" ca="1" si="9"/>
        <v/>
      </c>
      <c r="AS11" s="50" t="str">
        <f t="shared" ca="1" si="9"/>
        <v/>
      </c>
      <c r="AT11" s="50" t="str">
        <f t="shared" ca="1" si="9"/>
        <v/>
      </c>
      <c r="AU11" s="50" t="str">
        <f t="shared" ca="1" si="9"/>
        <v/>
      </c>
      <c r="AV11" s="50" t="str">
        <f t="shared" ca="1" si="9"/>
        <v/>
      </c>
      <c r="AW11" s="50" t="str">
        <f t="shared" ca="1" si="9"/>
        <v/>
      </c>
      <c r="AX11" s="51" t="str">
        <f t="shared" ca="1" si="9"/>
        <v/>
      </c>
      <c r="AY11" s="36" t="str">
        <f t="shared" ca="1" si="14"/>
        <v>0</v>
      </c>
      <c r="AZ11" s="37">
        <f t="shared" si="15"/>
        <v>14912.280701754386</v>
      </c>
      <c r="BA11" s="37">
        <f t="shared" si="10"/>
        <v>283333.33333333331</v>
      </c>
      <c r="BB11" s="37">
        <f t="shared" si="10"/>
        <v>141666.66666666666</v>
      </c>
      <c r="BC11" s="37">
        <f t="shared" si="10"/>
        <v>23611.111111111109</v>
      </c>
      <c r="BD11" s="37">
        <f t="shared" si="10"/>
        <v>94444.444444444438</v>
      </c>
      <c r="BE11" s="37" t="str">
        <f t="shared" si="10"/>
        <v>0</v>
      </c>
      <c r="BF11" s="37" t="str">
        <f t="shared" si="10"/>
        <v>0</v>
      </c>
      <c r="BG11" s="38"/>
      <c r="BH11" s="38"/>
      <c r="BI11" s="38"/>
      <c r="BJ11" s="38"/>
      <c r="BK11" s="38"/>
      <c r="BL11" s="38"/>
      <c r="BM11" s="38"/>
      <c r="BN11" s="138"/>
      <c r="BO11" s="139"/>
    </row>
    <row r="12" spans="1:72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93">
        <v>3.1E-2</v>
      </c>
      <c r="F12" s="193">
        <v>0</v>
      </c>
      <c r="G12" s="193">
        <v>2E-3</v>
      </c>
      <c r="H12" s="193">
        <v>6.0000000000000001E-3</v>
      </c>
      <c r="I12" s="193">
        <v>2E-3</v>
      </c>
      <c r="J12" s="193">
        <v>0</v>
      </c>
      <c r="K12" s="193">
        <v>8.0000000000000002E-3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173">
        <f t="shared" ca="1" si="6"/>
        <v>0</v>
      </c>
      <c r="U12" s="46">
        <v>1700</v>
      </c>
      <c r="V12" s="47">
        <v>1700</v>
      </c>
      <c r="W12" s="47">
        <v>1700</v>
      </c>
      <c r="X12" s="47">
        <v>1700</v>
      </c>
      <c r="Y12" s="47">
        <v>1700</v>
      </c>
      <c r="Z12" s="47">
        <v>1700</v>
      </c>
      <c r="AA12" s="48">
        <v>1700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2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36">
        <f t="shared" ca="1" si="13"/>
        <v>0</v>
      </c>
      <c r="AR12" s="49" t="str">
        <f t="shared" ca="1" si="9"/>
        <v/>
      </c>
      <c r="AS12" s="50" t="str">
        <f t="shared" ca="1" si="9"/>
        <v/>
      </c>
      <c r="AT12" s="50" t="str">
        <f t="shared" ca="1" si="9"/>
        <v/>
      </c>
      <c r="AU12" s="50" t="str">
        <f t="shared" ca="1" si="9"/>
        <v/>
      </c>
      <c r="AV12" s="50" t="str">
        <f t="shared" ca="1" si="9"/>
        <v/>
      </c>
      <c r="AW12" s="50" t="str">
        <f t="shared" ca="1" si="9"/>
        <v/>
      </c>
      <c r="AX12" s="51" t="str">
        <f t="shared" ca="1" si="9"/>
        <v/>
      </c>
      <c r="AY12" s="36" t="str">
        <f t="shared" ca="1" si="14"/>
        <v>0</v>
      </c>
      <c r="AZ12" s="37">
        <f t="shared" si="15"/>
        <v>9139.7849462365593</v>
      </c>
      <c r="BA12" s="37" t="str">
        <f t="shared" si="10"/>
        <v>0</v>
      </c>
      <c r="BB12" s="37">
        <f t="shared" si="10"/>
        <v>141666.66666666666</v>
      </c>
      <c r="BC12" s="37">
        <f t="shared" si="10"/>
        <v>47222.222222222219</v>
      </c>
      <c r="BD12" s="37">
        <f t="shared" si="10"/>
        <v>141666.66666666666</v>
      </c>
      <c r="BE12" s="37" t="str">
        <f t="shared" si="10"/>
        <v>0</v>
      </c>
      <c r="BF12" s="37">
        <f t="shared" si="10"/>
        <v>35416.666666666664</v>
      </c>
      <c r="BG12" s="38"/>
      <c r="BH12" s="38"/>
      <c r="BI12" s="38"/>
      <c r="BJ12" s="38"/>
      <c r="BK12" s="38"/>
      <c r="BL12" s="38"/>
      <c r="BM12" s="38"/>
      <c r="BN12" s="138"/>
      <c r="BO12" s="139"/>
    </row>
    <row r="13" spans="1:72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93">
        <v>3.7999999999999999E-2</v>
      </c>
      <c r="F13" s="193">
        <v>7.0999999999999994E-2</v>
      </c>
      <c r="G13" s="193">
        <v>3.0000000000000001E-3</v>
      </c>
      <c r="H13" s="193">
        <v>4.0000000000000001E-3</v>
      </c>
      <c r="I13" s="193">
        <v>1.0999999999999999E-2</v>
      </c>
      <c r="J13" s="193">
        <v>7.0000000000000001E-3</v>
      </c>
      <c r="K13" s="193">
        <v>1E-3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173">
        <f t="shared" ca="1" si="6"/>
        <v>0</v>
      </c>
      <c r="U13" s="46">
        <v>1700</v>
      </c>
      <c r="V13" s="47">
        <v>1700</v>
      </c>
      <c r="W13" s="47">
        <v>1700</v>
      </c>
      <c r="X13" s="47">
        <v>1700</v>
      </c>
      <c r="Y13" s="47">
        <v>1700</v>
      </c>
      <c r="Z13" s="47">
        <v>1700</v>
      </c>
      <c r="AA13" s="48">
        <v>1700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2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36">
        <f t="shared" ca="1" si="13"/>
        <v>0</v>
      </c>
      <c r="AR13" s="49" t="str">
        <f t="shared" ca="1" si="9"/>
        <v/>
      </c>
      <c r="AS13" s="50" t="str">
        <f t="shared" ca="1" si="9"/>
        <v/>
      </c>
      <c r="AT13" s="50" t="str">
        <f t="shared" ca="1" si="9"/>
        <v/>
      </c>
      <c r="AU13" s="50" t="str">
        <f t="shared" ca="1" si="9"/>
        <v/>
      </c>
      <c r="AV13" s="50" t="str">
        <f t="shared" ca="1" si="9"/>
        <v/>
      </c>
      <c r="AW13" s="50" t="str">
        <f t="shared" ca="1" si="9"/>
        <v/>
      </c>
      <c r="AX13" s="51" t="str">
        <f t="shared" ca="1" si="9"/>
        <v/>
      </c>
      <c r="AY13" s="36" t="str">
        <f t="shared" ca="1" si="14"/>
        <v>0</v>
      </c>
      <c r="AZ13" s="37">
        <f t="shared" si="15"/>
        <v>7456.1403508771928</v>
      </c>
      <c r="BA13" s="37">
        <f t="shared" si="10"/>
        <v>3990.6103286384978</v>
      </c>
      <c r="BB13" s="37">
        <f t="shared" si="10"/>
        <v>94444.444444444438</v>
      </c>
      <c r="BC13" s="37">
        <f t="shared" si="10"/>
        <v>70833.333333333328</v>
      </c>
      <c r="BD13" s="37">
        <f t="shared" si="10"/>
        <v>25757.575757575756</v>
      </c>
      <c r="BE13" s="37">
        <f t="shared" si="10"/>
        <v>40476.190476190473</v>
      </c>
      <c r="BF13" s="37">
        <f t="shared" si="10"/>
        <v>283333.33333333331</v>
      </c>
      <c r="BG13" s="38">
        <f t="shared" ref="BG13:BM29" si="16">VLOOKUP(AZ13,$BP$3:$BQ$7,2,TRUE)</f>
        <v>0</v>
      </c>
      <c r="BH13" s="38">
        <f t="shared" si="16"/>
        <v>0</v>
      </c>
      <c r="BI13" s="38">
        <f t="shared" si="16"/>
        <v>0</v>
      </c>
      <c r="BJ13" s="38">
        <f t="shared" si="16"/>
        <v>0</v>
      </c>
      <c r="BK13" s="38">
        <f t="shared" si="16"/>
        <v>0</v>
      </c>
      <c r="BL13" s="38">
        <f t="shared" si="16"/>
        <v>0</v>
      </c>
      <c r="BM13" s="38">
        <f t="shared" si="16"/>
        <v>0</v>
      </c>
      <c r="BN13" s="138"/>
      <c r="BO13" s="139"/>
    </row>
    <row r="14" spans="1:72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93">
        <v>2.1999999999999999E-2</v>
      </c>
      <c r="F14" s="193">
        <v>9.1999999999999998E-2</v>
      </c>
      <c r="G14" s="193">
        <v>6.9000000000000006E-2</v>
      </c>
      <c r="H14" s="193">
        <v>0.03</v>
      </c>
      <c r="I14" s="193">
        <v>5.2999999999999999E-2</v>
      </c>
      <c r="J14" s="193">
        <v>1.2E-2</v>
      </c>
      <c r="K14" s="193">
        <v>2.8000000000000001E-2</v>
      </c>
      <c r="L14" s="41">
        <f t="shared" ca="1" si="4"/>
        <v>240</v>
      </c>
      <c r="M14" s="42">
        <f t="shared" si="5"/>
        <v>0</v>
      </c>
      <c r="N14" s="43">
        <f t="shared" si="5"/>
        <v>10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173">
        <f t="shared" ca="1" si="6"/>
        <v>40</v>
      </c>
      <c r="U14" s="46">
        <v>1700</v>
      </c>
      <c r="V14" s="47">
        <v>1700</v>
      </c>
      <c r="W14" s="47">
        <v>1700</v>
      </c>
      <c r="X14" s="47">
        <v>1700</v>
      </c>
      <c r="Y14" s="47">
        <v>1700</v>
      </c>
      <c r="Z14" s="47">
        <v>1700</v>
      </c>
      <c r="AA14" s="48">
        <v>1700</v>
      </c>
      <c r="AB14" s="49">
        <f t="shared" ca="1" si="7"/>
        <v>0</v>
      </c>
      <c r="AC14" s="50">
        <f t="shared" ca="1" si="7"/>
        <v>68000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12"/>
        <v>68000</v>
      </c>
      <c r="AJ14" s="49">
        <f t="shared" ca="1" si="8"/>
        <v>0</v>
      </c>
      <c r="AK14" s="50">
        <f t="shared" ca="1" si="8"/>
        <v>22.08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0</v>
      </c>
      <c r="AQ14" s="36">
        <f t="shared" ca="1" si="13"/>
        <v>22.08</v>
      </c>
      <c r="AR14" s="49" t="str">
        <f t="shared" ca="1" si="9"/>
        <v/>
      </c>
      <c r="AS14" s="50">
        <f t="shared" ca="1" si="9"/>
        <v>3079.7101449275365</v>
      </c>
      <c r="AT14" s="50" t="str">
        <f t="shared" ca="1" si="9"/>
        <v/>
      </c>
      <c r="AU14" s="50" t="str">
        <f t="shared" ca="1" si="9"/>
        <v/>
      </c>
      <c r="AV14" s="50" t="str">
        <f t="shared" ca="1" si="9"/>
        <v/>
      </c>
      <c r="AW14" s="50" t="str">
        <f t="shared" ca="1" si="9"/>
        <v/>
      </c>
      <c r="AX14" s="51" t="str">
        <f t="shared" ca="1" si="9"/>
        <v/>
      </c>
      <c r="AY14" s="36">
        <f t="shared" ca="1" si="14"/>
        <v>3079.7101449275365</v>
      </c>
      <c r="AZ14" s="37">
        <f t="shared" si="15"/>
        <v>12878.787878787878</v>
      </c>
      <c r="BA14" s="37">
        <f t="shared" si="10"/>
        <v>3079.710144927536</v>
      </c>
      <c r="BB14" s="37">
        <f t="shared" si="10"/>
        <v>4106.2801932367147</v>
      </c>
      <c r="BC14" s="37">
        <f t="shared" si="10"/>
        <v>9444.4444444444434</v>
      </c>
      <c r="BD14" s="37">
        <f t="shared" si="10"/>
        <v>5345.9119496855346</v>
      </c>
      <c r="BE14" s="37">
        <f t="shared" si="10"/>
        <v>23611.111111111109</v>
      </c>
      <c r="BF14" s="37">
        <f t="shared" si="10"/>
        <v>10119.047619047618</v>
      </c>
      <c r="BG14" s="38">
        <f t="shared" si="16"/>
        <v>0</v>
      </c>
      <c r="BH14" s="38">
        <f t="shared" si="16"/>
        <v>10</v>
      </c>
      <c r="BI14" s="38">
        <f t="shared" si="16"/>
        <v>0</v>
      </c>
      <c r="BJ14" s="38">
        <f t="shared" si="16"/>
        <v>0</v>
      </c>
      <c r="BK14" s="38">
        <f t="shared" si="16"/>
        <v>0</v>
      </c>
      <c r="BL14" s="38">
        <f t="shared" si="16"/>
        <v>0</v>
      </c>
      <c r="BM14" s="38">
        <f t="shared" si="16"/>
        <v>0</v>
      </c>
      <c r="BN14" s="138"/>
      <c r="BO14" s="139"/>
    </row>
    <row r="15" spans="1:72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93">
        <v>8.9999999999999993E-3</v>
      </c>
      <c r="F15" s="193">
        <v>2.5999999999999999E-2</v>
      </c>
      <c r="G15" s="193">
        <v>6.0000000000000001E-3</v>
      </c>
      <c r="H15" s="193">
        <v>2.1000000000000001E-2</v>
      </c>
      <c r="I15" s="193">
        <v>8.0000000000000002E-3</v>
      </c>
      <c r="J15" s="193">
        <v>2.9000000000000001E-2</v>
      </c>
      <c r="K15" s="193">
        <v>1.0999999999999999E-2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173">
        <f t="shared" ca="1" si="6"/>
        <v>0</v>
      </c>
      <c r="U15" s="46">
        <v>1700</v>
      </c>
      <c r="V15" s="47">
        <v>1700</v>
      </c>
      <c r="W15" s="47">
        <v>1700</v>
      </c>
      <c r="X15" s="47">
        <v>1700</v>
      </c>
      <c r="Y15" s="47">
        <v>1700</v>
      </c>
      <c r="Z15" s="47">
        <v>1700</v>
      </c>
      <c r="AA15" s="48">
        <v>1700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2"/>
        <v>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36">
        <f t="shared" ca="1" si="13"/>
        <v>0</v>
      </c>
      <c r="AR15" s="49" t="str">
        <f t="shared" ca="1" si="9"/>
        <v/>
      </c>
      <c r="AS15" s="50" t="str">
        <f t="shared" ca="1" si="9"/>
        <v/>
      </c>
      <c r="AT15" s="50" t="str">
        <f t="shared" ca="1" si="9"/>
        <v/>
      </c>
      <c r="AU15" s="50" t="str">
        <f t="shared" ca="1" si="9"/>
        <v/>
      </c>
      <c r="AV15" s="50" t="str">
        <f t="shared" ca="1" si="9"/>
        <v/>
      </c>
      <c r="AW15" s="50" t="str">
        <f t="shared" ca="1" si="9"/>
        <v/>
      </c>
      <c r="AX15" s="51" t="str">
        <f t="shared" ca="1" si="9"/>
        <v/>
      </c>
      <c r="AY15" s="36" t="str">
        <f t="shared" ca="1" si="14"/>
        <v>0</v>
      </c>
      <c r="AZ15" s="37">
        <f t="shared" si="15"/>
        <v>31481.481481481482</v>
      </c>
      <c r="BA15" s="37">
        <f t="shared" si="10"/>
        <v>10897.435897435897</v>
      </c>
      <c r="BB15" s="37">
        <f t="shared" si="10"/>
        <v>47222.222222222219</v>
      </c>
      <c r="BC15" s="37">
        <f t="shared" si="10"/>
        <v>13492.063492063491</v>
      </c>
      <c r="BD15" s="37">
        <f t="shared" si="10"/>
        <v>35416.666666666664</v>
      </c>
      <c r="BE15" s="37">
        <f t="shared" si="10"/>
        <v>9770.1149425287349</v>
      </c>
      <c r="BF15" s="37">
        <f t="shared" si="10"/>
        <v>25757.575757575756</v>
      </c>
      <c r="BG15" s="38">
        <f t="shared" si="16"/>
        <v>0</v>
      </c>
      <c r="BH15" s="38">
        <f t="shared" si="16"/>
        <v>0</v>
      </c>
      <c r="BI15" s="38">
        <f t="shared" si="16"/>
        <v>0</v>
      </c>
      <c r="BJ15" s="38">
        <f t="shared" si="16"/>
        <v>0</v>
      </c>
      <c r="BK15" s="38">
        <f t="shared" si="16"/>
        <v>0</v>
      </c>
      <c r="BL15" s="38">
        <f t="shared" si="16"/>
        <v>0</v>
      </c>
      <c r="BM15" s="38">
        <f t="shared" si="16"/>
        <v>0</v>
      </c>
      <c r="BN15" s="138"/>
      <c r="BO15" s="139"/>
    </row>
    <row r="16" spans="1:72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93">
        <v>7.3999999999999996E-2</v>
      </c>
      <c r="F16" s="193">
        <v>8.0000000000000002E-3</v>
      </c>
      <c r="G16" s="193">
        <v>5.0000000000000001E-3</v>
      </c>
      <c r="H16" s="193">
        <v>4.4999999999999998E-2</v>
      </c>
      <c r="I16" s="193">
        <v>5.5E-2</v>
      </c>
      <c r="J16" s="193">
        <v>4.2000000000000003E-2</v>
      </c>
      <c r="K16" s="193">
        <v>2.8000000000000001E-2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173">
        <f t="shared" ca="1" si="6"/>
        <v>0</v>
      </c>
      <c r="U16" s="46">
        <v>2550</v>
      </c>
      <c r="V16" s="47">
        <v>2550</v>
      </c>
      <c r="W16" s="47">
        <v>2550</v>
      </c>
      <c r="X16" s="47">
        <v>2550</v>
      </c>
      <c r="Y16" s="47">
        <v>2550</v>
      </c>
      <c r="Z16" s="47">
        <v>2550</v>
      </c>
      <c r="AA16" s="48">
        <v>2550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12"/>
        <v>0</v>
      </c>
      <c r="AJ16" s="49">
        <f t="shared" ca="1" si="8"/>
        <v>0</v>
      </c>
      <c r="AK16" s="50">
        <f t="shared" ca="1" si="8"/>
        <v>0</v>
      </c>
      <c r="AL16" s="50">
        <f t="shared" ca="1" si="8"/>
        <v>0</v>
      </c>
      <c r="AM16" s="50">
        <f t="shared" ca="1" si="8"/>
        <v>0</v>
      </c>
      <c r="AN16" s="50">
        <f t="shared" ca="1" si="8"/>
        <v>0</v>
      </c>
      <c r="AO16" s="50">
        <f t="shared" ca="1" si="8"/>
        <v>0</v>
      </c>
      <c r="AP16" s="51">
        <f t="shared" ca="1" si="8"/>
        <v>0</v>
      </c>
      <c r="AQ16" s="36">
        <f t="shared" ca="1" si="13"/>
        <v>0</v>
      </c>
      <c r="AR16" s="49" t="str">
        <f t="shared" ca="1" si="9"/>
        <v/>
      </c>
      <c r="AS16" s="50" t="str">
        <f t="shared" ca="1" si="9"/>
        <v/>
      </c>
      <c r="AT16" s="50" t="str">
        <f t="shared" ca="1" si="9"/>
        <v/>
      </c>
      <c r="AU16" s="50" t="str">
        <f t="shared" ca="1" si="9"/>
        <v/>
      </c>
      <c r="AV16" s="50" t="str">
        <f t="shared" ca="1" si="9"/>
        <v/>
      </c>
      <c r="AW16" s="50" t="str">
        <f t="shared" ca="1" si="9"/>
        <v/>
      </c>
      <c r="AX16" s="51" t="str">
        <f t="shared" ca="1" si="9"/>
        <v/>
      </c>
      <c r="AY16" s="36" t="str">
        <f t="shared" ca="1" si="14"/>
        <v>0</v>
      </c>
      <c r="AZ16" s="37">
        <f t="shared" si="15"/>
        <v>5743.2432432432433</v>
      </c>
      <c r="BA16" s="37">
        <f t="shared" si="10"/>
        <v>53125</v>
      </c>
      <c r="BB16" s="37">
        <f t="shared" si="10"/>
        <v>85000</v>
      </c>
      <c r="BC16" s="37">
        <f t="shared" si="10"/>
        <v>9444.4444444444453</v>
      </c>
      <c r="BD16" s="37">
        <f t="shared" si="10"/>
        <v>7727.272727272727</v>
      </c>
      <c r="BE16" s="37">
        <f t="shared" si="10"/>
        <v>10119.047619047618</v>
      </c>
      <c r="BF16" s="37">
        <f t="shared" si="10"/>
        <v>15178.571428571428</v>
      </c>
      <c r="BG16" s="38">
        <f t="shared" si="16"/>
        <v>0</v>
      </c>
      <c r="BH16" s="38">
        <f t="shared" si="16"/>
        <v>0</v>
      </c>
      <c r="BI16" s="38">
        <f t="shared" si="16"/>
        <v>0</v>
      </c>
      <c r="BJ16" s="38">
        <f t="shared" si="16"/>
        <v>0</v>
      </c>
      <c r="BK16" s="38">
        <f t="shared" si="16"/>
        <v>0</v>
      </c>
      <c r="BL16" s="38">
        <f t="shared" si="16"/>
        <v>0</v>
      </c>
      <c r="BM16" s="38">
        <f t="shared" si="16"/>
        <v>0</v>
      </c>
      <c r="BN16" s="138"/>
      <c r="BO16" s="139"/>
    </row>
    <row r="17" spans="2:67" ht="15" thickBot="1">
      <c r="B17" s="3" t="s">
        <v>50</v>
      </c>
      <c r="C17" s="39">
        <v>0.45833333333333331</v>
      </c>
      <c r="D17" s="40">
        <v>0.5</v>
      </c>
      <c r="E17" s="193">
        <v>1.7999999999999999E-2</v>
      </c>
      <c r="F17" s="193">
        <v>1.6E-2</v>
      </c>
      <c r="G17" s="193">
        <v>1.2E-2</v>
      </c>
      <c r="H17" s="193">
        <v>3.5000000000000003E-2</v>
      </c>
      <c r="I17" s="193">
        <v>3.1E-2</v>
      </c>
      <c r="J17" s="193">
        <v>4.9000000000000002E-2</v>
      </c>
      <c r="K17" s="193">
        <v>1.4999999999999999E-2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173">
        <f t="shared" ca="1" si="6"/>
        <v>0</v>
      </c>
      <c r="U17" s="46">
        <v>2550</v>
      </c>
      <c r="V17" s="47">
        <v>2550</v>
      </c>
      <c r="W17" s="47">
        <v>2550</v>
      </c>
      <c r="X17" s="47">
        <v>2550</v>
      </c>
      <c r="Y17" s="47">
        <v>2550</v>
      </c>
      <c r="Z17" s="47">
        <v>2550</v>
      </c>
      <c r="AA17" s="48">
        <v>2550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35">
        <f t="shared" ca="1" si="12"/>
        <v>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0</v>
      </c>
      <c r="AP17" s="51">
        <f t="shared" ca="1" si="8"/>
        <v>0</v>
      </c>
      <c r="AQ17" s="36">
        <f t="shared" ca="1" si="13"/>
        <v>0</v>
      </c>
      <c r="AR17" s="49" t="str">
        <f t="shared" ca="1" si="9"/>
        <v/>
      </c>
      <c r="AS17" s="50" t="str">
        <f t="shared" ca="1" si="9"/>
        <v/>
      </c>
      <c r="AT17" s="50" t="str">
        <f t="shared" ca="1" si="9"/>
        <v/>
      </c>
      <c r="AU17" s="50" t="str">
        <f t="shared" ca="1" si="9"/>
        <v/>
      </c>
      <c r="AV17" s="50" t="str">
        <f t="shared" ca="1" si="9"/>
        <v/>
      </c>
      <c r="AW17" s="50" t="str">
        <f t="shared" ca="1" si="9"/>
        <v/>
      </c>
      <c r="AX17" s="51" t="str">
        <f t="shared" ca="1" si="9"/>
        <v/>
      </c>
      <c r="AY17" s="36" t="str">
        <f t="shared" ca="1" si="14"/>
        <v>0</v>
      </c>
      <c r="AZ17" s="37">
        <f t="shared" si="15"/>
        <v>23611.111111111113</v>
      </c>
      <c r="BA17" s="37">
        <f t="shared" si="10"/>
        <v>26562.5</v>
      </c>
      <c r="BB17" s="37">
        <f t="shared" si="10"/>
        <v>35416.666666666664</v>
      </c>
      <c r="BC17" s="37">
        <f t="shared" si="10"/>
        <v>12142.857142857141</v>
      </c>
      <c r="BD17" s="37">
        <f t="shared" si="10"/>
        <v>13709.677419354839</v>
      </c>
      <c r="BE17" s="37">
        <f t="shared" si="10"/>
        <v>8673.4693877551017</v>
      </c>
      <c r="BF17" s="37">
        <f t="shared" si="10"/>
        <v>28333.333333333336</v>
      </c>
      <c r="BG17" s="38">
        <f t="shared" si="16"/>
        <v>0</v>
      </c>
      <c r="BH17" s="38">
        <f t="shared" si="16"/>
        <v>0</v>
      </c>
      <c r="BI17" s="38">
        <f t="shared" si="16"/>
        <v>0</v>
      </c>
      <c r="BJ17" s="38">
        <f t="shared" si="16"/>
        <v>0</v>
      </c>
      <c r="BK17" s="38">
        <f t="shared" si="16"/>
        <v>0</v>
      </c>
      <c r="BL17" s="38">
        <f t="shared" si="16"/>
        <v>0</v>
      </c>
      <c r="BM17" s="38">
        <f t="shared" si="16"/>
        <v>0</v>
      </c>
      <c r="BN17" s="138"/>
      <c r="BO17" s="139"/>
    </row>
    <row r="18" spans="2:67" ht="15" thickBot="1">
      <c r="B18" s="3" t="s">
        <v>51</v>
      </c>
      <c r="C18" s="39">
        <v>0.5</v>
      </c>
      <c r="D18" s="40">
        <v>0.54166666666666663</v>
      </c>
      <c r="E18" s="193">
        <v>3.2000000000000001E-2</v>
      </c>
      <c r="F18" s="193">
        <v>4.0000000000000001E-3</v>
      </c>
      <c r="G18" s="193">
        <v>1.4E-2</v>
      </c>
      <c r="H18" s="193">
        <v>1.7000000000000001E-2</v>
      </c>
      <c r="I18" s="193">
        <v>1.0999999999999999E-2</v>
      </c>
      <c r="J18" s="193">
        <v>2.4E-2</v>
      </c>
      <c r="K18" s="193">
        <v>2.4E-2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173">
        <f t="shared" ca="1" si="6"/>
        <v>0</v>
      </c>
      <c r="U18" s="46">
        <v>2550</v>
      </c>
      <c r="V18" s="47">
        <v>2550</v>
      </c>
      <c r="W18" s="47">
        <v>2550</v>
      </c>
      <c r="X18" s="47">
        <v>2550</v>
      </c>
      <c r="Y18" s="47">
        <v>2550</v>
      </c>
      <c r="Z18" s="47">
        <v>2550</v>
      </c>
      <c r="AA18" s="48">
        <v>2550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12"/>
        <v>0</v>
      </c>
      <c r="AJ18" s="49">
        <f t="shared" ca="1" si="8"/>
        <v>0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0</v>
      </c>
      <c r="AO18" s="50">
        <f t="shared" ca="1" si="8"/>
        <v>0</v>
      </c>
      <c r="AP18" s="51">
        <f t="shared" ca="1" si="8"/>
        <v>0</v>
      </c>
      <c r="AQ18" s="36">
        <f t="shared" ca="1" si="13"/>
        <v>0</v>
      </c>
      <c r="AR18" s="49" t="str">
        <f t="shared" ca="1" si="9"/>
        <v/>
      </c>
      <c r="AS18" s="50" t="str">
        <f t="shared" ca="1" si="9"/>
        <v/>
      </c>
      <c r="AT18" s="50" t="str">
        <f t="shared" ca="1" si="9"/>
        <v/>
      </c>
      <c r="AU18" s="50" t="str">
        <f t="shared" ca="1" si="9"/>
        <v/>
      </c>
      <c r="AV18" s="50" t="str">
        <f t="shared" ca="1" si="9"/>
        <v/>
      </c>
      <c r="AW18" s="50" t="str">
        <f t="shared" ca="1" si="9"/>
        <v/>
      </c>
      <c r="AX18" s="51" t="str">
        <f t="shared" ca="1" si="9"/>
        <v/>
      </c>
      <c r="AY18" s="36" t="str">
        <f t="shared" ca="1" si="14"/>
        <v>0</v>
      </c>
      <c r="AZ18" s="37">
        <f t="shared" si="15"/>
        <v>13281.25</v>
      </c>
      <c r="BA18" s="37">
        <f t="shared" si="10"/>
        <v>106250</v>
      </c>
      <c r="BB18" s="37">
        <f t="shared" si="10"/>
        <v>30357.142857142855</v>
      </c>
      <c r="BC18" s="37">
        <f t="shared" si="10"/>
        <v>25000</v>
      </c>
      <c r="BD18" s="37">
        <f t="shared" si="10"/>
        <v>38636.36363636364</v>
      </c>
      <c r="BE18" s="37">
        <f t="shared" si="10"/>
        <v>17708.333333333332</v>
      </c>
      <c r="BF18" s="37">
        <f t="shared" si="10"/>
        <v>17708.333333333332</v>
      </c>
      <c r="BG18" s="38">
        <f t="shared" si="16"/>
        <v>0</v>
      </c>
      <c r="BH18" s="38">
        <f t="shared" si="16"/>
        <v>0</v>
      </c>
      <c r="BI18" s="38">
        <f t="shared" si="16"/>
        <v>0</v>
      </c>
      <c r="BJ18" s="38">
        <f t="shared" si="16"/>
        <v>0</v>
      </c>
      <c r="BK18" s="38">
        <f t="shared" si="16"/>
        <v>0</v>
      </c>
      <c r="BL18" s="38">
        <f t="shared" si="16"/>
        <v>0</v>
      </c>
      <c r="BM18" s="38">
        <f t="shared" si="16"/>
        <v>0</v>
      </c>
      <c r="BN18" s="138"/>
      <c r="BO18" s="139"/>
    </row>
    <row r="19" spans="2:67" ht="15" thickBot="1">
      <c r="B19" s="3" t="s">
        <v>51</v>
      </c>
      <c r="C19" s="39">
        <v>0.54166666666666663</v>
      </c>
      <c r="D19" s="40">
        <v>0.58333333333333337</v>
      </c>
      <c r="E19" s="193">
        <v>2.5999999999999999E-2</v>
      </c>
      <c r="F19" s="193">
        <v>3.1E-2</v>
      </c>
      <c r="G19" s="193">
        <v>1.7000000000000001E-2</v>
      </c>
      <c r="H19" s="193">
        <v>6.5000000000000002E-2</v>
      </c>
      <c r="I19" s="193">
        <v>2.9000000000000001E-2</v>
      </c>
      <c r="J19" s="193">
        <v>7.1999999999999995E-2</v>
      </c>
      <c r="K19" s="193">
        <v>2.3E-2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173">
        <f t="shared" ca="1" si="6"/>
        <v>0</v>
      </c>
      <c r="U19" s="46">
        <v>2550</v>
      </c>
      <c r="V19" s="47">
        <v>2550</v>
      </c>
      <c r="W19" s="47">
        <v>2550</v>
      </c>
      <c r="X19" s="47">
        <v>2550</v>
      </c>
      <c r="Y19" s="47">
        <v>2550</v>
      </c>
      <c r="Z19" s="47">
        <v>2550</v>
      </c>
      <c r="AA19" s="48">
        <v>2550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12"/>
        <v>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0</v>
      </c>
      <c r="AO19" s="50">
        <f t="shared" ca="1" si="8"/>
        <v>0</v>
      </c>
      <c r="AP19" s="51">
        <f t="shared" ca="1" si="8"/>
        <v>0</v>
      </c>
      <c r="AQ19" s="36">
        <f t="shared" ca="1" si="13"/>
        <v>0</v>
      </c>
      <c r="AR19" s="49" t="str">
        <f t="shared" ca="1" si="9"/>
        <v/>
      </c>
      <c r="AS19" s="50" t="str">
        <f t="shared" ca="1" si="9"/>
        <v/>
      </c>
      <c r="AT19" s="50" t="str">
        <f t="shared" ca="1" si="9"/>
        <v/>
      </c>
      <c r="AU19" s="50" t="str">
        <f t="shared" ca="1" si="9"/>
        <v/>
      </c>
      <c r="AV19" s="50" t="str">
        <f t="shared" ca="1" si="9"/>
        <v/>
      </c>
      <c r="AW19" s="50" t="str">
        <f t="shared" ca="1" si="9"/>
        <v/>
      </c>
      <c r="AX19" s="51" t="str">
        <f t="shared" ca="1" si="9"/>
        <v/>
      </c>
      <c r="AY19" s="36" t="str">
        <f t="shared" ca="1" si="14"/>
        <v>0</v>
      </c>
      <c r="AZ19" s="37">
        <f t="shared" si="15"/>
        <v>16346.153846153848</v>
      </c>
      <c r="BA19" s="37">
        <f t="shared" si="10"/>
        <v>13709.677419354839</v>
      </c>
      <c r="BB19" s="37">
        <f t="shared" si="10"/>
        <v>25000</v>
      </c>
      <c r="BC19" s="37">
        <f t="shared" si="10"/>
        <v>6538.4615384615381</v>
      </c>
      <c r="BD19" s="37">
        <f t="shared" si="10"/>
        <v>14655.172413793103</v>
      </c>
      <c r="BE19" s="37">
        <f t="shared" si="10"/>
        <v>5902.7777777777783</v>
      </c>
      <c r="BF19" s="37">
        <f t="shared" si="10"/>
        <v>18478.260869565216</v>
      </c>
      <c r="BG19" s="38">
        <f t="shared" si="16"/>
        <v>0</v>
      </c>
      <c r="BH19" s="38">
        <f t="shared" si="16"/>
        <v>0</v>
      </c>
      <c r="BI19" s="38">
        <f t="shared" si="16"/>
        <v>0</v>
      </c>
      <c r="BJ19" s="38">
        <f t="shared" si="16"/>
        <v>0</v>
      </c>
      <c r="BK19" s="38">
        <f t="shared" si="16"/>
        <v>0</v>
      </c>
      <c r="BL19" s="38">
        <f t="shared" si="16"/>
        <v>0</v>
      </c>
      <c r="BM19" s="38">
        <f t="shared" si="16"/>
        <v>0</v>
      </c>
      <c r="BN19" s="138"/>
      <c r="BO19" s="139"/>
    </row>
    <row r="20" spans="2:67" ht="15" thickBot="1">
      <c r="B20" s="3" t="s">
        <v>52</v>
      </c>
      <c r="C20" s="39">
        <v>0.58333333333333337</v>
      </c>
      <c r="D20" s="40">
        <v>0.625</v>
      </c>
      <c r="E20" s="193">
        <v>2.5000000000000001E-2</v>
      </c>
      <c r="F20" s="193">
        <v>2.1000000000000001E-2</v>
      </c>
      <c r="G20" s="193">
        <v>4.9000000000000002E-2</v>
      </c>
      <c r="H20" s="193">
        <v>5.0999999999999997E-2</v>
      </c>
      <c r="I20" s="193">
        <v>3.6999999999999998E-2</v>
      </c>
      <c r="J20" s="193">
        <v>0.152</v>
      </c>
      <c r="K20" s="193">
        <v>8.7999999999999995E-2</v>
      </c>
      <c r="L20" s="41">
        <f t="shared" ca="1" si="4"/>
        <v>240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10</v>
      </c>
      <c r="S20" s="44">
        <f t="shared" si="5"/>
        <v>0</v>
      </c>
      <c r="T20" s="173">
        <f t="shared" ca="1" si="6"/>
        <v>40</v>
      </c>
      <c r="U20" s="46">
        <v>2550</v>
      </c>
      <c r="V20" s="47">
        <v>2550</v>
      </c>
      <c r="W20" s="47">
        <v>2550</v>
      </c>
      <c r="X20" s="47">
        <v>2550</v>
      </c>
      <c r="Y20" s="47">
        <v>2550</v>
      </c>
      <c r="Z20" s="47">
        <v>2550</v>
      </c>
      <c r="AA20" s="48">
        <v>2550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102000</v>
      </c>
      <c r="AH20" s="51">
        <f t="shared" ca="1" si="7"/>
        <v>0</v>
      </c>
      <c r="AI20" s="35">
        <f t="shared" ca="1" si="12"/>
        <v>102000</v>
      </c>
      <c r="AJ20" s="49">
        <f t="shared" ca="1" si="8"/>
        <v>0</v>
      </c>
      <c r="AK20" s="50">
        <f t="shared" ca="1" si="8"/>
        <v>0</v>
      </c>
      <c r="AL20" s="50">
        <f t="shared" ca="1" si="8"/>
        <v>0</v>
      </c>
      <c r="AM20" s="50">
        <f t="shared" ca="1" si="8"/>
        <v>0</v>
      </c>
      <c r="AN20" s="50">
        <f t="shared" ca="1" si="8"/>
        <v>0</v>
      </c>
      <c r="AO20" s="50">
        <f t="shared" ca="1" si="8"/>
        <v>36.479999999999997</v>
      </c>
      <c r="AP20" s="51">
        <f t="shared" ca="1" si="8"/>
        <v>0</v>
      </c>
      <c r="AQ20" s="36">
        <f t="shared" ca="1" si="13"/>
        <v>36.479999999999997</v>
      </c>
      <c r="AR20" s="49" t="str">
        <f t="shared" ca="1" si="9"/>
        <v/>
      </c>
      <c r="AS20" s="50" t="str">
        <f t="shared" ca="1" si="9"/>
        <v/>
      </c>
      <c r="AT20" s="50" t="str">
        <f t="shared" ca="1" si="9"/>
        <v/>
      </c>
      <c r="AU20" s="50" t="str">
        <f t="shared" ca="1" si="9"/>
        <v/>
      </c>
      <c r="AV20" s="50" t="str">
        <f t="shared" ca="1" si="9"/>
        <v/>
      </c>
      <c r="AW20" s="50">
        <f t="shared" ca="1" si="9"/>
        <v>2796.0526315789475</v>
      </c>
      <c r="AX20" s="51" t="str">
        <f t="shared" ca="1" si="9"/>
        <v/>
      </c>
      <c r="AY20" s="36">
        <f t="shared" ca="1" si="14"/>
        <v>2796.0526315789475</v>
      </c>
      <c r="AZ20" s="37">
        <f t="shared" si="15"/>
        <v>17000</v>
      </c>
      <c r="BA20" s="37">
        <f t="shared" si="10"/>
        <v>20238.095238095237</v>
      </c>
      <c r="BB20" s="37">
        <f t="shared" si="10"/>
        <v>8673.4693877551017</v>
      </c>
      <c r="BC20" s="37">
        <f t="shared" si="10"/>
        <v>8333.3333333333339</v>
      </c>
      <c r="BD20" s="37">
        <f t="shared" si="10"/>
        <v>11486.486486486487</v>
      </c>
      <c r="BE20" s="37">
        <f t="shared" si="10"/>
        <v>2796.0526315789475</v>
      </c>
      <c r="BF20" s="37">
        <f t="shared" si="10"/>
        <v>4829.545454545455</v>
      </c>
      <c r="BG20" s="38">
        <f t="shared" si="16"/>
        <v>0</v>
      </c>
      <c r="BH20" s="38">
        <f t="shared" si="16"/>
        <v>0</v>
      </c>
      <c r="BI20" s="38">
        <f t="shared" si="16"/>
        <v>0</v>
      </c>
      <c r="BJ20" s="38">
        <f t="shared" si="16"/>
        <v>0</v>
      </c>
      <c r="BK20" s="38">
        <f t="shared" si="16"/>
        <v>0</v>
      </c>
      <c r="BL20" s="38">
        <f t="shared" si="16"/>
        <v>10</v>
      </c>
      <c r="BM20" s="38">
        <f t="shared" si="16"/>
        <v>0</v>
      </c>
      <c r="BN20" s="138"/>
      <c r="BO20" s="139"/>
    </row>
    <row r="21" spans="2:67" ht="15" thickBot="1">
      <c r="B21" s="3" t="s">
        <v>52</v>
      </c>
      <c r="C21" s="39">
        <v>0.625</v>
      </c>
      <c r="D21" s="40">
        <v>0.66666666666666663</v>
      </c>
      <c r="E21" s="193">
        <v>0.11</v>
      </c>
      <c r="F21" s="193">
        <v>6.3E-2</v>
      </c>
      <c r="G21" s="193">
        <v>1.4999999999999999E-2</v>
      </c>
      <c r="H21" s="193">
        <v>0.17699999999999999</v>
      </c>
      <c r="I21" s="193">
        <v>4.3999999999999997E-2</v>
      </c>
      <c r="J21" s="193">
        <v>0.04</v>
      </c>
      <c r="K21" s="193">
        <v>9.2999999999999999E-2</v>
      </c>
      <c r="L21" s="41">
        <f t="shared" ca="1" si="4"/>
        <v>90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3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173">
        <f t="shared" ca="1" si="6"/>
        <v>15</v>
      </c>
      <c r="U21" s="46">
        <v>2550</v>
      </c>
      <c r="V21" s="47">
        <v>2550</v>
      </c>
      <c r="W21" s="47">
        <v>2550</v>
      </c>
      <c r="X21" s="47">
        <v>2550</v>
      </c>
      <c r="Y21" s="47">
        <v>2550</v>
      </c>
      <c r="Z21" s="47">
        <v>2550</v>
      </c>
      <c r="AA21" s="48">
        <v>2550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38250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35">
        <f t="shared" ca="1" si="12"/>
        <v>38250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15.93</v>
      </c>
      <c r="AN21" s="50">
        <f t="shared" ca="1" si="8"/>
        <v>0</v>
      </c>
      <c r="AO21" s="50">
        <f t="shared" ca="1" si="8"/>
        <v>0</v>
      </c>
      <c r="AP21" s="51">
        <f t="shared" ca="1" si="8"/>
        <v>0</v>
      </c>
      <c r="AQ21" s="36">
        <f t="shared" ca="1" si="13"/>
        <v>15.93</v>
      </c>
      <c r="AR21" s="49" t="str">
        <f t="shared" ca="1" si="9"/>
        <v/>
      </c>
      <c r="AS21" s="50" t="str">
        <f t="shared" ca="1" si="9"/>
        <v/>
      </c>
      <c r="AT21" s="50" t="str">
        <f t="shared" ca="1" si="9"/>
        <v/>
      </c>
      <c r="AU21" s="50">
        <f t="shared" ca="1" si="9"/>
        <v>2401.129943502825</v>
      </c>
      <c r="AV21" s="50" t="str">
        <f t="shared" ca="1" si="9"/>
        <v/>
      </c>
      <c r="AW21" s="50" t="str">
        <f t="shared" ca="1" si="9"/>
        <v/>
      </c>
      <c r="AX21" s="51" t="str">
        <f t="shared" ca="1" si="9"/>
        <v/>
      </c>
      <c r="AY21" s="36">
        <f t="shared" ca="1" si="14"/>
        <v>2401.129943502825</v>
      </c>
      <c r="AZ21" s="37">
        <f t="shared" si="15"/>
        <v>3863.6363636363635</v>
      </c>
      <c r="BA21" s="37">
        <f t="shared" si="10"/>
        <v>6746.0317460317456</v>
      </c>
      <c r="BB21" s="37">
        <f t="shared" si="10"/>
        <v>28333.333333333336</v>
      </c>
      <c r="BC21" s="37">
        <f t="shared" si="10"/>
        <v>2401.129943502825</v>
      </c>
      <c r="BD21" s="37">
        <f t="shared" si="10"/>
        <v>9659.0909090909099</v>
      </c>
      <c r="BE21" s="37">
        <f t="shared" si="10"/>
        <v>10625</v>
      </c>
      <c r="BF21" s="37">
        <f t="shared" si="10"/>
        <v>4569.8924731182797</v>
      </c>
      <c r="BG21" s="38">
        <f t="shared" si="16"/>
        <v>0</v>
      </c>
      <c r="BH21" s="38">
        <f t="shared" si="16"/>
        <v>0</v>
      </c>
      <c r="BI21" s="38">
        <f t="shared" si="16"/>
        <v>0</v>
      </c>
      <c r="BJ21" s="38">
        <v>3</v>
      </c>
      <c r="BK21" s="38">
        <f t="shared" si="16"/>
        <v>0</v>
      </c>
      <c r="BL21" s="38">
        <f t="shared" si="16"/>
        <v>0</v>
      </c>
      <c r="BM21" s="38">
        <f t="shared" si="16"/>
        <v>0</v>
      </c>
      <c r="BN21" s="138"/>
      <c r="BO21" s="139"/>
    </row>
    <row r="22" spans="2:67" ht="15" thickBot="1">
      <c r="B22" s="3" t="s">
        <v>52</v>
      </c>
      <c r="C22" s="39">
        <v>0.66666666666666663</v>
      </c>
      <c r="D22" s="40">
        <v>0.70833333333333337</v>
      </c>
      <c r="E22" s="193">
        <v>3.1E-2</v>
      </c>
      <c r="F22" s="193">
        <v>5.8999999999999997E-2</v>
      </c>
      <c r="G22" s="193">
        <v>3.4000000000000002E-2</v>
      </c>
      <c r="H22" s="193">
        <v>0.14499999999999999</v>
      </c>
      <c r="I22" s="193">
        <v>0.13300000000000001</v>
      </c>
      <c r="J22" s="193">
        <v>8.4000000000000005E-2</v>
      </c>
      <c r="K22" s="193">
        <v>3.7999999999999999E-2</v>
      </c>
      <c r="L22" s="41">
        <f t="shared" ca="1" si="4"/>
        <v>150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3</v>
      </c>
      <c r="Q22" s="43">
        <f t="shared" si="5"/>
        <v>2</v>
      </c>
      <c r="R22" s="43">
        <f t="shared" si="5"/>
        <v>0</v>
      </c>
      <c r="S22" s="44">
        <f t="shared" si="5"/>
        <v>0</v>
      </c>
      <c r="T22" s="173">
        <f t="shared" ca="1" si="6"/>
        <v>25</v>
      </c>
      <c r="U22" s="46">
        <v>2550</v>
      </c>
      <c r="V22" s="47">
        <v>2550</v>
      </c>
      <c r="W22" s="47">
        <v>2550</v>
      </c>
      <c r="X22" s="47">
        <v>2550</v>
      </c>
      <c r="Y22" s="47">
        <v>2550</v>
      </c>
      <c r="Z22" s="47">
        <v>2550</v>
      </c>
      <c r="AA22" s="48">
        <v>2550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38250</v>
      </c>
      <c r="AF22" s="50">
        <f t="shared" ca="1" si="7"/>
        <v>25500</v>
      </c>
      <c r="AG22" s="50">
        <f t="shared" ca="1" si="7"/>
        <v>0</v>
      </c>
      <c r="AH22" s="51">
        <f t="shared" ca="1" si="7"/>
        <v>0</v>
      </c>
      <c r="AI22" s="35">
        <f t="shared" ca="1" si="12"/>
        <v>63750</v>
      </c>
      <c r="AJ22" s="49">
        <f t="shared" ca="1" si="8"/>
        <v>0</v>
      </c>
      <c r="AK22" s="50">
        <f t="shared" ca="1" si="8"/>
        <v>0</v>
      </c>
      <c r="AL22" s="50">
        <f t="shared" ca="1" si="8"/>
        <v>0</v>
      </c>
      <c r="AM22" s="50">
        <f t="shared" ca="1" si="8"/>
        <v>13.049999999999999</v>
      </c>
      <c r="AN22" s="50">
        <f t="shared" ca="1" si="8"/>
        <v>7.98</v>
      </c>
      <c r="AO22" s="50">
        <f t="shared" ca="1" si="8"/>
        <v>0</v>
      </c>
      <c r="AP22" s="51">
        <f t="shared" ca="1" si="8"/>
        <v>0</v>
      </c>
      <c r="AQ22" s="36">
        <f t="shared" ca="1" si="13"/>
        <v>21.03</v>
      </c>
      <c r="AR22" s="49" t="str">
        <f t="shared" ca="1" si="9"/>
        <v/>
      </c>
      <c r="AS22" s="50" t="str">
        <f t="shared" ca="1" si="9"/>
        <v/>
      </c>
      <c r="AT22" s="50" t="str">
        <f t="shared" ca="1" si="9"/>
        <v/>
      </c>
      <c r="AU22" s="50">
        <f t="shared" ca="1" si="9"/>
        <v>2931.0344827586209</v>
      </c>
      <c r="AV22" s="50">
        <f t="shared" ca="1" si="9"/>
        <v>3195.488721804511</v>
      </c>
      <c r="AW22" s="50" t="str">
        <f t="shared" ca="1" si="9"/>
        <v/>
      </c>
      <c r="AX22" s="51" t="str">
        <f t="shared" ca="1" si="9"/>
        <v/>
      </c>
      <c r="AY22" s="36">
        <f t="shared" ca="1" si="14"/>
        <v>3031.3837375178314</v>
      </c>
      <c r="AZ22" s="37">
        <f t="shared" si="15"/>
        <v>13709.677419354839</v>
      </c>
      <c r="BA22" s="37">
        <f t="shared" si="10"/>
        <v>7203.3898305084749</v>
      </c>
      <c r="BB22" s="37">
        <f t="shared" si="10"/>
        <v>12500</v>
      </c>
      <c r="BC22" s="37">
        <f t="shared" si="10"/>
        <v>2931.0344827586209</v>
      </c>
      <c r="BD22" s="37">
        <f t="shared" si="10"/>
        <v>3195.488721804511</v>
      </c>
      <c r="BE22" s="37">
        <f t="shared" si="10"/>
        <v>5059.5238095238092</v>
      </c>
      <c r="BF22" s="37">
        <f t="shared" si="10"/>
        <v>11184.21052631579</v>
      </c>
      <c r="BG22" s="38">
        <f t="shared" si="16"/>
        <v>0</v>
      </c>
      <c r="BH22" s="38">
        <f t="shared" si="16"/>
        <v>0</v>
      </c>
      <c r="BI22" s="38">
        <f t="shared" si="16"/>
        <v>0</v>
      </c>
      <c r="BJ22" s="38">
        <v>3</v>
      </c>
      <c r="BK22" s="38">
        <v>2</v>
      </c>
      <c r="BL22" s="38">
        <f t="shared" si="16"/>
        <v>0</v>
      </c>
      <c r="BM22" s="38">
        <f t="shared" si="16"/>
        <v>0</v>
      </c>
      <c r="BN22" s="138"/>
      <c r="BO22" s="139"/>
    </row>
    <row r="23" spans="2:67" ht="15" thickBot="1">
      <c r="B23" s="3" t="s">
        <v>52</v>
      </c>
      <c r="C23" s="39">
        <v>0.70833333333333337</v>
      </c>
      <c r="D23" s="40">
        <v>0.75</v>
      </c>
      <c r="E23" s="193">
        <v>0.11600000000000001</v>
      </c>
      <c r="F23" s="193">
        <v>8.7999999999999995E-2</v>
      </c>
      <c r="G23" s="193">
        <v>7.0000000000000007E-2</v>
      </c>
      <c r="H23" s="193">
        <v>0.13900000000000001</v>
      </c>
      <c r="I23" s="193">
        <v>7.2999999999999995E-2</v>
      </c>
      <c r="J23" s="193">
        <v>4.3999999999999997E-2</v>
      </c>
      <c r="K23" s="193">
        <v>9.6000000000000002E-2</v>
      </c>
      <c r="L23" s="41">
        <f t="shared" ca="1" si="4"/>
        <v>150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3</v>
      </c>
      <c r="Q23" s="43">
        <f t="shared" si="5"/>
        <v>2</v>
      </c>
      <c r="R23" s="43">
        <f t="shared" si="5"/>
        <v>0</v>
      </c>
      <c r="S23" s="44">
        <f t="shared" si="5"/>
        <v>0</v>
      </c>
      <c r="T23" s="173">
        <f t="shared" ca="1" si="6"/>
        <v>25</v>
      </c>
      <c r="U23" s="46">
        <v>2550</v>
      </c>
      <c r="V23" s="47">
        <v>2550</v>
      </c>
      <c r="W23" s="47">
        <v>2550</v>
      </c>
      <c r="X23" s="47">
        <v>2550</v>
      </c>
      <c r="Y23" s="47">
        <v>2550</v>
      </c>
      <c r="Z23" s="47">
        <v>2550</v>
      </c>
      <c r="AA23" s="48">
        <v>2550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38250</v>
      </c>
      <c r="AF23" s="50">
        <f t="shared" ca="1" si="7"/>
        <v>25500</v>
      </c>
      <c r="AG23" s="50">
        <f t="shared" ca="1" si="7"/>
        <v>0</v>
      </c>
      <c r="AH23" s="51">
        <f t="shared" ca="1" si="7"/>
        <v>0</v>
      </c>
      <c r="AI23" s="35">
        <f t="shared" ca="1" si="12"/>
        <v>63750</v>
      </c>
      <c r="AJ23" s="49">
        <f t="shared" ca="1" si="8"/>
        <v>0</v>
      </c>
      <c r="AK23" s="50">
        <f t="shared" ca="1" si="8"/>
        <v>0</v>
      </c>
      <c r="AL23" s="50">
        <f t="shared" ca="1" si="8"/>
        <v>0</v>
      </c>
      <c r="AM23" s="50">
        <f t="shared" ca="1" si="8"/>
        <v>12.510000000000002</v>
      </c>
      <c r="AN23" s="50">
        <f t="shared" ca="1" si="8"/>
        <v>4.38</v>
      </c>
      <c r="AO23" s="50">
        <f t="shared" ca="1" si="8"/>
        <v>0</v>
      </c>
      <c r="AP23" s="51">
        <f t="shared" ca="1" si="8"/>
        <v>0</v>
      </c>
      <c r="AQ23" s="36">
        <f t="shared" ca="1" si="13"/>
        <v>16.89</v>
      </c>
      <c r="AR23" s="49" t="str">
        <f t="shared" ca="1" si="9"/>
        <v/>
      </c>
      <c r="AS23" s="50" t="str">
        <f t="shared" ca="1" si="9"/>
        <v/>
      </c>
      <c r="AT23" s="50" t="str">
        <f t="shared" ca="1" si="9"/>
        <v/>
      </c>
      <c r="AU23" s="50">
        <f t="shared" ca="1" si="9"/>
        <v>3057.5539568345321</v>
      </c>
      <c r="AV23" s="50">
        <f t="shared" ca="1" si="9"/>
        <v>5821.9178082191784</v>
      </c>
      <c r="AW23" s="50" t="str">
        <f t="shared" ca="1" si="9"/>
        <v/>
      </c>
      <c r="AX23" s="51" t="str">
        <f t="shared" ca="1" si="9"/>
        <v/>
      </c>
      <c r="AY23" s="36">
        <f t="shared" ca="1" si="14"/>
        <v>3774.4227353463589</v>
      </c>
      <c r="AZ23" s="37">
        <f t="shared" si="15"/>
        <v>3663.7931034482758</v>
      </c>
      <c r="BA23" s="37">
        <f t="shared" si="10"/>
        <v>4829.545454545455</v>
      </c>
      <c r="BB23" s="37">
        <f t="shared" si="10"/>
        <v>6071.4285714285706</v>
      </c>
      <c r="BC23" s="37">
        <f t="shared" si="10"/>
        <v>3057.5539568345321</v>
      </c>
      <c r="BD23" s="37">
        <f t="shared" si="10"/>
        <v>5821.9178082191784</v>
      </c>
      <c r="BE23" s="37">
        <f t="shared" si="10"/>
        <v>9659.0909090909099</v>
      </c>
      <c r="BF23" s="37">
        <f t="shared" si="10"/>
        <v>4427.083333333333</v>
      </c>
      <c r="BG23" s="38">
        <f t="shared" si="16"/>
        <v>0</v>
      </c>
      <c r="BH23" s="38">
        <f t="shared" si="16"/>
        <v>0</v>
      </c>
      <c r="BI23" s="38">
        <f t="shared" si="16"/>
        <v>0</v>
      </c>
      <c r="BJ23" s="38">
        <v>3</v>
      </c>
      <c r="BK23" s="38">
        <v>2</v>
      </c>
      <c r="BL23" s="38">
        <f t="shared" si="16"/>
        <v>0</v>
      </c>
      <c r="BM23" s="38">
        <f t="shared" si="16"/>
        <v>0</v>
      </c>
      <c r="BN23" s="138"/>
      <c r="BO23" s="139"/>
    </row>
    <row r="24" spans="2:67" ht="15" thickBot="1">
      <c r="B24" s="3" t="s">
        <v>48</v>
      </c>
      <c r="C24" s="39">
        <v>0.75</v>
      </c>
      <c r="D24" s="40">
        <v>0.79166666666666663</v>
      </c>
      <c r="E24" s="193">
        <v>5.8000000000000003E-2</v>
      </c>
      <c r="F24" s="193">
        <v>5.0999999999999997E-2</v>
      </c>
      <c r="G24" s="193">
        <v>5.8000000000000003E-2</v>
      </c>
      <c r="H24" s="193">
        <v>0.16900000000000001</v>
      </c>
      <c r="I24" s="193">
        <v>0.21199999999999999</v>
      </c>
      <c r="J24" s="193">
        <v>0.124</v>
      </c>
      <c r="K24" s="193">
        <v>5.8000000000000003E-2</v>
      </c>
      <c r="L24" s="41">
        <f t="shared" ca="1" si="4"/>
        <v>390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3</v>
      </c>
      <c r="Q24" s="43">
        <f t="shared" si="5"/>
        <v>2</v>
      </c>
      <c r="R24" s="43">
        <f t="shared" si="5"/>
        <v>10</v>
      </c>
      <c r="S24" s="44">
        <f t="shared" si="5"/>
        <v>0</v>
      </c>
      <c r="T24" s="173">
        <f t="shared" ca="1" si="6"/>
        <v>65</v>
      </c>
      <c r="U24" s="46">
        <v>2550</v>
      </c>
      <c r="V24" s="47">
        <v>2550</v>
      </c>
      <c r="W24" s="47">
        <v>2550</v>
      </c>
      <c r="X24" s="47">
        <v>2550</v>
      </c>
      <c r="Y24" s="47">
        <v>2550</v>
      </c>
      <c r="Z24" s="47">
        <v>2550</v>
      </c>
      <c r="AA24" s="48">
        <v>2550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38250</v>
      </c>
      <c r="AF24" s="50">
        <f t="shared" ca="1" si="7"/>
        <v>25500</v>
      </c>
      <c r="AG24" s="50">
        <f t="shared" ca="1" si="7"/>
        <v>102000</v>
      </c>
      <c r="AH24" s="51">
        <f t="shared" ca="1" si="7"/>
        <v>0</v>
      </c>
      <c r="AI24" s="35">
        <f t="shared" ca="1" si="12"/>
        <v>165750</v>
      </c>
      <c r="AJ24" s="49">
        <f t="shared" ca="1" si="8"/>
        <v>0</v>
      </c>
      <c r="AK24" s="50">
        <f t="shared" ca="1" si="8"/>
        <v>0</v>
      </c>
      <c r="AL24" s="50">
        <f t="shared" ca="1" si="8"/>
        <v>0</v>
      </c>
      <c r="AM24" s="50">
        <f t="shared" ca="1" si="8"/>
        <v>15.21</v>
      </c>
      <c r="AN24" s="50">
        <f t="shared" ca="1" si="8"/>
        <v>12.719999999999999</v>
      </c>
      <c r="AO24" s="50">
        <f t="shared" ca="1" si="8"/>
        <v>29.759999999999998</v>
      </c>
      <c r="AP24" s="51">
        <f t="shared" ca="1" si="8"/>
        <v>0</v>
      </c>
      <c r="AQ24" s="36">
        <f t="shared" ca="1" si="13"/>
        <v>57.69</v>
      </c>
      <c r="AR24" s="49" t="str">
        <f t="shared" ca="1" si="9"/>
        <v/>
      </c>
      <c r="AS24" s="50" t="str">
        <f t="shared" ca="1" si="9"/>
        <v/>
      </c>
      <c r="AT24" s="50" t="str">
        <f t="shared" ca="1" si="9"/>
        <v/>
      </c>
      <c r="AU24" s="50">
        <f t="shared" ca="1" si="9"/>
        <v>2514.792899408284</v>
      </c>
      <c r="AV24" s="50">
        <f t="shared" ca="1" si="9"/>
        <v>2004.7169811320757</v>
      </c>
      <c r="AW24" s="50">
        <f t="shared" ca="1" si="9"/>
        <v>3427.4193548387098</v>
      </c>
      <c r="AX24" s="51" t="str">
        <f t="shared" ca="1" si="9"/>
        <v/>
      </c>
      <c r="AY24" s="36">
        <f t="shared" ca="1" si="14"/>
        <v>2873.1149245969841</v>
      </c>
      <c r="AZ24" s="37">
        <f t="shared" si="15"/>
        <v>7327.5862068965516</v>
      </c>
      <c r="BA24" s="37">
        <f t="shared" si="10"/>
        <v>8333.3333333333339</v>
      </c>
      <c r="BB24" s="37">
        <f t="shared" si="10"/>
        <v>7327.5862068965516</v>
      </c>
      <c r="BC24" s="37">
        <f t="shared" si="10"/>
        <v>2514.792899408284</v>
      </c>
      <c r="BD24" s="37">
        <f t="shared" si="10"/>
        <v>2004.7169811320755</v>
      </c>
      <c r="BE24" s="37">
        <f t="shared" si="10"/>
        <v>3427.4193548387098</v>
      </c>
      <c r="BF24" s="37">
        <f t="shared" si="10"/>
        <v>7327.5862068965516</v>
      </c>
      <c r="BG24" s="38">
        <f t="shared" si="16"/>
        <v>0</v>
      </c>
      <c r="BH24" s="38">
        <f t="shared" si="16"/>
        <v>0</v>
      </c>
      <c r="BI24" s="38">
        <f t="shared" si="16"/>
        <v>0</v>
      </c>
      <c r="BJ24" s="38">
        <v>3</v>
      </c>
      <c r="BK24" s="38">
        <v>2</v>
      </c>
      <c r="BL24" s="38">
        <f t="shared" si="16"/>
        <v>10</v>
      </c>
      <c r="BM24" s="38">
        <f t="shared" si="16"/>
        <v>0</v>
      </c>
      <c r="BN24" s="138"/>
      <c r="BO24" s="139"/>
    </row>
    <row r="25" spans="2:67" ht="15" thickBot="1">
      <c r="B25" s="3" t="s">
        <v>48</v>
      </c>
      <c r="C25" s="39">
        <v>0.79166666666666663</v>
      </c>
      <c r="D25" s="40">
        <v>0.83333333333333337</v>
      </c>
      <c r="E25" s="193">
        <v>5.0999999999999997E-2</v>
      </c>
      <c r="F25" s="193">
        <v>4.1000000000000002E-2</v>
      </c>
      <c r="G25" s="193">
        <v>7.1999999999999995E-2</v>
      </c>
      <c r="H25" s="193">
        <v>4.8000000000000001E-2</v>
      </c>
      <c r="I25" s="193">
        <v>5.3999999999999999E-2</v>
      </c>
      <c r="J25" s="193">
        <v>0.11899999999999999</v>
      </c>
      <c r="K25" s="193">
        <v>8.4000000000000005E-2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173">
        <f t="shared" ca="1" si="6"/>
        <v>0</v>
      </c>
      <c r="U25" s="46">
        <v>5525</v>
      </c>
      <c r="V25" s="47">
        <v>5525</v>
      </c>
      <c r="W25" s="47">
        <v>5525</v>
      </c>
      <c r="X25" s="47">
        <v>5525</v>
      </c>
      <c r="Y25" s="47">
        <v>5525</v>
      </c>
      <c r="Z25" s="47">
        <v>5525</v>
      </c>
      <c r="AA25" s="48">
        <v>5525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12"/>
        <v>0</v>
      </c>
      <c r="AJ25" s="49">
        <f t="shared" ca="1" si="8"/>
        <v>0</v>
      </c>
      <c r="AK25" s="50">
        <f t="shared" ca="1" si="8"/>
        <v>0</v>
      </c>
      <c r="AL25" s="50">
        <f t="shared" ca="1" si="8"/>
        <v>0</v>
      </c>
      <c r="AM25" s="50">
        <f t="shared" ca="1" si="8"/>
        <v>0</v>
      </c>
      <c r="AN25" s="50">
        <f t="shared" ca="1" si="8"/>
        <v>0</v>
      </c>
      <c r="AO25" s="50">
        <f t="shared" ca="1" si="8"/>
        <v>0</v>
      </c>
      <c r="AP25" s="51">
        <f t="shared" ca="1" si="8"/>
        <v>0</v>
      </c>
      <c r="AQ25" s="36">
        <f t="shared" ca="1" si="13"/>
        <v>0</v>
      </c>
      <c r="AR25" s="49" t="str">
        <f t="shared" ca="1" si="9"/>
        <v/>
      </c>
      <c r="AS25" s="50" t="str">
        <f t="shared" ca="1" si="9"/>
        <v/>
      </c>
      <c r="AT25" s="50" t="str">
        <f t="shared" ca="1" si="9"/>
        <v/>
      </c>
      <c r="AU25" s="50" t="str">
        <f t="shared" ca="1" si="9"/>
        <v/>
      </c>
      <c r="AV25" s="50" t="str">
        <f t="shared" ca="1" si="9"/>
        <v/>
      </c>
      <c r="AW25" s="50" t="str">
        <f t="shared" ca="1" si="9"/>
        <v/>
      </c>
      <c r="AX25" s="51" t="str">
        <f t="shared" ca="1" si="9"/>
        <v/>
      </c>
      <c r="AY25" s="36" t="str">
        <f t="shared" ca="1" si="14"/>
        <v>0</v>
      </c>
      <c r="AZ25" s="37">
        <f t="shared" si="15"/>
        <v>18055.555555555558</v>
      </c>
      <c r="BA25" s="37">
        <f t="shared" si="10"/>
        <v>22459.349593495936</v>
      </c>
      <c r="BB25" s="37">
        <f t="shared" si="10"/>
        <v>12789.351851851854</v>
      </c>
      <c r="BC25" s="37">
        <f t="shared" si="10"/>
        <v>19184.027777777777</v>
      </c>
      <c r="BD25" s="37">
        <f t="shared" si="10"/>
        <v>17052.469135802468</v>
      </c>
      <c r="BE25" s="37">
        <f t="shared" si="10"/>
        <v>7738.0952380952385</v>
      </c>
      <c r="BF25" s="37">
        <f t="shared" si="10"/>
        <v>10962.301587301587</v>
      </c>
      <c r="BG25" s="38">
        <f t="shared" si="16"/>
        <v>0</v>
      </c>
      <c r="BH25" s="38">
        <f t="shared" si="16"/>
        <v>0</v>
      </c>
      <c r="BI25" s="38">
        <f t="shared" si="16"/>
        <v>0</v>
      </c>
      <c r="BJ25" s="38">
        <f t="shared" si="16"/>
        <v>0</v>
      </c>
      <c r="BK25" s="38">
        <f t="shared" si="16"/>
        <v>0</v>
      </c>
      <c r="BL25" s="38">
        <f t="shared" si="16"/>
        <v>0</v>
      </c>
      <c r="BM25" s="38">
        <f t="shared" si="16"/>
        <v>0</v>
      </c>
      <c r="BN25" s="138"/>
      <c r="BO25" s="139"/>
    </row>
    <row r="26" spans="2:67" ht="15" thickBot="1">
      <c r="B26" s="3" t="s">
        <v>47</v>
      </c>
      <c r="C26" s="39">
        <v>0.83333333333333337</v>
      </c>
      <c r="D26" s="40">
        <v>0.875</v>
      </c>
      <c r="E26" s="193">
        <v>7.1999999999999995E-2</v>
      </c>
      <c r="F26" s="193">
        <v>5.7000000000000002E-2</v>
      </c>
      <c r="G26" s="193">
        <v>0.12</v>
      </c>
      <c r="H26" s="193">
        <v>0.13300000000000001</v>
      </c>
      <c r="I26" s="193">
        <v>9.2999999999999999E-2</v>
      </c>
      <c r="J26" s="193">
        <v>0.10299999999999999</v>
      </c>
      <c r="K26" s="193">
        <v>0.124</v>
      </c>
      <c r="L26" s="41">
        <f t="shared" ca="1" si="4"/>
        <v>96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4</v>
      </c>
      <c r="T26" s="173">
        <f t="shared" ca="1" si="6"/>
        <v>16</v>
      </c>
      <c r="U26" s="46">
        <v>5525</v>
      </c>
      <c r="V26" s="47">
        <v>5525</v>
      </c>
      <c r="W26" s="47">
        <v>5525</v>
      </c>
      <c r="X26" s="47">
        <v>5525</v>
      </c>
      <c r="Y26" s="47">
        <v>5525</v>
      </c>
      <c r="Z26" s="47">
        <v>5525</v>
      </c>
      <c r="AA26" s="48">
        <v>5525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88400</v>
      </c>
      <c r="AI26" s="35">
        <f t="shared" ca="1" si="12"/>
        <v>88400</v>
      </c>
      <c r="AJ26" s="49">
        <f t="shared" ca="1" si="8"/>
        <v>0</v>
      </c>
      <c r="AK26" s="50">
        <f t="shared" ca="1" si="8"/>
        <v>0</v>
      </c>
      <c r="AL26" s="50">
        <f t="shared" ca="1" si="8"/>
        <v>0</v>
      </c>
      <c r="AM26" s="50">
        <f t="shared" ca="1" si="8"/>
        <v>0</v>
      </c>
      <c r="AN26" s="50">
        <f t="shared" ca="1" si="8"/>
        <v>0</v>
      </c>
      <c r="AO26" s="50">
        <f t="shared" ca="1" si="8"/>
        <v>0</v>
      </c>
      <c r="AP26" s="51">
        <f t="shared" ca="1" si="8"/>
        <v>11.904</v>
      </c>
      <c r="AQ26" s="36">
        <f t="shared" ca="1" si="13"/>
        <v>11.904</v>
      </c>
      <c r="AR26" s="49" t="str">
        <f t="shared" ca="1" si="9"/>
        <v/>
      </c>
      <c r="AS26" s="50" t="str">
        <f t="shared" ca="1" si="9"/>
        <v/>
      </c>
      <c r="AT26" s="50" t="str">
        <f t="shared" ca="1" si="9"/>
        <v/>
      </c>
      <c r="AU26" s="50" t="str">
        <f t="shared" ca="1" si="9"/>
        <v/>
      </c>
      <c r="AV26" s="50" t="str">
        <f t="shared" ca="1" si="9"/>
        <v/>
      </c>
      <c r="AW26" s="50" t="str">
        <f t="shared" ca="1" si="9"/>
        <v/>
      </c>
      <c r="AX26" s="51">
        <f t="shared" ca="1" si="9"/>
        <v>7426.0752688172042</v>
      </c>
      <c r="AY26" s="36">
        <f t="shared" ca="1" si="14"/>
        <v>7426.0752688172042</v>
      </c>
      <c r="AZ26" s="37">
        <f t="shared" si="15"/>
        <v>12789.351851851854</v>
      </c>
      <c r="BA26" s="37">
        <f t="shared" si="10"/>
        <v>16154.970760233919</v>
      </c>
      <c r="BB26" s="37">
        <f t="shared" si="10"/>
        <v>7673.6111111111113</v>
      </c>
      <c r="BC26" s="37">
        <f t="shared" si="10"/>
        <v>6923.5588972431078</v>
      </c>
      <c r="BD26" s="37">
        <f t="shared" si="10"/>
        <v>9901.4336917562723</v>
      </c>
      <c r="BE26" s="37">
        <f t="shared" si="10"/>
        <v>8940.1294498381885</v>
      </c>
      <c r="BF26" s="37">
        <f t="shared" si="10"/>
        <v>7426.0752688172042</v>
      </c>
      <c r="BG26" s="38">
        <f>VLOOKUP(AZ26,$BS$3:$BT$7,2,TRUE)</f>
        <v>0</v>
      </c>
      <c r="BH26" s="38">
        <f t="shared" ref="BH26:BH28" si="17">VLOOKUP(BA26,$BS$3:$BT$7,2,TRUE)</f>
        <v>0</v>
      </c>
      <c r="BI26" s="38">
        <f t="shared" ref="BI26:BI28" si="18">VLOOKUP(BB26,$BS$3:$BT$7,2,TRUE)</f>
        <v>0</v>
      </c>
      <c r="BJ26" s="38">
        <v>0</v>
      </c>
      <c r="BK26" s="38">
        <f t="shared" ref="BK26:BK28" si="19">VLOOKUP(BD26,$BS$3:$BT$7,2,TRUE)</f>
        <v>0</v>
      </c>
      <c r="BL26" s="38">
        <f t="shared" ref="BL26:BL28" si="20">VLOOKUP(BE26,$BS$3:$BT$7,2,TRUE)</f>
        <v>0</v>
      </c>
      <c r="BM26" s="38">
        <f t="shared" ref="BM26:BM28" si="21">VLOOKUP(BF26,$BS$3:$BT$7,2,TRUE)</f>
        <v>4</v>
      </c>
      <c r="BN26" s="138"/>
      <c r="BO26" s="139"/>
    </row>
    <row r="27" spans="2:67" ht="15" thickBot="1">
      <c r="B27" s="3" t="s">
        <v>47</v>
      </c>
      <c r="C27" s="39">
        <v>0.875</v>
      </c>
      <c r="D27" s="40">
        <v>0.91666666666666663</v>
      </c>
      <c r="E27" s="193">
        <v>7.0999999999999994E-2</v>
      </c>
      <c r="F27" s="193">
        <v>7.4999999999999997E-2</v>
      </c>
      <c r="G27" s="193">
        <v>9.7000000000000003E-2</v>
      </c>
      <c r="H27" s="193">
        <v>0.25600000000000001</v>
      </c>
      <c r="I27" s="193">
        <v>0.11600000000000001</v>
      </c>
      <c r="J27" s="193">
        <v>0.129</v>
      </c>
      <c r="K27" s="193">
        <v>0.115</v>
      </c>
      <c r="L27" s="41">
        <f t="shared" ca="1" si="4"/>
        <v>186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3</v>
      </c>
      <c r="Q27" s="43">
        <f t="shared" si="5"/>
        <v>0</v>
      </c>
      <c r="R27" s="43">
        <f t="shared" si="5"/>
        <v>4</v>
      </c>
      <c r="S27" s="44">
        <f t="shared" si="5"/>
        <v>0</v>
      </c>
      <c r="T27" s="173">
        <f t="shared" ca="1" si="6"/>
        <v>31</v>
      </c>
      <c r="U27" s="46">
        <v>5525</v>
      </c>
      <c r="V27" s="47">
        <v>5525</v>
      </c>
      <c r="W27" s="47">
        <v>5525</v>
      </c>
      <c r="X27" s="47">
        <v>5525</v>
      </c>
      <c r="Y27" s="47">
        <v>5525</v>
      </c>
      <c r="Z27" s="47">
        <v>5525</v>
      </c>
      <c r="AA27" s="48">
        <v>5525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82875</v>
      </c>
      <c r="AF27" s="50">
        <f t="shared" ca="1" si="7"/>
        <v>0</v>
      </c>
      <c r="AG27" s="50">
        <f t="shared" ca="1" si="7"/>
        <v>88400</v>
      </c>
      <c r="AH27" s="51">
        <f t="shared" ca="1" si="7"/>
        <v>0</v>
      </c>
      <c r="AI27" s="35">
        <f t="shared" ca="1" si="12"/>
        <v>171275</v>
      </c>
      <c r="AJ27" s="49">
        <f t="shared" ca="1" si="8"/>
        <v>0</v>
      </c>
      <c r="AK27" s="50">
        <f t="shared" ca="1" si="8"/>
        <v>0</v>
      </c>
      <c r="AL27" s="50">
        <f t="shared" ca="1" si="8"/>
        <v>0</v>
      </c>
      <c r="AM27" s="50">
        <f t="shared" ca="1" si="8"/>
        <v>23.04</v>
      </c>
      <c r="AN27" s="50">
        <f t="shared" ca="1" si="8"/>
        <v>0</v>
      </c>
      <c r="AO27" s="50">
        <f t="shared" ca="1" si="8"/>
        <v>12.384</v>
      </c>
      <c r="AP27" s="51">
        <f t="shared" ca="1" si="8"/>
        <v>0</v>
      </c>
      <c r="AQ27" s="36">
        <f t="shared" ca="1" si="13"/>
        <v>35.423999999999999</v>
      </c>
      <c r="AR27" s="49" t="str">
        <f t="shared" ca="1" si="9"/>
        <v/>
      </c>
      <c r="AS27" s="50" t="str">
        <f t="shared" ca="1" si="9"/>
        <v/>
      </c>
      <c r="AT27" s="50" t="str">
        <f t="shared" ca="1" si="9"/>
        <v/>
      </c>
      <c r="AU27" s="50">
        <f t="shared" ca="1" si="9"/>
        <v>3597.0052083333335</v>
      </c>
      <c r="AV27" s="50" t="str">
        <f t="shared" ca="1" si="9"/>
        <v/>
      </c>
      <c r="AW27" s="50">
        <f t="shared" ca="1" si="9"/>
        <v>7138.242894056847</v>
      </c>
      <c r="AX27" s="51" t="str">
        <f t="shared" ca="1" si="9"/>
        <v/>
      </c>
      <c r="AY27" s="36">
        <f t="shared" ca="1" si="14"/>
        <v>4834.9988708220417</v>
      </c>
      <c r="AZ27" s="37">
        <f t="shared" si="15"/>
        <v>12969.483568075118</v>
      </c>
      <c r="BA27" s="37">
        <f t="shared" si="10"/>
        <v>12277.777777777779</v>
      </c>
      <c r="BB27" s="37">
        <f t="shared" si="10"/>
        <v>9493.1271477663231</v>
      </c>
      <c r="BC27" s="37">
        <f t="shared" si="10"/>
        <v>3597.0052083333335</v>
      </c>
      <c r="BD27" s="37">
        <f t="shared" si="10"/>
        <v>7938.2183908045972</v>
      </c>
      <c r="BE27" s="37">
        <f t="shared" si="10"/>
        <v>7138.2428940568479</v>
      </c>
      <c r="BF27" s="37">
        <f t="shared" si="10"/>
        <v>8007.246376811594</v>
      </c>
      <c r="BG27" s="38">
        <f t="shared" ref="BG27:BG28" si="22">VLOOKUP(AZ27,$BS$3:$BT$7,2,TRUE)</f>
        <v>0</v>
      </c>
      <c r="BH27" s="38">
        <f t="shared" si="17"/>
        <v>0</v>
      </c>
      <c r="BI27" s="38">
        <f t="shared" si="18"/>
        <v>0</v>
      </c>
      <c r="BJ27" s="38">
        <v>3</v>
      </c>
      <c r="BK27" s="38">
        <f t="shared" si="19"/>
        <v>0</v>
      </c>
      <c r="BL27" s="38">
        <f t="shared" si="20"/>
        <v>4</v>
      </c>
      <c r="BM27" s="38">
        <f t="shared" si="21"/>
        <v>0</v>
      </c>
      <c r="BN27" s="138"/>
      <c r="BO27" s="139"/>
    </row>
    <row r="28" spans="2:67" ht="15" thickBot="1">
      <c r="B28" s="3" t="s">
        <v>47</v>
      </c>
      <c r="C28" s="39">
        <v>0.91666666666666663</v>
      </c>
      <c r="D28" s="40">
        <v>0.95833333333333337</v>
      </c>
      <c r="E28" s="193">
        <v>0.222</v>
      </c>
      <c r="F28" s="193">
        <v>0.112</v>
      </c>
      <c r="G28" s="193">
        <v>0.16600000000000001</v>
      </c>
      <c r="H28" s="193">
        <v>0.107</v>
      </c>
      <c r="I28" s="193">
        <v>0.14499999999999999</v>
      </c>
      <c r="J28" s="193">
        <v>3.5999999999999997E-2</v>
      </c>
      <c r="K28" s="193">
        <v>0.14000000000000001</v>
      </c>
      <c r="L28" s="41">
        <f t="shared" ca="1" si="4"/>
        <v>546</v>
      </c>
      <c r="M28" s="42">
        <f t="shared" si="5"/>
        <v>7</v>
      </c>
      <c r="N28" s="43">
        <f t="shared" si="5"/>
        <v>0</v>
      </c>
      <c r="O28" s="43">
        <f t="shared" si="5"/>
        <v>7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7</v>
      </c>
      <c r="T28" s="173">
        <f t="shared" ca="1" si="6"/>
        <v>91</v>
      </c>
      <c r="U28" s="46">
        <v>5525</v>
      </c>
      <c r="V28" s="47">
        <v>5525</v>
      </c>
      <c r="W28" s="47">
        <v>5525</v>
      </c>
      <c r="X28" s="47">
        <v>5525</v>
      </c>
      <c r="Y28" s="47">
        <v>5525</v>
      </c>
      <c r="Z28" s="47">
        <v>5525</v>
      </c>
      <c r="AA28" s="48">
        <v>5525</v>
      </c>
      <c r="AB28" s="49">
        <f t="shared" ca="1" si="7"/>
        <v>154700</v>
      </c>
      <c r="AC28" s="50">
        <f t="shared" ca="1" si="7"/>
        <v>0</v>
      </c>
      <c r="AD28" s="50">
        <f t="shared" ca="1" si="7"/>
        <v>193375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154700</v>
      </c>
      <c r="AI28" s="35">
        <f t="shared" ca="1" si="12"/>
        <v>502775</v>
      </c>
      <c r="AJ28" s="49">
        <f t="shared" ca="1" si="8"/>
        <v>37.295999999999999</v>
      </c>
      <c r="AK28" s="50">
        <f t="shared" ca="1" si="8"/>
        <v>0</v>
      </c>
      <c r="AL28" s="50">
        <f t="shared" ca="1" si="8"/>
        <v>34.86</v>
      </c>
      <c r="AM28" s="50">
        <f t="shared" ca="1" si="8"/>
        <v>0</v>
      </c>
      <c r="AN28" s="50">
        <f t="shared" ca="1" si="8"/>
        <v>0</v>
      </c>
      <c r="AO28" s="50">
        <f t="shared" ca="1" si="8"/>
        <v>0</v>
      </c>
      <c r="AP28" s="51">
        <f t="shared" ca="1" si="8"/>
        <v>23.520000000000003</v>
      </c>
      <c r="AQ28" s="36">
        <f t="shared" ca="1" si="13"/>
        <v>95.676000000000016</v>
      </c>
      <c r="AR28" s="49">
        <f t="shared" ca="1" si="9"/>
        <v>4147.8978978978976</v>
      </c>
      <c r="AS28" s="50" t="str">
        <f t="shared" ca="1" si="9"/>
        <v/>
      </c>
      <c r="AT28" s="50">
        <f t="shared" ca="1" si="9"/>
        <v>5547.1887550200809</v>
      </c>
      <c r="AU28" s="50" t="str">
        <f t="shared" ca="1" si="9"/>
        <v/>
      </c>
      <c r="AV28" s="50" t="str">
        <f t="shared" ca="1" si="9"/>
        <v/>
      </c>
      <c r="AW28" s="50" t="str">
        <f t="shared" ca="1" si="9"/>
        <v/>
      </c>
      <c r="AX28" s="51">
        <f t="shared" ca="1" si="9"/>
        <v>6577.3809523809514</v>
      </c>
      <c r="AY28" s="36">
        <f t="shared" ca="1" si="14"/>
        <v>5254.9751243781084</v>
      </c>
      <c r="AZ28" s="37">
        <f t="shared" si="15"/>
        <v>4147.8978978978976</v>
      </c>
      <c r="BA28" s="37">
        <f t="shared" si="10"/>
        <v>8221.7261904761908</v>
      </c>
      <c r="BB28" s="37">
        <f t="shared" si="10"/>
        <v>5547.18875502008</v>
      </c>
      <c r="BC28" s="37">
        <f t="shared" si="10"/>
        <v>8605.9190031152648</v>
      </c>
      <c r="BD28" s="37">
        <f t="shared" si="10"/>
        <v>6350.574712643679</v>
      </c>
      <c r="BE28" s="37">
        <f t="shared" si="10"/>
        <v>25578.703703703708</v>
      </c>
      <c r="BF28" s="37">
        <f t="shared" si="10"/>
        <v>6577.3809523809523</v>
      </c>
      <c r="BG28" s="38">
        <f t="shared" si="22"/>
        <v>7</v>
      </c>
      <c r="BH28" s="38">
        <f t="shared" si="17"/>
        <v>0</v>
      </c>
      <c r="BI28" s="38">
        <f t="shared" si="18"/>
        <v>7</v>
      </c>
      <c r="BJ28" s="38">
        <f t="shared" ref="BJ26:BJ28" si="23">VLOOKUP(BC28,$BS$3:$BT$7,2,TRUE)</f>
        <v>0</v>
      </c>
      <c r="BK28" s="38">
        <v>0</v>
      </c>
      <c r="BL28" s="38">
        <f t="shared" si="20"/>
        <v>0</v>
      </c>
      <c r="BM28" s="38">
        <f t="shared" si="21"/>
        <v>7</v>
      </c>
      <c r="BN28" s="138"/>
      <c r="BO28" s="139"/>
    </row>
    <row r="29" spans="2:67" ht="15" thickBot="1">
      <c r="B29" s="3" t="s">
        <v>49</v>
      </c>
      <c r="C29" s="54">
        <v>0.95833333333333337</v>
      </c>
      <c r="D29" s="55">
        <v>0</v>
      </c>
      <c r="E29" s="193">
        <v>0.112</v>
      </c>
      <c r="F29" s="193">
        <v>0.161</v>
      </c>
      <c r="G29" s="193">
        <v>7.2999999999999995E-2</v>
      </c>
      <c r="H29" s="193">
        <v>0.21</v>
      </c>
      <c r="I29" s="193">
        <v>4.7E-2</v>
      </c>
      <c r="J29" s="193">
        <v>9.5000000000000001E-2</v>
      </c>
      <c r="K29" s="193">
        <v>0.114</v>
      </c>
      <c r="L29" s="56">
        <f t="shared" ca="1" si="4"/>
        <v>330</v>
      </c>
      <c r="M29" s="57">
        <f t="shared" si="5"/>
        <v>0</v>
      </c>
      <c r="N29" s="58">
        <f t="shared" si="5"/>
        <v>10</v>
      </c>
      <c r="O29" s="58">
        <f t="shared" si="5"/>
        <v>0</v>
      </c>
      <c r="P29" s="58">
        <f t="shared" si="5"/>
        <v>3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174">
        <f t="shared" ca="1" si="6"/>
        <v>55</v>
      </c>
      <c r="U29" s="61">
        <v>2975</v>
      </c>
      <c r="V29" s="62">
        <v>2975</v>
      </c>
      <c r="W29" s="62">
        <v>2975</v>
      </c>
      <c r="X29" s="62">
        <v>2975</v>
      </c>
      <c r="Y29" s="62">
        <v>2975</v>
      </c>
      <c r="Z29" s="62">
        <v>2975</v>
      </c>
      <c r="AA29" s="63">
        <v>2975</v>
      </c>
      <c r="AB29" s="64">
        <f t="shared" ca="1" si="7"/>
        <v>0</v>
      </c>
      <c r="AC29" s="65">
        <f t="shared" ca="1" si="7"/>
        <v>119000</v>
      </c>
      <c r="AD29" s="65">
        <f t="shared" ca="1" si="7"/>
        <v>0</v>
      </c>
      <c r="AE29" s="65">
        <f t="shared" ca="1" si="7"/>
        <v>44625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12"/>
        <v>163625</v>
      </c>
      <c r="AJ29" s="64">
        <f t="shared" ca="1" si="8"/>
        <v>0</v>
      </c>
      <c r="AK29" s="65">
        <f t="shared" ca="1" si="8"/>
        <v>38.64</v>
      </c>
      <c r="AL29" s="65">
        <f t="shared" ca="1" si="8"/>
        <v>0</v>
      </c>
      <c r="AM29" s="65">
        <f t="shared" ca="1" si="8"/>
        <v>18.899999999999999</v>
      </c>
      <c r="AN29" s="65">
        <f t="shared" ca="1" si="8"/>
        <v>0</v>
      </c>
      <c r="AO29" s="65">
        <f t="shared" ca="1" si="8"/>
        <v>0</v>
      </c>
      <c r="AP29" s="66">
        <f t="shared" ca="1" si="8"/>
        <v>0</v>
      </c>
      <c r="AQ29" s="36">
        <f t="shared" ca="1" si="13"/>
        <v>57.54</v>
      </c>
      <c r="AR29" s="64" t="str">
        <f t="shared" ca="1" si="9"/>
        <v/>
      </c>
      <c r="AS29" s="65">
        <f t="shared" ca="1" si="9"/>
        <v>3079.710144927536</v>
      </c>
      <c r="AT29" s="65" t="str">
        <f t="shared" ca="1" si="9"/>
        <v/>
      </c>
      <c r="AU29" s="65">
        <f t="shared" ca="1" si="9"/>
        <v>2361.1111111111113</v>
      </c>
      <c r="AV29" s="65" t="str">
        <f t="shared" ca="1" si="9"/>
        <v/>
      </c>
      <c r="AW29" s="65" t="str">
        <f t="shared" ca="1" si="9"/>
        <v/>
      </c>
      <c r="AX29" s="66" t="str">
        <f t="shared" ca="1" si="9"/>
        <v/>
      </c>
      <c r="AY29" s="36">
        <f t="shared" ca="1" si="14"/>
        <v>2843.6739659367395</v>
      </c>
      <c r="AZ29" s="37">
        <f t="shared" si="15"/>
        <v>4427.083333333333</v>
      </c>
      <c r="BA29" s="37">
        <f t="shared" si="10"/>
        <v>3079.710144927536</v>
      </c>
      <c r="BB29" s="37">
        <f t="shared" si="10"/>
        <v>6792.2374429223746</v>
      </c>
      <c r="BC29" s="37">
        <f t="shared" si="10"/>
        <v>2361.1111111111113</v>
      </c>
      <c r="BD29" s="37">
        <f t="shared" si="10"/>
        <v>10549.645390070922</v>
      </c>
      <c r="BE29" s="37">
        <f t="shared" si="10"/>
        <v>5219.2982456140344</v>
      </c>
      <c r="BF29" s="37">
        <f t="shared" si="10"/>
        <v>4349.415204678362</v>
      </c>
      <c r="BG29" s="38">
        <f t="shared" si="16"/>
        <v>0</v>
      </c>
      <c r="BH29" s="38">
        <f t="shared" si="16"/>
        <v>10</v>
      </c>
      <c r="BI29" s="38">
        <f t="shared" si="16"/>
        <v>0</v>
      </c>
      <c r="BJ29" s="38">
        <v>3</v>
      </c>
      <c r="BK29" s="38">
        <f t="shared" si="16"/>
        <v>0</v>
      </c>
      <c r="BL29" s="38">
        <f t="shared" si="16"/>
        <v>0</v>
      </c>
      <c r="BM29" s="38">
        <f t="shared" si="16"/>
        <v>0</v>
      </c>
      <c r="BN29" s="138"/>
      <c r="BO29" s="139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24">SUM(M6:M29)</f>
        <v>7</v>
      </c>
      <c r="N30" s="70">
        <f t="shared" si="24"/>
        <v>20</v>
      </c>
      <c r="O30" s="70">
        <f t="shared" si="24"/>
        <v>7</v>
      </c>
      <c r="P30" s="70">
        <f t="shared" si="24"/>
        <v>18</v>
      </c>
      <c r="Q30" s="70">
        <f t="shared" si="24"/>
        <v>6</v>
      </c>
      <c r="R30" s="70">
        <f t="shared" si="24"/>
        <v>24</v>
      </c>
      <c r="S30" s="70">
        <f t="shared" si="24"/>
        <v>11</v>
      </c>
      <c r="T30" s="175">
        <f t="shared" ca="1" si="24"/>
        <v>403</v>
      </c>
      <c r="U30" s="68"/>
      <c r="V30" s="68"/>
      <c r="W30" s="68"/>
      <c r="X30" s="68"/>
      <c r="Y30" s="68"/>
      <c r="Z30" s="68"/>
      <c r="AA30" s="68"/>
      <c r="AB30" s="70">
        <f t="shared" ref="AB30:AQ30" ca="1" si="25">SUM(AB6:AB29)</f>
        <v>154700</v>
      </c>
      <c r="AC30" s="70">
        <f t="shared" ca="1" si="25"/>
        <v>187000</v>
      </c>
      <c r="AD30" s="70">
        <f t="shared" ca="1" si="25"/>
        <v>193375</v>
      </c>
      <c r="AE30" s="70">
        <f t="shared" ca="1" si="25"/>
        <v>280500</v>
      </c>
      <c r="AF30" s="70">
        <f t="shared" ca="1" si="25"/>
        <v>76500</v>
      </c>
      <c r="AG30" s="70">
        <f t="shared" ca="1" si="25"/>
        <v>292400</v>
      </c>
      <c r="AH30" s="70">
        <f t="shared" ca="1" si="25"/>
        <v>243100</v>
      </c>
      <c r="AI30" s="71">
        <f t="shared" ca="1" si="25"/>
        <v>1427575</v>
      </c>
      <c r="AJ30" s="70">
        <f t="shared" ca="1" si="25"/>
        <v>37.295999999999999</v>
      </c>
      <c r="AK30" s="70">
        <f t="shared" ca="1" si="25"/>
        <v>60.72</v>
      </c>
      <c r="AL30" s="70">
        <f t="shared" ca="1" si="25"/>
        <v>34.86</v>
      </c>
      <c r="AM30" s="70">
        <f t="shared" ca="1" si="25"/>
        <v>98.639999999999986</v>
      </c>
      <c r="AN30" s="70">
        <f t="shared" ca="1" si="25"/>
        <v>25.08</v>
      </c>
      <c r="AO30" s="70">
        <f t="shared" ca="1" si="25"/>
        <v>78.623999999999995</v>
      </c>
      <c r="AP30" s="70">
        <f t="shared" ca="1" si="25"/>
        <v>35.424000000000007</v>
      </c>
      <c r="AQ30" s="71">
        <f t="shared" ca="1" si="25"/>
        <v>370.64400000000006</v>
      </c>
      <c r="AR30" s="70">
        <f t="shared" ref="AR30:AY30" ca="1" si="26">AB30/AJ30</f>
        <v>4147.8978978978976</v>
      </c>
      <c r="AS30" s="70">
        <f t="shared" ca="1" si="26"/>
        <v>3079.7101449275365</v>
      </c>
      <c r="AT30" s="70">
        <f t="shared" ca="1" si="26"/>
        <v>5547.1887550200809</v>
      </c>
      <c r="AU30" s="70">
        <f t="shared" ca="1" si="26"/>
        <v>2843.6739659367399</v>
      </c>
      <c r="AV30" s="70">
        <f t="shared" ca="1" si="26"/>
        <v>3050.2392344497612</v>
      </c>
      <c r="AW30" s="70">
        <f t="shared" ca="1" si="26"/>
        <v>3718.966218966219</v>
      </c>
      <c r="AX30" s="70">
        <f t="shared" ca="1" si="26"/>
        <v>6862.5790424570896</v>
      </c>
      <c r="AY30" s="72">
        <f t="shared" ca="1" si="26"/>
        <v>3851.6069327980481</v>
      </c>
      <c r="AZ30" s="73"/>
      <c r="BA30" s="73"/>
      <c r="BB30" s="73"/>
      <c r="BC30" s="73"/>
      <c r="BD30" s="73"/>
      <c r="BE30" s="73"/>
      <c r="BF30" s="73"/>
    </row>
    <row r="31" spans="2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176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3"/>
      <c r="C32" s="68"/>
      <c r="D32" s="68"/>
      <c r="E32" s="68"/>
      <c r="F32" s="68"/>
      <c r="G32" s="80">
        <v>7000000</v>
      </c>
      <c r="H32" s="69"/>
      <c r="I32" s="69"/>
      <c r="J32" s="69"/>
      <c r="L32" s="76" t="s">
        <v>26</v>
      </c>
      <c r="M32" s="99">
        <v>8000000</v>
      </c>
      <c r="N32" s="78"/>
      <c r="O32" s="77"/>
      <c r="P32" s="77"/>
      <c r="Q32" s="74"/>
      <c r="R32" s="77"/>
      <c r="S32" s="77"/>
      <c r="T32" s="177"/>
      <c r="U32" s="74"/>
      <c r="V32" s="133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143.00400000000002</v>
      </c>
      <c r="AR32" s="68"/>
      <c r="AS32" s="68"/>
      <c r="AT32" s="68"/>
      <c r="AU32" s="68"/>
      <c r="AV32" s="68"/>
      <c r="AW32" s="68"/>
      <c r="AX32" s="68"/>
      <c r="AY32" s="81">
        <f ca="1">AI30</f>
        <v>1427575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2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1" t="s">
        <v>31</v>
      </c>
      <c r="M33" s="78">
        <f ca="1">AI30/AQ30</f>
        <v>3851.6069327980481</v>
      </c>
      <c r="N33" s="82"/>
      <c r="O33" s="69"/>
      <c r="P33" s="77"/>
      <c r="Q33" s="69"/>
      <c r="R33" s="69"/>
      <c r="S33" s="69"/>
      <c r="T33" s="17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0.38582575193447077</v>
      </c>
      <c r="AR33" s="68"/>
      <c r="AS33" s="68"/>
      <c r="AT33" s="68"/>
      <c r="AU33" s="68"/>
      <c r="AV33" s="68"/>
      <c r="AW33" s="68"/>
      <c r="AX33" s="68"/>
      <c r="AY33" s="84">
        <f ca="1">AY32-M32</f>
        <v>-6572425</v>
      </c>
      <c r="AZ33" s="73">
        <f ca="1">AQ30*70%</f>
        <v>259.45080000000002</v>
      </c>
      <c r="BA33" s="73">
        <v>569.51339999999982</v>
      </c>
      <c r="BB33" s="73">
        <f ca="1">BA33+AZ33</f>
        <v>828.96419999999989</v>
      </c>
      <c r="BC33" s="73">
        <f ca="1">AY32</f>
        <v>1427575</v>
      </c>
      <c r="BD33" s="73">
        <f ca="1">BC33/BB33</f>
        <v>1722.1190010376808</v>
      </c>
      <c r="BE33" s="73">
        <v>2500</v>
      </c>
      <c r="BF33" s="73"/>
    </row>
    <row r="34" spans="2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1" t="s">
        <v>32</v>
      </c>
      <c r="M34" s="85">
        <f ca="1">M33*3</f>
        <v>11554.820798394145</v>
      </c>
      <c r="N34" s="86"/>
      <c r="O34" s="68"/>
      <c r="P34" s="68"/>
      <c r="Q34" s="68"/>
      <c r="R34" s="68"/>
      <c r="S34" s="68"/>
      <c r="T34" s="179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>
        <f ca="1">AQ32*0.7</f>
        <v>100.1028</v>
      </c>
      <c r="BA34" s="73"/>
      <c r="BB34" s="73"/>
      <c r="BC34" s="73"/>
      <c r="BD34" s="73"/>
      <c r="BE34" s="73"/>
      <c r="BF34" s="73"/>
    </row>
    <row r="35" spans="2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180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>
        <f ca="1">BE33*BB33</f>
        <v>2072410.4999999998</v>
      </c>
      <c r="BD35" s="73"/>
      <c r="BE35" s="73"/>
      <c r="BF35" s="73"/>
    </row>
    <row r="36" spans="2:58">
      <c r="AY36" s="94"/>
      <c r="AZ36" s="98">
        <f ca="1">M32/AY30</f>
        <v>2077.0551459643107</v>
      </c>
      <c r="BA36" s="98"/>
      <c r="BB36" s="98"/>
      <c r="BC36" s="98"/>
      <c r="BD36" s="98"/>
    </row>
    <row r="38" spans="2:58">
      <c r="AZ38" s="1">
        <f ca="1">SUM(AQ26:AQ28)</f>
        <v>143.00400000000002</v>
      </c>
      <c r="BA38" s="142">
        <f ca="1">AZ38/BB33</f>
        <v>0.17250925914532864</v>
      </c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3" priority="1" operator="containsText" text="Paid">
      <formula>NOT(ISERROR(SEARCH("Paid",B6)))</formula>
    </cfRule>
    <cfRule type="containsText" dxfId="12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4"/>
  <sheetViews>
    <sheetView topLeftCell="L1" zoomScale="60" zoomScaleNormal="60" workbookViewId="0">
      <selection activeCell="BD33" sqref="BD33"/>
    </sheetView>
  </sheetViews>
  <sheetFormatPr defaultRowHeight="14.4"/>
  <cols>
    <col min="1" max="1" width="11.6640625" bestFit="1" customWidth="1"/>
    <col min="2" max="2" width="12.21875" bestFit="1" customWidth="1"/>
    <col min="12" max="12" width="12.77734375" bestFit="1" customWidth="1"/>
    <col min="13" max="13" width="11.21875" hidden="1" customWidth="1"/>
    <col min="14" max="19" width="0" hidden="1" customWidth="1"/>
    <col min="28" max="34" width="0" hidden="1" customWidth="1"/>
    <col min="35" max="35" width="13.109375" customWidth="1"/>
    <col min="36" max="42" width="0" hidden="1" customWidth="1"/>
    <col min="44" max="50" width="0" hidden="1" customWidth="1"/>
    <col min="51" max="51" width="11.21875" bestFit="1" customWidth="1"/>
    <col min="55" max="55" width="10.5546875" bestFit="1" customWidth="1"/>
  </cols>
  <sheetData>
    <row r="1" spans="1:78">
      <c r="A1" s="314">
        <v>43466</v>
      </c>
      <c r="B1" s="315" t="s">
        <v>59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78" ht="15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O2" s="1">
        <v>1</v>
      </c>
      <c r="BP2">
        <v>6</v>
      </c>
    </row>
    <row r="3" spans="1:78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O3">
        <v>7500</v>
      </c>
      <c r="BP3">
        <v>0</v>
      </c>
    </row>
    <row r="4" spans="1:78" ht="15" thickBot="1">
      <c r="B4" s="3"/>
      <c r="C4" s="190"/>
      <c r="D4" s="191"/>
      <c r="E4" s="190"/>
      <c r="F4" s="191"/>
      <c r="G4" s="191"/>
      <c r="H4" s="191"/>
      <c r="I4" s="191"/>
      <c r="J4" s="191"/>
      <c r="K4" s="192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O4">
        <f>BO3+500</f>
        <v>8000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26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1" si="4">BO4+500</f>
        <v>8500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>
        <v>2.1000000000000001E-2</v>
      </c>
      <c r="F6">
        <v>3.3000000000000002E-2</v>
      </c>
      <c r="G6">
        <v>2.7E-2</v>
      </c>
      <c r="H6">
        <v>1.2999999999999999E-2</v>
      </c>
      <c r="I6">
        <v>8.7999999999999995E-2</v>
      </c>
      <c r="J6">
        <v>2.9000000000000001E-2</v>
      </c>
      <c r="K6">
        <v>7.1999999999999995E-2</v>
      </c>
      <c r="L6" s="24">
        <f t="shared" ref="L6:L29" ca="1" si="5">T6*6</f>
        <v>0</v>
      </c>
      <c r="M6" s="25">
        <f t="shared" ref="M6:M29" si="6">BG6</f>
        <v>0</v>
      </c>
      <c r="N6" s="26">
        <f t="shared" ref="N6:N29" si="7">BH6</f>
        <v>0</v>
      </c>
      <c r="O6" s="26">
        <f t="shared" ref="O6:O29" si="8">BI6</f>
        <v>0</v>
      </c>
      <c r="P6" s="26">
        <f t="shared" ref="P6:P29" si="9">BJ6</f>
        <v>0</v>
      </c>
      <c r="Q6" s="26">
        <f t="shared" ref="Q6:Q29" si="10">BK6</f>
        <v>0</v>
      </c>
      <c r="R6" s="26">
        <f t="shared" ref="R6:R29" si="11">BL6</f>
        <v>0</v>
      </c>
      <c r="S6" s="27">
        <f t="shared" ref="S6:S29" si="12">BM6</f>
        <v>0</v>
      </c>
      <c r="T6" s="200">
        <f t="shared" ref="T6:T29" ca="1" si="13">IFERROR(M6*M$4+N6*N$4+O6*O$4+P6*P$4+Q6*Q$4+R6*R$4+S6*S$4,"0")</f>
        <v>0</v>
      </c>
      <c r="U6" s="46">
        <v>4000</v>
      </c>
      <c r="V6" s="46">
        <v>4000</v>
      </c>
      <c r="W6" s="46">
        <v>4000</v>
      </c>
      <c r="X6" s="46">
        <v>4000</v>
      </c>
      <c r="Y6" s="46">
        <v>4000</v>
      </c>
      <c r="Z6" s="46">
        <v>4000</v>
      </c>
      <c r="AA6" s="46">
        <v>4000</v>
      </c>
      <c r="AB6" s="199">
        <f t="shared" ref="AB6:AB29" ca="1" si="14">M6*U6*AB$4</f>
        <v>0</v>
      </c>
      <c r="AC6" s="33">
        <f t="shared" ref="AC6:AC29" ca="1" si="15">N6*V6*AC$4</f>
        <v>0</v>
      </c>
      <c r="AD6" s="33">
        <f t="shared" ref="AD6:AD29" ca="1" si="16">O6*W6*AD$4</f>
        <v>0</v>
      </c>
      <c r="AE6" s="33">
        <f t="shared" ref="AE6:AE29" ca="1" si="17">P6*X6*AE$4</f>
        <v>0</v>
      </c>
      <c r="AF6" s="33">
        <f t="shared" ref="AF6:AF29" ca="1" si="18">Q6*Y6*AF$4</f>
        <v>0</v>
      </c>
      <c r="AG6" s="33">
        <f t="shared" ref="AG6:AG29" ca="1" si="19">R6*Z6*AG$4</f>
        <v>0</v>
      </c>
      <c r="AH6" s="34">
        <f t="shared" ref="AH6:AH29" ca="1" si="20">S6*AA6*AH$4</f>
        <v>0</v>
      </c>
      <c r="AI6" s="35">
        <f t="shared" ref="AI6:AI29" ca="1" si="21">IFERROR(SUM(AB6:AH6),"")</f>
        <v>0</v>
      </c>
      <c r="AJ6" s="32">
        <f t="shared" ref="AJ6:AJ29" ca="1" si="22">M6*AJ$4*60/$L$4*E6</f>
        <v>0</v>
      </c>
      <c r="AK6" s="33">
        <f t="shared" ref="AK6:AK29" ca="1" si="23">N6*AK$4*60/$L$4*F6</f>
        <v>0</v>
      </c>
      <c r="AL6" s="33">
        <f t="shared" ref="AL6:AL29" ca="1" si="24">O6*AL$4*60/$L$4*G6</f>
        <v>0</v>
      </c>
      <c r="AM6" s="33">
        <f t="shared" ref="AM6:AM29" ca="1" si="25">P6*AM$4*60/$L$4*H6</f>
        <v>0</v>
      </c>
      <c r="AN6" s="33">
        <f t="shared" ref="AN6:AN29" ca="1" si="26">Q6*AN$4*60/$L$4*I6</f>
        <v>0</v>
      </c>
      <c r="AO6" s="33">
        <f t="shared" ref="AO6:AO29" ca="1" si="27">R6*AO$4*60/$L$4*J6</f>
        <v>0</v>
      </c>
      <c r="AP6" s="34">
        <f t="shared" ref="AP6:AP29" ca="1" si="28">S6*AP$4*60/$L$4*K6</f>
        <v>0</v>
      </c>
      <c r="AQ6" s="36">
        <f t="shared" ref="AQ6:AQ29" ca="1" si="29">IFERROR(SUM(AJ6:AP6),"")</f>
        <v>0</v>
      </c>
      <c r="AR6" s="32" t="str">
        <f t="shared" ref="AR6:AR29" ca="1" si="30">IFERROR(AB6/AJ6,"")</f>
        <v/>
      </c>
      <c r="AS6" s="33" t="str">
        <f t="shared" ref="AS6:AS29" ca="1" si="31">IFERROR(AC6/AK6,"")</f>
        <v/>
      </c>
      <c r="AT6" s="33" t="str">
        <f t="shared" ref="AT6:AT29" ca="1" si="32">IFERROR(AD6/AL6,"")</f>
        <v/>
      </c>
      <c r="AU6" s="33" t="str">
        <f t="shared" ref="AU6:AU29" ca="1" si="33">IFERROR(AE6/AM6,"")</f>
        <v/>
      </c>
      <c r="AV6" s="33" t="str">
        <f t="shared" ref="AV6:AV29" ca="1" si="34">IFERROR(AF6/AN6,"")</f>
        <v/>
      </c>
      <c r="AW6" s="33" t="str">
        <f t="shared" ref="AW6:AW29" ca="1" si="35">IFERROR(AG6/AO6,"")</f>
        <v/>
      </c>
      <c r="AX6" s="34" t="str">
        <f t="shared" ref="AX6:AX29" ca="1" si="36">IFERROR(AH6/AP6,"")</f>
        <v/>
      </c>
      <c r="AY6" s="36" t="str">
        <f t="shared" ref="AY6:AY29" ca="1" si="37">IFERROR(AI6/AQ6,"")</f>
        <v/>
      </c>
      <c r="AZ6" s="37">
        <f t="shared" ref="AZ6:AZ29" si="38">IFERROR(U6/6/E6,"0")</f>
        <v>31746.031746031742</v>
      </c>
      <c r="BA6" s="37">
        <f t="shared" ref="BA6:BA29" si="39">IFERROR(V6/6/F6,"0")</f>
        <v>20202.020202020201</v>
      </c>
      <c r="BB6" s="37">
        <f t="shared" ref="BB6:BB29" si="40">IFERROR(W6/6/G6,"0")</f>
        <v>24691.358024691355</v>
      </c>
      <c r="BC6" s="37">
        <f t="shared" ref="BC6:BC29" si="41">IFERROR(X6/6/H6,"0")</f>
        <v>51282.051282051281</v>
      </c>
      <c r="BD6" s="37">
        <f t="shared" ref="BD6:BD29" si="42">IFERROR(Y6/6/I6,"0")</f>
        <v>7575.757575757576</v>
      </c>
      <c r="BE6" s="37">
        <f t="shared" ref="BE6:BE29" si="43">IFERROR(Z6/6/J6,"0")</f>
        <v>22988.505747126434</v>
      </c>
      <c r="BF6" s="37">
        <f t="shared" ref="BF6:BF29" si="44">IFERROR(AA6/6/K6,"0")</f>
        <v>9259.2592592592591</v>
      </c>
      <c r="BG6" s="38">
        <f>VLOOKUP(AZ6,$BO$2:$BP$10,2,TRUE)</f>
        <v>0</v>
      </c>
      <c r="BH6" s="38">
        <f t="shared" ref="BH6:BK6" si="45">VLOOKUP(BA6,$BO$2:$BP$10,2,TRUE)</f>
        <v>0</v>
      </c>
      <c r="BI6" s="38">
        <f t="shared" si="45"/>
        <v>0</v>
      </c>
      <c r="BJ6" s="38">
        <f t="shared" si="45"/>
        <v>0</v>
      </c>
      <c r="BK6" s="38">
        <f t="shared" si="45"/>
        <v>0</v>
      </c>
      <c r="BL6" s="38">
        <f t="shared" ref="BL6" si="46">VLOOKUP(BE6,$BO$2:$BP$10,2,TRUE)</f>
        <v>0</v>
      </c>
      <c r="BM6" s="38">
        <f t="shared" ref="BM6" si="47">VLOOKUP(BF6,$BO$2:$BP$10,2,TRUE)</f>
        <v>0</v>
      </c>
      <c r="BO6">
        <f t="shared" si="4"/>
        <v>9000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>
        <v>0.01</v>
      </c>
      <c r="F7">
        <v>8.9999999999999993E-3</v>
      </c>
      <c r="G7">
        <v>3.0000000000000001E-3</v>
      </c>
      <c r="H7">
        <v>3.0000000000000001E-3</v>
      </c>
      <c r="I7">
        <v>0.02</v>
      </c>
      <c r="J7">
        <v>3.0000000000000001E-3</v>
      </c>
      <c r="K7">
        <v>6.0000000000000001E-3</v>
      </c>
      <c r="L7" s="41">
        <f t="shared" ca="1" si="5"/>
        <v>0</v>
      </c>
      <c r="M7" s="42">
        <f t="shared" si="6"/>
        <v>0</v>
      </c>
      <c r="N7" s="43">
        <f t="shared" si="7"/>
        <v>0</v>
      </c>
      <c r="O7" s="43">
        <f t="shared" si="8"/>
        <v>0</v>
      </c>
      <c r="P7" s="43">
        <f t="shared" si="9"/>
        <v>0</v>
      </c>
      <c r="Q7" s="43">
        <f t="shared" si="10"/>
        <v>0</v>
      </c>
      <c r="R7" s="43">
        <f t="shared" si="11"/>
        <v>0</v>
      </c>
      <c r="S7" s="44">
        <f t="shared" si="12"/>
        <v>0</v>
      </c>
      <c r="T7" s="198">
        <f t="shared" ca="1" si="13"/>
        <v>0</v>
      </c>
      <c r="U7" s="46">
        <v>4000</v>
      </c>
      <c r="V7" s="46">
        <v>4000</v>
      </c>
      <c r="W7" s="46">
        <v>4000</v>
      </c>
      <c r="X7" s="46">
        <v>4000</v>
      </c>
      <c r="Y7" s="46">
        <v>4000</v>
      </c>
      <c r="Z7" s="46">
        <v>4000</v>
      </c>
      <c r="AA7" s="46">
        <v>4000</v>
      </c>
      <c r="AB7" s="197">
        <f t="shared" ca="1" si="14"/>
        <v>0</v>
      </c>
      <c r="AC7" s="50">
        <f t="shared" ca="1" si="15"/>
        <v>0</v>
      </c>
      <c r="AD7" s="50">
        <f t="shared" ca="1" si="16"/>
        <v>0</v>
      </c>
      <c r="AE7" s="50">
        <f t="shared" ca="1" si="17"/>
        <v>0</v>
      </c>
      <c r="AF7" s="50">
        <f t="shared" ca="1" si="18"/>
        <v>0</v>
      </c>
      <c r="AG7" s="50">
        <f t="shared" ca="1" si="19"/>
        <v>0</v>
      </c>
      <c r="AH7" s="51">
        <f t="shared" ca="1" si="20"/>
        <v>0</v>
      </c>
      <c r="AI7" s="35">
        <f t="shared" ca="1" si="21"/>
        <v>0</v>
      </c>
      <c r="AJ7" s="49">
        <f t="shared" ca="1" si="22"/>
        <v>0</v>
      </c>
      <c r="AK7" s="50">
        <f t="shared" ca="1" si="23"/>
        <v>0</v>
      </c>
      <c r="AL7" s="50">
        <f t="shared" ca="1" si="24"/>
        <v>0</v>
      </c>
      <c r="AM7" s="50">
        <f t="shared" ca="1" si="25"/>
        <v>0</v>
      </c>
      <c r="AN7" s="50">
        <f t="shared" ca="1" si="26"/>
        <v>0</v>
      </c>
      <c r="AO7" s="50">
        <f t="shared" ca="1" si="27"/>
        <v>0</v>
      </c>
      <c r="AP7" s="51">
        <f t="shared" ca="1" si="28"/>
        <v>0</v>
      </c>
      <c r="AQ7" s="36">
        <f t="shared" ca="1" si="29"/>
        <v>0</v>
      </c>
      <c r="AR7" s="49" t="str">
        <f t="shared" ca="1" si="30"/>
        <v/>
      </c>
      <c r="AS7" s="50" t="str">
        <f t="shared" ca="1" si="31"/>
        <v/>
      </c>
      <c r="AT7" s="50" t="str">
        <f t="shared" ca="1" si="32"/>
        <v/>
      </c>
      <c r="AU7" s="50" t="str">
        <f t="shared" ca="1" si="33"/>
        <v/>
      </c>
      <c r="AV7" s="50" t="str">
        <f t="shared" ca="1" si="34"/>
        <v/>
      </c>
      <c r="AW7" s="50" t="str">
        <f t="shared" ca="1" si="35"/>
        <v/>
      </c>
      <c r="AX7" s="51" t="str">
        <f t="shared" ca="1" si="36"/>
        <v/>
      </c>
      <c r="AY7" s="52" t="str">
        <f t="shared" ca="1" si="37"/>
        <v/>
      </c>
      <c r="AZ7" s="37">
        <f t="shared" si="38"/>
        <v>66666.666666666657</v>
      </c>
      <c r="BA7" s="37">
        <f t="shared" si="39"/>
        <v>74074.074074074073</v>
      </c>
      <c r="BB7" s="37">
        <f t="shared" si="40"/>
        <v>222222.22222222222</v>
      </c>
      <c r="BC7" s="37">
        <f t="shared" si="41"/>
        <v>222222.22222222222</v>
      </c>
      <c r="BD7" s="37">
        <f t="shared" si="42"/>
        <v>33333.333333333328</v>
      </c>
      <c r="BE7" s="37">
        <f t="shared" si="43"/>
        <v>222222.22222222222</v>
      </c>
      <c r="BF7" s="37">
        <f t="shared" si="44"/>
        <v>111111.11111111111</v>
      </c>
      <c r="BG7" s="38"/>
      <c r="BH7" s="38"/>
      <c r="BI7" s="38"/>
      <c r="BJ7" s="38"/>
      <c r="BK7" s="38"/>
      <c r="BL7" s="38"/>
      <c r="BM7" s="38"/>
      <c r="BO7">
        <f t="shared" si="4"/>
        <v>9500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>
        <v>1.7999999999999999E-2</v>
      </c>
      <c r="F8">
        <v>8.1000000000000003E-2</v>
      </c>
      <c r="G8">
        <v>1.4999999999999999E-2</v>
      </c>
      <c r="H8">
        <v>2E-3</v>
      </c>
      <c r="I8">
        <v>1.6E-2</v>
      </c>
      <c r="J8">
        <v>2E-3</v>
      </c>
      <c r="K8">
        <v>0</v>
      </c>
      <c r="L8" s="41">
        <f t="shared" ca="1" si="5"/>
        <v>0</v>
      </c>
      <c r="M8" s="42">
        <f t="shared" si="6"/>
        <v>0</v>
      </c>
      <c r="N8" s="43">
        <f t="shared" si="7"/>
        <v>0</v>
      </c>
      <c r="O8" s="43">
        <f t="shared" si="8"/>
        <v>0</v>
      </c>
      <c r="P8" s="43">
        <f t="shared" si="9"/>
        <v>0</v>
      </c>
      <c r="Q8" s="43">
        <f t="shared" si="10"/>
        <v>0</v>
      </c>
      <c r="R8" s="43">
        <f t="shared" si="11"/>
        <v>0</v>
      </c>
      <c r="S8" s="44">
        <f t="shared" si="12"/>
        <v>0</v>
      </c>
      <c r="T8" s="198">
        <f t="shared" ca="1" si="13"/>
        <v>0</v>
      </c>
      <c r="U8" s="46">
        <v>4000</v>
      </c>
      <c r="V8" s="46">
        <v>4000</v>
      </c>
      <c r="W8" s="46">
        <v>4000</v>
      </c>
      <c r="X8" s="46">
        <v>4000</v>
      </c>
      <c r="Y8" s="46">
        <v>4000</v>
      </c>
      <c r="Z8" s="46">
        <v>4000</v>
      </c>
      <c r="AA8" s="46">
        <v>4000</v>
      </c>
      <c r="AB8" s="197">
        <f t="shared" ca="1" si="14"/>
        <v>0</v>
      </c>
      <c r="AC8" s="50">
        <f t="shared" ca="1" si="15"/>
        <v>0</v>
      </c>
      <c r="AD8" s="50">
        <f t="shared" ca="1" si="16"/>
        <v>0</v>
      </c>
      <c r="AE8" s="50">
        <f t="shared" ca="1" si="17"/>
        <v>0</v>
      </c>
      <c r="AF8" s="50">
        <f t="shared" ca="1" si="18"/>
        <v>0</v>
      </c>
      <c r="AG8" s="50">
        <f t="shared" ca="1" si="19"/>
        <v>0</v>
      </c>
      <c r="AH8" s="51">
        <f t="shared" ca="1" si="20"/>
        <v>0</v>
      </c>
      <c r="AI8" s="35">
        <f t="shared" ca="1" si="21"/>
        <v>0</v>
      </c>
      <c r="AJ8" s="49">
        <f t="shared" ca="1" si="22"/>
        <v>0</v>
      </c>
      <c r="AK8" s="50">
        <f t="shared" ca="1" si="23"/>
        <v>0</v>
      </c>
      <c r="AL8" s="50">
        <f t="shared" ca="1" si="24"/>
        <v>0</v>
      </c>
      <c r="AM8" s="50">
        <f t="shared" ca="1" si="25"/>
        <v>0</v>
      </c>
      <c r="AN8" s="50">
        <f t="shared" ca="1" si="26"/>
        <v>0</v>
      </c>
      <c r="AO8" s="50">
        <f t="shared" ca="1" si="27"/>
        <v>0</v>
      </c>
      <c r="AP8" s="51">
        <f t="shared" ca="1" si="28"/>
        <v>0</v>
      </c>
      <c r="AQ8" s="36">
        <f t="shared" ca="1" si="29"/>
        <v>0</v>
      </c>
      <c r="AR8" s="49" t="str">
        <f t="shared" ca="1" si="30"/>
        <v/>
      </c>
      <c r="AS8" s="50" t="str">
        <f t="shared" ca="1" si="31"/>
        <v/>
      </c>
      <c r="AT8" s="50" t="str">
        <f t="shared" ca="1" si="32"/>
        <v/>
      </c>
      <c r="AU8" s="50" t="str">
        <f t="shared" ca="1" si="33"/>
        <v/>
      </c>
      <c r="AV8" s="50" t="str">
        <f t="shared" ca="1" si="34"/>
        <v/>
      </c>
      <c r="AW8" s="50" t="str">
        <f t="shared" ca="1" si="35"/>
        <v/>
      </c>
      <c r="AX8" s="51" t="str">
        <f t="shared" ca="1" si="36"/>
        <v/>
      </c>
      <c r="AY8" s="52" t="str">
        <f t="shared" ca="1" si="37"/>
        <v/>
      </c>
      <c r="AZ8" s="37">
        <f t="shared" si="38"/>
        <v>37037.037037037036</v>
      </c>
      <c r="BA8" s="37">
        <f t="shared" si="39"/>
        <v>8230.4526748971184</v>
      </c>
      <c r="BB8" s="37">
        <f t="shared" si="40"/>
        <v>44444.444444444445</v>
      </c>
      <c r="BC8" s="37">
        <f t="shared" si="41"/>
        <v>333333.33333333331</v>
      </c>
      <c r="BD8" s="37">
        <f t="shared" si="42"/>
        <v>41666.666666666664</v>
      </c>
      <c r="BE8" s="37">
        <f t="shared" si="43"/>
        <v>333333.33333333331</v>
      </c>
      <c r="BF8" s="37" t="str">
        <f t="shared" si="44"/>
        <v>0</v>
      </c>
      <c r="BG8" s="38"/>
      <c r="BH8" s="38"/>
      <c r="BI8" s="38"/>
      <c r="BJ8" s="38"/>
      <c r="BK8" s="38"/>
      <c r="BL8" s="38"/>
      <c r="BM8" s="38"/>
      <c r="BO8">
        <f t="shared" si="4"/>
        <v>10000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>
        <v>0.01</v>
      </c>
      <c r="F9">
        <v>0.03</v>
      </c>
      <c r="G9">
        <v>0</v>
      </c>
      <c r="H9">
        <v>0</v>
      </c>
      <c r="I9">
        <v>1E-3</v>
      </c>
      <c r="J9">
        <v>1.6E-2</v>
      </c>
      <c r="K9">
        <v>5.0000000000000001E-3</v>
      </c>
      <c r="L9" s="41">
        <f t="shared" ca="1" si="5"/>
        <v>0</v>
      </c>
      <c r="M9" s="42">
        <f t="shared" si="6"/>
        <v>0</v>
      </c>
      <c r="N9" s="43">
        <f t="shared" si="7"/>
        <v>0</v>
      </c>
      <c r="O9" s="43">
        <f t="shared" si="8"/>
        <v>0</v>
      </c>
      <c r="P9" s="43">
        <f t="shared" si="9"/>
        <v>0</v>
      </c>
      <c r="Q9" s="43">
        <f t="shared" si="10"/>
        <v>0</v>
      </c>
      <c r="R9" s="43">
        <f t="shared" si="11"/>
        <v>0</v>
      </c>
      <c r="S9" s="44">
        <f t="shared" si="12"/>
        <v>0</v>
      </c>
      <c r="T9" s="198">
        <f t="shared" ca="1" si="13"/>
        <v>0</v>
      </c>
      <c r="U9" s="46">
        <v>4000</v>
      </c>
      <c r="V9" s="46">
        <v>4000</v>
      </c>
      <c r="W9" s="46">
        <v>4000</v>
      </c>
      <c r="X9" s="46">
        <v>4000</v>
      </c>
      <c r="Y9" s="46">
        <v>4000</v>
      </c>
      <c r="Z9" s="46">
        <v>4000</v>
      </c>
      <c r="AA9" s="46">
        <v>4000</v>
      </c>
      <c r="AB9" s="197">
        <f t="shared" ca="1" si="14"/>
        <v>0</v>
      </c>
      <c r="AC9" s="50">
        <f t="shared" ca="1" si="15"/>
        <v>0</v>
      </c>
      <c r="AD9" s="50">
        <f t="shared" ca="1" si="16"/>
        <v>0</v>
      </c>
      <c r="AE9" s="50">
        <f t="shared" ca="1" si="17"/>
        <v>0</v>
      </c>
      <c r="AF9" s="50">
        <f t="shared" ca="1" si="18"/>
        <v>0</v>
      </c>
      <c r="AG9" s="50">
        <f t="shared" ca="1" si="19"/>
        <v>0</v>
      </c>
      <c r="AH9" s="51">
        <f t="shared" ca="1" si="20"/>
        <v>0</v>
      </c>
      <c r="AI9" s="35">
        <f t="shared" ca="1" si="21"/>
        <v>0</v>
      </c>
      <c r="AJ9" s="49">
        <f t="shared" ca="1" si="22"/>
        <v>0</v>
      </c>
      <c r="AK9" s="50">
        <f t="shared" ca="1" si="23"/>
        <v>0</v>
      </c>
      <c r="AL9" s="50">
        <f t="shared" ca="1" si="24"/>
        <v>0</v>
      </c>
      <c r="AM9" s="50">
        <f t="shared" ca="1" si="25"/>
        <v>0</v>
      </c>
      <c r="AN9" s="50">
        <f t="shared" ca="1" si="26"/>
        <v>0</v>
      </c>
      <c r="AO9" s="50">
        <f t="shared" ca="1" si="27"/>
        <v>0</v>
      </c>
      <c r="AP9" s="51">
        <f t="shared" ca="1" si="28"/>
        <v>0</v>
      </c>
      <c r="AQ9" s="36">
        <f t="shared" ca="1" si="29"/>
        <v>0</v>
      </c>
      <c r="AR9" s="49" t="str">
        <f t="shared" ca="1" si="30"/>
        <v/>
      </c>
      <c r="AS9" s="50" t="str">
        <f t="shared" ca="1" si="31"/>
        <v/>
      </c>
      <c r="AT9" s="50" t="str">
        <f t="shared" ca="1" si="32"/>
        <v/>
      </c>
      <c r="AU9" s="50" t="str">
        <f t="shared" ca="1" si="33"/>
        <v/>
      </c>
      <c r="AV9" s="50" t="str">
        <f t="shared" ca="1" si="34"/>
        <v/>
      </c>
      <c r="AW9" s="50" t="str">
        <f t="shared" ca="1" si="35"/>
        <v/>
      </c>
      <c r="AX9" s="51" t="str">
        <f t="shared" ca="1" si="36"/>
        <v/>
      </c>
      <c r="AY9" s="52" t="str">
        <f t="shared" ca="1" si="37"/>
        <v/>
      </c>
      <c r="AZ9" s="37">
        <f t="shared" si="38"/>
        <v>66666.666666666657</v>
      </c>
      <c r="BA9" s="37">
        <f t="shared" si="39"/>
        <v>22222.222222222223</v>
      </c>
      <c r="BB9" s="37" t="str">
        <f t="shared" si="40"/>
        <v>0</v>
      </c>
      <c r="BC9" s="37" t="str">
        <f t="shared" si="41"/>
        <v>0</v>
      </c>
      <c r="BD9" s="37">
        <f t="shared" si="42"/>
        <v>666666.66666666663</v>
      </c>
      <c r="BE9" s="37">
        <f t="shared" si="43"/>
        <v>41666.666666666664</v>
      </c>
      <c r="BF9" s="37">
        <f t="shared" si="44"/>
        <v>133333.33333333331</v>
      </c>
      <c r="BG9" s="38"/>
      <c r="BH9" s="38"/>
      <c r="BI9" s="38"/>
      <c r="BJ9" s="38"/>
      <c r="BK9" s="38"/>
      <c r="BL9" s="38"/>
      <c r="BM9" s="38"/>
      <c r="BO9">
        <f t="shared" si="4"/>
        <v>10500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>
        <v>4.0000000000000001E-3</v>
      </c>
      <c r="F10">
        <v>1E-3</v>
      </c>
      <c r="G10">
        <v>2E-3</v>
      </c>
      <c r="H10">
        <v>0</v>
      </c>
      <c r="I10">
        <v>1E-3</v>
      </c>
      <c r="J10">
        <v>0</v>
      </c>
      <c r="K10">
        <v>0</v>
      </c>
      <c r="L10" s="41">
        <f t="shared" ca="1" si="5"/>
        <v>0</v>
      </c>
      <c r="M10" s="42">
        <f t="shared" si="6"/>
        <v>0</v>
      </c>
      <c r="N10" s="43">
        <f t="shared" si="7"/>
        <v>0</v>
      </c>
      <c r="O10" s="43">
        <f t="shared" si="8"/>
        <v>0</v>
      </c>
      <c r="P10" s="43">
        <f t="shared" si="9"/>
        <v>0</v>
      </c>
      <c r="Q10" s="43">
        <f t="shared" si="10"/>
        <v>0</v>
      </c>
      <c r="R10" s="43">
        <f t="shared" si="11"/>
        <v>0</v>
      </c>
      <c r="S10" s="44">
        <f t="shared" si="12"/>
        <v>0</v>
      </c>
      <c r="T10" s="198">
        <f t="shared" ca="1" si="13"/>
        <v>0</v>
      </c>
      <c r="U10" s="46">
        <v>4000</v>
      </c>
      <c r="V10" s="46">
        <v>4000</v>
      </c>
      <c r="W10" s="46">
        <v>4000</v>
      </c>
      <c r="X10" s="46">
        <v>4000</v>
      </c>
      <c r="Y10" s="46">
        <v>4000</v>
      </c>
      <c r="Z10" s="46">
        <v>4000</v>
      </c>
      <c r="AA10" s="46">
        <v>4000</v>
      </c>
      <c r="AB10" s="197">
        <f t="shared" ca="1" si="14"/>
        <v>0</v>
      </c>
      <c r="AC10" s="50">
        <f t="shared" ca="1" si="15"/>
        <v>0</v>
      </c>
      <c r="AD10" s="50">
        <f t="shared" ca="1" si="16"/>
        <v>0</v>
      </c>
      <c r="AE10" s="50">
        <f t="shared" ca="1" si="17"/>
        <v>0</v>
      </c>
      <c r="AF10" s="50">
        <f t="shared" ca="1" si="18"/>
        <v>0</v>
      </c>
      <c r="AG10" s="50">
        <f t="shared" ca="1" si="19"/>
        <v>0</v>
      </c>
      <c r="AH10" s="51">
        <f t="shared" ca="1" si="20"/>
        <v>0</v>
      </c>
      <c r="AI10" s="35">
        <f t="shared" ca="1" si="21"/>
        <v>0</v>
      </c>
      <c r="AJ10" s="49">
        <f t="shared" ca="1" si="22"/>
        <v>0</v>
      </c>
      <c r="AK10" s="50">
        <f t="shared" ca="1" si="23"/>
        <v>0</v>
      </c>
      <c r="AL10" s="50">
        <f t="shared" ca="1" si="24"/>
        <v>0</v>
      </c>
      <c r="AM10" s="50">
        <f t="shared" ca="1" si="25"/>
        <v>0</v>
      </c>
      <c r="AN10" s="50">
        <f t="shared" ca="1" si="26"/>
        <v>0</v>
      </c>
      <c r="AO10" s="50">
        <f t="shared" ca="1" si="27"/>
        <v>0</v>
      </c>
      <c r="AP10" s="51">
        <f t="shared" ca="1" si="28"/>
        <v>0</v>
      </c>
      <c r="AQ10" s="36">
        <f t="shared" ca="1" si="29"/>
        <v>0</v>
      </c>
      <c r="AR10" s="49" t="str">
        <f t="shared" ca="1" si="30"/>
        <v/>
      </c>
      <c r="AS10" s="50" t="str">
        <f t="shared" ca="1" si="31"/>
        <v/>
      </c>
      <c r="AT10" s="50" t="str">
        <f t="shared" ca="1" si="32"/>
        <v/>
      </c>
      <c r="AU10" s="50" t="str">
        <f t="shared" ca="1" si="33"/>
        <v/>
      </c>
      <c r="AV10" s="50" t="str">
        <f t="shared" ca="1" si="34"/>
        <v/>
      </c>
      <c r="AW10" s="50" t="str">
        <f t="shared" ca="1" si="35"/>
        <v/>
      </c>
      <c r="AX10" s="51" t="str">
        <f t="shared" ca="1" si="36"/>
        <v/>
      </c>
      <c r="AY10" s="52" t="str">
        <f t="shared" ca="1" si="37"/>
        <v/>
      </c>
      <c r="AZ10" s="37">
        <f t="shared" si="38"/>
        <v>166666.66666666666</v>
      </c>
      <c r="BA10" s="37">
        <f t="shared" si="39"/>
        <v>666666.66666666663</v>
      </c>
      <c r="BB10" s="37">
        <f t="shared" si="40"/>
        <v>333333.33333333331</v>
      </c>
      <c r="BC10" s="37" t="str">
        <f t="shared" si="41"/>
        <v>0</v>
      </c>
      <c r="BD10" s="37">
        <f t="shared" si="42"/>
        <v>666666.66666666663</v>
      </c>
      <c r="BE10" s="37" t="str">
        <f t="shared" si="43"/>
        <v>0</v>
      </c>
      <c r="BF10" s="37" t="str">
        <f t="shared" si="44"/>
        <v>0</v>
      </c>
      <c r="BG10" s="38"/>
      <c r="BH10" s="38"/>
      <c r="BI10" s="38"/>
      <c r="BJ10" s="38"/>
      <c r="BK10" s="38"/>
      <c r="BL10" s="38"/>
      <c r="BM10" s="38"/>
      <c r="BO10">
        <f t="shared" si="4"/>
        <v>11000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>
        <v>0.03</v>
      </c>
      <c r="F11">
        <v>1E-3</v>
      </c>
      <c r="G11">
        <v>0</v>
      </c>
      <c r="H11">
        <v>0</v>
      </c>
      <c r="I11">
        <v>1E-3</v>
      </c>
      <c r="J11">
        <v>3.0000000000000001E-3</v>
      </c>
      <c r="K11">
        <v>0</v>
      </c>
      <c r="L11" s="41">
        <f t="shared" ca="1" si="5"/>
        <v>0</v>
      </c>
      <c r="M11" s="42">
        <f t="shared" si="6"/>
        <v>0</v>
      </c>
      <c r="N11" s="43">
        <f t="shared" si="7"/>
        <v>0</v>
      </c>
      <c r="O11" s="43">
        <f t="shared" si="8"/>
        <v>0</v>
      </c>
      <c r="P11" s="43">
        <f t="shared" si="9"/>
        <v>0</v>
      </c>
      <c r="Q11" s="43">
        <f t="shared" si="10"/>
        <v>0</v>
      </c>
      <c r="R11" s="43">
        <f t="shared" si="11"/>
        <v>0</v>
      </c>
      <c r="S11" s="44">
        <f t="shared" si="12"/>
        <v>0</v>
      </c>
      <c r="T11" s="198">
        <f t="shared" ca="1" si="13"/>
        <v>0</v>
      </c>
      <c r="U11" s="46">
        <v>4000</v>
      </c>
      <c r="V11" s="46">
        <v>4000</v>
      </c>
      <c r="W11" s="46">
        <v>4000</v>
      </c>
      <c r="X11" s="46">
        <v>4000</v>
      </c>
      <c r="Y11" s="46">
        <v>4000</v>
      </c>
      <c r="Z11" s="46">
        <v>4000</v>
      </c>
      <c r="AA11" s="46">
        <v>4000</v>
      </c>
      <c r="AB11" s="197">
        <f t="shared" ca="1" si="14"/>
        <v>0</v>
      </c>
      <c r="AC11" s="50">
        <f t="shared" ca="1" si="15"/>
        <v>0</v>
      </c>
      <c r="AD11" s="50">
        <f t="shared" ca="1" si="16"/>
        <v>0</v>
      </c>
      <c r="AE11" s="50">
        <f t="shared" ca="1" si="17"/>
        <v>0</v>
      </c>
      <c r="AF11" s="50">
        <f t="shared" ca="1" si="18"/>
        <v>0</v>
      </c>
      <c r="AG11" s="50">
        <f t="shared" ca="1" si="19"/>
        <v>0</v>
      </c>
      <c r="AH11" s="51">
        <f t="shared" ca="1" si="20"/>
        <v>0</v>
      </c>
      <c r="AI11" s="35">
        <f t="shared" ca="1" si="21"/>
        <v>0</v>
      </c>
      <c r="AJ11" s="49">
        <f t="shared" ca="1" si="22"/>
        <v>0</v>
      </c>
      <c r="AK11" s="50">
        <f t="shared" ca="1" si="23"/>
        <v>0</v>
      </c>
      <c r="AL11" s="50">
        <f t="shared" ca="1" si="24"/>
        <v>0</v>
      </c>
      <c r="AM11" s="50">
        <f t="shared" ca="1" si="25"/>
        <v>0</v>
      </c>
      <c r="AN11" s="50">
        <f t="shared" ca="1" si="26"/>
        <v>0</v>
      </c>
      <c r="AO11" s="50">
        <f t="shared" ca="1" si="27"/>
        <v>0</v>
      </c>
      <c r="AP11" s="51">
        <f t="shared" ca="1" si="28"/>
        <v>0</v>
      </c>
      <c r="AQ11" s="36">
        <f t="shared" ca="1" si="29"/>
        <v>0</v>
      </c>
      <c r="AR11" s="49" t="str">
        <f t="shared" ca="1" si="30"/>
        <v/>
      </c>
      <c r="AS11" s="50" t="str">
        <f t="shared" ca="1" si="31"/>
        <v/>
      </c>
      <c r="AT11" s="50" t="str">
        <f t="shared" ca="1" si="32"/>
        <v/>
      </c>
      <c r="AU11" s="50" t="str">
        <f t="shared" ca="1" si="33"/>
        <v/>
      </c>
      <c r="AV11" s="50" t="str">
        <f t="shared" ca="1" si="34"/>
        <v/>
      </c>
      <c r="AW11" s="50" t="str">
        <f t="shared" ca="1" si="35"/>
        <v/>
      </c>
      <c r="AX11" s="51" t="str">
        <f t="shared" ca="1" si="36"/>
        <v/>
      </c>
      <c r="AY11" s="52" t="str">
        <f t="shared" ca="1" si="37"/>
        <v/>
      </c>
      <c r="AZ11" s="37">
        <f t="shared" si="38"/>
        <v>22222.222222222223</v>
      </c>
      <c r="BA11" s="37">
        <f t="shared" si="39"/>
        <v>666666.66666666663</v>
      </c>
      <c r="BB11" s="37" t="str">
        <f t="shared" si="40"/>
        <v>0</v>
      </c>
      <c r="BC11" s="37" t="str">
        <f t="shared" si="41"/>
        <v>0</v>
      </c>
      <c r="BD11" s="37">
        <f t="shared" si="42"/>
        <v>666666.66666666663</v>
      </c>
      <c r="BE11" s="37">
        <f t="shared" si="43"/>
        <v>222222.22222222222</v>
      </c>
      <c r="BF11" s="37" t="str">
        <f t="shared" si="44"/>
        <v>0</v>
      </c>
      <c r="BG11" s="38"/>
      <c r="BH11" s="38"/>
      <c r="BI11" s="38"/>
      <c r="BJ11" s="38"/>
      <c r="BK11" s="38"/>
      <c r="BL11" s="38"/>
      <c r="BM11" s="38"/>
      <c r="BO11">
        <f t="shared" si="4"/>
        <v>11500</v>
      </c>
      <c r="BP11">
        <v>0</v>
      </c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>
        <v>2E-3</v>
      </c>
      <c r="F12">
        <v>4.0000000000000001E-3</v>
      </c>
      <c r="G12">
        <v>0</v>
      </c>
      <c r="H12">
        <v>1E-3</v>
      </c>
      <c r="I12">
        <v>2E-3</v>
      </c>
      <c r="J12">
        <v>1.0999999999999999E-2</v>
      </c>
      <c r="K12">
        <v>1E-3</v>
      </c>
      <c r="L12" s="41">
        <f t="shared" ca="1" si="5"/>
        <v>0</v>
      </c>
      <c r="M12" s="42">
        <f t="shared" si="6"/>
        <v>0</v>
      </c>
      <c r="N12" s="43">
        <f t="shared" si="7"/>
        <v>0</v>
      </c>
      <c r="O12" s="43">
        <f t="shared" si="8"/>
        <v>0</v>
      </c>
      <c r="P12" s="43">
        <f t="shared" si="9"/>
        <v>0</v>
      </c>
      <c r="Q12" s="43">
        <f t="shared" si="10"/>
        <v>0</v>
      </c>
      <c r="R12" s="43">
        <f t="shared" si="11"/>
        <v>0</v>
      </c>
      <c r="S12" s="44">
        <f t="shared" si="12"/>
        <v>0</v>
      </c>
      <c r="T12" s="198">
        <f t="shared" ca="1" si="13"/>
        <v>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46">
        <v>4000</v>
      </c>
      <c r="AA12" s="46">
        <v>4000</v>
      </c>
      <c r="AB12" s="197">
        <f t="shared" ca="1" si="14"/>
        <v>0</v>
      </c>
      <c r="AC12" s="50">
        <f t="shared" ca="1" si="15"/>
        <v>0</v>
      </c>
      <c r="AD12" s="50">
        <f t="shared" ca="1" si="16"/>
        <v>0</v>
      </c>
      <c r="AE12" s="50">
        <f t="shared" ca="1" si="17"/>
        <v>0</v>
      </c>
      <c r="AF12" s="50">
        <f t="shared" ca="1" si="18"/>
        <v>0</v>
      </c>
      <c r="AG12" s="50">
        <f t="shared" ca="1" si="19"/>
        <v>0</v>
      </c>
      <c r="AH12" s="51">
        <f t="shared" ca="1" si="20"/>
        <v>0</v>
      </c>
      <c r="AI12" s="35">
        <f t="shared" ca="1" si="21"/>
        <v>0</v>
      </c>
      <c r="AJ12" s="49">
        <f t="shared" ca="1" si="22"/>
        <v>0</v>
      </c>
      <c r="AK12" s="50">
        <f t="shared" ca="1" si="23"/>
        <v>0</v>
      </c>
      <c r="AL12" s="50">
        <f t="shared" ca="1" si="24"/>
        <v>0</v>
      </c>
      <c r="AM12" s="50">
        <f t="shared" ca="1" si="25"/>
        <v>0</v>
      </c>
      <c r="AN12" s="50">
        <f t="shared" ca="1" si="26"/>
        <v>0</v>
      </c>
      <c r="AO12" s="50">
        <f t="shared" ca="1" si="27"/>
        <v>0</v>
      </c>
      <c r="AP12" s="51">
        <f t="shared" ca="1" si="28"/>
        <v>0</v>
      </c>
      <c r="AQ12" s="36">
        <f t="shared" ca="1" si="29"/>
        <v>0</v>
      </c>
      <c r="AR12" s="49" t="str">
        <f t="shared" ca="1" si="30"/>
        <v/>
      </c>
      <c r="AS12" s="50" t="str">
        <f t="shared" ca="1" si="31"/>
        <v/>
      </c>
      <c r="AT12" s="50" t="str">
        <f t="shared" ca="1" si="32"/>
        <v/>
      </c>
      <c r="AU12" s="50" t="str">
        <f t="shared" ca="1" si="33"/>
        <v/>
      </c>
      <c r="AV12" s="50" t="str">
        <f t="shared" ca="1" si="34"/>
        <v/>
      </c>
      <c r="AW12" s="50" t="str">
        <f t="shared" ca="1" si="35"/>
        <v/>
      </c>
      <c r="AX12" s="51" t="str">
        <f t="shared" ca="1" si="36"/>
        <v/>
      </c>
      <c r="AY12" s="52" t="str">
        <f t="shared" ca="1" si="37"/>
        <v/>
      </c>
      <c r="AZ12" s="37">
        <f t="shared" si="38"/>
        <v>333333.33333333331</v>
      </c>
      <c r="BA12" s="37">
        <f t="shared" si="39"/>
        <v>166666.66666666666</v>
      </c>
      <c r="BB12" s="37" t="str">
        <f t="shared" si="40"/>
        <v>0</v>
      </c>
      <c r="BC12" s="37">
        <f t="shared" si="41"/>
        <v>666666.66666666663</v>
      </c>
      <c r="BD12" s="37">
        <f t="shared" si="42"/>
        <v>333333.33333333331</v>
      </c>
      <c r="BE12" s="37">
        <f t="shared" si="43"/>
        <v>60606.060606060608</v>
      </c>
      <c r="BF12" s="37">
        <f t="shared" si="44"/>
        <v>666666.66666666663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>
        <v>6.0999999999999999E-2</v>
      </c>
      <c r="F13">
        <v>5.8000000000000003E-2</v>
      </c>
      <c r="G13">
        <v>5.8999999999999997E-2</v>
      </c>
      <c r="H13">
        <v>7.3999999999999996E-2</v>
      </c>
      <c r="I13">
        <v>2.9000000000000001E-2</v>
      </c>
      <c r="J13">
        <v>0.13700000000000001</v>
      </c>
      <c r="K13">
        <v>1.7000000000000001E-2</v>
      </c>
      <c r="L13" s="41">
        <f t="shared" ca="1" si="5"/>
        <v>144</v>
      </c>
      <c r="M13" s="42">
        <f t="shared" si="6"/>
        <v>0</v>
      </c>
      <c r="N13" s="43">
        <f t="shared" si="7"/>
        <v>0</v>
      </c>
      <c r="O13" s="43">
        <f t="shared" si="8"/>
        <v>0</v>
      </c>
      <c r="P13" s="43">
        <f t="shared" si="9"/>
        <v>0</v>
      </c>
      <c r="Q13" s="43">
        <f t="shared" si="10"/>
        <v>0</v>
      </c>
      <c r="R13" s="43">
        <f t="shared" si="11"/>
        <v>6</v>
      </c>
      <c r="S13" s="44">
        <f t="shared" si="12"/>
        <v>0</v>
      </c>
      <c r="T13" s="198">
        <f t="shared" ca="1" si="13"/>
        <v>24</v>
      </c>
      <c r="U13" s="46">
        <v>4000</v>
      </c>
      <c r="V13" s="46">
        <v>4000</v>
      </c>
      <c r="W13" s="46">
        <v>4000</v>
      </c>
      <c r="X13" s="46">
        <v>4000</v>
      </c>
      <c r="Y13" s="46">
        <v>4000</v>
      </c>
      <c r="Z13" s="46">
        <v>4000</v>
      </c>
      <c r="AA13" s="46">
        <v>4000</v>
      </c>
      <c r="AB13" s="197">
        <f t="shared" ca="1" si="14"/>
        <v>0</v>
      </c>
      <c r="AC13" s="50">
        <f t="shared" ca="1" si="15"/>
        <v>0</v>
      </c>
      <c r="AD13" s="50">
        <f t="shared" ca="1" si="16"/>
        <v>0</v>
      </c>
      <c r="AE13" s="50">
        <f t="shared" ca="1" si="17"/>
        <v>0</v>
      </c>
      <c r="AF13" s="50">
        <f t="shared" ca="1" si="18"/>
        <v>0</v>
      </c>
      <c r="AG13" s="50">
        <f t="shared" ca="1" si="19"/>
        <v>96000</v>
      </c>
      <c r="AH13" s="51">
        <f t="shared" ca="1" si="20"/>
        <v>0</v>
      </c>
      <c r="AI13" s="35">
        <f t="shared" ca="1" si="21"/>
        <v>96000</v>
      </c>
      <c r="AJ13" s="49">
        <f t="shared" ca="1" si="22"/>
        <v>0</v>
      </c>
      <c r="AK13" s="50">
        <f t="shared" ca="1" si="23"/>
        <v>0</v>
      </c>
      <c r="AL13" s="50">
        <f t="shared" ca="1" si="24"/>
        <v>0</v>
      </c>
      <c r="AM13" s="50">
        <f t="shared" ca="1" si="25"/>
        <v>0</v>
      </c>
      <c r="AN13" s="50">
        <f t="shared" ca="1" si="26"/>
        <v>0</v>
      </c>
      <c r="AO13" s="50">
        <f t="shared" ca="1" si="27"/>
        <v>19.728000000000002</v>
      </c>
      <c r="AP13" s="51">
        <f t="shared" ca="1" si="28"/>
        <v>0</v>
      </c>
      <c r="AQ13" s="36">
        <f t="shared" ca="1" si="29"/>
        <v>19.728000000000002</v>
      </c>
      <c r="AR13" s="49" t="str">
        <f t="shared" ca="1" si="30"/>
        <v/>
      </c>
      <c r="AS13" s="50" t="str">
        <f t="shared" ca="1" si="31"/>
        <v/>
      </c>
      <c r="AT13" s="50" t="str">
        <f t="shared" ca="1" si="32"/>
        <v/>
      </c>
      <c r="AU13" s="50" t="str">
        <f t="shared" ca="1" si="33"/>
        <v/>
      </c>
      <c r="AV13" s="50" t="str">
        <f t="shared" ca="1" si="34"/>
        <v/>
      </c>
      <c r="AW13" s="50">
        <f t="shared" ca="1" si="35"/>
        <v>4866.1800486618004</v>
      </c>
      <c r="AX13" s="51" t="str">
        <f t="shared" ca="1" si="36"/>
        <v/>
      </c>
      <c r="AY13" s="52">
        <f t="shared" ca="1" si="37"/>
        <v>4866.1800486618004</v>
      </c>
      <c r="AZ13" s="37">
        <f t="shared" si="38"/>
        <v>10928.961748633879</v>
      </c>
      <c r="BA13" s="37">
        <f t="shared" si="39"/>
        <v>11494.252873563217</v>
      </c>
      <c r="BB13" s="37">
        <f t="shared" si="40"/>
        <v>11299.435028248588</v>
      </c>
      <c r="BC13" s="37">
        <f t="shared" si="41"/>
        <v>9009.0090090090089</v>
      </c>
      <c r="BD13" s="37">
        <f t="shared" si="42"/>
        <v>22988.505747126434</v>
      </c>
      <c r="BE13" s="37">
        <f t="shared" si="43"/>
        <v>4866.1800486617994</v>
      </c>
      <c r="BF13" s="37">
        <f t="shared" si="44"/>
        <v>39215.686274509797</v>
      </c>
      <c r="BG13" s="38">
        <f t="shared" ref="BG13:BG29" si="48">VLOOKUP(AZ13,$BO$2:$BP$10,2,TRUE)</f>
        <v>0</v>
      </c>
      <c r="BH13" s="38">
        <f t="shared" ref="BH13:BH29" si="49">VLOOKUP(BA13,$BO$2:$BP$10,2,TRUE)</f>
        <v>0</v>
      </c>
      <c r="BI13" s="38">
        <f t="shared" ref="BI13:BI29" si="50">VLOOKUP(BB13,$BO$2:$BP$10,2,TRUE)</f>
        <v>0</v>
      </c>
      <c r="BJ13" s="38">
        <f t="shared" ref="BJ13:BJ29" si="51">VLOOKUP(BC13,$BO$2:$BP$10,2,TRUE)</f>
        <v>0</v>
      </c>
      <c r="BK13" s="38">
        <f t="shared" ref="BK13:BK29" si="52">VLOOKUP(BD13,$BO$2:$BP$10,2,TRUE)</f>
        <v>0</v>
      </c>
      <c r="BL13" s="38">
        <f t="shared" ref="BL13:BL29" si="53">VLOOKUP(BE13,$BO$2:$BP$10,2,TRUE)</f>
        <v>6</v>
      </c>
      <c r="BM13" s="38">
        <f t="shared" ref="BM13:BM29" si="54">VLOOKUP(BF13,$BO$2:$BP$10,2,TRUE)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>
        <v>3.4000000000000002E-2</v>
      </c>
      <c r="F14">
        <v>1.2999999999999999E-2</v>
      </c>
      <c r="G14">
        <v>3.4000000000000002E-2</v>
      </c>
      <c r="H14">
        <v>1.4E-2</v>
      </c>
      <c r="I14">
        <v>0.02</v>
      </c>
      <c r="J14">
        <v>4.5999999999999999E-2</v>
      </c>
      <c r="K14">
        <v>5.5E-2</v>
      </c>
      <c r="L14" s="41">
        <f t="shared" ca="1" si="5"/>
        <v>0</v>
      </c>
      <c r="M14" s="42">
        <f t="shared" si="6"/>
        <v>0</v>
      </c>
      <c r="N14" s="43">
        <f t="shared" si="7"/>
        <v>0</v>
      </c>
      <c r="O14" s="43">
        <f t="shared" si="8"/>
        <v>0</v>
      </c>
      <c r="P14" s="43">
        <f t="shared" si="9"/>
        <v>0</v>
      </c>
      <c r="Q14" s="43">
        <f t="shared" si="10"/>
        <v>0</v>
      </c>
      <c r="R14" s="43">
        <f t="shared" si="11"/>
        <v>0</v>
      </c>
      <c r="S14" s="44">
        <f t="shared" si="12"/>
        <v>0</v>
      </c>
      <c r="T14" s="198">
        <f t="shared" ca="1" si="13"/>
        <v>0</v>
      </c>
      <c r="U14" s="46">
        <v>4000</v>
      </c>
      <c r="V14" s="46">
        <v>4000</v>
      </c>
      <c r="W14" s="46">
        <v>4000</v>
      </c>
      <c r="X14" s="46">
        <v>4000</v>
      </c>
      <c r="Y14" s="46">
        <v>4000</v>
      </c>
      <c r="Z14" s="46">
        <v>4000</v>
      </c>
      <c r="AA14" s="46">
        <v>4000</v>
      </c>
      <c r="AB14" s="197">
        <f t="shared" ca="1" si="14"/>
        <v>0</v>
      </c>
      <c r="AC14" s="50">
        <f t="shared" ca="1" si="15"/>
        <v>0</v>
      </c>
      <c r="AD14" s="50">
        <f t="shared" ca="1" si="16"/>
        <v>0</v>
      </c>
      <c r="AE14" s="50">
        <f t="shared" ca="1" si="17"/>
        <v>0</v>
      </c>
      <c r="AF14" s="50">
        <f t="shared" ca="1" si="18"/>
        <v>0</v>
      </c>
      <c r="AG14" s="50">
        <f t="shared" ca="1" si="19"/>
        <v>0</v>
      </c>
      <c r="AH14" s="51">
        <f t="shared" ca="1" si="20"/>
        <v>0</v>
      </c>
      <c r="AI14" s="35">
        <f t="shared" ca="1" si="21"/>
        <v>0</v>
      </c>
      <c r="AJ14" s="49">
        <f t="shared" ca="1" si="22"/>
        <v>0</v>
      </c>
      <c r="AK14" s="50">
        <f t="shared" ca="1" si="23"/>
        <v>0</v>
      </c>
      <c r="AL14" s="50">
        <f t="shared" ca="1" si="24"/>
        <v>0</v>
      </c>
      <c r="AM14" s="50">
        <f t="shared" ca="1" si="25"/>
        <v>0</v>
      </c>
      <c r="AN14" s="50">
        <f t="shared" ca="1" si="26"/>
        <v>0</v>
      </c>
      <c r="AO14" s="50">
        <f t="shared" ca="1" si="27"/>
        <v>0</v>
      </c>
      <c r="AP14" s="51">
        <f t="shared" ca="1" si="28"/>
        <v>0</v>
      </c>
      <c r="AQ14" s="36">
        <f t="shared" ca="1" si="29"/>
        <v>0</v>
      </c>
      <c r="AR14" s="49" t="str">
        <f t="shared" ca="1" si="30"/>
        <v/>
      </c>
      <c r="AS14" s="50" t="str">
        <f t="shared" ca="1" si="31"/>
        <v/>
      </c>
      <c r="AT14" s="50" t="str">
        <f t="shared" ca="1" si="32"/>
        <v/>
      </c>
      <c r="AU14" s="50" t="str">
        <f t="shared" ca="1" si="33"/>
        <v/>
      </c>
      <c r="AV14" s="50" t="str">
        <f t="shared" ca="1" si="34"/>
        <v/>
      </c>
      <c r="AW14" s="50" t="str">
        <f t="shared" ca="1" si="35"/>
        <v/>
      </c>
      <c r="AX14" s="51" t="str">
        <f t="shared" ca="1" si="36"/>
        <v/>
      </c>
      <c r="AY14" s="52" t="str">
        <f t="shared" ca="1" si="37"/>
        <v/>
      </c>
      <c r="AZ14" s="37">
        <f t="shared" si="38"/>
        <v>19607.843137254898</v>
      </c>
      <c r="BA14" s="37">
        <f t="shared" si="39"/>
        <v>51282.051282051281</v>
      </c>
      <c r="BB14" s="37">
        <f t="shared" si="40"/>
        <v>19607.843137254898</v>
      </c>
      <c r="BC14" s="37">
        <f t="shared" si="41"/>
        <v>47619.047619047618</v>
      </c>
      <c r="BD14" s="37">
        <f t="shared" si="42"/>
        <v>33333.333333333328</v>
      </c>
      <c r="BE14" s="37">
        <f t="shared" si="43"/>
        <v>14492.753623188406</v>
      </c>
      <c r="BF14" s="37">
        <f t="shared" si="44"/>
        <v>12121.21212121212</v>
      </c>
      <c r="BG14" s="38">
        <f t="shared" si="48"/>
        <v>0</v>
      </c>
      <c r="BH14" s="38">
        <f t="shared" si="49"/>
        <v>0</v>
      </c>
      <c r="BI14" s="38">
        <f t="shared" si="50"/>
        <v>0</v>
      </c>
      <c r="BJ14" s="38">
        <f t="shared" si="51"/>
        <v>0</v>
      </c>
      <c r="BK14" s="38">
        <f t="shared" si="52"/>
        <v>0</v>
      </c>
      <c r="BL14" s="38">
        <f t="shared" si="53"/>
        <v>0</v>
      </c>
      <c r="BM14" s="38">
        <f t="shared" si="54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>
        <v>3.3000000000000002E-2</v>
      </c>
      <c r="F15">
        <v>2.7E-2</v>
      </c>
      <c r="G15">
        <v>4.4999999999999998E-2</v>
      </c>
      <c r="H15">
        <v>4.1000000000000002E-2</v>
      </c>
      <c r="I15">
        <v>0.104</v>
      </c>
      <c r="J15">
        <v>4.7E-2</v>
      </c>
      <c r="K15">
        <v>4.2000000000000003E-2</v>
      </c>
      <c r="L15" s="41">
        <f t="shared" ca="1" si="5"/>
        <v>180</v>
      </c>
      <c r="M15" s="42">
        <f t="shared" si="6"/>
        <v>0</v>
      </c>
      <c r="N15" s="43">
        <f t="shared" si="7"/>
        <v>0</v>
      </c>
      <c r="O15" s="43">
        <f t="shared" si="8"/>
        <v>0</v>
      </c>
      <c r="P15" s="43">
        <f t="shared" si="9"/>
        <v>0</v>
      </c>
      <c r="Q15" s="43">
        <f t="shared" si="10"/>
        <v>6</v>
      </c>
      <c r="R15" s="43">
        <f t="shared" si="11"/>
        <v>0</v>
      </c>
      <c r="S15" s="44">
        <f t="shared" si="12"/>
        <v>0</v>
      </c>
      <c r="T15" s="198">
        <f t="shared" ca="1" si="13"/>
        <v>30</v>
      </c>
      <c r="U15" s="46">
        <v>4000</v>
      </c>
      <c r="V15" s="46">
        <v>4000</v>
      </c>
      <c r="W15" s="46">
        <v>4000</v>
      </c>
      <c r="X15" s="46">
        <v>4000</v>
      </c>
      <c r="Y15" s="46">
        <v>4000</v>
      </c>
      <c r="Z15" s="46">
        <v>4000</v>
      </c>
      <c r="AA15" s="46">
        <v>4000</v>
      </c>
      <c r="AB15" s="197">
        <f t="shared" ca="1" si="14"/>
        <v>0</v>
      </c>
      <c r="AC15" s="50">
        <f t="shared" ca="1" si="15"/>
        <v>0</v>
      </c>
      <c r="AD15" s="50">
        <f t="shared" ca="1" si="16"/>
        <v>0</v>
      </c>
      <c r="AE15" s="50">
        <f t="shared" ca="1" si="17"/>
        <v>0</v>
      </c>
      <c r="AF15" s="50">
        <f t="shared" ca="1" si="18"/>
        <v>120000</v>
      </c>
      <c r="AG15" s="50">
        <f t="shared" ca="1" si="19"/>
        <v>0</v>
      </c>
      <c r="AH15" s="51">
        <f t="shared" ca="1" si="20"/>
        <v>0</v>
      </c>
      <c r="AI15" s="35">
        <f t="shared" ca="1" si="21"/>
        <v>120000</v>
      </c>
      <c r="AJ15" s="49">
        <f t="shared" ca="1" si="22"/>
        <v>0</v>
      </c>
      <c r="AK15" s="50">
        <f t="shared" ca="1" si="23"/>
        <v>0</v>
      </c>
      <c r="AL15" s="50">
        <f t="shared" ca="1" si="24"/>
        <v>0</v>
      </c>
      <c r="AM15" s="50">
        <f t="shared" ca="1" si="25"/>
        <v>0</v>
      </c>
      <c r="AN15" s="50">
        <f t="shared" ca="1" si="26"/>
        <v>18.72</v>
      </c>
      <c r="AO15" s="50">
        <f t="shared" ca="1" si="27"/>
        <v>0</v>
      </c>
      <c r="AP15" s="51">
        <f t="shared" ca="1" si="28"/>
        <v>0</v>
      </c>
      <c r="AQ15" s="36">
        <f t="shared" ca="1" si="29"/>
        <v>18.72</v>
      </c>
      <c r="AR15" s="49" t="str">
        <f t="shared" ca="1" si="30"/>
        <v/>
      </c>
      <c r="AS15" s="50" t="str">
        <f t="shared" ca="1" si="31"/>
        <v/>
      </c>
      <c r="AT15" s="50" t="str">
        <f t="shared" ca="1" si="32"/>
        <v/>
      </c>
      <c r="AU15" s="50" t="str">
        <f t="shared" ca="1" si="33"/>
        <v/>
      </c>
      <c r="AV15" s="50">
        <f t="shared" ca="1" si="34"/>
        <v>6410.2564102564111</v>
      </c>
      <c r="AW15" s="50" t="str">
        <f t="shared" ca="1" si="35"/>
        <v/>
      </c>
      <c r="AX15" s="51" t="str">
        <f t="shared" ca="1" si="36"/>
        <v/>
      </c>
      <c r="AY15" s="52">
        <f t="shared" ca="1" si="37"/>
        <v>6410.2564102564111</v>
      </c>
      <c r="AZ15" s="37">
        <f t="shared" si="38"/>
        <v>20202.020202020201</v>
      </c>
      <c r="BA15" s="37">
        <f t="shared" si="39"/>
        <v>24691.358024691355</v>
      </c>
      <c r="BB15" s="37">
        <f t="shared" si="40"/>
        <v>14814.814814814814</v>
      </c>
      <c r="BC15" s="37">
        <f t="shared" si="41"/>
        <v>16260.162601626014</v>
      </c>
      <c r="BD15" s="37">
        <f t="shared" si="42"/>
        <v>6410.2564102564102</v>
      </c>
      <c r="BE15" s="37">
        <f t="shared" si="43"/>
        <v>14184.397163120566</v>
      </c>
      <c r="BF15" s="37">
        <f t="shared" si="44"/>
        <v>15873.015873015871</v>
      </c>
      <c r="BG15" s="38">
        <f t="shared" si="48"/>
        <v>0</v>
      </c>
      <c r="BH15" s="38">
        <f t="shared" si="49"/>
        <v>0</v>
      </c>
      <c r="BI15" s="38">
        <f t="shared" si="50"/>
        <v>0</v>
      </c>
      <c r="BJ15" s="38">
        <f t="shared" si="51"/>
        <v>0</v>
      </c>
      <c r="BK15" s="38">
        <f t="shared" si="52"/>
        <v>6</v>
      </c>
      <c r="BL15" s="38">
        <f t="shared" si="53"/>
        <v>0</v>
      </c>
      <c r="BM15" s="38">
        <f t="shared" si="54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>
        <v>2.3E-2</v>
      </c>
      <c r="F16">
        <v>2.7E-2</v>
      </c>
      <c r="G16">
        <v>3.5000000000000003E-2</v>
      </c>
      <c r="H16">
        <v>3.1E-2</v>
      </c>
      <c r="I16">
        <v>9.4E-2</v>
      </c>
      <c r="J16">
        <v>1.2999999999999999E-2</v>
      </c>
      <c r="K16">
        <v>3.1E-2</v>
      </c>
      <c r="L16" s="41">
        <f t="shared" ca="1" si="5"/>
        <v>30</v>
      </c>
      <c r="M16" s="42">
        <f t="shared" si="6"/>
        <v>0</v>
      </c>
      <c r="N16" s="43">
        <f t="shared" si="7"/>
        <v>0</v>
      </c>
      <c r="O16" s="43">
        <f t="shared" si="8"/>
        <v>0</v>
      </c>
      <c r="P16" s="43">
        <f t="shared" si="9"/>
        <v>0</v>
      </c>
      <c r="Q16" s="43">
        <f t="shared" si="10"/>
        <v>1</v>
      </c>
      <c r="R16" s="43">
        <f t="shared" si="11"/>
        <v>0</v>
      </c>
      <c r="S16" s="44">
        <f t="shared" si="12"/>
        <v>0</v>
      </c>
      <c r="T16" s="198">
        <f t="shared" ca="1" si="13"/>
        <v>5</v>
      </c>
      <c r="U16" s="46">
        <v>4000</v>
      </c>
      <c r="V16" s="46">
        <v>4000</v>
      </c>
      <c r="W16" s="46">
        <v>4000</v>
      </c>
      <c r="X16" s="46">
        <v>4000</v>
      </c>
      <c r="Y16" s="46">
        <v>4000</v>
      </c>
      <c r="Z16" s="46">
        <v>4000</v>
      </c>
      <c r="AA16" s="46">
        <v>4000</v>
      </c>
      <c r="AB16" s="197">
        <f t="shared" ca="1" si="14"/>
        <v>0</v>
      </c>
      <c r="AC16" s="50">
        <f t="shared" ca="1" si="15"/>
        <v>0</v>
      </c>
      <c r="AD16" s="50">
        <f t="shared" ca="1" si="16"/>
        <v>0</v>
      </c>
      <c r="AE16" s="50">
        <f t="shared" ca="1" si="17"/>
        <v>0</v>
      </c>
      <c r="AF16" s="50">
        <f t="shared" ca="1" si="18"/>
        <v>20000</v>
      </c>
      <c r="AG16" s="50">
        <f t="shared" ca="1" si="19"/>
        <v>0</v>
      </c>
      <c r="AH16" s="51">
        <f t="shared" ca="1" si="20"/>
        <v>0</v>
      </c>
      <c r="AI16" s="35">
        <f t="shared" ca="1" si="21"/>
        <v>20000</v>
      </c>
      <c r="AJ16" s="49">
        <f t="shared" ca="1" si="22"/>
        <v>0</v>
      </c>
      <c r="AK16" s="50">
        <f t="shared" ca="1" si="23"/>
        <v>0</v>
      </c>
      <c r="AL16" s="50">
        <f t="shared" ca="1" si="24"/>
        <v>0</v>
      </c>
      <c r="AM16" s="50">
        <f t="shared" ca="1" si="25"/>
        <v>0</v>
      </c>
      <c r="AN16" s="50">
        <f t="shared" ca="1" si="26"/>
        <v>2.82</v>
      </c>
      <c r="AO16" s="50">
        <f t="shared" ca="1" si="27"/>
        <v>0</v>
      </c>
      <c r="AP16" s="51">
        <f t="shared" ca="1" si="28"/>
        <v>0</v>
      </c>
      <c r="AQ16" s="36">
        <f t="shared" ca="1" si="29"/>
        <v>2.82</v>
      </c>
      <c r="AR16" s="49" t="str">
        <f t="shared" ca="1" si="30"/>
        <v/>
      </c>
      <c r="AS16" s="50" t="str">
        <f t="shared" ca="1" si="31"/>
        <v/>
      </c>
      <c r="AT16" s="50" t="str">
        <f t="shared" ca="1" si="32"/>
        <v/>
      </c>
      <c r="AU16" s="50" t="str">
        <f t="shared" ca="1" si="33"/>
        <v/>
      </c>
      <c r="AV16" s="50">
        <f t="shared" ca="1" si="34"/>
        <v>7092.1985815602839</v>
      </c>
      <c r="AW16" s="50" t="str">
        <f t="shared" ca="1" si="35"/>
        <v/>
      </c>
      <c r="AX16" s="51" t="str">
        <f t="shared" ca="1" si="36"/>
        <v/>
      </c>
      <c r="AY16" s="52">
        <f t="shared" ca="1" si="37"/>
        <v>7092.1985815602839</v>
      </c>
      <c r="AZ16" s="37">
        <f t="shared" si="38"/>
        <v>28985.507246376812</v>
      </c>
      <c r="BA16" s="37">
        <f t="shared" si="39"/>
        <v>24691.358024691355</v>
      </c>
      <c r="BB16" s="37">
        <f t="shared" si="40"/>
        <v>19047.619047619046</v>
      </c>
      <c r="BC16" s="37">
        <f t="shared" si="41"/>
        <v>21505.37634408602</v>
      </c>
      <c r="BD16" s="37">
        <f t="shared" si="42"/>
        <v>7092.1985815602829</v>
      </c>
      <c r="BE16" s="37">
        <f t="shared" si="43"/>
        <v>51282.051282051281</v>
      </c>
      <c r="BF16" s="37">
        <f t="shared" si="44"/>
        <v>21505.37634408602</v>
      </c>
      <c r="BG16" s="38">
        <f t="shared" si="48"/>
        <v>0</v>
      </c>
      <c r="BH16" s="38">
        <f t="shared" si="49"/>
        <v>0</v>
      </c>
      <c r="BI16" s="38">
        <f t="shared" si="50"/>
        <v>0</v>
      </c>
      <c r="BJ16" s="38">
        <f t="shared" si="51"/>
        <v>0</v>
      </c>
      <c r="BK16" s="38">
        <v>1</v>
      </c>
      <c r="BL16" s="38">
        <f t="shared" si="53"/>
        <v>0</v>
      </c>
      <c r="BM16" s="38">
        <f t="shared" si="54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>
        <v>4.3999999999999997E-2</v>
      </c>
      <c r="F17">
        <v>4.4999999999999998E-2</v>
      </c>
      <c r="G17">
        <v>4.8000000000000001E-2</v>
      </c>
      <c r="H17">
        <v>1.7000000000000001E-2</v>
      </c>
      <c r="I17">
        <v>3.9E-2</v>
      </c>
      <c r="J17">
        <v>0.13700000000000001</v>
      </c>
      <c r="K17">
        <v>1.7000000000000001E-2</v>
      </c>
      <c r="L17" s="41">
        <f t="shared" ca="1" si="5"/>
        <v>144</v>
      </c>
      <c r="M17" s="42">
        <f t="shared" si="6"/>
        <v>0</v>
      </c>
      <c r="N17" s="43">
        <f t="shared" si="7"/>
        <v>0</v>
      </c>
      <c r="O17" s="43">
        <f t="shared" si="8"/>
        <v>0</v>
      </c>
      <c r="P17" s="43">
        <f t="shared" si="9"/>
        <v>0</v>
      </c>
      <c r="Q17" s="43">
        <f t="shared" si="10"/>
        <v>0</v>
      </c>
      <c r="R17" s="43">
        <f t="shared" si="11"/>
        <v>6</v>
      </c>
      <c r="S17" s="44">
        <f t="shared" si="12"/>
        <v>0</v>
      </c>
      <c r="T17" s="198">
        <f t="shared" ca="1" si="13"/>
        <v>24</v>
      </c>
      <c r="U17" s="46">
        <v>4000</v>
      </c>
      <c r="V17" s="46">
        <v>4000</v>
      </c>
      <c r="W17" s="46">
        <v>4000</v>
      </c>
      <c r="X17" s="46">
        <v>4000</v>
      </c>
      <c r="Y17" s="46">
        <v>4000</v>
      </c>
      <c r="Z17" s="46">
        <v>4000</v>
      </c>
      <c r="AA17" s="46">
        <v>4000</v>
      </c>
      <c r="AB17" s="197">
        <f t="shared" ca="1" si="14"/>
        <v>0</v>
      </c>
      <c r="AC17" s="50">
        <f t="shared" ca="1" si="15"/>
        <v>0</v>
      </c>
      <c r="AD17" s="50">
        <f t="shared" ca="1" si="16"/>
        <v>0</v>
      </c>
      <c r="AE17" s="50">
        <f t="shared" ca="1" si="17"/>
        <v>0</v>
      </c>
      <c r="AF17" s="50">
        <f t="shared" ca="1" si="18"/>
        <v>0</v>
      </c>
      <c r="AG17" s="50">
        <f t="shared" ca="1" si="19"/>
        <v>96000</v>
      </c>
      <c r="AH17" s="51">
        <f t="shared" ca="1" si="20"/>
        <v>0</v>
      </c>
      <c r="AI17" s="35">
        <f t="shared" ca="1" si="21"/>
        <v>96000</v>
      </c>
      <c r="AJ17" s="49">
        <f t="shared" ca="1" si="22"/>
        <v>0</v>
      </c>
      <c r="AK17" s="50">
        <f t="shared" ca="1" si="23"/>
        <v>0</v>
      </c>
      <c r="AL17" s="50">
        <f t="shared" ca="1" si="24"/>
        <v>0</v>
      </c>
      <c r="AM17" s="50">
        <f t="shared" ca="1" si="25"/>
        <v>0</v>
      </c>
      <c r="AN17" s="50">
        <f t="shared" ca="1" si="26"/>
        <v>0</v>
      </c>
      <c r="AO17" s="50">
        <f t="shared" ca="1" si="27"/>
        <v>19.728000000000002</v>
      </c>
      <c r="AP17" s="51">
        <f t="shared" ca="1" si="28"/>
        <v>0</v>
      </c>
      <c r="AQ17" s="36">
        <f t="shared" ca="1" si="29"/>
        <v>19.728000000000002</v>
      </c>
      <c r="AR17" s="49" t="str">
        <f t="shared" ca="1" si="30"/>
        <v/>
      </c>
      <c r="AS17" s="50" t="str">
        <f t="shared" ca="1" si="31"/>
        <v/>
      </c>
      <c r="AT17" s="50" t="str">
        <f t="shared" ca="1" si="32"/>
        <v/>
      </c>
      <c r="AU17" s="50" t="str">
        <f t="shared" ca="1" si="33"/>
        <v/>
      </c>
      <c r="AV17" s="50" t="str">
        <f t="shared" ca="1" si="34"/>
        <v/>
      </c>
      <c r="AW17" s="50">
        <f t="shared" ca="1" si="35"/>
        <v>4866.1800486618004</v>
      </c>
      <c r="AX17" s="51" t="str">
        <f t="shared" ca="1" si="36"/>
        <v/>
      </c>
      <c r="AY17" s="52">
        <f t="shared" ca="1" si="37"/>
        <v>4866.1800486618004</v>
      </c>
      <c r="AZ17" s="37">
        <f t="shared" si="38"/>
        <v>15151.515151515152</v>
      </c>
      <c r="BA17" s="37">
        <f t="shared" si="39"/>
        <v>14814.814814814814</v>
      </c>
      <c r="BB17" s="37">
        <f t="shared" si="40"/>
        <v>13888.888888888889</v>
      </c>
      <c r="BC17" s="37">
        <f t="shared" si="41"/>
        <v>39215.686274509797</v>
      </c>
      <c r="BD17" s="37">
        <f t="shared" si="42"/>
        <v>17094.017094017094</v>
      </c>
      <c r="BE17" s="37">
        <f t="shared" si="43"/>
        <v>4866.1800486617994</v>
      </c>
      <c r="BF17" s="37">
        <f t="shared" si="44"/>
        <v>39215.686274509797</v>
      </c>
      <c r="BG17" s="38">
        <f t="shared" si="48"/>
        <v>0</v>
      </c>
      <c r="BH17" s="38">
        <f t="shared" si="49"/>
        <v>0</v>
      </c>
      <c r="BI17" s="38">
        <f t="shared" si="50"/>
        <v>0</v>
      </c>
      <c r="BJ17" s="38">
        <f t="shared" si="51"/>
        <v>0</v>
      </c>
      <c r="BK17" s="38">
        <f t="shared" si="52"/>
        <v>0</v>
      </c>
      <c r="BL17" s="38">
        <f t="shared" si="53"/>
        <v>6</v>
      </c>
      <c r="BM17" s="38">
        <f t="shared" si="54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>
        <v>5.1999999999999998E-2</v>
      </c>
      <c r="F18">
        <v>0.05</v>
      </c>
      <c r="G18">
        <v>2.4E-2</v>
      </c>
      <c r="H18">
        <v>6.3E-2</v>
      </c>
      <c r="I18">
        <v>2.5000000000000001E-2</v>
      </c>
      <c r="J18">
        <v>2.7E-2</v>
      </c>
      <c r="K18">
        <v>1.7000000000000001E-2</v>
      </c>
      <c r="L18" s="41">
        <f t="shared" ca="1" si="5"/>
        <v>0</v>
      </c>
      <c r="M18" s="42">
        <f t="shared" si="6"/>
        <v>0</v>
      </c>
      <c r="N18" s="43">
        <f t="shared" si="7"/>
        <v>0</v>
      </c>
      <c r="O18" s="43">
        <f t="shared" si="8"/>
        <v>0</v>
      </c>
      <c r="P18" s="43">
        <f t="shared" si="9"/>
        <v>0</v>
      </c>
      <c r="Q18" s="43">
        <f t="shared" si="10"/>
        <v>0</v>
      </c>
      <c r="R18" s="43">
        <f t="shared" si="11"/>
        <v>0</v>
      </c>
      <c r="S18" s="44">
        <f t="shared" si="12"/>
        <v>0</v>
      </c>
      <c r="T18" s="198">
        <f t="shared" ca="1" si="13"/>
        <v>0</v>
      </c>
      <c r="U18" s="46">
        <v>4000</v>
      </c>
      <c r="V18" s="46">
        <v>4000</v>
      </c>
      <c r="W18" s="46">
        <v>4000</v>
      </c>
      <c r="X18" s="46">
        <v>4000</v>
      </c>
      <c r="Y18" s="46">
        <v>4000</v>
      </c>
      <c r="Z18" s="46">
        <v>4000</v>
      </c>
      <c r="AA18" s="46">
        <v>4000</v>
      </c>
      <c r="AB18" s="197">
        <f t="shared" ca="1" si="14"/>
        <v>0</v>
      </c>
      <c r="AC18" s="50">
        <f t="shared" ca="1" si="15"/>
        <v>0</v>
      </c>
      <c r="AD18" s="50">
        <f t="shared" ca="1" si="16"/>
        <v>0</v>
      </c>
      <c r="AE18" s="50">
        <f t="shared" ca="1" si="17"/>
        <v>0</v>
      </c>
      <c r="AF18" s="50">
        <f t="shared" ca="1" si="18"/>
        <v>0</v>
      </c>
      <c r="AG18" s="50">
        <f t="shared" ca="1" si="19"/>
        <v>0</v>
      </c>
      <c r="AH18" s="51">
        <f t="shared" ca="1" si="20"/>
        <v>0</v>
      </c>
      <c r="AI18" s="35">
        <f t="shared" ca="1" si="21"/>
        <v>0</v>
      </c>
      <c r="AJ18" s="49">
        <f t="shared" ca="1" si="22"/>
        <v>0</v>
      </c>
      <c r="AK18" s="50">
        <f t="shared" ca="1" si="23"/>
        <v>0</v>
      </c>
      <c r="AL18" s="50">
        <f t="shared" ca="1" si="24"/>
        <v>0</v>
      </c>
      <c r="AM18" s="50">
        <f t="shared" ca="1" si="25"/>
        <v>0</v>
      </c>
      <c r="AN18" s="50">
        <f t="shared" ca="1" si="26"/>
        <v>0</v>
      </c>
      <c r="AO18" s="50">
        <f t="shared" ca="1" si="27"/>
        <v>0</v>
      </c>
      <c r="AP18" s="51">
        <f t="shared" ca="1" si="28"/>
        <v>0</v>
      </c>
      <c r="AQ18" s="36">
        <f t="shared" ca="1" si="29"/>
        <v>0</v>
      </c>
      <c r="AR18" s="49" t="str">
        <f t="shared" ca="1" si="30"/>
        <v/>
      </c>
      <c r="AS18" s="50" t="str">
        <f t="shared" ca="1" si="31"/>
        <v/>
      </c>
      <c r="AT18" s="50" t="str">
        <f t="shared" ca="1" si="32"/>
        <v/>
      </c>
      <c r="AU18" s="50" t="str">
        <f t="shared" ca="1" si="33"/>
        <v/>
      </c>
      <c r="AV18" s="50" t="str">
        <f t="shared" ca="1" si="34"/>
        <v/>
      </c>
      <c r="AW18" s="50" t="str">
        <f t="shared" ca="1" si="35"/>
        <v/>
      </c>
      <c r="AX18" s="51" t="str">
        <f t="shared" ca="1" si="36"/>
        <v/>
      </c>
      <c r="AY18" s="52" t="str">
        <f t="shared" ca="1" si="37"/>
        <v/>
      </c>
      <c r="AZ18" s="37">
        <f t="shared" si="38"/>
        <v>12820.51282051282</v>
      </c>
      <c r="BA18" s="37">
        <f t="shared" si="39"/>
        <v>13333.333333333332</v>
      </c>
      <c r="BB18" s="37">
        <f t="shared" si="40"/>
        <v>27777.777777777777</v>
      </c>
      <c r="BC18" s="37">
        <f t="shared" si="41"/>
        <v>10582.010582010582</v>
      </c>
      <c r="BD18" s="37">
        <f t="shared" si="42"/>
        <v>26666.666666666664</v>
      </c>
      <c r="BE18" s="37">
        <f t="shared" si="43"/>
        <v>24691.358024691355</v>
      </c>
      <c r="BF18" s="37">
        <f t="shared" si="44"/>
        <v>39215.686274509797</v>
      </c>
      <c r="BG18" s="38">
        <f t="shared" si="48"/>
        <v>0</v>
      </c>
      <c r="BH18" s="38">
        <f t="shared" si="49"/>
        <v>0</v>
      </c>
      <c r="BI18" s="38">
        <f t="shared" si="50"/>
        <v>0</v>
      </c>
      <c r="BJ18" s="38">
        <f t="shared" si="51"/>
        <v>0</v>
      </c>
      <c r="BK18" s="38">
        <f t="shared" si="52"/>
        <v>0</v>
      </c>
      <c r="BL18" s="38">
        <f t="shared" si="53"/>
        <v>0</v>
      </c>
      <c r="BM18" s="38">
        <f t="shared" si="54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>
        <v>1.7000000000000001E-2</v>
      </c>
      <c r="F19">
        <v>1.6E-2</v>
      </c>
      <c r="G19">
        <v>1.6E-2</v>
      </c>
      <c r="H19">
        <v>2.9000000000000001E-2</v>
      </c>
      <c r="I19">
        <v>2E-3</v>
      </c>
      <c r="J19">
        <v>1.2E-2</v>
      </c>
      <c r="K19">
        <v>4.3999999999999997E-2</v>
      </c>
      <c r="L19" s="41">
        <f t="shared" ca="1" si="5"/>
        <v>0</v>
      </c>
      <c r="M19" s="42">
        <f t="shared" si="6"/>
        <v>0</v>
      </c>
      <c r="N19" s="43">
        <f t="shared" si="7"/>
        <v>0</v>
      </c>
      <c r="O19" s="43">
        <f t="shared" si="8"/>
        <v>0</v>
      </c>
      <c r="P19" s="43">
        <f t="shared" si="9"/>
        <v>0</v>
      </c>
      <c r="Q19" s="43">
        <f t="shared" si="10"/>
        <v>0</v>
      </c>
      <c r="R19" s="43">
        <f t="shared" si="11"/>
        <v>0</v>
      </c>
      <c r="S19" s="44">
        <f t="shared" si="12"/>
        <v>0</v>
      </c>
      <c r="T19" s="198">
        <f t="shared" ca="1" si="13"/>
        <v>0</v>
      </c>
      <c r="U19" s="46">
        <v>4000</v>
      </c>
      <c r="V19" s="46">
        <v>4000</v>
      </c>
      <c r="W19" s="46">
        <v>4000</v>
      </c>
      <c r="X19" s="46">
        <v>4000</v>
      </c>
      <c r="Y19" s="46">
        <v>4000</v>
      </c>
      <c r="Z19" s="46">
        <v>4000</v>
      </c>
      <c r="AA19" s="46">
        <v>4000</v>
      </c>
      <c r="AB19" s="197">
        <f t="shared" ca="1" si="14"/>
        <v>0</v>
      </c>
      <c r="AC19" s="50">
        <f t="shared" ca="1" si="15"/>
        <v>0</v>
      </c>
      <c r="AD19" s="50">
        <f t="shared" ca="1" si="16"/>
        <v>0</v>
      </c>
      <c r="AE19" s="50">
        <f t="shared" ca="1" si="17"/>
        <v>0</v>
      </c>
      <c r="AF19" s="50">
        <f t="shared" ca="1" si="18"/>
        <v>0</v>
      </c>
      <c r="AG19" s="50">
        <f t="shared" ca="1" si="19"/>
        <v>0</v>
      </c>
      <c r="AH19" s="51">
        <f t="shared" ca="1" si="20"/>
        <v>0</v>
      </c>
      <c r="AI19" s="35">
        <f t="shared" ca="1" si="21"/>
        <v>0</v>
      </c>
      <c r="AJ19" s="49">
        <f t="shared" ca="1" si="22"/>
        <v>0</v>
      </c>
      <c r="AK19" s="50">
        <f t="shared" ca="1" si="23"/>
        <v>0</v>
      </c>
      <c r="AL19" s="50">
        <f t="shared" ca="1" si="24"/>
        <v>0</v>
      </c>
      <c r="AM19" s="50">
        <f t="shared" ca="1" si="25"/>
        <v>0</v>
      </c>
      <c r="AN19" s="50">
        <f t="shared" ca="1" si="26"/>
        <v>0</v>
      </c>
      <c r="AO19" s="50">
        <f t="shared" ca="1" si="27"/>
        <v>0</v>
      </c>
      <c r="AP19" s="51">
        <f t="shared" ca="1" si="28"/>
        <v>0</v>
      </c>
      <c r="AQ19" s="36">
        <f t="shared" ca="1" si="29"/>
        <v>0</v>
      </c>
      <c r="AR19" s="49" t="str">
        <f t="shared" ca="1" si="30"/>
        <v/>
      </c>
      <c r="AS19" s="50" t="str">
        <f t="shared" ca="1" si="31"/>
        <v/>
      </c>
      <c r="AT19" s="50" t="str">
        <f t="shared" ca="1" si="32"/>
        <v/>
      </c>
      <c r="AU19" s="50" t="str">
        <f t="shared" ca="1" si="33"/>
        <v/>
      </c>
      <c r="AV19" s="50" t="str">
        <f t="shared" ca="1" si="34"/>
        <v/>
      </c>
      <c r="AW19" s="50" t="str">
        <f t="shared" ca="1" si="35"/>
        <v/>
      </c>
      <c r="AX19" s="51" t="str">
        <f t="shared" ca="1" si="36"/>
        <v/>
      </c>
      <c r="AY19" s="52" t="str">
        <f t="shared" ca="1" si="37"/>
        <v/>
      </c>
      <c r="AZ19" s="37">
        <f t="shared" si="38"/>
        <v>39215.686274509797</v>
      </c>
      <c r="BA19" s="37">
        <f t="shared" si="39"/>
        <v>41666.666666666664</v>
      </c>
      <c r="BB19" s="37">
        <f t="shared" si="40"/>
        <v>41666.666666666664</v>
      </c>
      <c r="BC19" s="37">
        <f t="shared" si="41"/>
        <v>22988.505747126434</v>
      </c>
      <c r="BD19" s="37">
        <f t="shared" si="42"/>
        <v>333333.33333333331</v>
      </c>
      <c r="BE19" s="37">
        <f t="shared" si="43"/>
        <v>55555.555555555555</v>
      </c>
      <c r="BF19" s="37">
        <f t="shared" si="44"/>
        <v>15151.515151515152</v>
      </c>
      <c r="BG19" s="38">
        <f t="shared" si="48"/>
        <v>0</v>
      </c>
      <c r="BH19" s="38">
        <f t="shared" si="49"/>
        <v>0</v>
      </c>
      <c r="BI19" s="38">
        <f t="shared" si="50"/>
        <v>0</v>
      </c>
      <c r="BJ19" s="38">
        <f t="shared" si="51"/>
        <v>0</v>
      </c>
      <c r="BK19" s="38">
        <f t="shared" si="52"/>
        <v>0</v>
      </c>
      <c r="BL19" s="38">
        <f t="shared" si="53"/>
        <v>0</v>
      </c>
      <c r="BM19" s="38">
        <f t="shared" si="54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>
        <v>7.8E-2</v>
      </c>
      <c r="F20">
        <v>3.5000000000000003E-2</v>
      </c>
      <c r="G20">
        <v>3.1E-2</v>
      </c>
      <c r="H20">
        <v>3.7999999999999999E-2</v>
      </c>
      <c r="I20">
        <v>4.2000000000000003E-2</v>
      </c>
      <c r="J20">
        <v>1.7999999999999999E-2</v>
      </c>
      <c r="K20">
        <v>1.0999999999999999E-2</v>
      </c>
      <c r="L20" s="41">
        <f t="shared" ca="1" si="5"/>
        <v>0</v>
      </c>
      <c r="M20" s="42">
        <f t="shared" si="6"/>
        <v>0</v>
      </c>
      <c r="N20" s="43">
        <f t="shared" si="7"/>
        <v>0</v>
      </c>
      <c r="O20" s="43">
        <f t="shared" si="8"/>
        <v>0</v>
      </c>
      <c r="P20" s="43">
        <f t="shared" si="9"/>
        <v>0</v>
      </c>
      <c r="Q20" s="43">
        <f t="shared" si="10"/>
        <v>0</v>
      </c>
      <c r="R20" s="43">
        <f t="shared" si="11"/>
        <v>0</v>
      </c>
      <c r="S20" s="44">
        <f t="shared" si="12"/>
        <v>0</v>
      </c>
      <c r="T20" s="198">
        <f t="shared" ca="1" si="13"/>
        <v>0</v>
      </c>
      <c r="U20" s="46">
        <v>4000</v>
      </c>
      <c r="V20" s="46">
        <v>4000</v>
      </c>
      <c r="W20" s="46">
        <v>4000</v>
      </c>
      <c r="X20" s="46">
        <v>4000</v>
      </c>
      <c r="Y20" s="46">
        <v>4000</v>
      </c>
      <c r="Z20" s="46">
        <v>4000</v>
      </c>
      <c r="AA20" s="46">
        <v>4000</v>
      </c>
      <c r="AB20" s="197">
        <f t="shared" ca="1" si="14"/>
        <v>0</v>
      </c>
      <c r="AC20" s="50">
        <f t="shared" ca="1" si="15"/>
        <v>0</v>
      </c>
      <c r="AD20" s="50">
        <f t="shared" ca="1" si="16"/>
        <v>0</v>
      </c>
      <c r="AE20" s="50">
        <f t="shared" ca="1" si="17"/>
        <v>0</v>
      </c>
      <c r="AF20" s="50">
        <f t="shared" ca="1" si="18"/>
        <v>0</v>
      </c>
      <c r="AG20" s="50">
        <f t="shared" ca="1" si="19"/>
        <v>0</v>
      </c>
      <c r="AH20" s="51">
        <f t="shared" ca="1" si="20"/>
        <v>0</v>
      </c>
      <c r="AI20" s="35">
        <f t="shared" ca="1" si="21"/>
        <v>0</v>
      </c>
      <c r="AJ20" s="49">
        <f t="shared" ca="1" si="22"/>
        <v>0</v>
      </c>
      <c r="AK20" s="50">
        <f t="shared" ca="1" si="23"/>
        <v>0</v>
      </c>
      <c r="AL20" s="50">
        <f t="shared" ca="1" si="24"/>
        <v>0</v>
      </c>
      <c r="AM20" s="50">
        <f t="shared" ca="1" si="25"/>
        <v>0</v>
      </c>
      <c r="AN20" s="50">
        <f t="shared" ca="1" si="26"/>
        <v>0</v>
      </c>
      <c r="AO20" s="50">
        <f t="shared" ca="1" si="27"/>
        <v>0</v>
      </c>
      <c r="AP20" s="51">
        <f t="shared" ca="1" si="28"/>
        <v>0</v>
      </c>
      <c r="AQ20" s="36">
        <f t="shared" ca="1" si="29"/>
        <v>0</v>
      </c>
      <c r="AR20" s="49" t="str">
        <f t="shared" ca="1" si="30"/>
        <v/>
      </c>
      <c r="AS20" s="50" t="str">
        <f t="shared" ca="1" si="31"/>
        <v/>
      </c>
      <c r="AT20" s="50" t="str">
        <f t="shared" ca="1" si="32"/>
        <v/>
      </c>
      <c r="AU20" s="50" t="str">
        <f t="shared" ca="1" si="33"/>
        <v/>
      </c>
      <c r="AV20" s="50" t="str">
        <f t="shared" ca="1" si="34"/>
        <v/>
      </c>
      <c r="AW20" s="50" t="str">
        <f t="shared" ca="1" si="35"/>
        <v/>
      </c>
      <c r="AX20" s="51" t="str">
        <f t="shared" ca="1" si="36"/>
        <v/>
      </c>
      <c r="AY20" s="52" t="str">
        <f t="shared" ca="1" si="37"/>
        <v/>
      </c>
      <c r="AZ20" s="37">
        <f t="shared" si="38"/>
        <v>8547.0085470085469</v>
      </c>
      <c r="BA20" s="37">
        <f t="shared" si="39"/>
        <v>19047.619047619046</v>
      </c>
      <c r="BB20" s="37">
        <f t="shared" si="40"/>
        <v>21505.37634408602</v>
      </c>
      <c r="BC20" s="37">
        <f t="shared" si="41"/>
        <v>17543.859649122805</v>
      </c>
      <c r="BD20" s="37">
        <f t="shared" si="42"/>
        <v>15873.015873015871</v>
      </c>
      <c r="BE20" s="37">
        <f t="shared" si="43"/>
        <v>37037.037037037036</v>
      </c>
      <c r="BF20" s="37">
        <f t="shared" si="44"/>
        <v>60606.060606060608</v>
      </c>
      <c r="BG20" s="38">
        <f t="shared" si="48"/>
        <v>0</v>
      </c>
      <c r="BH20" s="38">
        <f t="shared" si="49"/>
        <v>0</v>
      </c>
      <c r="BI20" s="38">
        <f t="shared" si="50"/>
        <v>0</v>
      </c>
      <c r="BJ20" s="38">
        <f t="shared" si="51"/>
        <v>0</v>
      </c>
      <c r="BK20" s="38">
        <f t="shared" si="52"/>
        <v>0</v>
      </c>
      <c r="BL20" s="38">
        <f t="shared" si="53"/>
        <v>0</v>
      </c>
      <c r="BM20" s="38">
        <f t="shared" si="54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>
        <v>4.8000000000000001E-2</v>
      </c>
      <c r="F21">
        <v>4.2999999999999997E-2</v>
      </c>
      <c r="G21">
        <v>5.3999999999999999E-2</v>
      </c>
      <c r="H21">
        <v>8.8999999999999996E-2</v>
      </c>
      <c r="I21">
        <v>1.0999999999999999E-2</v>
      </c>
      <c r="J21">
        <v>0.04</v>
      </c>
      <c r="K21">
        <v>0.04</v>
      </c>
      <c r="L21" s="41">
        <f t="shared" ca="1" si="5"/>
        <v>180</v>
      </c>
      <c r="M21" s="42">
        <f t="shared" si="6"/>
        <v>0</v>
      </c>
      <c r="N21" s="43">
        <f t="shared" si="7"/>
        <v>0</v>
      </c>
      <c r="O21" s="43">
        <f t="shared" si="8"/>
        <v>0</v>
      </c>
      <c r="P21" s="43">
        <f t="shared" si="9"/>
        <v>6</v>
      </c>
      <c r="Q21" s="43">
        <f t="shared" si="10"/>
        <v>0</v>
      </c>
      <c r="R21" s="43">
        <f t="shared" si="11"/>
        <v>0</v>
      </c>
      <c r="S21" s="44">
        <f t="shared" si="12"/>
        <v>0</v>
      </c>
      <c r="T21" s="198">
        <f t="shared" ca="1" si="13"/>
        <v>30</v>
      </c>
      <c r="U21" s="46">
        <v>4000</v>
      </c>
      <c r="V21" s="46">
        <v>4000</v>
      </c>
      <c r="W21" s="46">
        <v>4000</v>
      </c>
      <c r="X21" s="46">
        <v>4000</v>
      </c>
      <c r="Y21" s="46">
        <v>4000</v>
      </c>
      <c r="Z21" s="46">
        <v>4000</v>
      </c>
      <c r="AA21" s="46">
        <v>4000</v>
      </c>
      <c r="AB21" s="197">
        <f t="shared" ca="1" si="14"/>
        <v>0</v>
      </c>
      <c r="AC21" s="50">
        <f t="shared" ca="1" si="15"/>
        <v>0</v>
      </c>
      <c r="AD21" s="50">
        <f t="shared" ca="1" si="16"/>
        <v>0</v>
      </c>
      <c r="AE21" s="50">
        <f t="shared" ca="1" si="17"/>
        <v>120000</v>
      </c>
      <c r="AF21" s="50">
        <f t="shared" ca="1" si="18"/>
        <v>0</v>
      </c>
      <c r="AG21" s="50">
        <f t="shared" ca="1" si="19"/>
        <v>0</v>
      </c>
      <c r="AH21" s="51">
        <f t="shared" ca="1" si="20"/>
        <v>0</v>
      </c>
      <c r="AI21" s="35">
        <f t="shared" ca="1" si="21"/>
        <v>120000</v>
      </c>
      <c r="AJ21" s="49">
        <f t="shared" ca="1" si="22"/>
        <v>0</v>
      </c>
      <c r="AK21" s="50">
        <f t="shared" ca="1" si="23"/>
        <v>0</v>
      </c>
      <c r="AL21" s="50">
        <f t="shared" ca="1" si="24"/>
        <v>0</v>
      </c>
      <c r="AM21" s="50">
        <f t="shared" ca="1" si="25"/>
        <v>16.02</v>
      </c>
      <c r="AN21" s="50">
        <f t="shared" ca="1" si="26"/>
        <v>0</v>
      </c>
      <c r="AO21" s="50">
        <f t="shared" ca="1" si="27"/>
        <v>0</v>
      </c>
      <c r="AP21" s="51">
        <f t="shared" ca="1" si="28"/>
        <v>0</v>
      </c>
      <c r="AQ21" s="36">
        <f t="shared" ca="1" si="29"/>
        <v>16.02</v>
      </c>
      <c r="AR21" s="49" t="str">
        <f t="shared" ca="1" si="30"/>
        <v/>
      </c>
      <c r="AS21" s="50" t="str">
        <f t="shared" ca="1" si="31"/>
        <v/>
      </c>
      <c r="AT21" s="50" t="str">
        <f t="shared" ca="1" si="32"/>
        <v/>
      </c>
      <c r="AU21" s="50">
        <f t="shared" ca="1" si="33"/>
        <v>7490.63670411985</v>
      </c>
      <c r="AV21" s="50" t="str">
        <f t="shared" ca="1" si="34"/>
        <v/>
      </c>
      <c r="AW21" s="50" t="str">
        <f t="shared" ca="1" si="35"/>
        <v/>
      </c>
      <c r="AX21" s="51" t="str">
        <f t="shared" ca="1" si="36"/>
        <v/>
      </c>
      <c r="AY21" s="52">
        <f t="shared" ca="1" si="37"/>
        <v>7490.63670411985</v>
      </c>
      <c r="AZ21" s="37">
        <f t="shared" si="38"/>
        <v>13888.888888888889</v>
      </c>
      <c r="BA21" s="37">
        <f t="shared" si="39"/>
        <v>15503.875968992248</v>
      </c>
      <c r="BB21" s="37">
        <f t="shared" si="40"/>
        <v>12345.679012345678</v>
      </c>
      <c r="BC21" s="37">
        <f t="shared" si="41"/>
        <v>7490.63670411985</v>
      </c>
      <c r="BD21" s="37">
        <f t="shared" si="42"/>
        <v>60606.060606060608</v>
      </c>
      <c r="BE21" s="37">
        <f t="shared" si="43"/>
        <v>16666.666666666664</v>
      </c>
      <c r="BF21" s="37">
        <f t="shared" si="44"/>
        <v>16666.666666666664</v>
      </c>
      <c r="BG21" s="38">
        <f t="shared" si="48"/>
        <v>0</v>
      </c>
      <c r="BH21" s="38">
        <f t="shared" si="49"/>
        <v>0</v>
      </c>
      <c r="BI21" s="38">
        <f t="shared" si="50"/>
        <v>0</v>
      </c>
      <c r="BJ21" s="38">
        <f t="shared" si="51"/>
        <v>6</v>
      </c>
      <c r="BK21" s="38">
        <f t="shared" si="52"/>
        <v>0</v>
      </c>
      <c r="BL21" s="38">
        <f t="shared" si="53"/>
        <v>0</v>
      </c>
      <c r="BM21" s="38">
        <f t="shared" si="54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>
        <v>0.11600000000000001</v>
      </c>
      <c r="F22">
        <v>4.5999999999999999E-2</v>
      </c>
      <c r="G22">
        <v>2.1999999999999999E-2</v>
      </c>
      <c r="H22">
        <v>2.1999999999999999E-2</v>
      </c>
      <c r="I22">
        <v>2.1000000000000001E-2</v>
      </c>
      <c r="J22">
        <v>1.7999999999999999E-2</v>
      </c>
      <c r="K22">
        <v>3.5000000000000003E-2</v>
      </c>
      <c r="L22" s="41">
        <f t="shared" ca="1" si="5"/>
        <v>144</v>
      </c>
      <c r="M22" s="42">
        <f t="shared" si="6"/>
        <v>6</v>
      </c>
      <c r="N22" s="43">
        <f t="shared" si="7"/>
        <v>0</v>
      </c>
      <c r="O22" s="43">
        <f t="shared" si="8"/>
        <v>0</v>
      </c>
      <c r="P22" s="43">
        <f t="shared" si="9"/>
        <v>0</v>
      </c>
      <c r="Q22" s="43">
        <f t="shared" si="10"/>
        <v>0</v>
      </c>
      <c r="R22" s="43">
        <f t="shared" si="11"/>
        <v>0</v>
      </c>
      <c r="S22" s="44">
        <f t="shared" si="12"/>
        <v>0</v>
      </c>
      <c r="T22" s="198">
        <f t="shared" ca="1" si="13"/>
        <v>24</v>
      </c>
      <c r="U22" s="46">
        <v>4000</v>
      </c>
      <c r="V22" s="46">
        <v>4000</v>
      </c>
      <c r="W22" s="46">
        <v>4000</v>
      </c>
      <c r="X22" s="46">
        <v>4000</v>
      </c>
      <c r="Y22" s="46">
        <v>4000</v>
      </c>
      <c r="Z22" s="46">
        <v>4000</v>
      </c>
      <c r="AA22" s="46">
        <v>4000</v>
      </c>
      <c r="AB22" s="197">
        <f t="shared" ca="1" si="14"/>
        <v>96000</v>
      </c>
      <c r="AC22" s="50">
        <f t="shared" ca="1" si="15"/>
        <v>0</v>
      </c>
      <c r="AD22" s="50">
        <f t="shared" ca="1" si="16"/>
        <v>0</v>
      </c>
      <c r="AE22" s="50">
        <f t="shared" ca="1" si="17"/>
        <v>0</v>
      </c>
      <c r="AF22" s="50">
        <f t="shared" ca="1" si="18"/>
        <v>0</v>
      </c>
      <c r="AG22" s="50">
        <f t="shared" ca="1" si="19"/>
        <v>0</v>
      </c>
      <c r="AH22" s="51">
        <f t="shared" ca="1" si="20"/>
        <v>0</v>
      </c>
      <c r="AI22" s="35">
        <f t="shared" ca="1" si="21"/>
        <v>96000</v>
      </c>
      <c r="AJ22" s="49">
        <f t="shared" ca="1" si="22"/>
        <v>16.704000000000001</v>
      </c>
      <c r="AK22" s="50">
        <f t="shared" ca="1" si="23"/>
        <v>0</v>
      </c>
      <c r="AL22" s="50">
        <f t="shared" ca="1" si="24"/>
        <v>0</v>
      </c>
      <c r="AM22" s="50">
        <f t="shared" ca="1" si="25"/>
        <v>0</v>
      </c>
      <c r="AN22" s="50">
        <f t="shared" ca="1" si="26"/>
        <v>0</v>
      </c>
      <c r="AO22" s="50">
        <f t="shared" ca="1" si="27"/>
        <v>0</v>
      </c>
      <c r="AP22" s="51">
        <f t="shared" ca="1" si="28"/>
        <v>0</v>
      </c>
      <c r="AQ22" s="36">
        <f t="shared" ca="1" si="29"/>
        <v>16.704000000000001</v>
      </c>
      <c r="AR22" s="49">
        <f t="shared" ca="1" si="30"/>
        <v>5747.1264367816093</v>
      </c>
      <c r="AS22" s="50" t="str">
        <f t="shared" ca="1" si="31"/>
        <v/>
      </c>
      <c r="AT22" s="50" t="str">
        <f t="shared" ca="1" si="32"/>
        <v/>
      </c>
      <c r="AU22" s="50" t="str">
        <f t="shared" ca="1" si="33"/>
        <v/>
      </c>
      <c r="AV22" s="50" t="str">
        <f t="shared" ca="1" si="34"/>
        <v/>
      </c>
      <c r="AW22" s="50" t="str">
        <f t="shared" ca="1" si="35"/>
        <v/>
      </c>
      <c r="AX22" s="51" t="str">
        <f t="shared" ca="1" si="36"/>
        <v/>
      </c>
      <c r="AY22" s="52">
        <f t="shared" ca="1" si="37"/>
        <v>5747.1264367816093</v>
      </c>
      <c r="AZ22" s="37">
        <f t="shared" si="38"/>
        <v>5747.1264367816084</v>
      </c>
      <c r="BA22" s="37">
        <f t="shared" si="39"/>
        <v>14492.753623188406</v>
      </c>
      <c r="BB22" s="37">
        <f t="shared" si="40"/>
        <v>30303.030303030304</v>
      </c>
      <c r="BC22" s="37">
        <f t="shared" si="41"/>
        <v>30303.030303030304</v>
      </c>
      <c r="BD22" s="37">
        <f t="shared" si="42"/>
        <v>31746.031746031742</v>
      </c>
      <c r="BE22" s="37">
        <f t="shared" si="43"/>
        <v>37037.037037037036</v>
      </c>
      <c r="BF22" s="37">
        <f t="shared" si="44"/>
        <v>19047.619047619046</v>
      </c>
      <c r="BG22" s="38">
        <f t="shared" si="48"/>
        <v>6</v>
      </c>
      <c r="BH22" s="38">
        <f t="shared" si="49"/>
        <v>0</v>
      </c>
      <c r="BI22" s="38">
        <f t="shared" si="50"/>
        <v>0</v>
      </c>
      <c r="BJ22" s="38">
        <f t="shared" si="51"/>
        <v>0</v>
      </c>
      <c r="BK22" s="38">
        <f t="shared" si="52"/>
        <v>0</v>
      </c>
      <c r="BL22" s="38">
        <f t="shared" si="53"/>
        <v>0</v>
      </c>
      <c r="BM22" s="38">
        <f t="shared" si="54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>
        <v>6.3E-2</v>
      </c>
      <c r="F23">
        <v>3.4000000000000002E-2</v>
      </c>
      <c r="G23">
        <v>5.7000000000000002E-2</v>
      </c>
      <c r="H23">
        <v>4.7E-2</v>
      </c>
      <c r="I23">
        <v>1.6E-2</v>
      </c>
      <c r="J23">
        <v>0.109</v>
      </c>
      <c r="K23">
        <v>3.6999999999999998E-2</v>
      </c>
      <c r="L23" s="41">
        <f t="shared" ca="1" si="5"/>
        <v>144</v>
      </c>
      <c r="M23" s="42">
        <f t="shared" si="6"/>
        <v>0</v>
      </c>
      <c r="N23" s="43">
        <f t="shared" si="7"/>
        <v>0</v>
      </c>
      <c r="O23" s="43">
        <f t="shared" si="8"/>
        <v>0</v>
      </c>
      <c r="P23" s="43">
        <f t="shared" si="9"/>
        <v>0</v>
      </c>
      <c r="Q23" s="43">
        <f t="shared" si="10"/>
        <v>0</v>
      </c>
      <c r="R23" s="43">
        <f t="shared" si="11"/>
        <v>6</v>
      </c>
      <c r="S23" s="44">
        <f t="shared" si="12"/>
        <v>0</v>
      </c>
      <c r="T23" s="198">
        <f t="shared" ca="1" si="13"/>
        <v>24</v>
      </c>
      <c r="U23" s="46">
        <v>4000</v>
      </c>
      <c r="V23" s="46">
        <v>4000</v>
      </c>
      <c r="W23" s="46">
        <v>4000</v>
      </c>
      <c r="X23" s="46">
        <v>4000</v>
      </c>
      <c r="Y23" s="46">
        <v>4000</v>
      </c>
      <c r="Z23" s="46">
        <v>4000</v>
      </c>
      <c r="AA23" s="46">
        <v>4000</v>
      </c>
      <c r="AB23" s="197">
        <f t="shared" ca="1" si="14"/>
        <v>0</v>
      </c>
      <c r="AC23" s="50">
        <f t="shared" ca="1" si="15"/>
        <v>0</v>
      </c>
      <c r="AD23" s="50">
        <f t="shared" ca="1" si="16"/>
        <v>0</v>
      </c>
      <c r="AE23" s="50">
        <f t="shared" ca="1" si="17"/>
        <v>0</v>
      </c>
      <c r="AF23" s="50">
        <f t="shared" ca="1" si="18"/>
        <v>0</v>
      </c>
      <c r="AG23" s="50">
        <f t="shared" ca="1" si="19"/>
        <v>96000</v>
      </c>
      <c r="AH23" s="51">
        <f t="shared" ca="1" si="20"/>
        <v>0</v>
      </c>
      <c r="AI23" s="35">
        <f t="shared" ca="1" si="21"/>
        <v>96000</v>
      </c>
      <c r="AJ23" s="49">
        <f t="shared" ca="1" si="22"/>
        <v>0</v>
      </c>
      <c r="AK23" s="50">
        <f t="shared" ca="1" si="23"/>
        <v>0</v>
      </c>
      <c r="AL23" s="50">
        <f t="shared" ca="1" si="24"/>
        <v>0</v>
      </c>
      <c r="AM23" s="50">
        <f t="shared" ca="1" si="25"/>
        <v>0</v>
      </c>
      <c r="AN23" s="50">
        <f t="shared" ca="1" si="26"/>
        <v>0</v>
      </c>
      <c r="AO23" s="50">
        <f t="shared" ca="1" si="27"/>
        <v>15.696</v>
      </c>
      <c r="AP23" s="51">
        <f t="shared" ca="1" si="28"/>
        <v>0</v>
      </c>
      <c r="AQ23" s="36">
        <f t="shared" ca="1" si="29"/>
        <v>15.696</v>
      </c>
      <c r="AR23" s="49" t="str">
        <f t="shared" ca="1" si="30"/>
        <v/>
      </c>
      <c r="AS23" s="50" t="str">
        <f t="shared" ca="1" si="31"/>
        <v/>
      </c>
      <c r="AT23" s="50" t="str">
        <f t="shared" ca="1" si="32"/>
        <v/>
      </c>
      <c r="AU23" s="50" t="str">
        <f t="shared" ca="1" si="33"/>
        <v/>
      </c>
      <c r="AV23" s="50" t="str">
        <f t="shared" ca="1" si="34"/>
        <v/>
      </c>
      <c r="AW23" s="50">
        <f t="shared" ca="1" si="35"/>
        <v>6116.2079510703361</v>
      </c>
      <c r="AX23" s="51" t="str">
        <f t="shared" ca="1" si="36"/>
        <v/>
      </c>
      <c r="AY23" s="52">
        <f t="shared" ca="1" si="37"/>
        <v>6116.2079510703361</v>
      </c>
      <c r="AZ23" s="37">
        <f t="shared" si="38"/>
        <v>10582.010582010582</v>
      </c>
      <c r="BA23" s="37">
        <f t="shared" si="39"/>
        <v>19607.843137254898</v>
      </c>
      <c r="BB23" s="37">
        <f t="shared" si="40"/>
        <v>11695.906432748538</v>
      </c>
      <c r="BC23" s="37">
        <f t="shared" si="41"/>
        <v>14184.397163120566</v>
      </c>
      <c r="BD23" s="37">
        <f t="shared" si="42"/>
        <v>41666.666666666664</v>
      </c>
      <c r="BE23" s="37">
        <f t="shared" si="43"/>
        <v>6116.2079510703361</v>
      </c>
      <c r="BF23" s="37">
        <f t="shared" si="44"/>
        <v>18018.018018018018</v>
      </c>
      <c r="BG23" s="38">
        <f t="shared" si="48"/>
        <v>0</v>
      </c>
      <c r="BH23" s="38">
        <f t="shared" si="49"/>
        <v>0</v>
      </c>
      <c r="BI23" s="38">
        <f t="shared" si="50"/>
        <v>0</v>
      </c>
      <c r="BJ23" s="38">
        <f t="shared" si="51"/>
        <v>0</v>
      </c>
      <c r="BK23" s="38">
        <f t="shared" si="52"/>
        <v>0</v>
      </c>
      <c r="BL23" s="38">
        <f t="shared" si="53"/>
        <v>6</v>
      </c>
      <c r="BM23" s="38">
        <f t="shared" si="54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>
        <v>8.2000000000000003E-2</v>
      </c>
      <c r="F24">
        <v>7.1999999999999995E-2</v>
      </c>
      <c r="G24">
        <v>4.5999999999999999E-2</v>
      </c>
      <c r="H24">
        <v>0.06</v>
      </c>
      <c r="I24">
        <v>4.7E-2</v>
      </c>
      <c r="J24">
        <v>4.4999999999999998E-2</v>
      </c>
      <c r="K24">
        <v>6.9000000000000006E-2</v>
      </c>
      <c r="L24" s="41">
        <f t="shared" ca="1" si="5"/>
        <v>0</v>
      </c>
      <c r="M24" s="42">
        <f t="shared" si="6"/>
        <v>0</v>
      </c>
      <c r="N24" s="43">
        <f t="shared" si="7"/>
        <v>0</v>
      </c>
      <c r="O24" s="43">
        <f t="shared" si="8"/>
        <v>0</v>
      </c>
      <c r="P24" s="43">
        <f t="shared" si="9"/>
        <v>0</v>
      </c>
      <c r="Q24" s="43">
        <f t="shared" si="10"/>
        <v>0</v>
      </c>
      <c r="R24" s="43">
        <f t="shared" si="11"/>
        <v>0</v>
      </c>
      <c r="S24" s="44">
        <f t="shared" si="12"/>
        <v>0</v>
      </c>
      <c r="T24" s="198">
        <f t="shared" ca="1" si="13"/>
        <v>0</v>
      </c>
      <c r="U24" s="46">
        <v>4000</v>
      </c>
      <c r="V24" s="46">
        <v>4000</v>
      </c>
      <c r="W24" s="46">
        <v>4000</v>
      </c>
      <c r="X24" s="46">
        <v>4000</v>
      </c>
      <c r="Y24" s="46">
        <v>4000</v>
      </c>
      <c r="Z24" s="46">
        <v>4000</v>
      </c>
      <c r="AA24" s="46">
        <v>4000</v>
      </c>
      <c r="AB24" s="197">
        <f t="shared" ca="1" si="14"/>
        <v>0</v>
      </c>
      <c r="AC24" s="50">
        <f t="shared" ca="1" si="15"/>
        <v>0</v>
      </c>
      <c r="AD24" s="50">
        <f t="shared" ca="1" si="16"/>
        <v>0</v>
      </c>
      <c r="AE24" s="50">
        <f t="shared" ca="1" si="17"/>
        <v>0</v>
      </c>
      <c r="AF24" s="50">
        <f t="shared" ca="1" si="18"/>
        <v>0</v>
      </c>
      <c r="AG24" s="50">
        <f t="shared" ca="1" si="19"/>
        <v>0</v>
      </c>
      <c r="AH24" s="51">
        <f t="shared" ca="1" si="20"/>
        <v>0</v>
      </c>
      <c r="AI24" s="35">
        <f t="shared" ca="1" si="21"/>
        <v>0</v>
      </c>
      <c r="AJ24" s="49">
        <f t="shared" ca="1" si="22"/>
        <v>0</v>
      </c>
      <c r="AK24" s="50">
        <f t="shared" ca="1" si="23"/>
        <v>0</v>
      </c>
      <c r="AL24" s="50">
        <f t="shared" ca="1" si="24"/>
        <v>0</v>
      </c>
      <c r="AM24" s="50">
        <f t="shared" ca="1" si="25"/>
        <v>0</v>
      </c>
      <c r="AN24" s="50">
        <f t="shared" ca="1" si="26"/>
        <v>0</v>
      </c>
      <c r="AO24" s="50">
        <f t="shared" ca="1" si="27"/>
        <v>0</v>
      </c>
      <c r="AP24" s="51">
        <f t="shared" ca="1" si="28"/>
        <v>0</v>
      </c>
      <c r="AQ24" s="36">
        <f t="shared" ca="1" si="29"/>
        <v>0</v>
      </c>
      <c r="AR24" s="49" t="str">
        <f t="shared" ca="1" si="30"/>
        <v/>
      </c>
      <c r="AS24" s="50" t="str">
        <f t="shared" ca="1" si="31"/>
        <v/>
      </c>
      <c r="AT24" s="50" t="str">
        <f t="shared" ca="1" si="32"/>
        <v/>
      </c>
      <c r="AU24" s="50" t="str">
        <f t="shared" ca="1" si="33"/>
        <v/>
      </c>
      <c r="AV24" s="50" t="str">
        <f t="shared" ca="1" si="34"/>
        <v/>
      </c>
      <c r="AW24" s="50" t="str">
        <f t="shared" ca="1" si="35"/>
        <v/>
      </c>
      <c r="AX24" s="51" t="str">
        <f t="shared" ca="1" si="36"/>
        <v/>
      </c>
      <c r="AY24" s="52" t="str">
        <f t="shared" ca="1" si="37"/>
        <v/>
      </c>
      <c r="AZ24" s="37">
        <f t="shared" si="38"/>
        <v>8130.0813008130071</v>
      </c>
      <c r="BA24" s="37">
        <f t="shared" si="39"/>
        <v>9259.2592592592591</v>
      </c>
      <c r="BB24" s="37">
        <f t="shared" si="40"/>
        <v>14492.753623188406</v>
      </c>
      <c r="BC24" s="37">
        <f t="shared" si="41"/>
        <v>11111.111111111111</v>
      </c>
      <c r="BD24" s="37">
        <f t="shared" si="42"/>
        <v>14184.397163120566</v>
      </c>
      <c r="BE24" s="37">
        <f t="shared" si="43"/>
        <v>14814.814814814814</v>
      </c>
      <c r="BF24" s="37">
        <f t="shared" si="44"/>
        <v>9661.8357487922694</v>
      </c>
      <c r="BG24" s="38">
        <f t="shared" si="48"/>
        <v>0</v>
      </c>
      <c r="BH24" s="38">
        <f t="shared" si="49"/>
        <v>0</v>
      </c>
      <c r="BI24" s="38">
        <f t="shared" si="50"/>
        <v>0</v>
      </c>
      <c r="BJ24" s="38">
        <f t="shared" si="51"/>
        <v>0</v>
      </c>
      <c r="BK24" s="38">
        <f t="shared" si="52"/>
        <v>0</v>
      </c>
      <c r="BL24" s="38">
        <f t="shared" si="53"/>
        <v>0</v>
      </c>
      <c r="BM24" s="38">
        <f t="shared" si="54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>
        <v>0.06</v>
      </c>
      <c r="F25">
        <v>5.5E-2</v>
      </c>
      <c r="G25">
        <v>2.1000000000000001E-2</v>
      </c>
      <c r="H25">
        <v>2.8000000000000001E-2</v>
      </c>
      <c r="I25">
        <v>0.05</v>
      </c>
      <c r="J25">
        <v>1.6E-2</v>
      </c>
      <c r="K25">
        <v>0.111</v>
      </c>
      <c r="L25" s="41">
        <f t="shared" ca="1" si="5"/>
        <v>144</v>
      </c>
      <c r="M25" s="42">
        <f t="shared" si="6"/>
        <v>0</v>
      </c>
      <c r="N25" s="43">
        <f t="shared" si="7"/>
        <v>0</v>
      </c>
      <c r="O25" s="43">
        <f t="shared" si="8"/>
        <v>0</v>
      </c>
      <c r="P25" s="43">
        <f t="shared" si="9"/>
        <v>0</v>
      </c>
      <c r="Q25" s="43">
        <f t="shared" si="10"/>
        <v>0</v>
      </c>
      <c r="R25" s="43">
        <f t="shared" si="11"/>
        <v>0</v>
      </c>
      <c r="S25" s="44">
        <f t="shared" si="12"/>
        <v>6</v>
      </c>
      <c r="T25" s="198">
        <f t="shared" ca="1" si="13"/>
        <v>24</v>
      </c>
      <c r="U25" s="46">
        <v>4000</v>
      </c>
      <c r="V25" s="46">
        <v>4000</v>
      </c>
      <c r="W25" s="46">
        <v>4000</v>
      </c>
      <c r="X25" s="46">
        <v>4000</v>
      </c>
      <c r="Y25" s="46">
        <v>4000</v>
      </c>
      <c r="Z25" s="46">
        <v>4000</v>
      </c>
      <c r="AA25" s="46">
        <v>4000</v>
      </c>
      <c r="AB25" s="197">
        <f t="shared" ca="1" si="14"/>
        <v>0</v>
      </c>
      <c r="AC25" s="50">
        <f t="shared" ca="1" si="15"/>
        <v>0</v>
      </c>
      <c r="AD25" s="50">
        <f t="shared" ca="1" si="16"/>
        <v>0</v>
      </c>
      <c r="AE25" s="50">
        <f t="shared" ca="1" si="17"/>
        <v>0</v>
      </c>
      <c r="AF25" s="50">
        <f t="shared" ca="1" si="18"/>
        <v>0</v>
      </c>
      <c r="AG25" s="50">
        <f t="shared" ca="1" si="19"/>
        <v>0</v>
      </c>
      <c r="AH25" s="51">
        <f t="shared" ca="1" si="20"/>
        <v>96000</v>
      </c>
      <c r="AI25" s="35">
        <f t="shared" ca="1" si="21"/>
        <v>96000</v>
      </c>
      <c r="AJ25" s="49">
        <f t="shared" ca="1" si="22"/>
        <v>0</v>
      </c>
      <c r="AK25" s="50">
        <f t="shared" ca="1" si="23"/>
        <v>0</v>
      </c>
      <c r="AL25" s="50">
        <f t="shared" ca="1" si="24"/>
        <v>0</v>
      </c>
      <c r="AM25" s="50">
        <f t="shared" ca="1" si="25"/>
        <v>0</v>
      </c>
      <c r="AN25" s="50">
        <f t="shared" ca="1" si="26"/>
        <v>0</v>
      </c>
      <c r="AO25" s="50">
        <f t="shared" ca="1" si="27"/>
        <v>0</v>
      </c>
      <c r="AP25" s="51">
        <f t="shared" ca="1" si="28"/>
        <v>15.984</v>
      </c>
      <c r="AQ25" s="36">
        <f t="shared" ca="1" si="29"/>
        <v>15.984</v>
      </c>
      <c r="AR25" s="49" t="str">
        <f t="shared" ca="1" si="30"/>
        <v/>
      </c>
      <c r="AS25" s="50" t="str">
        <f t="shared" ca="1" si="31"/>
        <v/>
      </c>
      <c r="AT25" s="50" t="str">
        <f t="shared" ca="1" si="32"/>
        <v/>
      </c>
      <c r="AU25" s="50" t="str">
        <f t="shared" ca="1" si="33"/>
        <v/>
      </c>
      <c r="AV25" s="50" t="str">
        <f t="shared" ca="1" si="34"/>
        <v/>
      </c>
      <c r="AW25" s="50" t="str">
        <f t="shared" ca="1" si="35"/>
        <v/>
      </c>
      <c r="AX25" s="51">
        <f t="shared" ca="1" si="36"/>
        <v>6006.0060060060059</v>
      </c>
      <c r="AY25" s="52">
        <f t="shared" ca="1" si="37"/>
        <v>6006.0060060060059</v>
      </c>
      <c r="AZ25" s="37">
        <f t="shared" si="38"/>
        <v>11111.111111111111</v>
      </c>
      <c r="BA25" s="37">
        <f t="shared" si="39"/>
        <v>12121.21212121212</v>
      </c>
      <c r="BB25" s="37">
        <f t="shared" si="40"/>
        <v>31746.031746031742</v>
      </c>
      <c r="BC25" s="37">
        <f t="shared" si="41"/>
        <v>23809.523809523809</v>
      </c>
      <c r="BD25" s="37">
        <f t="shared" si="42"/>
        <v>13333.333333333332</v>
      </c>
      <c r="BE25" s="37">
        <f t="shared" si="43"/>
        <v>41666.666666666664</v>
      </c>
      <c r="BF25" s="37">
        <f t="shared" si="44"/>
        <v>6006.0060060060059</v>
      </c>
      <c r="BG25" s="38">
        <f t="shared" si="48"/>
        <v>0</v>
      </c>
      <c r="BH25" s="38">
        <f t="shared" si="49"/>
        <v>0</v>
      </c>
      <c r="BI25" s="38">
        <f t="shared" si="50"/>
        <v>0</v>
      </c>
      <c r="BJ25" s="38">
        <f t="shared" si="51"/>
        <v>0</v>
      </c>
      <c r="BK25" s="38">
        <f t="shared" si="52"/>
        <v>0</v>
      </c>
      <c r="BL25" s="38">
        <f t="shared" si="53"/>
        <v>0</v>
      </c>
      <c r="BM25" s="38">
        <f t="shared" si="54"/>
        <v>6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>
        <v>2.5999999999999999E-2</v>
      </c>
      <c r="F26">
        <v>5.7000000000000002E-2</v>
      </c>
      <c r="G26">
        <v>5.2999999999999999E-2</v>
      </c>
      <c r="H26">
        <v>0.11</v>
      </c>
      <c r="I26">
        <v>0.04</v>
      </c>
      <c r="J26">
        <v>8.5999999999999993E-2</v>
      </c>
      <c r="K26">
        <v>8.5999999999999993E-2</v>
      </c>
      <c r="L26" s="41">
        <f t="shared" ca="1" si="5"/>
        <v>180</v>
      </c>
      <c r="M26" s="42">
        <f t="shared" si="6"/>
        <v>0</v>
      </c>
      <c r="N26" s="43">
        <f t="shared" si="7"/>
        <v>0</v>
      </c>
      <c r="O26" s="43">
        <f t="shared" si="8"/>
        <v>0</v>
      </c>
      <c r="P26" s="43">
        <f t="shared" si="9"/>
        <v>6</v>
      </c>
      <c r="Q26" s="43">
        <f t="shared" si="10"/>
        <v>0</v>
      </c>
      <c r="R26" s="43">
        <f t="shared" si="11"/>
        <v>0</v>
      </c>
      <c r="S26" s="44">
        <f t="shared" si="12"/>
        <v>0</v>
      </c>
      <c r="T26" s="198">
        <f t="shared" ca="1" si="13"/>
        <v>30</v>
      </c>
      <c r="U26" s="46">
        <v>4000</v>
      </c>
      <c r="V26" s="46">
        <v>4000</v>
      </c>
      <c r="W26" s="46">
        <v>4000</v>
      </c>
      <c r="X26" s="46">
        <v>4000</v>
      </c>
      <c r="Y26" s="46">
        <v>4000</v>
      </c>
      <c r="Z26" s="46">
        <v>4000</v>
      </c>
      <c r="AA26" s="46">
        <v>4000</v>
      </c>
      <c r="AB26" s="197">
        <f t="shared" ca="1" si="14"/>
        <v>0</v>
      </c>
      <c r="AC26" s="50">
        <f t="shared" ca="1" si="15"/>
        <v>0</v>
      </c>
      <c r="AD26" s="50">
        <f t="shared" ca="1" si="16"/>
        <v>0</v>
      </c>
      <c r="AE26" s="50">
        <f t="shared" ca="1" si="17"/>
        <v>120000</v>
      </c>
      <c r="AF26" s="50">
        <f t="shared" ca="1" si="18"/>
        <v>0</v>
      </c>
      <c r="AG26" s="50">
        <f t="shared" ca="1" si="19"/>
        <v>0</v>
      </c>
      <c r="AH26" s="51">
        <f t="shared" ca="1" si="20"/>
        <v>0</v>
      </c>
      <c r="AI26" s="35">
        <f t="shared" ca="1" si="21"/>
        <v>120000</v>
      </c>
      <c r="AJ26" s="49">
        <f t="shared" ca="1" si="22"/>
        <v>0</v>
      </c>
      <c r="AK26" s="50">
        <f t="shared" ca="1" si="23"/>
        <v>0</v>
      </c>
      <c r="AL26" s="50">
        <f t="shared" ca="1" si="24"/>
        <v>0</v>
      </c>
      <c r="AM26" s="50">
        <f t="shared" ca="1" si="25"/>
        <v>19.8</v>
      </c>
      <c r="AN26" s="50">
        <f t="shared" ca="1" si="26"/>
        <v>0</v>
      </c>
      <c r="AO26" s="50">
        <f t="shared" ca="1" si="27"/>
        <v>0</v>
      </c>
      <c r="AP26" s="51">
        <f t="shared" ca="1" si="28"/>
        <v>0</v>
      </c>
      <c r="AQ26" s="36">
        <f t="shared" ca="1" si="29"/>
        <v>19.8</v>
      </c>
      <c r="AR26" s="49" t="str">
        <f t="shared" ca="1" si="30"/>
        <v/>
      </c>
      <c r="AS26" s="50" t="str">
        <f t="shared" ca="1" si="31"/>
        <v/>
      </c>
      <c r="AT26" s="50" t="str">
        <f t="shared" ca="1" si="32"/>
        <v/>
      </c>
      <c r="AU26" s="50">
        <f t="shared" ca="1" si="33"/>
        <v>6060.6060606060601</v>
      </c>
      <c r="AV26" s="50" t="str">
        <f t="shared" ca="1" si="34"/>
        <v/>
      </c>
      <c r="AW26" s="50" t="str">
        <f t="shared" ca="1" si="35"/>
        <v/>
      </c>
      <c r="AX26" s="51" t="str">
        <f t="shared" ca="1" si="36"/>
        <v/>
      </c>
      <c r="AY26" s="52">
        <f t="shared" ca="1" si="37"/>
        <v>6060.6060606060601</v>
      </c>
      <c r="AZ26" s="37">
        <f t="shared" si="38"/>
        <v>25641.025641025641</v>
      </c>
      <c r="BA26" s="37">
        <f t="shared" si="39"/>
        <v>11695.906432748538</v>
      </c>
      <c r="BB26" s="37">
        <f t="shared" si="40"/>
        <v>12578.616352201258</v>
      </c>
      <c r="BC26" s="37">
        <f t="shared" si="41"/>
        <v>6060.6060606060601</v>
      </c>
      <c r="BD26" s="37">
        <f t="shared" si="42"/>
        <v>16666.666666666664</v>
      </c>
      <c r="BE26" s="37">
        <f t="shared" si="43"/>
        <v>7751.937984496124</v>
      </c>
      <c r="BF26" s="37">
        <f t="shared" si="44"/>
        <v>7751.937984496124</v>
      </c>
      <c r="BG26" s="38">
        <f t="shared" si="48"/>
        <v>0</v>
      </c>
      <c r="BH26" s="38">
        <f t="shared" si="49"/>
        <v>0</v>
      </c>
      <c r="BI26" s="38">
        <f t="shared" si="50"/>
        <v>0</v>
      </c>
      <c r="BJ26" s="38">
        <f t="shared" si="51"/>
        <v>6</v>
      </c>
      <c r="BK26" s="38">
        <f t="shared" si="52"/>
        <v>0</v>
      </c>
      <c r="BL26" s="38">
        <f t="shared" si="53"/>
        <v>0</v>
      </c>
      <c r="BM26" s="38">
        <f t="shared" si="54"/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>
        <v>8.2000000000000003E-2</v>
      </c>
      <c r="F27">
        <v>6.9000000000000006E-2</v>
      </c>
      <c r="G27">
        <v>0.114</v>
      </c>
      <c r="H27">
        <v>0.11799999999999999</v>
      </c>
      <c r="I27">
        <v>0.11600000000000001</v>
      </c>
      <c r="J27">
        <v>8.5999999999999993E-2</v>
      </c>
      <c r="K27">
        <v>0.107</v>
      </c>
      <c r="L27" s="41">
        <f t="shared" ca="1" si="5"/>
        <v>684</v>
      </c>
      <c r="M27" s="42">
        <f t="shared" si="6"/>
        <v>0</v>
      </c>
      <c r="N27" s="43">
        <f t="shared" si="7"/>
        <v>0</v>
      </c>
      <c r="O27" s="43">
        <f t="shared" si="8"/>
        <v>6</v>
      </c>
      <c r="P27" s="43">
        <f t="shared" si="9"/>
        <v>6</v>
      </c>
      <c r="Q27" s="43">
        <f t="shared" si="10"/>
        <v>6</v>
      </c>
      <c r="R27" s="43">
        <f t="shared" si="11"/>
        <v>0</v>
      </c>
      <c r="S27" s="44">
        <f t="shared" si="12"/>
        <v>6</v>
      </c>
      <c r="T27" s="198">
        <f t="shared" ca="1" si="13"/>
        <v>114</v>
      </c>
      <c r="U27" s="46">
        <v>4000</v>
      </c>
      <c r="V27" s="46">
        <v>4000</v>
      </c>
      <c r="W27" s="46">
        <v>4000</v>
      </c>
      <c r="X27" s="46">
        <v>4000</v>
      </c>
      <c r="Y27" s="46">
        <v>4000</v>
      </c>
      <c r="Z27" s="46">
        <v>4000</v>
      </c>
      <c r="AA27" s="46">
        <v>4000</v>
      </c>
      <c r="AB27" s="197">
        <f t="shared" ca="1" si="14"/>
        <v>0</v>
      </c>
      <c r="AC27" s="50">
        <f t="shared" ca="1" si="15"/>
        <v>0</v>
      </c>
      <c r="AD27" s="50">
        <f t="shared" ca="1" si="16"/>
        <v>120000</v>
      </c>
      <c r="AE27" s="50">
        <f t="shared" ca="1" si="17"/>
        <v>120000</v>
      </c>
      <c r="AF27" s="50">
        <f t="shared" ca="1" si="18"/>
        <v>120000</v>
      </c>
      <c r="AG27" s="50">
        <f t="shared" ca="1" si="19"/>
        <v>0</v>
      </c>
      <c r="AH27" s="51">
        <f t="shared" ca="1" si="20"/>
        <v>96000</v>
      </c>
      <c r="AI27" s="35">
        <f t="shared" ca="1" si="21"/>
        <v>456000</v>
      </c>
      <c r="AJ27" s="49">
        <f t="shared" ca="1" si="22"/>
        <v>0</v>
      </c>
      <c r="AK27" s="50">
        <f t="shared" ca="1" si="23"/>
        <v>0</v>
      </c>
      <c r="AL27" s="50">
        <f t="shared" ca="1" si="24"/>
        <v>20.52</v>
      </c>
      <c r="AM27" s="50">
        <f t="shared" ca="1" si="25"/>
        <v>21.24</v>
      </c>
      <c r="AN27" s="50">
        <f t="shared" ca="1" si="26"/>
        <v>20.880000000000003</v>
      </c>
      <c r="AO27" s="50">
        <f t="shared" ca="1" si="27"/>
        <v>0</v>
      </c>
      <c r="AP27" s="51">
        <f t="shared" ca="1" si="28"/>
        <v>15.407999999999999</v>
      </c>
      <c r="AQ27" s="36">
        <f t="shared" ca="1" si="29"/>
        <v>78.048000000000002</v>
      </c>
      <c r="AR27" s="49" t="str">
        <f t="shared" ca="1" si="30"/>
        <v/>
      </c>
      <c r="AS27" s="50" t="str">
        <f t="shared" ca="1" si="31"/>
        <v/>
      </c>
      <c r="AT27" s="50">
        <f t="shared" ca="1" si="32"/>
        <v>5847.9532163742688</v>
      </c>
      <c r="AU27" s="50">
        <f t="shared" ca="1" si="33"/>
        <v>5649.7175141242942</v>
      </c>
      <c r="AV27" s="50">
        <f t="shared" ca="1" si="34"/>
        <v>5747.1264367816084</v>
      </c>
      <c r="AW27" s="50" t="str">
        <f t="shared" ca="1" si="35"/>
        <v/>
      </c>
      <c r="AX27" s="51">
        <f t="shared" ca="1" si="36"/>
        <v>6230.5295950155769</v>
      </c>
      <c r="AY27" s="52">
        <f t="shared" ca="1" si="37"/>
        <v>5842.5584255842559</v>
      </c>
      <c r="AZ27" s="37">
        <f t="shared" si="38"/>
        <v>8130.0813008130071</v>
      </c>
      <c r="BA27" s="37">
        <f t="shared" si="39"/>
        <v>9661.8357487922694</v>
      </c>
      <c r="BB27" s="37">
        <f t="shared" si="40"/>
        <v>5847.9532163742688</v>
      </c>
      <c r="BC27" s="37">
        <f t="shared" si="41"/>
        <v>5649.7175141242942</v>
      </c>
      <c r="BD27" s="37">
        <f t="shared" si="42"/>
        <v>5747.1264367816084</v>
      </c>
      <c r="BE27" s="37">
        <f t="shared" si="43"/>
        <v>7751.937984496124</v>
      </c>
      <c r="BF27" s="37">
        <f t="shared" si="44"/>
        <v>6230.529595015576</v>
      </c>
      <c r="BG27" s="38">
        <f t="shared" si="48"/>
        <v>0</v>
      </c>
      <c r="BH27" s="38">
        <f t="shared" si="49"/>
        <v>0</v>
      </c>
      <c r="BI27" s="38">
        <f t="shared" si="50"/>
        <v>6</v>
      </c>
      <c r="BJ27" s="38">
        <f t="shared" si="51"/>
        <v>6</v>
      </c>
      <c r="BK27" s="38">
        <f t="shared" si="52"/>
        <v>6</v>
      </c>
      <c r="BL27" s="38">
        <f t="shared" si="53"/>
        <v>0</v>
      </c>
      <c r="BM27" s="38">
        <f t="shared" si="54"/>
        <v>6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>
        <v>8.1000000000000003E-2</v>
      </c>
      <c r="F28">
        <v>8.2000000000000003E-2</v>
      </c>
      <c r="G28">
        <v>5.5E-2</v>
      </c>
      <c r="H28">
        <v>7.1999999999999995E-2</v>
      </c>
      <c r="I28">
        <v>7.0000000000000007E-2</v>
      </c>
      <c r="J28">
        <v>4.1000000000000002E-2</v>
      </c>
      <c r="K28">
        <v>6.6000000000000003E-2</v>
      </c>
      <c r="L28" s="41">
        <f t="shared" ca="1" si="5"/>
        <v>0</v>
      </c>
      <c r="M28" s="42">
        <f t="shared" si="6"/>
        <v>0</v>
      </c>
      <c r="N28" s="43">
        <f t="shared" si="7"/>
        <v>0</v>
      </c>
      <c r="O28" s="43">
        <f t="shared" si="8"/>
        <v>0</v>
      </c>
      <c r="P28" s="43">
        <f t="shared" si="9"/>
        <v>0</v>
      </c>
      <c r="Q28" s="43">
        <f t="shared" si="10"/>
        <v>0</v>
      </c>
      <c r="R28" s="43">
        <f t="shared" si="11"/>
        <v>0</v>
      </c>
      <c r="S28" s="44">
        <f t="shared" si="12"/>
        <v>0</v>
      </c>
      <c r="T28" s="198">
        <f t="shared" ca="1" si="13"/>
        <v>0</v>
      </c>
      <c r="U28" s="46">
        <v>4000</v>
      </c>
      <c r="V28" s="46">
        <v>4000</v>
      </c>
      <c r="W28" s="46">
        <v>4000</v>
      </c>
      <c r="X28" s="46">
        <v>4000</v>
      </c>
      <c r="Y28" s="46">
        <v>4000</v>
      </c>
      <c r="Z28" s="46">
        <v>4000</v>
      </c>
      <c r="AA28" s="46">
        <v>4000</v>
      </c>
      <c r="AB28" s="197">
        <f t="shared" ca="1" si="14"/>
        <v>0</v>
      </c>
      <c r="AC28" s="50">
        <f t="shared" ca="1" si="15"/>
        <v>0</v>
      </c>
      <c r="AD28" s="50">
        <f t="shared" ca="1" si="16"/>
        <v>0</v>
      </c>
      <c r="AE28" s="50">
        <f t="shared" ca="1" si="17"/>
        <v>0</v>
      </c>
      <c r="AF28" s="50">
        <f t="shared" ca="1" si="18"/>
        <v>0</v>
      </c>
      <c r="AG28" s="50">
        <f t="shared" ca="1" si="19"/>
        <v>0</v>
      </c>
      <c r="AH28" s="51">
        <f t="shared" ca="1" si="20"/>
        <v>0</v>
      </c>
      <c r="AI28" s="35">
        <f t="shared" ca="1" si="21"/>
        <v>0</v>
      </c>
      <c r="AJ28" s="49">
        <f t="shared" ca="1" si="22"/>
        <v>0</v>
      </c>
      <c r="AK28" s="50">
        <f t="shared" ca="1" si="23"/>
        <v>0</v>
      </c>
      <c r="AL28" s="50">
        <f t="shared" ca="1" si="24"/>
        <v>0</v>
      </c>
      <c r="AM28" s="50">
        <f t="shared" ca="1" si="25"/>
        <v>0</v>
      </c>
      <c r="AN28" s="50">
        <f t="shared" ca="1" si="26"/>
        <v>0</v>
      </c>
      <c r="AO28" s="50">
        <f t="shared" ca="1" si="27"/>
        <v>0</v>
      </c>
      <c r="AP28" s="51">
        <f t="shared" ca="1" si="28"/>
        <v>0</v>
      </c>
      <c r="AQ28" s="36">
        <f t="shared" ca="1" si="29"/>
        <v>0</v>
      </c>
      <c r="AR28" s="49" t="str">
        <f t="shared" ca="1" si="30"/>
        <v/>
      </c>
      <c r="AS28" s="50" t="str">
        <f t="shared" ca="1" si="31"/>
        <v/>
      </c>
      <c r="AT28" s="50" t="str">
        <f t="shared" ca="1" si="32"/>
        <v/>
      </c>
      <c r="AU28" s="50" t="str">
        <f t="shared" ca="1" si="33"/>
        <v/>
      </c>
      <c r="AV28" s="50" t="str">
        <f t="shared" ca="1" si="34"/>
        <v/>
      </c>
      <c r="AW28" s="50" t="str">
        <f t="shared" ca="1" si="35"/>
        <v/>
      </c>
      <c r="AX28" s="51" t="str">
        <f t="shared" ca="1" si="36"/>
        <v/>
      </c>
      <c r="AY28" s="52" t="str">
        <f t="shared" ca="1" si="37"/>
        <v/>
      </c>
      <c r="AZ28" s="37">
        <f t="shared" si="38"/>
        <v>8230.4526748971184</v>
      </c>
      <c r="BA28" s="37">
        <f t="shared" si="39"/>
        <v>8130.0813008130071</v>
      </c>
      <c r="BB28" s="37">
        <f t="shared" si="40"/>
        <v>12121.21212121212</v>
      </c>
      <c r="BC28" s="37">
        <f t="shared" si="41"/>
        <v>9259.2592592592591</v>
      </c>
      <c r="BD28" s="37">
        <f t="shared" si="42"/>
        <v>9523.8095238095229</v>
      </c>
      <c r="BE28" s="37">
        <f t="shared" si="43"/>
        <v>16260.162601626014</v>
      </c>
      <c r="BF28" s="37">
        <f t="shared" si="44"/>
        <v>10101.010101010101</v>
      </c>
      <c r="BG28" s="38">
        <f t="shared" si="48"/>
        <v>0</v>
      </c>
      <c r="BH28" s="38">
        <f t="shared" si="49"/>
        <v>0</v>
      </c>
      <c r="BI28" s="38">
        <f t="shared" si="50"/>
        <v>0</v>
      </c>
      <c r="BJ28" s="38">
        <f t="shared" si="51"/>
        <v>0</v>
      </c>
      <c r="BK28" s="38">
        <f t="shared" si="52"/>
        <v>0</v>
      </c>
      <c r="BL28" s="38">
        <f t="shared" si="53"/>
        <v>0</v>
      </c>
      <c r="BM28" s="38">
        <f t="shared" si="54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>
        <v>0.01</v>
      </c>
      <c r="F29">
        <v>5.6000000000000001E-2</v>
      </c>
      <c r="G29">
        <v>3.5000000000000003E-2</v>
      </c>
      <c r="H29">
        <v>7.3999999999999996E-2</v>
      </c>
      <c r="I29">
        <v>8.5999999999999993E-2</v>
      </c>
      <c r="J29">
        <v>2.8000000000000001E-2</v>
      </c>
      <c r="K29">
        <v>2.4E-2</v>
      </c>
      <c r="L29" s="56">
        <f t="shared" ca="1" si="5"/>
        <v>0</v>
      </c>
      <c r="M29" s="57">
        <f t="shared" si="6"/>
        <v>0</v>
      </c>
      <c r="N29" s="58">
        <f t="shared" si="7"/>
        <v>0</v>
      </c>
      <c r="O29" s="58">
        <f t="shared" si="8"/>
        <v>0</v>
      </c>
      <c r="P29" s="58">
        <f t="shared" si="9"/>
        <v>0</v>
      </c>
      <c r="Q29" s="58">
        <f t="shared" si="10"/>
        <v>0</v>
      </c>
      <c r="R29" s="58">
        <f t="shared" si="11"/>
        <v>0</v>
      </c>
      <c r="S29" s="59">
        <f t="shared" si="12"/>
        <v>0</v>
      </c>
      <c r="T29" s="196">
        <f t="shared" ca="1" si="13"/>
        <v>0</v>
      </c>
      <c r="U29" s="46">
        <v>4000</v>
      </c>
      <c r="V29" s="46">
        <v>4000</v>
      </c>
      <c r="W29" s="46">
        <v>4000</v>
      </c>
      <c r="X29" s="46">
        <v>4000</v>
      </c>
      <c r="Y29" s="46">
        <v>4000</v>
      </c>
      <c r="Z29" s="46">
        <v>4000</v>
      </c>
      <c r="AA29" s="46">
        <v>4000</v>
      </c>
      <c r="AB29" s="195">
        <f t="shared" ca="1" si="14"/>
        <v>0</v>
      </c>
      <c r="AC29" s="65">
        <f t="shared" ca="1" si="15"/>
        <v>0</v>
      </c>
      <c r="AD29" s="65">
        <f t="shared" ca="1" si="16"/>
        <v>0</v>
      </c>
      <c r="AE29" s="65">
        <f t="shared" ca="1" si="17"/>
        <v>0</v>
      </c>
      <c r="AF29" s="65">
        <f t="shared" ca="1" si="18"/>
        <v>0</v>
      </c>
      <c r="AG29" s="65">
        <f t="shared" ca="1" si="19"/>
        <v>0</v>
      </c>
      <c r="AH29" s="66">
        <f t="shared" ca="1" si="20"/>
        <v>0</v>
      </c>
      <c r="AI29" s="35">
        <f t="shared" ca="1" si="21"/>
        <v>0</v>
      </c>
      <c r="AJ29" s="64">
        <f t="shared" ca="1" si="22"/>
        <v>0</v>
      </c>
      <c r="AK29" s="65">
        <f t="shared" ca="1" si="23"/>
        <v>0</v>
      </c>
      <c r="AL29" s="65">
        <f t="shared" ca="1" si="24"/>
        <v>0</v>
      </c>
      <c r="AM29" s="65">
        <f t="shared" ca="1" si="25"/>
        <v>0</v>
      </c>
      <c r="AN29" s="65">
        <f t="shared" ca="1" si="26"/>
        <v>0</v>
      </c>
      <c r="AO29" s="65">
        <f t="shared" ca="1" si="27"/>
        <v>0</v>
      </c>
      <c r="AP29" s="66">
        <f t="shared" ca="1" si="28"/>
        <v>0</v>
      </c>
      <c r="AQ29" s="36">
        <f t="shared" ca="1" si="29"/>
        <v>0</v>
      </c>
      <c r="AR29" s="64" t="str">
        <f t="shared" ca="1" si="30"/>
        <v/>
      </c>
      <c r="AS29" s="65" t="str">
        <f t="shared" ca="1" si="31"/>
        <v/>
      </c>
      <c r="AT29" s="65" t="str">
        <f t="shared" ca="1" si="32"/>
        <v/>
      </c>
      <c r="AU29" s="65" t="str">
        <f t="shared" ca="1" si="33"/>
        <v/>
      </c>
      <c r="AV29" s="65" t="str">
        <f t="shared" ca="1" si="34"/>
        <v/>
      </c>
      <c r="AW29" s="65" t="str">
        <f t="shared" ca="1" si="35"/>
        <v/>
      </c>
      <c r="AX29" s="66" t="str">
        <f t="shared" ca="1" si="36"/>
        <v/>
      </c>
      <c r="AY29" s="67" t="str">
        <f t="shared" ca="1" si="37"/>
        <v/>
      </c>
      <c r="AZ29" s="37">
        <f t="shared" si="38"/>
        <v>66666.666666666657</v>
      </c>
      <c r="BA29" s="37">
        <f t="shared" si="39"/>
        <v>11904.761904761905</v>
      </c>
      <c r="BB29" s="37">
        <f t="shared" si="40"/>
        <v>19047.619047619046</v>
      </c>
      <c r="BC29" s="37">
        <f t="shared" si="41"/>
        <v>9009.0090090090089</v>
      </c>
      <c r="BD29" s="37">
        <f t="shared" si="42"/>
        <v>7751.937984496124</v>
      </c>
      <c r="BE29" s="37">
        <f t="shared" si="43"/>
        <v>23809.523809523809</v>
      </c>
      <c r="BF29" s="37">
        <f t="shared" si="44"/>
        <v>27777.777777777777</v>
      </c>
      <c r="BG29" s="38">
        <f t="shared" si="48"/>
        <v>0</v>
      </c>
      <c r="BH29" s="38">
        <f t="shared" si="49"/>
        <v>0</v>
      </c>
      <c r="BI29" s="38">
        <f t="shared" si="50"/>
        <v>0</v>
      </c>
      <c r="BJ29" s="38">
        <f t="shared" si="51"/>
        <v>0</v>
      </c>
      <c r="BK29" s="38">
        <f t="shared" si="52"/>
        <v>0</v>
      </c>
      <c r="BL29" s="38">
        <f t="shared" si="53"/>
        <v>0</v>
      </c>
      <c r="BM29" s="38">
        <f t="shared" si="54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55">SUM(M6:M29)</f>
        <v>6</v>
      </c>
      <c r="N30" s="70">
        <f t="shared" si="55"/>
        <v>0</v>
      </c>
      <c r="O30" s="70">
        <f t="shared" si="55"/>
        <v>6</v>
      </c>
      <c r="P30" s="70">
        <f t="shared" si="55"/>
        <v>18</v>
      </c>
      <c r="Q30" s="70">
        <f t="shared" si="55"/>
        <v>13</v>
      </c>
      <c r="R30" s="70">
        <f t="shared" si="55"/>
        <v>18</v>
      </c>
      <c r="S30" s="70">
        <f t="shared" si="55"/>
        <v>12</v>
      </c>
      <c r="T30" s="71">
        <f t="shared" ca="1" si="55"/>
        <v>329</v>
      </c>
      <c r="U30" s="68"/>
      <c r="V30" s="68"/>
      <c r="W30" s="68"/>
      <c r="X30" s="68"/>
      <c r="Y30" s="68"/>
      <c r="Z30" s="68"/>
      <c r="AA30" s="68"/>
      <c r="AB30" s="70">
        <f t="shared" ref="AB30:AQ30" ca="1" si="56">SUM(AB6:AB29)</f>
        <v>96000</v>
      </c>
      <c r="AC30" s="70">
        <f t="shared" ca="1" si="56"/>
        <v>0</v>
      </c>
      <c r="AD30" s="70">
        <f t="shared" ca="1" si="56"/>
        <v>120000</v>
      </c>
      <c r="AE30" s="70">
        <f t="shared" ca="1" si="56"/>
        <v>360000</v>
      </c>
      <c r="AF30" s="70">
        <f t="shared" ca="1" si="56"/>
        <v>260000</v>
      </c>
      <c r="AG30" s="70">
        <f t="shared" ca="1" si="56"/>
        <v>288000</v>
      </c>
      <c r="AH30" s="70">
        <f t="shared" ca="1" si="56"/>
        <v>192000</v>
      </c>
      <c r="AI30" s="71">
        <f t="shared" ca="1" si="56"/>
        <v>1316000</v>
      </c>
      <c r="AJ30" s="70">
        <f t="shared" ca="1" si="56"/>
        <v>16.704000000000001</v>
      </c>
      <c r="AK30" s="70">
        <f t="shared" ca="1" si="56"/>
        <v>0</v>
      </c>
      <c r="AL30" s="70">
        <f t="shared" ca="1" si="56"/>
        <v>20.52</v>
      </c>
      <c r="AM30" s="70">
        <f t="shared" ca="1" si="56"/>
        <v>57.06</v>
      </c>
      <c r="AN30" s="70">
        <f t="shared" ca="1" si="56"/>
        <v>42.42</v>
      </c>
      <c r="AO30" s="70">
        <f t="shared" ca="1" si="56"/>
        <v>55.152000000000001</v>
      </c>
      <c r="AP30" s="70">
        <f t="shared" ca="1" si="56"/>
        <v>31.391999999999999</v>
      </c>
      <c r="AQ30" s="71">
        <f t="shared" ca="1" si="56"/>
        <v>223.24799999999999</v>
      </c>
      <c r="AR30" s="70">
        <f t="shared" ref="AR30:AY30" ca="1" si="57">AB30/AJ30</f>
        <v>5747.1264367816093</v>
      </c>
      <c r="AS30" s="70" t="e">
        <f t="shared" ca="1" si="57"/>
        <v>#DIV/0!</v>
      </c>
      <c r="AT30" s="70">
        <f t="shared" ca="1" si="57"/>
        <v>5847.9532163742688</v>
      </c>
      <c r="AU30" s="70">
        <f t="shared" ca="1" si="57"/>
        <v>6309.1482649842264</v>
      </c>
      <c r="AV30" s="70">
        <f t="shared" ca="1" si="57"/>
        <v>6129.1843470061285</v>
      </c>
      <c r="AW30" s="70">
        <f t="shared" ca="1" si="57"/>
        <v>5221.9321148825065</v>
      </c>
      <c r="AX30" s="70">
        <f t="shared" ca="1" si="57"/>
        <v>6116.2079510703361</v>
      </c>
      <c r="AY30" s="72">
        <f t="shared" ca="1" si="57"/>
        <v>5894.7896509711172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24000</v>
      </c>
      <c r="AC31" s="80">
        <f ca="1">AC30/4</f>
        <v>0</v>
      </c>
      <c r="AD31" s="68"/>
      <c r="AE31" s="68"/>
      <c r="AF31" s="68"/>
      <c r="AG31" s="68"/>
      <c r="AH31" s="80">
        <f ca="1">AH30/4</f>
        <v>48000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76" t="s">
        <v>26</v>
      </c>
      <c r="C32" s="99">
        <v>500000</v>
      </c>
      <c r="D32" s="78"/>
      <c r="E32" s="6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97.847999999999999</v>
      </c>
      <c r="AR32" s="68"/>
      <c r="AS32" s="68"/>
      <c r="AT32" s="68"/>
      <c r="AU32" s="68"/>
      <c r="AV32" s="68"/>
      <c r="AW32" s="68"/>
      <c r="AX32" s="68"/>
      <c r="AY32" s="81">
        <f ca="1">AI30</f>
        <v>1316000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190" t="s">
        <v>31</v>
      </c>
      <c r="C33" s="78">
        <f ca="1">AI30/AQ30</f>
        <v>5894.7896509711172</v>
      </c>
      <c r="D33" s="82"/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0.43829284024940873</v>
      </c>
      <c r="AR33" s="68"/>
      <c r="AS33" s="68"/>
      <c r="AT33" s="68"/>
      <c r="AU33" s="68"/>
      <c r="AV33" s="68"/>
      <c r="AW33" s="68"/>
      <c r="AX33" s="68"/>
      <c r="AY33" s="84">
        <f ca="1">C32-AY32</f>
        <v>-816000</v>
      </c>
      <c r="AZ33" s="73">
        <f ca="1">AQ30*70%</f>
        <v>156.27359999999999</v>
      </c>
      <c r="BA33" s="73">
        <v>368.80079999999992</v>
      </c>
      <c r="BB33" s="73">
        <f ca="1">BA33+AZ33</f>
        <v>525.07439999999997</v>
      </c>
      <c r="BC33" s="73">
        <f ca="1">AY32</f>
        <v>1316000</v>
      </c>
      <c r="BD33" s="73">
        <f ca="1">BC33/BB33</f>
        <v>2506.3114865245766</v>
      </c>
      <c r="BE33" s="73"/>
      <c r="BF33" s="73"/>
    </row>
    <row r="34" spans="1:78" ht="15" thickBot="1">
      <c r="B34" s="190" t="s">
        <v>32</v>
      </c>
      <c r="C34" s="85">
        <f ca="1">C33*3</f>
        <v>17684.368952913352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116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78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78">
      <c r="A38" s="2"/>
      <c r="B38" s="2"/>
      <c r="M38" s="117"/>
      <c r="N38" s="117"/>
      <c r="O38" s="117"/>
      <c r="P38" s="117"/>
      <c r="Q38" s="117"/>
      <c r="R38" s="117"/>
      <c r="S38" s="117"/>
      <c r="T38" s="117"/>
    </row>
    <row r="39" spans="1:78">
      <c r="T39" s="118"/>
    </row>
    <row r="44" spans="1:78">
      <c r="A44" s="119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1" priority="1" operator="containsText" text="Paid">
      <formula>NOT(ISERROR(SEARCH("Paid",B6)))</formula>
    </cfRule>
    <cfRule type="containsText" dxfId="10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4"/>
  <sheetViews>
    <sheetView tabSelected="1" topLeftCell="R1" zoomScale="50" zoomScaleNormal="50" workbookViewId="0">
      <selection activeCell="BJ28" sqref="BJ28"/>
    </sheetView>
  </sheetViews>
  <sheetFormatPr defaultRowHeight="14.4"/>
  <cols>
    <col min="12" max="12" width="12.77734375" bestFit="1" customWidth="1"/>
    <col min="13" max="13" width="13.77734375" bestFit="1" customWidth="1"/>
    <col min="21" max="34" width="0" hidden="1" customWidth="1"/>
    <col min="36" max="42" width="0" hidden="1" customWidth="1"/>
    <col min="51" max="51" width="15.33203125" bestFit="1" customWidth="1"/>
    <col min="53" max="53" width="11.21875" bestFit="1" customWidth="1"/>
    <col min="54" max="54" width="12.77734375" bestFit="1" customWidth="1"/>
    <col min="55" max="55" width="11.33203125" bestFit="1" customWidth="1"/>
    <col min="56" max="58" width="9.5546875" bestFit="1" customWidth="1"/>
  </cols>
  <sheetData>
    <row r="1" spans="1:78">
      <c r="A1" s="314">
        <v>43466</v>
      </c>
      <c r="B1" s="315" t="s">
        <v>61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78" ht="15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O2" s="1">
        <v>1</v>
      </c>
      <c r="BP2">
        <v>7</v>
      </c>
    </row>
    <row r="3" spans="1:78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O3">
        <v>2500</v>
      </c>
      <c r="BP3">
        <v>7</v>
      </c>
    </row>
    <row r="4" spans="1:78" ht="15" thickBot="1">
      <c r="B4" s="3"/>
      <c r="C4" s="190"/>
      <c r="D4" s="191"/>
      <c r="E4" s="190"/>
      <c r="F4" s="191"/>
      <c r="G4" s="191"/>
      <c r="H4" s="191"/>
      <c r="I4" s="191"/>
      <c r="J4" s="191"/>
      <c r="K4" s="192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O4">
        <v>3500</v>
      </c>
      <c r="BP4">
        <v>7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26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7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>
        <v>8.4000000000000005E-2</v>
      </c>
      <c r="F6">
        <v>7.1999999999999995E-2</v>
      </c>
      <c r="G6">
        <v>0.06</v>
      </c>
      <c r="H6">
        <v>4.2999999999999997E-2</v>
      </c>
      <c r="I6">
        <v>2.9000000000000001E-2</v>
      </c>
      <c r="J6">
        <v>2.5999999999999999E-2</v>
      </c>
      <c r="K6">
        <v>9.8000000000000004E-2</v>
      </c>
      <c r="L6" s="24">
        <f t="shared" ref="L6:L29" ca="1" si="4">T6*6</f>
        <v>0</v>
      </c>
      <c r="M6" s="25">
        <f t="shared" ref="M6:M29" si="5">BG6</f>
        <v>0</v>
      </c>
      <c r="N6" s="26">
        <f t="shared" ref="N6:N29" si="6">BH6</f>
        <v>0</v>
      </c>
      <c r="O6" s="26">
        <f t="shared" ref="O6:O29" si="7">BI6</f>
        <v>0</v>
      </c>
      <c r="P6" s="26">
        <f t="shared" ref="P6:P29" si="8">BJ6</f>
        <v>0</v>
      </c>
      <c r="Q6" s="26">
        <f t="shared" ref="Q6:Q29" si="9">BK6</f>
        <v>0</v>
      </c>
      <c r="R6" s="26">
        <f t="shared" ref="R6:R29" si="10">BL6</f>
        <v>0</v>
      </c>
      <c r="S6" s="27">
        <f t="shared" ref="S6:S29" si="11">BM6</f>
        <v>0</v>
      </c>
      <c r="T6" s="200">
        <f t="shared" ref="T6:T29" ca="1" si="12">IFERROR(M6*M$4+N6*N$4+O6*O$4+P6*P$4+Q6*Q$4+R6*R$4+S6*S$4,"0")</f>
        <v>0</v>
      </c>
      <c r="U6" s="46">
        <v>4000</v>
      </c>
      <c r="V6" s="46">
        <v>4000</v>
      </c>
      <c r="W6" s="46">
        <v>4000</v>
      </c>
      <c r="X6" s="46">
        <v>4000</v>
      </c>
      <c r="Y6" s="46">
        <v>4000</v>
      </c>
      <c r="Z6" s="46">
        <v>4000</v>
      </c>
      <c r="AA6" s="46">
        <v>4000</v>
      </c>
      <c r="AB6" s="199">
        <f t="shared" ref="AB6:AB29" ca="1" si="13">M6*U6*AB$4</f>
        <v>0</v>
      </c>
      <c r="AC6" s="33">
        <f t="shared" ref="AC6:AC29" ca="1" si="14">N6*V6*AC$4</f>
        <v>0</v>
      </c>
      <c r="AD6" s="33">
        <f t="shared" ref="AD6:AD29" ca="1" si="15">O6*W6*AD$4</f>
        <v>0</v>
      </c>
      <c r="AE6" s="33">
        <f t="shared" ref="AE6:AE29" ca="1" si="16">P6*X6*AE$4</f>
        <v>0</v>
      </c>
      <c r="AF6" s="33">
        <f t="shared" ref="AF6:AF29" ca="1" si="17">Q6*Y6*AF$4</f>
        <v>0</v>
      </c>
      <c r="AG6" s="33">
        <f t="shared" ref="AG6:AG29" ca="1" si="18">R6*Z6*AG$4</f>
        <v>0</v>
      </c>
      <c r="AH6" s="34">
        <f t="shared" ref="AH6:AH29" ca="1" si="19">S6*AA6*AH$4</f>
        <v>0</v>
      </c>
      <c r="AI6" s="35">
        <f t="shared" ref="AI6:AI29" ca="1" si="20">IFERROR(SUM(AB6:AH6),"")</f>
        <v>0</v>
      </c>
      <c r="AJ6" s="32">
        <f t="shared" ref="AJ6:AJ29" ca="1" si="21">M6*AJ$4*60/$L$4*E6</f>
        <v>0</v>
      </c>
      <c r="AK6" s="33">
        <f t="shared" ref="AK6:AK29" ca="1" si="22">N6*AK$4*60/$L$4*F6</f>
        <v>0</v>
      </c>
      <c r="AL6" s="33">
        <f t="shared" ref="AL6:AL29" ca="1" si="23">O6*AL$4*60/$L$4*G6</f>
        <v>0</v>
      </c>
      <c r="AM6" s="33">
        <f t="shared" ref="AM6:AM29" ca="1" si="24">P6*AM$4*60/$L$4*H6</f>
        <v>0</v>
      </c>
      <c r="AN6" s="33">
        <f t="shared" ref="AN6:AN29" ca="1" si="25">Q6*AN$4*60/$L$4*I6</f>
        <v>0</v>
      </c>
      <c r="AO6" s="33">
        <f t="shared" ref="AO6:AO29" ca="1" si="26">R6*AO$4*60/$L$4*J6</f>
        <v>0</v>
      </c>
      <c r="AP6" s="34">
        <f t="shared" ref="AP6:AP29" ca="1" si="27">S6*AP$4*60/$L$4*K6</f>
        <v>0</v>
      </c>
      <c r="AQ6" s="36">
        <f t="shared" ref="AQ6:AQ29" ca="1" si="28">IFERROR(SUM(AJ6:AP6),"")</f>
        <v>0</v>
      </c>
      <c r="AR6" s="32" t="str">
        <f t="shared" ref="AR6:AR29" ca="1" si="29">IFERROR(AB6/AJ6,"")</f>
        <v/>
      </c>
      <c r="AS6" s="33" t="str">
        <f t="shared" ref="AS6:AS29" ca="1" si="30">IFERROR(AC6/AK6,"")</f>
        <v/>
      </c>
      <c r="AT6" s="33" t="str">
        <f t="shared" ref="AT6:AT29" ca="1" si="31">IFERROR(AD6/AL6,"")</f>
        <v/>
      </c>
      <c r="AU6" s="33" t="str">
        <f t="shared" ref="AU6:AU29" ca="1" si="32">IFERROR(AE6/AM6,"")</f>
        <v/>
      </c>
      <c r="AV6" s="33" t="str">
        <f t="shared" ref="AV6:AV29" ca="1" si="33">IFERROR(AF6/AN6,"")</f>
        <v/>
      </c>
      <c r="AW6" s="33" t="str">
        <f t="shared" ref="AW6:AW29" ca="1" si="34">IFERROR(AG6/AO6,"")</f>
        <v/>
      </c>
      <c r="AX6" s="34" t="str">
        <f t="shared" ref="AX6:AX29" ca="1" si="35">IFERROR(AH6/AP6,"")</f>
        <v/>
      </c>
      <c r="AY6" s="36" t="str">
        <f t="shared" ref="AY6:AY29" ca="1" si="36">IFERROR(AI6/AQ6,"")</f>
        <v/>
      </c>
      <c r="AZ6" s="37">
        <f t="shared" ref="AZ6:AZ29" si="37">IFERROR(U6/6/E6,"0")</f>
        <v>7936.5079365079355</v>
      </c>
      <c r="BA6" s="37">
        <f t="shared" ref="BA6:BA29" si="38">IFERROR(V6/6/F6,"0")</f>
        <v>9259.2592592592591</v>
      </c>
      <c r="BB6" s="37">
        <f t="shared" ref="BB6:BB29" si="39">IFERROR(W6/6/G6,"0")</f>
        <v>11111.111111111111</v>
      </c>
      <c r="BC6" s="37">
        <f t="shared" ref="BC6:BC29" si="40">IFERROR(X6/6/H6,"0")</f>
        <v>15503.875968992248</v>
      </c>
      <c r="BD6" s="37">
        <f t="shared" ref="BD6:BD29" si="41">IFERROR(Y6/6/I6,"0")</f>
        <v>22988.505747126434</v>
      </c>
      <c r="BE6" s="37">
        <f t="shared" ref="BE6:BE29" si="42">IFERROR(Z6/6/J6,"0")</f>
        <v>25641.025641025641</v>
      </c>
      <c r="BF6" s="37">
        <f t="shared" ref="BF6:BF29" si="43">IFERROR(AA6/6/K6,"0")</f>
        <v>6802.7210884353735</v>
      </c>
      <c r="BG6" s="38">
        <f>IFERROR(VLOOKUP(AZ6,$BO$2:$BP$10,2,TRUE),"")</f>
        <v>0</v>
      </c>
      <c r="BH6" s="38">
        <f t="shared" ref="BH6:BH29" si="44">IFERROR(VLOOKUP(BA6,$BO$2:$BP$10,2,TRUE),"")</f>
        <v>0</v>
      </c>
      <c r="BI6" s="38">
        <f t="shared" ref="BI6:BI29" si="45">IFERROR(VLOOKUP(BB6,$BO$2:$BP$10,2,TRUE),"")</f>
        <v>0</v>
      </c>
      <c r="BJ6" s="38">
        <f t="shared" ref="BJ6:BJ29" si="46">IFERROR(VLOOKUP(BC6,$BO$2:$BP$10,2,TRUE),"")</f>
        <v>0</v>
      </c>
      <c r="BK6" s="38">
        <f t="shared" ref="BK6:BK29" si="47">IFERROR(VLOOKUP(BD6,$BO$2:$BP$10,2,TRUE),"")</f>
        <v>0</v>
      </c>
      <c r="BL6" s="38">
        <f t="shared" ref="BL6:BL29" si="48">IFERROR(VLOOKUP(BE6,$BO$2:$BP$10,2,TRUE),"")</f>
        <v>0</v>
      </c>
      <c r="BM6" s="38">
        <f t="shared" ref="BM6:BM29" si="49">IFERROR(VLOOKUP(BF6,$BO$2:$BP$10,2,TRUE),"")</f>
        <v>0</v>
      </c>
      <c r="BO6"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>
        <v>8.7999999999999995E-2</v>
      </c>
      <c r="F7">
        <v>8.9999999999999993E-3</v>
      </c>
      <c r="G7">
        <v>6.0000000000000001E-3</v>
      </c>
      <c r="H7">
        <v>4.0000000000000001E-3</v>
      </c>
      <c r="I7">
        <v>5.0000000000000001E-3</v>
      </c>
      <c r="J7">
        <v>8.9999999999999993E-3</v>
      </c>
      <c r="K7">
        <v>0.04</v>
      </c>
      <c r="L7" s="41">
        <f t="shared" ca="1" si="4"/>
        <v>0</v>
      </c>
      <c r="M7" s="42">
        <f t="shared" si="5"/>
        <v>0</v>
      </c>
      <c r="N7" s="43">
        <f t="shared" si="6"/>
        <v>0</v>
      </c>
      <c r="O7" s="43">
        <f t="shared" si="7"/>
        <v>0</v>
      </c>
      <c r="P7" s="43">
        <f t="shared" si="8"/>
        <v>0</v>
      </c>
      <c r="Q7" s="43">
        <f t="shared" si="9"/>
        <v>0</v>
      </c>
      <c r="R7" s="43">
        <f t="shared" si="10"/>
        <v>0</v>
      </c>
      <c r="S7" s="44">
        <f t="shared" si="11"/>
        <v>0</v>
      </c>
      <c r="T7" s="198">
        <f t="shared" ca="1" si="12"/>
        <v>0</v>
      </c>
      <c r="U7" s="46">
        <v>4000</v>
      </c>
      <c r="V7" s="46">
        <v>4000</v>
      </c>
      <c r="W7" s="46">
        <v>4000</v>
      </c>
      <c r="X7" s="46">
        <v>4000</v>
      </c>
      <c r="Y7" s="46">
        <v>4000</v>
      </c>
      <c r="Z7" s="46">
        <v>4000</v>
      </c>
      <c r="AA7" s="46">
        <v>4000</v>
      </c>
      <c r="AB7" s="197">
        <f t="shared" ca="1" si="13"/>
        <v>0</v>
      </c>
      <c r="AC7" s="50">
        <f t="shared" ca="1" si="14"/>
        <v>0</v>
      </c>
      <c r="AD7" s="50">
        <f t="shared" ca="1" si="15"/>
        <v>0</v>
      </c>
      <c r="AE7" s="50">
        <f t="shared" ca="1" si="16"/>
        <v>0</v>
      </c>
      <c r="AF7" s="50">
        <f t="shared" ca="1" si="17"/>
        <v>0</v>
      </c>
      <c r="AG7" s="50">
        <f t="shared" ca="1" si="18"/>
        <v>0</v>
      </c>
      <c r="AH7" s="51">
        <f t="shared" ca="1" si="19"/>
        <v>0</v>
      </c>
      <c r="AI7" s="35">
        <f t="shared" ca="1" si="20"/>
        <v>0</v>
      </c>
      <c r="AJ7" s="49">
        <f t="shared" ca="1" si="21"/>
        <v>0</v>
      </c>
      <c r="AK7" s="50">
        <f t="shared" ca="1" si="22"/>
        <v>0</v>
      </c>
      <c r="AL7" s="50">
        <f t="shared" ca="1" si="23"/>
        <v>0</v>
      </c>
      <c r="AM7" s="50">
        <f t="shared" ca="1" si="24"/>
        <v>0</v>
      </c>
      <c r="AN7" s="50">
        <f t="shared" ca="1" si="25"/>
        <v>0</v>
      </c>
      <c r="AO7" s="50">
        <f t="shared" ca="1" si="26"/>
        <v>0</v>
      </c>
      <c r="AP7" s="51">
        <f t="shared" ca="1" si="27"/>
        <v>0</v>
      </c>
      <c r="AQ7" s="36">
        <f t="shared" ca="1" si="28"/>
        <v>0</v>
      </c>
      <c r="AR7" s="49" t="str">
        <f t="shared" ca="1" si="29"/>
        <v/>
      </c>
      <c r="AS7" s="50" t="str">
        <f t="shared" ca="1" si="30"/>
        <v/>
      </c>
      <c r="AT7" s="50" t="str">
        <f t="shared" ca="1" si="31"/>
        <v/>
      </c>
      <c r="AU7" s="50" t="str">
        <f t="shared" ca="1" si="32"/>
        <v/>
      </c>
      <c r="AV7" s="50" t="str">
        <f t="shared" ca="1" si="33"/>
        <v/>
      </c>
      <c r="AW7" s="50" t="str">
        <f t="shared" ca="1" si="34"/>
        <v/>
      </c>
      <c r="AX7" s="51" t="str">
        <f t="shared" ca="1" si="35"/>
        <v/>
      </c>
      <c r="AY7" s="52" t="str">
        <f t="shared" ca="1" si="36"/>
        <v/>
      </c>
      <c r="AZ7" s="37">
        <f t="shared" si="37"/>
        <v>7575.757575757576</v>
      </c>
      <c r="BA7" s="37">
        <f t="shared" si="38"/>
        <v>74074.074074074073</v>
      </c>
      <c r="BB7" s="37">
        <f t="shared" si="39"/>
        <v>111111.11111111111</v>
      </c>
      <c r="BC7" s="37">
        <f t="shared" si="40"/>
        <v>166666.66666666666</v>
      </c>
      <c r="BD7" s="37">
        <f t="shared" si="41"/>
        <v>133333.33333333331</v>
      </c>
      <c r="BE7" s="37">
        <f t="shared" si="42"/>
        <v>74074.074074074073</v>
      </c>
      <c r="BF7" s="37">
        <f t="shared" si="43"/>
        <v>16666.666666666664</v>
      </c>
      <c r="BG7" s="38">
        <f t="shared" ref="BG7:BG29" si="50">IFERROR(VLOOKUP(AZ7,$BO$2:$BP$10,2,TRUE),"")</f>
        <v>0</v>
      </c>
      <c r="BH7" s="38">
        <f t="shared" si="44"/>
        <v>0</v>
      </c>
      <c r="BI7" s="38">
        <f t="shared" si="45"/>
        <v>0</v>
      </c>
      <c r="BJ7" s="38">
        <f t="shared" si="46"/>
        <v>0</v>
      </c>
      <c r="BK7" s="38">
        <f t="shared" si="47"/>
        <v>0</v>
      </c>
      <c r="BL7" s="38">
        <f t="shared" si="48"/>
        <v>0</v>
      </c>
      <c r="BM7" s="38">
        <f t="shared" si="49"/>
        <v>0</v>
      </c>
      <c r="BO7">
        <v>4800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>
        <v>0.06</v>
      </c>
      <c r="F8">
        <v>2E-3</v>
      </c>
      <c r="G8">
        <v>8.9999999999999993E-3</v>
      </c>
      <c r="H8">
        <v>3.0000000000000001E-3</v>
      </c>
      <c r="I8">
        <v>2E-3</v>
      </c>
      <c r="J8">
        <v>0.01</v>
      </c>
      <c r="K8">
        <v>3.0000000000000001E-3</v>
      </c>
      <c r="L8" s="41">
        <f t="shared" ca="1" si="4"/>
        <v>0</v>
      </c>
      <c r="M8" s="42">
        <f t="shared" si="5"/>
        <v>0</v>
      </c>
      <c r="N8" s="43">
        <f t="shared" si="6"/>
        <v>0</v>
      </c>
      <c r="O8" s="43">
        <f t="shared" si="7"/>
        <v>0</v>
      </c>
      <c r="P8" s="43">
        <f t="shared" si="8"/>
        <v>0</v>
      </c>
      <c r="Q8" s="43">
        <f t="shared" si="9"/>
        <v>0</v>
      </c>
      <c r="R8" s="43">
        <f t="shared" si="10"/>
        <v>0</v>
      </c>
      <c r="S8" s="44">
        <f t="shared" si="11"/>
        <v>0</v>
      </c>
      <c r="T8" s="198">
        <f t="shared" ca="1" si="12"/>
        <v>0</v>
      </c>
      <c r="U8" s="46">
        <v>4000</v>
      </c>
      <c r="V8" s="46">
        <v>4000</v>
      </c>
      <c r="W8" s="46">
        <v>4000</v>
      </c>
      <c r="X8" s="46">
        <v>4000</v>
      </c>
      <c r="Y8" s="46">
        <v>4000</v>
      </c>
      <c r="Z8" s="46">
        <v>4000</v>
      </c>
      <c r="AA8" s="46">
        <v>4000</v>
      </c>
      <c r="AB8" s="197">
        <f t="shared" ca="1" si="13"/>
        <v>0</v>
      </c>
      <c r="AC8" s="50">
        <f t="shared" ca="1" si="14"/>
        <v>0</v>
      </c>
      <c r="AD8" s="50">
        <f t="shared" ca="1" si="15"/>
        <v>0</v>
      </c>
      <c r="AE8" s="50">
        <f t="shared" ca="1" si="16"/>
        <v>0</v>
      </c>
      <c r="AF8" s="50">
        <f t="shared" ca="1" si="17"/>
        <v>0</v>
      </c>
      <c r="AG8" s="50">
        <f t="shared" ca="1" si="18"/>
        <v>0</v>
      </c>
      <c r="AH8" s="51">
        <f t="shared" ca="1" si="19"/>
        <v>0</v>
      </c>
      <c r="AI8" s="35">
        <f t="shared" ca="1" si="20"/>
        <v>0</v>
      </c>
      <c r="AJ8" s="49">
        <f t="shared" ca="1" si="21"/>
        <v>0</v>
      </c>
      <c r="AK8" s="50">
        <f t="shared" ca="1" si="22"/>
        <v>0</v>
      </c>
      <c r="AL8" s="50">
        <f t="shared" ca="1" si="23"/>
        <v>0</v>
      </c>
      <c r="AM8" s="50">
        <f t="shared" ca="1" si="24"/>
        <v>0</v>
      </c>
      <c r="AN8" s="50">
        <f t="shared" ca="1" si="25"/>
        <v>0</v>
      </c>
      <c r="AO8" s="50">
        <f t="shared" ca="1" si="26"/>
        <v>0</v>
      </c>
      <c r="AP8" s="51">
        <f t="shared" ca="1" si="27"/>
        <v>0</v>
      </c>
      <c r="AQ8" s="36">
        <f t="shared" ca="1" si="28"/>
        <v>0</v>
      </c>
      <c r="AR8" s="49" t="str">
        <f t="shared" ca="1" si="29"/>
        <v/>
      </c>
      <c r="AS8" s="50" t="str">
        <f t="shared" ca="1" si="30"/>
        <v/>
      </c>
      <c r="AT8" s="50" t="str">
        <f t="shared" ca="1" si="31"/>
        <v/>
      </c>
      <c r="AU8" s="50" t="str">
        <f t="shared" ca="1" si="32"/>
        <v/>
      </c>
      <c r="AV8" s="50" t="str">
        <f t="shared" ca="1" si="33"/>
        <v/>
      </c>
      <c r="AW8" s="50" t="str">
        <f t="shared" ca="1" si="34"/>
        <v/>
      </c>
      <c r="AX8" s="51" t="str">
        <f t="shared" ca="1" si="35"/>
        <v/>
      </c>
      <c r="AY8" s="52" t="str">
        <f t="shared" ca="1" si="36"/>
        <v/>
      </c>
      <c r="AZ8" s="37">
        <f t="shared" si="37"/>
        <v>11111.111111111111</v>
      </c>
      <c r="BA8" s="37">
        <f t="shared" si="38"/>
        <v>333333.33333333331</v>
      </c>
      <c r="BB8" s="37">
        <f t="shared" si="39"/>
        <v>74074.074074074073</v>
      </c>
      <c r="BC8" s="37">
        <f t="shared" si="40"/>
        <v>222222.22222222222</v>
      </c>
      <c r="BD8" s="37">
        <f t="shared" si="41"/>
        <v>333333.33333333331</v>
      </c>
      <c r="BE8" s="37">
        <f t="shared" si="42"/>
        <v>66666.666666666657</v>
      </c>
      <c r="BF8" s="37">
        <f t="shared" si="43"/>
        <v>222222.22222222222</v>
      </c>
      <c r="BG8" s="38">
        <f t="shared" si="50"/>
        <v>0</v>
      </c>
      <c r="BH8" s="38">
        <f t="shared" si="44"/>
        <v>0</v>
      </c>
      <c r="BI8" s="38">
        <f t="shared" si="45"/>
        <v>0</v>
      </c>
      <c r="BJ8" s="38">
        <f t="shared" si="46"/>
        <v>0</v>
      </c>
      <c r="BK8" s="38">
        <f t="shared" si="47"/>
        <v>0</v>
      </c>
      <c r="BL8" s="38">
        <f t="shared" si="48"/>
        <v>0</v>
      </c>
      <c r="BM8" s="38">
        <f t="shared" si="49"/>
        <v>0</v>
      </c>
      <c r="BO8">
        <v>5100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>
        <v>1.9E-2</v>
      </c>
      <c r="F9">
        <v>2E-3</v>
      </c>
      <c r="G9">
        <v>1E-3</v>
      </c>
      <c r="H9">
        <v>1.2E-2</v>
      </c>
      <c r="I9">
        <v>3.0000000000000001E-3</v>
      </c>
      <c r="J9">
        <v>2E-3</v>
      </c>
      <c r="K9">
        <v>0.01</v>
      </c>
      <c r="L9" s="41">
        <f t="shared" ca="1" si="4"/>
        <v>0</v>
      </c>
      <c r="M9" s="42">
        <f t="shared" si="5"/>
        <v>0</v>
      </c>
      <c r="N9" s="43">
        <f t="shared" si="6"/>
        <v>0</v>
      </c>
      <c r="O9" s="43">
        <f t="shared" si="7"/>
        <v>0</v>
      </c>
      <c r="P9" s="43">
        <f t="shared" si="8"/>
        <v>0</v>
      </c>
      <c r="Q9" s="43">
        <f t="shared" si="9"/>
        <v>0</v>
      </c>
      <c r="R9" s="43">
        <f t="shared" si="10"/>
        <v>0</v>
      </c>
      <c r="S9" s="44">
        <f t="shared" si="11"/>
        <v>0</v>
      </c>
      <c r="T9" s="198">
        <f t="shared" ca="1" si="12"/>
        <v>0</v>
      </c>
      <c r="U9" s="46">
        <v>4000</v>
      </c>
      <c r="V9" s="46">
        <v>4000</v>
      </c>
      <c r="W9" s="46">
        <v>4000</v>
      </c>
      <c r="X9" s="46">
        <v>4000</v>
      </c>
      <c r="Y9" s="46">
        <v>4000</v>
      </c>
      <c r="Z9" s="46">
        <v>4000</v>
      </c>
      <c r="AA9" s="46">
        <v>4000</v>
      </c>
      <c r="AB9" s="197">
        <f t="shared" ca="1" si="13"/>
        <v>0</v>
      </c>
      <c r="AC9" s="50">
        <f t="shared" ca="1" si="14"/>
        <v>0</v>
      </c>
      <c r="AD9" s="50">
        <f t="shared" ca="1" si="15"/>
        <v>0</v>
      </c>
      <c r="AE9" s="50">
        <f t="shared" ca="1" si="16"/>
        <v>0</v>
      </c>
      <c r="AF9" s="50">
        <f t="shared" ca="1" si="17"/>
        <v>0</v>
      </c>
      <c r="AG9" s="50">
        <f t="shared" ca="1" si="18"/>
        <v>0</v>
      </c>
      <c r="AH9" s="51">
        <f t="shared" ca="1" si="19"/>
        <v>0</v>
      </c>
      <c r="AI9" s="35">
        <f t="shared" ca="1" si="20"/>
        <v>0</v>
      </c>
      <c r="AJ9" s="49">
        <f t="shared" ca="1" si="21"/>
        <v>0</v>
      </c>
      <c r="AK9" s="50">
        <f t="shared" ca="1" si="22"/>
        <v>0</v>
      </c>
      <c r="AL9" s="50">
        <f t="shared" ca="1" si="23"/>
        <v>0</v>
      </c>
      <c r="AM9" s="50">
        <f t="shared" ca="1" si="24"/>
        <v>0</v>
      </c>
      <c r="AN9" s="50">
        <f t="shared" ca="1" si="25"/>
        <v>0</v>
      </c>
      <c r="AO9" s="50">
        <f t="shared" ca="1" si="26"/>
        <v>0</v>
      </c>
      <c r="AP9" s="51">
        <f t="shared" ca="1" si="27"/>
        <v>0</v>
      </c>
      <c r="AQ9" s="36">
        <f t="shared" ca="1" si="28"/>
        <v>0</v>
      </c>
      <c r="AR9" s="49" t="str">
        <f t="shared" ca="1" si="29"/>
        <v/>
      </c>
      <c r="AS9" s="50" t="str">
        <f t="shared" ca="1" si="30"/>
        <v/>
      </c>
      <c r="AT9" s="50" t="str">
        <f t="shared" ca="1" si="31"/>
        <v/>
      </c>
      <c r="AU9" s="50" t="str">
        <f t="shared" ca="1" si="32"/>
        <v/>
      </c>
      <c r="AV9" s="50" t="str">
        <f t="shared" ca="1" si="33"/>
        <v/>
      </c>
      <c r="AW9" s="50" t="str">
        <f t="shared" ca="1" si="34"/>
        <v/>
      </c>
      <c r="AX9" s="51" t="str">
        <f t="shared" ca="1" si="35"/>
        <v/>
      </c>
      <c r="AY9" s="52" t="str">
        <f t="shared" ca="1" si="36"/>
        <v/>
      </c>
      <c r="AZ9" s="37">
        <f t="shared" si="37"/>
        <v>35087.719298245611</v>
      </c>
      <c r="BA9" s="37">
        <f t="shared" si="38"/>
        <v>333333.33333333331</v>
      </c>
      <c r="BB9" s="37">
        <f t="shared" si="39"/>
        <v>666666.66666666663</v>
      </c>
      <c r="BC9" s="37">
        <f t="shared" si="40"/>
        <v>55555.555555555555</v>
      </c>
      <c r="BD9" s="37">
        <f t="shared" si="41"/>
        <v>222222.22222222222</v>
      </c>
      <c r="BE9" s="37">
        <f t="shared" si="42"/>
        <v>333333.33333333331</v>
      </c>
      <c r="BF9" s="37">
        <f t="shared" si="43"/>
        <v>66666.666666666657</v>
      </c>
      <c r="BG9" s="38">
        <f t="shared" si="50"/>
        <v>0</v>
      </c>
      <c r="BH9" s="38">
        <f t="shared" si="44"/>
        <v>0</v>
      </c>
      <c r="BI9" s="38">
        <f t="shared" si="45"/>
        <v>0</v>
      </c>
      <c r="BJ9" s="38">
        <f t="shared" si="46"/>
        <v>0</v>
      </c>
      <c r="BK9" s="38">
        <f t="shared" si="47"/>
        <v>0</v>
      </c>
      <c r="BL9" s="38">
        <f t="shared" si="48"/>
        <v>0</v>
      </c>
      <c r="BM9" s="38">
        <f t="shared" si="49"/>
        <v>0</v>
      </c>
      <c r="BO9">
        <v>5150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>
        <v>1.2999999999999999E-2</v>
      </c>
      <c r="F10">
        <v>2E-3</v>
      </c>
      <c r="G10">
        <v>4.0000000000000001E-3</v>
      </c>
      <c r="H10">
        <v>5.0000000000000001E-3</v>
      </c>
      <c r="I10">
        <v>8.9999999999999993E-3</v>
      </c>
      <c r="J10">
        <v>4.1000000000000002E-2</v>
      </c>
      <c r="K10">
        <v>5.0000000000000001E-3</v>
      </c>
      <c r="L10" s="41">
        <f t="shared" ca="1" si="4"/>
        <v>0</v>
      </c>
      <c r="M10" s="42">
        <f t="shared" si="5"/>
        <v>0</v>
      </c>
      <c r="N10" s="43">
        <f t="shared" si="6"/>
        <v>0</v>
      </c>
      <c r="O10" s="43">
        <f t="shared" si="7"/>
        <v>0</v>
      </c>
      <c r="P10" s="43">
        <f t="shared" si="8"/>
        <v>0</v>
      </c>
      <c r="Q10" s="43">
        <f t="shared" si="9"/>
        <v>0</v>
      </c>
      <c r="R10" s="43">
        <f t="shared" si="10"/>
        <v>0</v>
      </c>
      <c r="S10" s="44">
        <f t="shared" si="11"/>
        <v>0</v>
      </c>
      <c r="T10" s="198">
        <f t="shared" ca="1" si="12"/>
        <v>0</v>
      </c>
      <c r="U10" s="46">
        <v>4000</v>
      </c>
      <c r="V10" s="46">
        <v>4000</v>
      </c>
      <c r="W10" s="46">
        <v>4000</v>
      </c>
      <c r="X10" s="46">
        <v>4000</v>
      </c>
      <c r="Y10" s="46">
        <v>4000</v>
      </c>
      <c r="Z10" s="46">
        <v>4000</v>
      </c>
      <c r="AA10" s="46">
        <v>4000</v>
      </c>
      <c r="AB10" s="197">
        <f t="shared" ca="1" si="13"/>
        <v>0</v>
      </c>
      <c r="AC10" s="50">
        <f t="shared" ca="1" si="14"/>
        <v>0</v>
      </c>
      <c r="AD10" s="50">
        <f t="shared" ca="1" si="15"/>
        <v>0</v>
      </c>
      <c r="AE10" s="50">
        <f t="shared" ca="1" si="16"/>
        <v>0</v>
      </c>
      <c r="AF10" s="50">
        <f t="shared" ca="1" si="17"/>
        <v>0</v>
      </c>
      <c r="AG10" s="50">
        <f t="shared" ca="1" si="18"/>
        <v>0</v>
      </c>
      <c r="AH10" s="51">
        <f t="shared" ca="1" si="19"/>
        <v>0</v>
      </c>
      <c r="AI10" s="35">
        <f t="shared" ca="1" si="20"/>
        <v>0</v>
      </c>
      <c r="AJ10" s="49">
        <f t="shared" ca="1" si="21"/>
        <v>0</v>
      </c>
      <c r="AK10" s="50">
        <f t="shared" ca="1" si="22"/>
        <v>0</v>
      </c>
      <c r="AL10" s="50">
        <f t="shared" ca="1" si="23"/>
        <v>0</v>
      </c>
      <c r="AM10" s="50">
        <f t="shared" ca="1" si="24"/>
        <v>0</v>
      </c>
      <c r="AN10" s="50">
        <f t="shared" ca="1" si="25"/>
        <v>0</v>
      </c>
      <c r="AO10" s="50">
        <f t="shared" ca="1" si="26"/>
        <v>0</v>
      </c>
      <c r="AP10" s="51">
        <f t="shared" ca="1" si="27"/>
        <v>0</v>
      </c>
      <c r="AQ10" s="36">
        <f t="shared" ca="1" si="28"/>
        <v>0</v>
      </c>
      <c r="AR10" s="49" t="str">
        <f t="shared" ca="1" si="29"/>
        <v/>
      </c>
      <c r="AS10" s="50" t="str">
        <f t="shared" ca="1" si="30"/>
        <v/>
      </c>
      <c r="AT10" s="50" t="str">
        <f t="shared" ca="1" si="31"/>
        <v/>
      </c>
      <c r="AU10" s="50" t="str">
        <f t="shared" ca="1" si="32"/>
        <v/>
      </c>
      <c r="AV10" s="50" t="str">
        <f t="shared" ca="1" si="33"/>
        <v/>
      </c>
      <c r="AW10" s="50" t="str">
        <f t="shared" ca="1" si="34"/>
        <v/>
      </c>
      <c r="AX10" s="51" t="str">
        <f t="shared" ca="1" si="35"/>
        <v/>
      </c>
      <c r="AY10" s="52" t="str">
        <f t="shared" ca="1" si="36"/>
        <v/>
      </c>
      <c r="AZ10" s="37">
        <f t="shared" si="37"/>
        <v>51282.051282051281</v>
      </c>
      <c r="BA10" s="37">
        <f t="shared" si="38"/>
        <v>333333.33333333331</v>
      </c>
      <c r="BB10" s="37">
        <f t="shared" si="39"/>
        <v>166666.66666666666</v>
      </c>
      <c r="BC10" s="37">
        <f t="shared" si="40"/>
        <v>133333.33333333331</v>
      </c>
      <c r="BD10" s="37">
        <f t="shared" si="41"/>
        <v>74074.074074074073</v>
      </c>
      <c r="BE10" s="37">
        <f t="shared" si="42"/>
        <v>16260.162601626014</v>
      </c>
      <c r="BF10" s="37">
        <f t="shared" si="43"/>
        <v>133333.33333333331</v>
      </c>
      <c r="BG10" s="38">
        <f t="shared" si="50"/>
        <v>0</v>
      </c>
      <c r="BH10" s="38">
        <f t="shared" si="44"/>
        <v>0</v>
      </c>
      <c r="BI10" s="38">
        <f t="shared" si="45"/>
        <v>0</v>
      </c>
      <c r="BJ10" s="38">
        <f t="shared" si="46"/>
        <v>0</v>
      </c>
      <c r="BK10" s="38">
        <f t="shared" si="47"/>
        <v>0</v>
      </c>
      <c r="BL10" s="38">
        <f t="shared" si="48"/>
        <v>0</v>
      </c>
      <c r="BM10" s="38">
        <f t="shared" si="49"/>
        <v>0</v>
      </c>
      <c r="BO10">
        <v>5300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>
        <v>1.4E-2</v>
      </c>
      <c r="F11">
        <v>1.0999999999999999E-2</v>
      </c>
      <c r="G11">
        <v>1E-3</v>
      </c>
      <c r="H11">
        <v>2E-3</v>
      </c>
      <c r="I11">
        <v>2E-3</v>
      </c>
      <c r="J11">
        <v>0</v>
      </c>
      <c r="K11">
        <v>1E-3</v>
      </c>
      <c r="L11" s="41">
        <f t="shared" ca="1" si="4"/>
        <v>0</v>
      </c>
      <c r="M11" s="42">
        <f t="shared" si="5"/>
        <v>0</v>
      </c>
      <c r="N11" s="43">
        <f t="shared" si="6"/>
        <v>0</v>
      </c>
      <c r="O11" s="43">
        <f t="shared" si="7"/>
        <v>0</v>
      </c>
      <c r="P11" s="43">
        <f t="shared" si="8"/>
        <v>0</v>
      </c>
      <c r="Q11" s="43">
        <f t="shared" si="9"/>
        <v>0</v>
      </c>
      <c r="R11" s="43" t="str">
        <f t="shared" si="10"/>
        <v/>
      </c>
      <c r="S11" s="44">
        <f t="shared" si="11"/>
        <v>0</v>
      </c>
      <c r="T11" s="198" t="str">
        <f t="shared" ca="1" si="12"/>
        <v>0</v>
      </c>
      <c r="U11" s="46">
        <v>4000</v>
      </c>
      <c r="V11" s="46">
        <v>4000</v>
      </c>
      <c r="W11" s="46">
        <v>4000</v>
      </c>
      <c r="X11" s="46">
        <v>4000</v>
      </c>
      <c r="Y11" s="46">
        <v>4000</v>
      </c>
      <c r="Z11" s="46">
        <v>4000</v>
      </c>
      <c r="AA11" s="46">
        <v>4000</v>
      </c>
      <c r="AB11" s="197">
        <f t="shared" ca="1" si="13"/>
        <v>0</v>
      </c>
      <c r="AC11" s="50">
        <f t="shared" ca="1" si="14"/>
        <v>0</v>
      </c>
      <c r="AD11" s="50">
        <f t="shared" ca="1" si="15"/>
        <v>0</v>
      </c>
      <c r="AE11" s="50">
        <f t="shared" ca="1" si="16"/>
        <v>0</v>
      </c>
      <c r="AF11" s="50">
        <f t="shared" ca="1" si="17"/>
        <v>0</v>
      </c>
      <c r="AG11" s="50" t="e">
        <f t="shared" ca="1" si="18"/>
        <v>#VALUE!</v>
      </c>
      <c r="AH11" s="51">
        <f t="shared" ca="1" si="19"/>
        <v>0</v>
      </c>
      <c r="AI11" s="35" t="str">
        <f t="shared" ca="1" si="20"/>
        <v/>
      </c>
      <c r="AJ11" s="49">
        <f t="shared" ca="1" si="21"/>
        <v>0</v>
      </c>
      <c r="AK11" s="50">
        <f t="shared" ca="1" si="22"/>
        <v>0</v>
      </c>
      <c r="AL11" s="50">
        <f t="shared" ca="1" si="23"/>
        <v>0</v>
      </c>
      <c r="AM11" s="50">
        <f t="shared" ca="1" si="24"/>
        <v>0</v>
      </c>
      <c r="AN11" s="50">
        <f t="shared" ca="1" si="25"/>
        <v>0</v>
      </c>
      <c r="AO11" s="50" t="e">
        <f t="shared" ca="1" si="26"/>
        <v>#VALUE!</v>
      </c>
      <c r="AP11" s="51">
        <f t="shared" ca="1" si="27"/>
        <v>0</v>
      </c>
      <c r="AQ11" s="36" t="str">
        <f t="shared" ca="1" si="28"/>
        <v/>
      </c>
      <c r="AR11" s="49" t="str">
        <f t="shared" ca="1" si="29"/>
        <v/>
      </c>
      <c r="AS11" s="50" t="str">
        <f t="shared" ca="1" si="30"/>
        <v/>
      </c>
      <c r="AT11" s="50" t="str">
        <f t="shared" ca="1" si="31"/>
        <v/>
      </c>
      <c r="AU11" s="50" t="str">
        <f t="shared" ca="1" si="32"/>
        <v/>
      </c>
      <c r="AV11" s="50" t="str">
        <f t="shared" ca="1" si="33"/>
        <v/>
      </c>
      <c r="AW11" s="50" t="str">
        <f t="shared" ca="1" si="34"/>
        <v/>
      </c>
      <c r="AX11" s="51" t="str">
        <f t="shared" ca="1" si="35"/>
        <v/>
      </c>
      <c r="AY11" s="52" t="str">
        <f t="shared" ca="1" si="36"/>
        <v/>
      </c>
      <c r="AZ11" s="37">
        <f t="shared" si="37"/>
        <v>47619.047619047618</v>
      </c>
      <c r="BA11" s="37">
        <f t="shared" si="38"/>
        <v>60606.060606060608</v>
      </c>
      <c r="BB11" s="37">
        <f t="shared" si="39"/>
        <v>666666.66666666663</v>
      </c>
      <c r="BC11" s="37">
        <f t="shared" si="40"/>
        <v>333333.33333333331</v>
      </c>
      <c r="BD11" s="37">
        <f t="shared" si="41"/>
        <v>333333.33333333331</v>
      </c>
      <c r="BE11" s="37" t="str">
        <f t="shared" si="42"/>
        <v>0</v>
      </c>
      <c r="BF11" s="37">
        <f t="shared" si="43"/>
        <v>666666.66666666663</v>
      </c>
      <c r="BG11" s="38">
        <f t="shared" si="50"/>
        <v>0</v>
      </c>
      <c r="BH11" s="38">
        <f t="shared" si="44"/>
        <v>0</v>
      </c>
      <c r="BI11" s="38">
        <f t="shared" si="45"/>
        <v>0</v>
      </c>
      <c r="BJ11" s="38">
        <f t="shared" si="46"/>
        <v>0</v>
      </c>
      <c r="BK11" s="38">
        <f t="shared" si="47"/>
        <v>0</v>
      </c>
      <c r="BL11" s="38" t="str">
        <f t="shared" si="48"/>
        <v/>
      </c>
      <c r="BM11" s="38">
        <f t="shared" si="49"/>
        <v>0</v>
      </c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>
        <v>2.5000000000000001E-2</v>
      </c>
      <c r="F12">
        <v>8.9999999999999993E-3</v>
      </c>
      <c r="G12">
        <v>0.02</v>
      </c>
      <c r="H12">
        <v>2.8000000000000001E-2</v>
      </c>
      <c r="I12">
        <v>1.0999999999999999E-2</v>
      </c>
      <c r="J12">
        <v>1.2E-2</v>
      </c>
      <c r="K12">
        <v>3.2000000000000001E-2</v>
      </c>
      <c r="L12" s="41">
        <f t="shared" ca="1" si="4"/>
        <v>0</v>
      </c>
      <c r="M12" s="42">
        <f t="shared" si="5"/>
        <v>0</v>
      </c>
      <c r="N12" s="43">
        <f t="shared" si="6"/>
        <v>0</v>
      </c>
      <c r="O12" s="43">
        <f t="shared" si="7"/>
        <v>0</v>
      </c>
      <c r="P12" s="43">
        <f t="shared" si="8"/>
        <v>0</v>
      </c>
      <c r="Q12" s="43">
        <f t="shared" si="9"/>
        <v>0</v>
      </c>
      <c r="R12" s="43">
        <f t="shared" si="10"/>
        <v>0</v>
      </c>
      <c r="S12" s="44">
        <f t="shared" si="11"/>
        <v>0</v>
      </c>
      <c r="T12" s="198">
        <f t="shared" ca="1" si="12"/>
        <v>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46">
        <v>4000</v>
      </c>
      <c r="AA12" s="46">
        <v>4000</v>
      </c>
      <c r="AB12" s="197">
        <f t="shared" ca="1" si="13"/>
        <v>0</v>
      </c>
      <c r="AC12" s="50">
        <f t="shared" ca="1" si="14"/>
        <v>0</v>
      </c>
      <c r="AD12" s="50">
        <f t="shared" ca="1" si="15"/>
        <v>0</v>
      </c>
      <c r="AE12" s="50">
        <f t="shared" ca="1" si="16"/>
        <v>0</v>
      </c>
      <c r="AF12" s="50">
        <f t="shared" ca="1" si="17"/>
        <v>0</v>
      </c>
      <c r="AG12" s="50">
        <f t="shared" ca="1" si="18"/>
        <v>0</v>
      </c>
      <c r="AH12" s="51">
        <f t="shared" ca="1" si="19"/>
        <v>0</v>
      </c>
      <c r="AI12" s="35">
        <f t="shared" ca="1" si="20"/>
        <v>0</v>
      </c>
      <c r="AJ12" s="49">
        <f t="shared" ca="1" si="21"/>
        <v>0</v>
      </c>
      <c r="AK12" s="50">
        <f t="shared" ca="1" si="22"/>
        <v>0</v>
      </c>
      <c r="AL12" s="50">
        <f t="shared" ca="1" si="23"/>
        <v>0</v>
      </c>
      <c r="AM12" s="50">
        <f t="shared" ca="1" si="24"/>
        <v>0</v>
      </c>
      <c r="AN12" s="50">
        <f t="shared" ca="1" si="25"/>
        <v>0</v>
      </c>
      <c r="AO12" s="50">
        <f t="shared" ca="1" si="26"/>
        <v>0</v>
      </c>
      <c r="AP12" s="51">
        <f t="shared" ca="1" si="27"/>
        <v>0</v>
      </c>
      <c r="AQ12" s="36">
        <f t="shared" ca="1" si="28"/>
        <v>0</v>
      </c>
      <c r="AR12" s="49" t="str">
        <f t="shared" ca="1" si="29"/>
        <v/>
      </c>
      <c r="AS12" s="50" t="str">
        <f t="shared" ca="1" si="30"/>
        <v/>
      </c>
      <c r="AT12" s="50" t="str">
        <f t="shared" ca="1" si="31"/>
        <v/>
      </c>
      <c r="AU12" s="50" t="str">
        <f t="shared" ca="1" si="32"/>
        <v/>
      </c>
      <c r="AV12" s="50" t="str">
        <f t="shared" ca="1" si="33"/>
        <v/>
      </c>
      <c r="AW12" s="50" t="str">
        <f t="shared" ca="1" si="34"/>
        <v/>
      </c>
      <c r="AX12" s="51" t="str">
        <f t="shared" ca="1" si="35"/>
        <v/>
      </c>
      <c r="AY12" s="52" t="str">
        <f t="shared" ca="1" si="36"/>
        <v/>
      </c>
      <c r="AZ12" s="37">
        <f t="shared" si="37"/>
        <v>26666.666666666664</v>
      </c>
      <c r="BA12" s="37">
        <f t="shared" si="38"/>
        <v>74074.074074074073</v>
      </c>
      <c r="BB12" s="37">
        <f t="shared" si="39"/>
        <v>33333.333333333328</v>
      </c>
      <c r="BC12" s="37">
        <f t="shared" si="40"/>
        <v>23809.523809523809</v>
      </c>
      <c r="BD12" s="37">
        <f t="shared" si="41"/>
        <v>60606.060606060608</v>
      </c>
      <c r="BE12" s="37">
        <f t="shared" si="42"/>
        <v>55555.555555555555</v>
      </c>
      <c r="BF12" s="37">
        <f t="shared" si="43"/>
        <v>20833.333333333332</v>
      </c>
      <c r="BG12" s="38">
        <f t="shared" si="50"/>
        <v>0</v>
      </c>
      <c r="BH12" s="38">
        <f t="shared" si="44"/>
        <v>0</v>
      </c>
      <c r="BI12" s="38">
        <f t="shared" si="45"/>
        <v>0</v>
      </c>
      <c r="BJ12" s="38">
        <f t="shared" si="46"/>
        <v>0</v>
      </c>
      <c r="BK12" s="38">
        <f t="shared" si="47"/>
        <v>0</v>
      </c>
      <c r="BL12" s="38">
        <f t="shared" si="48"/>
        <v>0</v>
      </c>
      <c r="BM12" s="38">
        <f t="shared" si="49"/>
        <v>0</v>
      </c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>
        <v>8.9999999999999993E-3</v>
      </c>
      <c r="F13">
        <v>1.7999999999999999E-2</v>
      </c>
      <c r="G13">
        <v>1.7999999999999999E-2</v>
      </c>
      <c r="H13">
        <v>7.6999999999999999E-2</v>
      </c>
      <c r="I13">
        <v>0.02</v>
      </c>
      <c r="J13">
        <v>2.9000000000000001E-2</v>
      </c>
      <c r="K13">
        <v>8.5999999999999993E-2</v>
      </c>
      <c r="L13" s="41">
        <f t="shared" ca="1" si="4"/>
        <v>0</v>
      </c>
      <c r="M13" s="42">
        <f t="shared" si="5"/>
        <v>0</v>
      </c>
      <c r="N13" s="43">
        <f t="shared" si="6"/>
        <v>0</v>
      </c>
      <c r="O13" s="43">
        <f t="shared" si="7"/>
        <v>0</v>
      </c>
      <c r="P13" s="43">
        <f t="shared" si="8"/>
        <v>0</v>
      </c>
      <c r="Q13" s="43">
        <f t="shared" si="9"/>
        <v>0</v>
      </c>
      <c r="R13" s="43">
        <f t="shared" si="10"/>
        <v>0</v>
      </c>
      <c r="S13" s="44">
        <f t="shared" si="11"/>
        <v>0</v>
      </c>
      <c r="T13" s="198">
        <f t="shared" ca="1" si="12"/>
        <v>0</v>
      </c>
      <c r="U13" s="46">
        <v>4000</v>
      </c>
      <c r="V13" s="46">
        <v>4000</v>
      </c>
      <c r="W13" s="46">
        <v>4000</v>
      </c>
      <c r="X13" s="46">
        <v>4000</v>
      </c>
      <c r="Y13" s="46">
        <v>4000</v>
      </c>
      <c r="Z13" s="46">
        <v>4000</v>
      </c>
      <c r="AA13" s="46">
        <v>4000</v>
      </c>
      <c r="AB13" s="197">
        <f t="shared" ca="1" si="13"/>
        <v>0</v>
      </c>
      <c r="AC13" s="50">
        <f t="shared" ca="1" si="14"/>
        <v>0</v>
      </c>
      <c r="AD13" s="50">
        <f t="shared" ca="1" si="15"/>
        <v>0</v>
      </c>
      <c r="AE13" s="50">
        <f t="shared" ca="1" si="16"/>
        <v>0</v>
      </c>
      <c r="AF13" s="50">
        <f t="shared" ca="1" si="17"/>
        <v>0</v>
      </c>
      <c r="AG13" s="50">
        <f t="shared" ca="1" si="18"/>
        <v>0</v>
      </c>
      <c r="AH13" s="51">
        <f t="shared" ca="1" si="19"/>
        <v>0</v>
      </c>
      <c r="AI13" s="35">
        <f t="shared" ca="1" si="20"/>
        <v>0</v>
      </c>
      <c r="AJ13" s="49">
        <f t="shared" ca="1" si="21"/>
        <v>0</v>
      </c>
      <c r="AK13" s="50">
        <f t="shared" ca="1" si="22"/>
        <v>0</v>
      </c>
      <c r="AL13" s="50">
        <f t="shared" ca="1" si="23"/>
        <v>0</v>
      </c>
      <c r="AM13" s="50">
        <f t="shared" ca="1" si="24"/>
        <v>0</v>
      </c>
      <c r="AN13" s="50">
        <f t="shared" ca="1" si="25"/>
        <v>0</v>
      </c>
      <c r="AO13" s="50">
        <f t="shared" ca="1" si="26"/>
        <v>0</v>
      </c>
      <c r="AP13" s="51">
        <f t="shared" ca="1" si="27"/>
        <v>0</v>
      </c>
      <c r="AQ13" s="36">
        <f t="shared" ca="1" si="28"/>
        <v>0</v>
      </c>
      <c r="AR13" s="49" t="str">
        <f t="shared" ca="1" si="29"/>
        <v/>
      </c>
      <c r="AS13" s="50" t="str">
        <f t="shared" ca="1" si="30"/>
        <v/>
      </c>
      <c r="AT13" s="50" t="str">
        <f t="shared" ca="1" si="31"/>
        <v/>
      </c>
      <c r="AU13" s="50" t="str">
        <f t="shared" ca="1" si="32"/>
        <v/>
      </c>
      <c r="AV13" s="50" t="str">
        <f t="shared" ca="1" si="33"/>
        <v/>
      </c>
      <c r="AW13" s="50" t="str">
        <f t="shared" ca="1" si="34"/>
        <v/>
      </c>
      <c r="AX13" s="51" t="str">
        <f t="shared" ca="1" si="35"/>
        <v/>
      </c>
      <c r="AY13" s="52" t="str">
        <f t="shared" ca="1" si="36"/>
        <v/>
      </c>
      <c r="AZ13" s="37">
        <f t="shared" si="37"/>
        <v>74074.074074074073</v>
      </c>
      <c r="BA13" s="37">
        <f t="shared" si="38"/>
        <v>37037.037037037036</v>
      </c>
      <c r="BB13" s="37">
        <f t="shared" si="39"/>
        <v>37037.037037037036</v>
      </c>
      <c r="BC13" s="37">
        <f t="shared" si="40"/>
        <v>8658.0086580086572</v>
      </c>
      <c r="BD13" s="37">
        <f t="shared" si="41"/>
        <v>33333.333333333328</v>
      </c>
      <c r="BE13" s="37">
        <f t="shared" si="42"/>
        <v>22988.505747126434</v>
      </c>
      <c r="BF13" s="37">
        <f t="shared" si="43"/>
        <v>7751.937984496124</v>
      </c>
      <c r="BG13" s="38">
        <f t="shared" si="50"/>
        <v>0</v>
      </c>
      <c r="BH13" s="38">
        <f t="shared" si="44"/>
        <v>0</v>
      </c>
      <c r="BI13" s="38">
        <f t="shared" si="45"/>
        <v>0</v>
      </c>
      <c r="BJ13" s="38">
        <f t="shared" si="46"/>
        <v>0</v>
      </c>
      <c r="BK13" s="38">
        <f t="shared" si="47"/>
        <v>0</v>
      </c>
      <c r="BL13" s="38">
        <f t="shared" si="48"/>
        <v>0</v>
      </c>
      <c r="BM13" s="38">
        <f t="shared" si="49"/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>
        <v>0.125</v>
      </c>
      <c r="F14">
        <v>9.0999999999999998E-2</v>
      </c>
      <c r="G14">
        <v>8.4000000000000005E-2</v>
      </c>
      <c r="H14">
        <v>4.1000000000000002E-2</v>
      </c>
      <c r="I14">
        <v>0.111</v>
      </c>
      <c r="J14">
        <v>0.126</v>
      </c>
      <c r="K14">
        <v>0.161</v>
      </c>
      <c r="L14" s="41">
        <f t="shared" ca="1" si="4"/>
        <v>168</v>
      </c>
      <c r="M14" s="42">
        <f t="shared" si="5"/>
        <v>0</v>
      </c>
      <c r="N14" s="43">
        <f t="shared" si="6"/>
        <v>0</v>
      </c>
      <c r="O14" s="43">
        <f t="shared" si="7"/>
        <v>0</v>
      </c>
      <c r="P14" s="43">
        <f t="shared" si="8"/>
        <v>0</v>
      </c>
      <c r="Q14" s="43">
        <f t="shared" si="9"/>
        <v>0</v>
      </c>
      <c r="R14" s="43">
        <f t="shared" si="10"/>
        <v>0</v>
      </c>
      <c r="S14" s="44">
        <f t="shared" si="11"/>
        <v>7</v>
      </c>
      <c r="T14" s="198">
        <f t="shared" ca="1" si="12"/>
        <v>28</v>
      </c>
      <c r="U14" s="46">
        <v>4000</v>
      </c>
      <c r="V14" s="46">
        <v>4000</v>
      </c>
      <c r="W14" s="46">
        <v>4000</v>
      </c>
      <c r="X14" s="46">
        <v>4000</v>
      </c>
      <c r="Y14" s="46">
        <v>4000</v>
      </c>
      <c r="Z14" s="46">
        <v>4000</v>
      </c>
      <c r="AA14" s="46">
        <v>4000</v>
      </c>
      <c r="AB14" s="197">
        <f t="shared" ca="1" si="13"/>
        <v>0</v>
      </c>
      <c r="AC14" s="50">
        <f t="shared" ca="1" si="14"/>
        <v>0</v>
      </c>
      <c r="AD14" s="50">
        <f t="shared" ca="1" si="15"/>
        <v>0</v>
      </c>
      <c r="AE14" s="50">
        <f t="shared" ca="1" si="16"/>
        <v>0</v>
      </c>
      <c r="AF14" s="50">
        <f t="shared" ca="1" si="17"/>
        <v>0</v>
      </c>
      <c r="AG14" s="50">
        <f t="shared" ca="1" si="18"/>
        <v>0</v>
      </c>
      <c r="AH14" s="51">
        <f t="shared" ca="1" si="19"/>
        <v>112000</v>
      </c>
      <c r="AI14" s="35">
        <f t="shared" ca="1" si="20"/>
        <v>112000</v>
      </c>
      <c r="AJ14" s="49">
        <f t="shared" ca="1" si="21"/>
        <v>0</v>
      </c>
      <c r="AK14" s="50">
        <f t="shared" ca="1" si="22"/>
        <v>0</v>
      </c>
      <c r="AL14" s="50">
        <f t="shared" ca="1" si="23"/>
        <v>0</v>
      </c>
      <c r="AM14" s="50">
        <f t="shared" ca="1" si="24"/>
        <v>0</v>
      </c>
      <c r="AN14" s="50">
        <f t="shared" ca="1" si="25"/>
        <v>0</v>
      </c>
      <c r="AO14" s="50">
        <f t="shared" ca="1" si="26"/>
        <v>0</v>
      </c>
      <c r="AP14" s="51">
        <f t="shared" ca="1" si="27"/>
        <v>27.048000000000002</v>
      </c>
      <c r="AQ14" s="36">
        <f t="shared" ca="1" si="28"/>
        <v>27.048000000000002</v>
      </c>
      <c r="AR14" s="49" t="str">
        <f t="shared" ca="1" si="29"/>
        <v/>
      </c>
      <c r="AS14" s="50" t="str">
        <f t="shared" ca="1" si="30"/>
        <v/>
      </c>
      <c r="AT14" s="50" t="str">
        <f t="shared" ca="1" si="31"/>
        <v/>
      </c>
      <c r="AU14" s="50" t="str">
        <f t="shared" ca="1" si="32"/>
        <v/>
      </c>
      <c r="AV14" s="50" t="str">
        <f t="shared" ca="1" si="33"/>
        <v/>
      </c>
      <c r="AW14" s="50" t="str">
        <f t="shared" ca="1" si="34"/>
        <v/>
      </c>
      <c r="AX14" s="51">
        <f t="shared" ca="1" si="35"/>
        <v>4140.7867494824013</v>
      </c>
      <c r="AY14" s="52">
        <f t="shared" ca="1" si="36"/>
        <v>4140.7867494824013</v>
      </c>
      <c r="AZ14" s="37">
        <f t="shared" si="37"/>
        <v>5333.333333333333</v>
      </c>
      <c r="BA14" s="37">
        <f t="shared" si="38"/>
        <v>7326.0073260073259</v>
      </c>
      <c r="BB14" s="37">
        <f t="shared" si="39"/>
        <v>7936.5079365079355</v>
      </c>
      <c r="BC14" s="37">
        <f t="shared" si="40"/>
        <v>16260.162601626014</v>
      </c>
      <c r="BD14" s="37">
        <f t="shared" si="41"/>
        <v>6006.0060060060059</v>
      </c>
      <c r="BE14" s="37">
        <f t="shared" si="42"/>
        <v>5291.0052910052909</v>
      </c>
      <c r="BF14" s="37">
        <f t="shared" si="43"/>
        <v>4140.7867494824013</v>
      </c>
      <c r="BG14" s="38">
        <f t="shared" si="50"/>
        <v>0</v>
      </c>
      <c r="BH14" s="38">
        <f t="shared" si="44"/>
        <v>0</v>
      </c>
      <c r="BI14" s="38">
        <f t="shared" si="45"/>
        <v>0</v>
      </c>
      <c r="BJ14" s="38">
        <f t="shared" si="46"/>
        <v>0</v>
      </c>
      <c r="BK14" s="38">
        <f t="shared" si="47"/>
        <v>0</v>
      </c>
      <c r="BL14" s="38">
        <f t="shared" si="48"/>
        <v>0</v>
      </c>
      <c r="BM14" s="38">
        <f t="shared" si="49"/>
        <v>7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>
        <v>0.14699999999999999</v>
      </c>
      <c r="F15">
        <v>2.3E-2</v>
      </c>
      <c r="G15">
        <v>5.8000000000000003E-2</v>
      </c>
      <c r="H15">
        <v>9.7000000000000003E-2</v>
      </c>
      <c r="I15">
        <v>6.5000000000000002E-2</v>
      </c>
      <c r="J15">
        <v>5.5E-2</v>
      </c>
      <c r="K15">
        <v>0.29699999999999999</v>
      </c>
      <c r="L15" s="41">
        <f t="shared" ca="1" si="4"/>
        <v>168</v>
      </c>
      <c r="M15" s="42">
        <f t="shared" si="5"/>
        <v>0</v>
      </c>
      <c r="N15" s="43">
        <f t="shared" si="6"/>
        <v>0</v>
      </c>
      <c r="O15" s="43">
        <f t="shared" si="7"/>
        <v>0</v>
      </c>
      <c r="P15" s="43">
        <f t="shared" si="8"/>
        <v>0</v>
      </c>
      <c r="Q15" s="43">
        <f t="shared" si="9"/>
        <v>0</v>
      </c>
      <c r="R15" s="43">
        <f t="shared" si="10"/>
        <v>0</v>
      </c>
      <c r="S15" s="44">
        <f t="shared" si="11"/>
        <v>7</v>
      </c>
      <c r="T15" s="198">
        <f t="shared" ca="1" si="12"/>
        <v>28</v>
      </c>
      <c r="U15" s="46">
        <v>4000</v>
      </c>
      <c r="V15" s="46">
        <v>4000</v>
      </c>
      <c r="W15" s="46">
        <v>4000</v>
      </c>
      <c r="X15" s="46">
        <v>4000</v>
      </c>
      <c r="Y15" s="46">
        <v>4000</v>
      </c>
      <c r="Z15" s="46">
        <v>4000</v>
      </c>
      <c r="AA15" s="46">
        <v>4000</v>
      </c>
      <c r="AB15" s="197">
        <f t="shared" ca="1" si="13"/>
        <v>0</v>
      </c>
      <c r="AC15" s="50">
        <f t="shared" ca="1" si="14"/>
        <v>0</v>
      </c>
      <c r="AD15" s="50">
        <f t="shared" ca="1" si="15"/>
        <v>0</v>
      </c>
      <c r="AE15" s="50">
        <f t="shared" ca="1" si="16"/>
        <v>0</v>
      </c>
      <c r="AF15" s="50">
        <f t="shared" ca="1" si="17"/>
        <v>0</v>
      </c>
      <c r="AG15" s="50">
        <f t="shared" ca="1" si="18"/>
        <v>0</v>
      </c>
      <c r="AH15" s="51">
        <f t="shared" ca="1" si="19"/>
        <v>112000</v>
      </c>
      <c r="AI15" s="35">
        <f t="shared" ca="1" si="20"/>
        <v>112000</v>
      </c>
      <c r="AJ15" s="49">
        <f t="shared" ca="1" si="21"/>
        <v>0</v>
      </c>
      <c r="AK15" s="50">
        <f t="shared" ca="1" si="22"/>
        <v>0</v>
      </c>
      <c r="AL15" s="50">
        <f t="shared" ca="1" si="23"/>
        <v>0</v>
      </c>
      <c r="AM15" s="50">
        <f t="shared" ca="1" si="24"/>
        <v>0</v>
      </c>
      <c r="AN15" s="50">
        <f t="shared" ca="1" si="25"/>
        <v>0</v>
      </c>
      <c r="AO15" s="50">
        <f t="shared" ca="1" si="26"/>
        <v>0</v>
      </c>
      <c r="AP15" s="51">
        <f t="shared" ca="1" si="27"/>
        <v>49.896000000000001</v>
      </c>
      <c r="AQ15" s="36">
        <f t="shared" ca="1" si="28"/>
        <v>49.896000000000001</v>
      </c>
      <c r="AR15" s="49" t="str">
        <f t="shared" ca="1" si="29"/>
        <v/>
      </c>
      <c r="AS15" s="50" t="str">
        <f t="shared" ca="1" si="30"/>
        <v/>
      </c>
      <c r="AT15" s="50" t="str">
        <f t="shared" ca="1" si="31"/>
        <v/>
      </c>
      <c r="AU15" s="50" t="str">
        <f t="shared" ca="1" si="32"/>
        <v/>
      </c>
      <c r="AV15" s="50" t="str">
        <f t="shared" ca="1" si="33"/>
        <v/>
      </c>
      <c r="AW15" s="50" t="str">
        <f t="shared" ca="1" si="34"/>
        <v/>
      </c>
      <c r="AX15" s="51">
        <f t="shared" ca="1" si="35"/>
        <v>2244.6689113355778</v>
      </c>
      <c r="AY15" s="52">
        <f t="shared" ca="1" si="36"/>
        <v>2244.6689113355778</v>
      </c>
      <c r="AZ15" s="37">
        <f t="shared" si="37"/>
        <v>4535.1473922902496</v>
      </c>
      <c r="BA15" s="37">
        <f t="shared" si="38"/>
        <v>28985.507246376812</v>
      </c>
      <c r="BB15" s="37">
        <f t="shared" si="39"/>
        <v>11494.252873563217</v>
      </c>
      <c r="BC15" s="37">
        <f t="shared" si="40"/>
        <v>6872.8522336769756</v>
      </c>
      <c r="BD15" s="37">
        <f t="shared" si="41"/>
        <v>10256.410256410256</v>
      </c>
      <c r="BE15" s="37">
        <f t="shared" si="42"/>
        <v>12121.21212121212</v>
      </c>
      <c r="BF15" s="37">
        <f t="shared" si="43"/>
        <v>2244.6689113355778</v>
      </c>
      <c r="BG15" s="38">
        <f t="shared" si="50"/>
        <v>0</v>
      </c>
      <c r="BH15" s="38">
        <f t="shared" si="44"/>
        <v>0</v>
      </c>
      <c r="BI15" s="38">
        <f t="shared" si="45"/>
        <v>0</v>
      </c>
      <c r="BJ15" s="38">
        <f t="shared" si="46"/>
        <v>0</v>
      </c>
      <c r="BK15" s="38">
        <f t="shared" si="47"/>
        <v>0</v>
      </c>
      <c r="BL15" s="38">
        <f t="shared" si="48"/>
        <v>0</v>
      </c>
      <c r="BM15" s="38">
        <f t="shared" si="49"/>
        <v>7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>
        <v>8.8999999999999996E-2</v>
      </c>
      <c r="F16">
        <v>1.7999999999999999E-2</v>
      </c>
      <c r="G16">
        <v>3.1E-2</v>
      </c>
      <c r="H16">
        <v>0.09</v>
      </c>
      <c r="I16">
        <v>0.03</v>
      </c>
      <c r="J16">
        <v>9.0999999999999998E-2</v>
      </c>
      <c r="K16">
        <v>0.152</v>
      </c>
      <c r="L16" s="41">
        <f t="shared" ca="1" si="4"/>
        <v>168</v>
      </c>
      <c r="M16" s="42">
        <f t="shared" si="5"/>
        <v>0</v>
      </c>
      <c r="N16" s="43">
        <f t="shared" si="6"/>
        <v>0</v>
      </c>
      <c r="O16" s="43">
        <f t="shared" si="7"/>
        <v>0</v>
      </c>
      <c r="P16" s="43">
        <f t="shared" si="8"/>
        <v>0</v>
      </c>
      <c r="Q16" s="43">
        <f t="shared" si="9"/>
        <v>0</v>
      </c>
      <c r="R16" s="43">
        <f t="shared" si="10"/>
        <v>0</v>
      </c>
      <c r="S16" s="44">
        <f t="shared" si="11"/>
        <v>7</v>
      </c>
      <c r="T16" s="198">
        <f t="shared" ca="1" si="12"/>
        <v>28</v>
      </c>
      <c r="U16" s="46">
        <v>4000</v>
      </c>
      <c r="V16" s="46">
        <v>4000</v>
      </c>
      <c r="W16" s="46">
        <v>4000</v>
      </c>
      <c r="X16" s="46">
        <v>4000</v>
      </c>
      <c r="Y16" s="46">
        <v>4000</v>
      </c>
      <c r="Z16" s="46">
        <v>4000</v>
      </c>
      <c r="AA16" s="46">
        <v>4000</v>
      </c>
      <c r="AB16" s="197">
        <f t="shared" ca="1" si="13"/>
        <v>0</v>
      </c>
      <c r="AC16" s="50">
        <f t="shared" ca="1" si="14"/>
        <v>0</v>
      </c>
      <c r="AD16" s="50">
        <f t="shared" ca="1" si="15"/>
        <v>0</v>
      </c>
      <c r="AE16" s="50">
        <f t="shared" ca="1" si="16"/>
        <v>0</v>
      </c>
      <c r="AF16" s="50">
        <f t="shared" ca="1" si="17"/>
        <v>0</v>
      </c>
      <c r="AG16" s="50">
        <f t="shared" ca="1" si="18"/>
        <v>0</v>
      </c>
      <c r="AH16" s="51">
        <f t="shared" ca="1" si="19"/>
        <v>112000</v>
      </c>
      <c r="AI16" s="35">
        <f t="shared" ca="1" si="20"/>
        <v>112000</v>
      </c>
      <c r="AJ16" s="49">
        <f t="shared" ca="1" si="21"/>
        <v>0</v>
      </c>
      <c r="AK16" s="50">
        <f t="shared" ca="1" si="22"/>
        <v>0</v>
      </c>
      <c r="AL16" s="50">
        <f t="shared" ca="1" si="23"/>
        <v>0</v>
      </c>
      <c r="AM16" s="50">
        <f t="shared" ca="1" si="24"/>
        <v>0</v>
      </c>
      <c r="AN16" s="50">
        <f t="shared" ca="1" si="25"/>
        <v>0</v>
      </c>
      <c r="AO16" s="50">
        <f t="shared" ca="1" si="26"/>
        <v>0</v>
      </c>
      <c r="AP16" s="51">
        <f t="shared" ca="1" si="27"/>
        <v>25.535999999999998</v>
      </c>
      <c r="AQ16" s="36">
        <f t="shared" ca="1" si="28"/>
        <v>25.535999999999998</v>
      </c>
      <c r="AR16" s="49" t="str">
        <f t="shared" ca="1" si="29"/>
        <v/>
      </c>
      <c r="AS16" s="50" t="str">
        <f t="shared" ca="1" si="30"/>
        <v/>
      </c>
      <c r="AT16" s="50" t="str">
        <f t="shared" ca="1" si="31"/>
        <v/>
      </c>
      <c r="AU16" s="50" t="str">
        <f t="shared" ca="1" si="32"/>
        <v/>
      </c>
      <c r="AV16" s="50" t="str">
        <f t="shared" ca="1" si="33"/>
        <v/>
      </c>
      <c r="AW16" s="50" t="str">
        <f t="shared" ca="1" si="34"/>
        <v/>
      </c>
      <c r="AX16" s="51">
        <f t="shared" ca="1" si="35"/>
        <v>4385.9649122807023</v>
      </c>
      <c r="AY16" s="52">
        <f t="shared" ca="1" si="36"/>
        <v>4385.9649122807023</v>
      </c>
      <c r="AZ16" s="37">
        <f t="shared" si="37"/>
        <v>7490.63670411985</v>
      </c>
      <c r="BA16" s="37">
        <f t="shared" si="38"/>
        <v>37037.037037037036</v>
      </c>
      <c r="BB16" s="37">
        <f t="shared" si="39"/>
        <v>21505.37634408602</v>
      </c>
      <c r="BC16" s="37">
        <f t="shared" si="40"/>
        <v>7407.4074074074069</v>
      </c>
      <c r="BD16" s="37">
        <f t="shared" si="41"/>
        <v>22222.222222222223</v>
      </c>
      <c r="BE16" s="37">
        <f t="shared" si="42"/>
        <v>7326.0073260073259</v>
      </c>
      <c r="BF16" s="37">
        <f t="shared" si="43"/>
        <v>4385.9649122807014</v>
      </c>
      <c r="BG16" s="38">
        <f t="shared" si="50"/>
        <v>0</v>
      </c>
      <c r="BH16" s="38">
        <f t="shared" si="44"/>
        <v>0</v>
      </c>
      <c r="BI16" s="38">
        <f t="shared" si="45"/>
        <v>0</v>
      </c>
      <c r="BJ16" s="38">
        <f t="shared" si="46"/>
        <v>0</v>
      </c>
      <c r="BK16" s="38">
        <f t="shared" si="47"/>
        <v>0</v>
      </c>
      <c r="BL16" s="38">
        <f t="shared" si="48"/>
        <v>0</v>
      </c>
      <c r="BM16" s="38">
        <f t="shared" si="49"/>
        <v>7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>
        <v>8.1000000000000003E-2</v>
      </c>
      <c r="F17">
        <v>1.7999999999999999E-2</v>
      </c>
      <c r="G17">
        <v>1.2E-2</v>
      </c>
      <c r="H17">
        <v>2.5999999999999999E-2</v>
      </c>
      <c r="I17">
        <v>3.7999999999999999E-2</v>
      </c>
      <c r="J17">
        <v>2.5999999999999999E-2</v>
      </c>
      <c r="K17">
        <v>0.125</v>
      </c>
      <c r="L17" s="41">
        <f t="shared" ca="1" si="4"/>
        <v>0</v>
      </c>
      <c r="M17" s="42">
        <f t="shared" si="5"/>
        <v>0</v>
      </c>
      <c r="N17" s="43">
        <f t="shared" si="6"/>
        <v>0</v>
      </c>
      <c r="O17" s="43">
        <f t="shared" si="7"/>
        <v>0</v>
      </c>
      <c r="P17" s="43">
        <f t="shared" si="8"/>
        <v>0</v>
      </c>
      <c r="Q17" s="43">
        <f t="shared" si="9"/>
        <v>0</v>
      </c>
      <c r="R17" s="43">
        <f t="shared" si="10"/>
        <v>0</v>
      </c>
      <c r="S17" s="44">
        <f t="shared" si="11"/>
        <v>0</v>
      </c>
      <c r="T17" s="198">
        <f t="shared" ca="1" si="12"/>
        <v>0</v>
      </c>
      <c r="U17" s="46">
        <v>4000</v>
      </c>
      <c r="V17" s="46">
        <v>4000</v>
      </c>
      <c r="W17" s="46">
        <v>4000</v>
      </c>
      <c r="X17" s="46">
        <v>4000</v>
      </c>
      <c r="Y17" s="46">
        <v>4000</v>
      </c>
      <c r="Z17" s="46">
        <v>4000</v>
      </c>
      <c r="AA17" s="46">
        <v>4000</v>
      </c>
      <c r="AB17" s="197">
        <f t="shared" ca="1" si="13"/>
        <v>0</v>
      </c>
      <c r="AC17" s="50">
        <f t="shared" ca="1" si="14"/>
        <v>0</v>
      </c>
      <c r="AD17" s="50">
        <f t="shared" ca="1" si="15"/>
        <v>0</v>
      </c>
      <c r="AE17" s="50">
        <f t="shared" ca="1" si="16"/>
        <v>0</v>
      </c>
      <c r="AF17" s="50">
        <f t="shared" ca="1" si="17"/>
        <v>0</v>
      </c>
      <c r="AG17" s="50">
        <f t="shared" ca="1" si="18"/>
        <v>0</v>
      </c>
      <c r="AH17" s="51">
        <f t="shared" ca="1" si="19"/>
        <v>0</v>
      </c>
      <c r="AI17" s="35">
        <f t="shared" ca="1" si="20"/>
        <v>0</v>
      </c>
      <c r="AJ17" s="49">
        <f t="shared" ca="1" si="21"/>
        <v>0</v>
      </c>
      <c r="AK17" s="50">
        <f t="shared" ca="1" si="22"/>
        <v>0</v>
      </c>
      <c r="AL17" s="50">
        <f t="shared" ca="1" si="23"/>
        <v>0</v>
      </c>
      <c r="AM17" s="50">
        <f t="shared" ca="1" si="24"/>
        <v>0</v>
      </c>
      <c r="AN17" s="50">
        <f t="shared" ca="1" si="25"/>
        <v>0</v>
      </c>
      <c r="AO17" s="50">
        <f t="shared" ca="1" si="26"/>
        <v>0</v>
      </c>
      <c r="AP17" s="51">
        <f t="shared" ca="1" si="27"/>
        <v>0</v>
      </c>
      <c r="AQ17" s="36">
        <f t="shared" ca="1" si="28"/>
        <v>0</v>
      </c>
      <c r="AR17" s="49" t="str">
        <f t="shared" ca="1" si="29"/>
        <v/>
      </c>
      <c r="AS17" s="50" t="str">
        <f t="shared" ca="1" si="30"/>
        <v/>
      </c>
      <c r="AT17" s="50" t="str">
        <f t="shared" ca="1" si="31"/>
        <v/>
      </c>
      <c r="AU17" s="50" t="str">
        <f t="shared" ca="1" si="32"/>
        <v/>
      </c>
      <c r="AV17" s="50" t="str">
        <f t="shared" ca="1" si="33"/>
        <v/>
      </c>
      <c r="AW17" s="50" t="str">
        <f t="shared" ca="1" si="34"/>
        <v/>
      </c>
      <c r="AX17" s="51" t="str">
        <f t="shared" ca="1" si="35"/>
        <v/>
      </c>
      <c r="AY17" s="52" t="str">
        <f t="shared" ca="1" si="36"/>
        <v/>
      </c>
      <c r="AZ17" s="37">
        <f t="shared" si="37"/>
        <v>8230.4526748971184</v>
      </c>
      <c r="BA17" s="37">
        <f t="shared" si="38"/>
        <v>37037.037037037036</v>
      </c>
      <c r="BB17" s="37">
        <f t="shared" si="39"/>
        <v>55555.555555555555</v>
      </c>
      <c r="BC17" s="37">
        <f t="shared" si="40"/>
        <v>25641.025641025641</v>
      </c>
      <c r="BD17" s="37">
        <f t="shared" si="41"/>
        <v>17543.859649122805</v>
      </c>
      <c r="BE17" s="37">
        <f t="shared" si="42"/>
        <v>25641.025641025641</v>
      </c>
      <c r="BF17" s="37">
        <f t="shared" si="43"/>
        <v>5333.333333333333</v>
      </c>
      <c r="BG17" s="38">
        <f t="shared" si="50"/>
        <v>0</v>
      </c>
      <c r="BH17" s="38">
        <f t="shared" si="44"/>
        <v>0</v>
      </c>
      <c r="BI17" s="38">
        <f t="shared" si="45"/>
        <v>0</v>
      </c>
      <c r="BJ17" s="38">
        <f t="shared" si="46"/>
        <v>0</v>
      </c>
      <c r="BK17" s="38">
        <f t="shared" si="47"/>
        <v>0</v>
      </c>
      <c r="BL17" s="38">
        <f t="shared" si="48"/>
        <v>0</v>
      </c>
      <c r="BM17" s="38">
        <f t="shared" si="49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>
        <v>0.156</v>
      </c>
      <c r="F18">
        <v>5.1999999999999998E-2</v>
      </c>
      <c r="G18">
        <v>1.2999999999999999E-2</v>
      </c>
      <c r="H18">
        <v>0.10199999999999999</v>
      </c>
      <c r="I18">
        <v>5.6000000000000001E-2</v>
      </c>
      <c r="J18">
        <v>0.10199999999999999</v>
      </c>
      <c r="K18">
        <v>0.09</v>
      </c>
      <c r="L18" s="41">
        <f t="shared" ca="1" si="4"/>
        <v>168</v>
      </c>
      <c r="M18" s="42">
        <f t="shared" si="5"/>
        <v>7</v>
      </c>
      <c r="N18" s="43">
        <f t="shared" si="6"/>
        <v>0</v>
      </c>
      <c r="O18" s="43">
        <f t="shared" si="7"/>
        <v>0</v>
      </c>
      <c r="P18" s="43">
        <f t="shared" si="8"/>
        <v>0</v>
      </c>
      <c r="Q18" s="43">
        <f t="shared" si="9"/>
        <v>0</v>
      </c>
      <c r="R18" s="43">
        <f t="shared" si="10"/>
        <v>0</v>
      </c>
      <c r="S18" s="44">
        <f t="shared" si="11"/>
        <v>0</v>
      </c>
      <c r="T18" s="198">
        <f t="shared" ca="1" si="12"/>
        <v>28</v>
      </c>
      <c r="U18" s="46">
        <v>4000</v>
      </c>
      <c r="V18" s="46">
        <v>4000</v>
      </c>
      <c r="W18" s="46">
        <v>4000</v>
      </c>
      <c r="X18" s="46">
        <v>4000</v>
      </c>
      <c r="Y18" s="46">
        <v>4000</v>
      </c>
      <c r="Z18" s="46">
        <v>4000</v>
      </c>
      <c r="AA18" s="46">
        <v>4000</v>
      </c>
      <c r="AB18" s="197">
        <f t="shared" ca="1" si="13"/>
        <v>112000</v>
      </c>
      <c r="AC18" s="50">
        <f t="shared" ca="1" si="14"/>
        <v>0</v>
      </c>
      <c r="AD18" s="50">
        <f t="shared" ca="1" si="15"/>
        <v>0</v>
      </c>
      <c r="AE18" s="50">
        <f t="shared" ca="1" si="16"/>
        <v>0</v>
      </c>
      <c r="AF18" s="50">
        <f t="shared" ca="1" si="17"/>
        <v>0</v>
      </c>
      <c r="AG18" s="50">
        <f t="shared" ca="1" si="18"/>
        <v>0</v>
      </c>
      <c r="AH18" s="51">
        <f t="shared" ca="1" si="19"/>
        <v>0</v>
      </c>
      <c r="AI18" s="35">
        <f t="shared" ca="1" si="20"/>
        <v>112000</v>
      </c>
      <c r="AJ18" s="49">
        <f t="shared" ca="1" si="21"/>
        <v>26.207999999999998</v>
      </c>
      <c r="AK18" s="50">
        <f t="shared" ca="1" si="22"/>
        <v>0</v>
      </c>
      <c r="AL18" s="50">
        <f t="shared" ca="1" si="23"/>
        <v>0</v>
      </c>
      <c r="AM18" s="50">
        <f t="shared" ca="1" si="24"/>
        <v>0</v>
      </c>
      <c r="AN18" s="50">
        <f t="shared" ca="1" si="25"/>
        <v>0</v>
      </c>
      <c r="AO18" s="50">
        <f t="shared" ca="1" si="26"/>
        <v>0</v>
      </c>
      <c r="AP18" s="51">
        <f t="shared" ca="1" si="27"/>
        <v>0</v>
      </c>
      <c r="AQ18" s="36">
        <f t="shared" ca="1" si="28"/>
        <v>26.207999999999998</v>
      </c>
      <c r="AR18" s="49">
        <f t="shared" ca="1" si="29"/>
        <v>4273.5042735042734</v>
      </c>
      <c r="AS18" s="50" t="str">
        <f t="shared" ca="1" si="30"/>
        <v/>
      </c>
      <c r="AT18" s="50" t="str">
        <f t="shared" ca="1" si="31"/>
        <v/>
      </c>
      <c r="AU18" s="50" t="str">
        <f t="shared" ca="1" si="32"/>
        <v/>
      </c>
      <c r="AV18" s="50" t="str">
        <f t="shared" ca="1" si="33"/>
        <v/>
      </c>
      <c r="AW18" s="50" t="str">
        <f t="shared" ca="1" si="34"/>
        <v/>
      </c>
      <c r="AX18" s="51" t="str">
        <f t="shared" ca="1" si="35"/>
        <v/>
      </c>
      <c r="AY18" s="52">
        <f t="shared" ca="1" si="36"/>
        <v>4273.5042735042734</v>
      </c>
      <c r="AZ18" s="37">
        <f t="shared" si="37"/>
        <v>4273.5042735042734</v>
      </c>
      <c r="BA18" s="37">
        <f t="shared" si="38"/>
        <v>12820.51282051282</v>
      </c>
      <c r="BB18" s="37">
        <f t="shared" si="39"/>
        <v>51282.051282051281</v>
      </c>
      <c r="BC18" s="37">
        <f t="shared" si="40"/>
        <v>6535.9477124183004</v>
      </c>
      <c r="BD18" s="37">
        <f t="shared" si="41"/>
        <v>11904.761904761905</v>
      </c>
      <c r="BE18" s="37">
        <f t="shared" si="42"/>
        <v>6535.9477124183004</v>
      </c>
      <c r="BF18" s="37">
        <f t="shared" si="43"/>
        <v>7407.4074074074069</v>
      </c>
      <c r="BG18" s="38">
        <f t="shared" si="50"/>
        <v>7</v>
      </c>
      <c r="BH18" s="38">
        <f t="shared" si="44"/>
        <v>0</v>
      </c>
      <c r="BI18" s="38">
        <f t="shared" si="45"/>
        <v>0</v>
      </c>
      <c r="BJ18" s="38">
        <f t="shared" si="46"/>
        <v>0</v>
      </c>
      <c r="BK18" s="38">
        <f t="shared" si="47"/>
        <v>0</v>
      </c>
      <c r="BL18" s="38">
        <f t="shared" si="48"/>
        <v>0</v>
      </c>
      <c r="BM18" s="38">
        <f t="shared" si="49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>
        <v>3.7999999999999999E-2</v>
      </c>
      <c r="F19">
        <v>2.1999999999999999E-2</v>
      </c>
      <c r="G19">
        <v>1.7999999999999999E-2</v>
      </c>
      <c r="H19">
        <v>3.1E-2</v>
      </c>
      <c r="I19">
        <v>9.5000000000000001E-2</v>
      </c>
      <c r="J19">
        <v>3.7999999999999999E-2</v>
      </c>
      <c r="K19">
        <v>4.2000000000000003E-2</v>
      </c>
      <c r="L19" s="41">
        <f t="shared" ca="1" si="4"/>
        <v>0</v>
      </c>
      <c r="M19" s="42">
        <f t="shared" si="5"/>
        <v>0</v>
      </c>
      <c r="N19" s="43">
        <f t="shared" si="6"/>
        <v>0</v>
      </c>
      <c r="O19" s="43">
        <f t="shared" si="7"/>
        <v>0</v>
      </c>
      <c r="P19" s="43">
        <f t="shared" si="8"/>
        <v>0</v>
      </c>
      <c r="Q19" s="43">
        <f t="shared" si="9"/>
        <v>0</v>
      </c>
      <c r="R19" s="43">
        <f t="shared" si="10"/>
        <v>0</v>
      </c>
      <c r="S19" s="44">
        <f t="shared" si="11"/>
        <v>0</v>
      </c>
      <c r="T19" s="198">
        <f t="shared" ca="1" si="12"/>
        <v>0</v>
      </c>
      <c r="U19" s="46">
        <v>4000</v>
      </c>
      <c r="V19" s="46">
        <v>4000</v>
      </c>
      <c r="W19" s="46">
        <v>4000</v>
      </c>
      <c r="X19" s="46">
        <v>4000</v>
      </c>
      <c r="Y19" s="46">
        <v>4000</v>
      </c>
      <c r="Z19" s="46">
        <v>4000</v>
      </c>
      <c r="AA19" s="46">
        <v>4000</v>
      </c>
      <c r="AB19" s="197">
        <f t="shared" ca="1" si="13"/>
        <v>0</v>
      </c>
      <c r="AC19" s="50">
        <f t="shared" ca="1" si="14"/>
        <v>0</v>
      </c>
      <c r="AD19" s="50">
        <f t="shared" ca="1" si="15"/>
        <v>0</v>
      </c>
      <c r="AE19" s="50">
        <f t="shared" ca="1" si="16"/>
        <v>0</v>
      </c>
      <c r="AF19" s="50">
        <f t="shared" ca="1" si="17"/>
        <v>0</v>
      </c>
      <c r="AG19" s="50">
        <f t="shared" ca="1" si="18"/>
        <v>0</v>
      </c>
      <c r="AH19" s="51">
        <f t="shared" ca="1" si="19"/>
        <v>0</v>
      </c>
      <c r="AI19" s="35">
        <f t="shared" ca="1" si="20"/>
        <v>0</v>
      </c>
      <c r="AJ19" s="49">
        <f t="shared" ca="1" si="21"/>
        <v>0</v>
      </c>
      <c r="AK19" s="50">
        <f t="shared" ca="1" si="22"/>
        <v>0</v>
      </c>
      <c r="AL19" s="50">
        <f t="shared" ca="1" si="23"/>
        <v>0</v>
      </c>
      <c r="AM19" s="50">
        <f t="shared" ca="1" si="24"/>
        <v>0</v>
      </c>
      <c r="AN19" s="50">
        <f t="shared" ca="1" si="25"/>
        <v>0</v>
      </c>
      <c r="AO19" s="50">
        <f t="shared" ca="1" si="26"/>
        <v>0</v>
      </c>
      <c r="AP19" s="51">
        <f t="shared" ca="1" si="27"/>
        <v>0</v>
      </c>
      <c r="AQ19" s="36">
        <f t="shared" ca="1" si="28"/>
        <v>0</v>
      </c>
      <c r="AR19" s="49" t="str">
        <f t="shared" ca="1" si="29"/>
        <v/>
      </c>
      <c r="AS19" s="50" t="str">
        <f t="shared" ca="1" si="30"/>
        <v/>
      </c>
      <c r="AT19" s="50" t="str">
        <f t="shared" ca="1" si="31"/>
        <v/>
      </c>
      <c r="AU19" s="50" t="str">
        <f t="shared" ca="1" si="32"/>
        <v/>
      </c>
      <c r="AV19" s="50" t="str">
        <f t="shared" ca="1" si="33"/>
        <v/>
      </c>
      <c r="AW19" s="50" t="str">
        <f t="shared" ca="1" si="34"/>
        <v/>
      </c>
      <c r="AX19" s="51" t="str">
        <f t="shared" ca="1" si="35"/>
        <v/>
      </c>
      <c r="AY19" s="52" t="str">
        <f t="shared" ca="1" si="36"/>
        <v/>
      </c>
      <c r="AZ19" s="37">
        <f t="shared" si="37"/>
        <v>17543.859649122805</v>
      </c>
      <c r="BA19" s="37">
        <f t="shared" si="38"/>
        <v>30303.030303030304</v>
      </c>
      <c r="BB19" s="37">
        <f t="shared" si="39"/>
        <v>37037.037037037036</v>
      </c>
      <c r="BC19" s="37">
        <f t="shared" si="40"/>
        <v>21505.37634408602</v>
      </c>
      <c r="BD19" s="37">
        <f t="shared" si="41"/>
        <v>7017.5438596491222</v>
      </c>
      <c r="BE19" s="37">
        <f t="shared" si="42"/>
        <v>17543.859649122805</v>
      </c>
      <c r="BF19" s="37">
        <f t="shared" si="43"/>
        <v>15873.015873015871</v>
      </c>
      <c r="BG19" s="38">
        <f t="shared" si="50"/>
        <v>0</v>
      </c>
      <c r="BH19" s="38">
        <f t="shared" si="44"/>
        <v>0</v>
      </c>
      <c r="BI19" s="38">
        <f t="shared" si="45"/>
        <v>0</v>
      </c>
      <c r="BJ19" s="38">
        <f t="shared" si="46"/>
        <v>0</v>
      </c>
      <c r="BK19" s="38">
        <f t="shared" si="47"/>
        <v>0</v>
      </c>
      <c r="BL19" s="38">
        <f t="shared" si="48"/>
        <v>0</v>
      </c>
      <c r="BM19" s="38">
        <f t="shared" si="49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>
        <v>7.9000000000000001E-2</v>
      </c>
      <c r="F20">
        <v>5.7000000000000002E-2</v>
      </c>
      <c r="G20">
        <v>3.5000000000000003E-2</v>
      </c>
      <c r="H20">
        <v>0.14799999999999999</v>
      </c>
      <c r="I20">
        <v>8.2000000000000003E-2</v>
      </c>
      <c r="J20">
        <v>3.2000000000000001E-2</v>
      </c>
      <c r="K20">
        <v>5.2999999999999999E-2</v>
      </c>
      <c r="L20" s="41">
        <f t="shared" ca="1" si="4"/>
        <v>0</v>
      </c>
      <c r="M20" s="42">
        <f t="shared" si="5"/>
        <v>0</v>
      </c>
      <c r="N20" s="43">
        <f t="shared" si="6"/>
        <v>0</v>
      </c>
      <c r="O20" s="43">
        <f t="shared" si="7"/>
        <v>0</v>
      </c>
      <c r="P20" s="43">
        <f t="shared" si="8"/>
        <v>0</v>
      </c>
      <c r="Q20" s="43">
        <f t="shared" si="9"/>
        <v>0</v>
      </c>
      <c r="R20" s="43">
        <f t="shared" si="10"/>
        <v>0</v>
      </c>
      <c r="S20" s="44">
        <f t="shared" si="11"/>
        <v>0</v>
      </c>
      <c r="T20" s="198">
        <f t="shared" ca="1" si="12"/>
        <v>0</v>
      </c>
      <c r="U20" s="46">
        <v>4000</v>
      </c>
      <c r="V20" s="46">
        <v>4000</v>
      </c>
      <c r="W20" s="46">
        <v>4000</v>
      </c>
      <c r="X20" s="46">
        <v>4000</v>
      </c>
      <c r="Y20" s="46">
        <v>4000</v>
      </c>
      <c r="Z20" s="46">
        <v>4000</v>
      </c>
      <c r="AA20" s="46">
        <v>4000</v>
      </c>
      <c r="AB20" s="197">
        <f t="shared" ca="1" si="13"/>
        <v>0</v>
      </c>
      <c r="AC20" s="50">
        <f t="shared" ca="1" si="14"/>
        <v>0</v>
      </c>
      <c r="AD20" s="50">
        <f t="shared" ca="1" si="15"/>
        <v>0</v>
      </c>
      <c r="AE20" s="50">
        <f t="shared" ca="1" si="16"/>
        <v>0</v>
      </c>
      <c r="AF20" s="50">
        <f t="shared" ca="1" si="17"/>
        <v>0</v>
      </c>
      <c r="AG20" s="50">
        <f t="shared" ca="1" si="18"/>
        <v>0</v>
      </c>
      <c r="AH20" s="51">
        <f t="shared" ca="1" si="19"/>
        <v>0</v>
      </c>
      <c r="AI20" s="35">
        <f t="shared" ca="1" si="20"/>
        <v>0</v>
      </c>
      <c r="AJ20" s="49">
        <f t="shared" ca="1" si="21"/>
        <v>0</v>
      </c>
      <c r="AK20" s="50">
        <f t="shared" ca="1" si="22"/>
        <v>0</v>
      </c>
      <c r="AL20" s="50">
        <f t="shared" ca="1" si="23"/>
        <v>0</v>
      </c>
      <c r="AM20" s="50">
        <f t="shared" ca="1" si="24"/>
        <v>0</v>
      </c>
      <c r="AN20" s="50">
        <f t="shared" ca="1" si="25"/>
        <v>0</v>
      </c>
      <c r="AO20" s="50">
        <f t="shared" ca="1" si="26"/>
        <v>0</v>
      </c>
      <c r="AP20" s="51">
        <f t="shared" ca="1" si="27"/>
        <v>0</v>
      </c>
      <c r="AQ20" s="36">
        <f t="shared" ca="1" si="28"/>
        <v>0</v>
      </c>
      <c r="AR20" s="49" t="str">
        <f t="shared" ca="1" si="29"/>
        <v/>
      </c>
      <c r="AS20" s="50" t="str">
        <f t="shared" ca="1" si="30"/>
        <v/>
      </c>
      <c r="AT20" s="50" t="str">
        <f t="shared" ca="1" si="31"/>
        <v/>
      </c>
      <c r="AU20" s="50" t="str">
        <f t="shared" ca="1" si="32"/>
        <v/>
      </c>
      <c r="AV20" s="50" t="str">
        <f t="shared" ca="1" si="33"/>
        <v/>
      </c>
      <c r="AW20" s="50" t="str">
        <f t="shared" ca="1" si="34"/>
        <v/>
      </c>
      <c r="AX20" s="51" t="str">
        <f t="shared" ca="1" si="35"/>
        <v/>
      </c>
      <c r="AY20" s="52" t="str">
        <f t="shared" ca="1" si="36"/>
        <v/>
      </c>
      <c r="AZ20" s="37">
        <f t="shared" si="37"/>
        <v>8438.818565400843</v>
      </c>
      <c r="BA20" s="37">
        <f t="shared" si="38"/>
        <v>11695.906432748538</v>
      </c>
      <c r="BB20" s="37">
        <f t="shared" si="39"/>
        <v>19047.619047619046</v>
      </c>
      <c r="BC20" s="37">
        <f t="shared" si="40"/>
        <v>4504.5045045045044</v>
      </c>
      <c r="BD20" s="37">
        <f t="shared" si="41"/>
        <v>8130.0813008130071</v>
      </c>
      <c r="BE20" s="37">
        <f t="shared" si="42"/>
        <v>20833.333333333332</v>
      </c>
      <c r="BF20" s="37">
        <f t="shared" si="43"/>
        <v>12578.616352201258</v>
      </c>
      <c r="BG20" s="38">
        <f t="shared" si="50"/>
        <v>0</v>
      </c>
      <c r="BH20" s="38">
        <f t="shared" si="44"/>
        <v>0</v>
      </c>
      <c r="BI20" s="38">
        <f t="shared" si="45"/>
        <v>0</v>
      </c>
      <c r="BJ20" s="38">
        <f t="shared" si="46"/>
        <v>0</v>
      </c>
      <c r="BK20" s="38">
        <f t="shared" si="47"/>
        <v>0</v>
      </c>
      <c r="BL20" s="38">
        <f t="shared" si="48"/>
        <v>0</v>
      </c>
      <c r="BM20" s="38">
        <f t="shared" si="49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>
        <v>4.3999999999999997E-2</v>
      </c>
      <c r="F21">
        <v>6.9000000000000006E-2</v>
      </c>
      <c r="G21">
        <v>8.1000000000000003E-2</v>
      </c>
      <c r="H21">
        <v>1.7000000000000001E-2</v>
      </c>
      <c r="I21">
        <v>0.111</v>
      </c>
      <c r="J21">
        <v>2.1000000000000001E-2</v>
      </c>
      <c r="K21">
        <v>0.13400000000000001</v>
      </c>
      <c r="L21" s="41">
        <f t="shared" ca="1" si="4"/>
        <v>0</v>
      </c>
      <c r="M21" s="42">
        <f t="shared" si="5"/>
        <v>0</v>
      </c>
      <c r="N21" s="43">
        <f t="shared" si="6"/>
        <v>0</v>
      </c>
      <c r="O21" s="43">
        <f t="shared" si="7"/>
        <v>0</v>
      </c>
      <c r="P21" s="43">
        <f t="shared" si="8"/>
        <v>0</v>
      </c>
      <c r="Q21" s="43">
        <f t="shared" si="9"/>
        <v>0</v>
      </c>
      <c r="R21" s="43">
        <f t="shared" si="10"/>
        <v>0</v>
      </c>
      <c r="S21" s="44">
        <f t="shared" si="11"/>
        <v>0</v>
      </c>
      <c r="T21" s="198">
        <f t="shared" ca="1" si="12"/>
        <v>0</v>
      </c>
      <c r="U21" s="46">
        <v>4000</v>
      </c>
      <c r="V21" s="46">
        <v>4000</v>
      </c>
      <c r="W21" s="46">
        <v>4000</v>
      </c>
      <c r="X21" s="46">
        <v>4000</v>
      </c>
      <c r="Y21" s="46">
        <v>4000</v>
      </c>
      <c r="Z21" s="46">
        <v>4000</v>
      </c>
      <c r="AA21" s="46">
        <v>4000</v>
      </c>
      <c r="AB21" s="197">
        <f t="shared" ca="1" si="13"/>
        <v>0</v>
      </c>
      <c r="AC21" s="50">
        <f t="shared" ca="1" si="14"/>
        <v>0</v>
      </c>
      <c r="AD21" s="50">
        <f t="shared" ca="1" si="15"/>
        <v>0</v>
      </c>
      <c r="AE21" s="50">
        <f t="shared" ca="1" si="16"/>
        <v>0</v>
      </c>
      <c r="AF21" s="50">
        <f t="shared" ca="1" si="17"/>
        <v>0</v>
      </c>
      <c r="AG21" s="50">
        <f t="shared" ca="1" si="18"/>
        <v>0</v>
      </c>
      <c r="AH21" s="51">
        <f t="shared" ca="1" si="19"/>
        <v>0</v>
      </c>
      <c r="AI21" s="35">
        <f t="shared" ca="1" si="20"/>
        <v>0</v>
      </c>
      <c r="AJ21" s="49">
        <f t="shared" ca="1" si="21"/>
        <v>0</v>
      </c>
      <c r="AK21" s="50">
        <f t="shared" ca="1" si="22"/>
        <v>0</v>
      </c>
      <c r="AL21" s="50">
        <f t="shared" ca="1" si="23"/>
        <v>0</v>
      </c>
      <c r="AM21" s="50">
        <f t="shared" ca="1" si="24"/>
        <v>0</v>
      </c>
      <c r="AN21" s="50">
        <f t="shared" ca="1" si="25"/>
        <v>0</v>
      </c>
      <c r="AO21" s="50">
        <f t="shared" ca="1" si="26"/>
        <v>0</v>
      </c>
      <c r="AP21" s="51">
        <f t="shared" ca="1" si="27"/>
        <v>0</v>
      </c>
      <c r="AQ21" s="36">
        <f t="shared" ca="1" si="28"/>
        <v>0</v>
      </c>
      <c r="AR21" s="49" t="str">
        <f t="shared" ca="1" si="29"/>
        <v/>
      </c>
      <c r="AS21" s="50" t="str">
        <f t="shared" ca="1" si="30"/>
        <v/>
      </c>
      <c r="AT21" s="50" t="str">
        <f t="shared" ca="1" si="31"/>
        <v/>
      </c>
      <c r="AU21" s="50" t="str">
        <f t="shared" ca="1" si="32"/>
        <v/>
      </c>
      <c r="AV21" s="50" t="str">
        <f t="shared" ca="1" si="33"/>
        <v/>
      </c>
      <c r="AW21" s="50" t="str">
        <f t="shared" ca="1" si="34"/>
        <v/>
      </c>
      <c r="AX21" s="51" t="str">
        <f t="shared" ca="1" si="35"/>
        <v/>
      </c>
      <c r="AY21" s="52" t="str">
        <f t="shared" ca="1" si="36"/>
        <v/>
      </c>
      <c r="AZ21" s="37">
        <f t="shared" si="37"/>
        <v>15151.515151515152</v>
      </c>
      <c r="BA21" s="37">
        <f t="shared" si="38"/>
        <v>9661.8357487922694</v>
      </c>
      <c r="BB21" s="37">
        <f t="shared" si="39"/>
        <v>8230.4526748971184</v>
      </c>
      <c r="BC21" s="37">
        <f t="shared" si="40"/>
        <v>39215.686274509797</v>
      </c>
      <c r="BD21" s="37">
        <f t="shared" si="41"/>
        <v>6006.0060060060059</v>
      </c>
      <c r="BE21" s="37">
        <f t="shared" si="42"/>
        <v>31746.031746031742</v>
      </c>
      <c r="BF21" s="37">
        <f t="shared" si="43"/>
        <v>4975.1243781094518</v>
      </c>
      <c r="BG21" s="38">
        <f t="shared" si="50"/>
        <v>0</v>
      </c>
      <c r="BH21" s="38">
        <f t="shared" si="44"/>
        <v>0</v>
      </c>
      <c r="BI21" s="38">
        <f t="shared" si="45"/>
        <v>0</v>
      </c>
      <c r="BJ21" s="38">
        <f t="shared" si="46"/>
        <v>0</v>
      </c>
      <c r="BK21" s="38">
        <f t="shared" si="47"/>
        <v>0</v>
      </c>
      <c r="BL21" s="38">
        <f t="shared" si="48"/>
        <v>0</v>
      </c>
      <c r="BM21" s="38">
        <f t="shared" si="49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>
        <v>4.7E-2</v>
      </c>
      <c r="F22">
        <v>5.0999999999999997E-2</v>
      </c>
      <c r="G22">
        <v>7.9000000000000001E-2</v>
      </c>
      <c r="H22">
        <v>4.9000000000000002E-2</v>
      </c>
      <c r="I22">
        <v>2.7E-2</v>
      </c>
      <c r="J22">
        <v>0.05</v>
      </c>
      <c r="K22">
        <v>0.21199999999999999</v>
      </c>
      <c r="L22" s="41">
        <f t="shared" ca="1" si="4"/>
        <v>168</v>
      </c>
      <c r="M22" s="42">
        <f t="shared" si="5"/>
        <v>0</v>
      </c>
      <c r="N22" s="43">
        <f t="shared" si="6"/>
        <v>0</v>
      </c>
      <c r="O22" s="43">
        <f t="shared" si="7"/>
        <v>0</v>
      </c>
      <c r="P22" s="43">
        <f t="shared" si="8"/>
        <v>0</v>
      </c>
      <c r="Q22" s="43">
        <f t="shared" si="9"/>
        <v>0</v>
      </c>
      <c r="R22" s="43">
        <f t="shared" si="10"/>
        <v>0</v>
      </c>
      <c r="S22" s="44">
        <f t="shared" si="11"/>
        <v>7</v>
      </c>
      <c r="T22" s="198">
        <f t="shared" ca="1" si="12"/>
        <v>28</v>
      </c>
      <c r="U22" s="46">
        <v>4000</v>
      </c>
      <c r="V22" s="46">
        <v>4000</v>
      </c>
      <c r="W22" s="46">
        <v>4000</v>
      </c>
      <c r="X22" s="46">
        <v>4000</v>
      </c>
      <c r="Y22" s="46">
        <v>4000</v>
      </c>
      <c r="Z22" s="46">
        <v>4000</v>
      </c>
      <c r="AA22" s="46">
        <v>4000</v>
      </c>
      <c r="AB22" s="197">
        <f t="shared" ca="1" si="13"/>
        <v>0</v>
      </c>
      <c r="AC22" s="50">
        <f t="shared" ca="1" si="14"/>
        <v>0</v>
      </c>
      <c r="AD22" s="50">
        <f t="shared" ca="1" si="15"/>
        <v>0</v>
      </c>
      <c r="AE22" s="50">
        <f t="shared" ca="1" si="16"/>
        <v>0</v>
      </c>
      <c r="AF22" s="50">
        <f t="shared" ca="1" si="17"/>
        <v>0</v>
      </c>
      <c r="AG22" s="50">
        <f t="shared" ca="1" si="18"/>
        <v>0</v>
      </c>
      <c r="AH22" s="51">
        <f t="shared" ca="1" si="19"/>
        <v>112000</v>
      </c>
      <c r="AI22" s="35">
        <f t="shared" ca="1" si="20"/>
        <v>112000</v>
      </c>
      <c r="AJ22" s="49">
        <f t="shared" ca="1" si="21"/>
        <v>0</v>
      </c>
      <c r="AK22" s="50">
        <f t="shared" ca="1" si="22"/>
        <v>0</v>
      </c>
      <c r="AL22" s="50">
        <f t="shared" ca="1" si="23"/>
        <v>0</v>
      </c>
      <c r="AM22" s="50">
        <f t="shared" ca="1" si="24"/>
        <v>0</v>
      </c>
      <c r="AN22" s="50">
        <f t="shared" ca="1" si="25"/>
        <v>0</v>
      </c>
      <c r="AO22" s="50">
        <f t="shared" ca="1" si="26"/>
        <v>0</v>
      </c>
      <c r="AP22" s="51">
        <f t="shared" ca="1" si="27"/>
        <v>35.616</v>
      </c>
      <c r="AQ22" s="36">
        <f t="shared" ca="1" si="28"/>
        <v>35.616</v>
      </c>
      <c r="AR22" s="49" t="str">
        <f t="shared" ca="1" si="29"/>
        <v/>
      </c>
      <c r="AS22" s="50" t="str">
        <f t="shared" ca="1" si="30"/>
        <v/>
      </c>
      <c r="AT22" s="50" t="str">
        <f t="shared" ca="1" si="31"/>
        <v/>
      </c>
      <c r="AU22" s="50" t="str">
        <f t="shared" ca="1" si="32"/>
        <v/>
      </c>
      <c r="AV22" s="50" t="str">
        <f t="shared" ca="1" si="33"/>
        <v/>
      </c>
      <c r="AW22" s="50" t="str">
        <f t="shared" ca="1" si="34"/>
        <v/>
      </c>
      <c r="AX22" s="51">
        <f t="shared" ca="1" si="35"/>
        <v>3144.6540880503144</v>
      </c>
      <c r="AY22" s="52">
        <f t="shared" ca="1" si="36"/>
        <v>3144.6540880503144</v>
      </c>
      <c r="AZ22" s="37">
        <f t="shared" si="37"/>
        <v>14184.397163120566</v>
      </c>
      <c r="BA22" s="37">
        <f t="shared" si="38"/>
        <v>13071.895424836601</v>
      </c>
      <c r="BB22" s="37">
        <f t="shared" si="39"/>
        <v>8438.818565400843</v>
      </c>
      <c r="BC22" s="37">
        <f t="shared" si="40"/>
        <v>13605.442176870747</v>
      </c>
      <c r="BD22" s="37">
        <f t="shared" si="41"/>
        <v>24691.358024691355</v>
      </c>
      <c r="BE22" s="37">
        <f t="shared" si="42"/>
        <v>13333.333333333332</v>
      </c>
      <c r="BF22" s="37">
        <f t="shared" si="43"/>
        <v>3144.6540880503144</v>
      </c>
      <c r="BG22" s="38">
        <f t="shared" si="50"/>
        <v>0</v>
      </c>
      <c r="BH22" s="38">
        <f t="shared" si="44"/>
        <v>0</v>
      </c>
      <c r="BI22" s="38">
        <f t="shared" si="45"/>
        <v>0</v>
      </c>
      <c r="BJ22" s="38">
        <f t="shared" si="46"/>
        <v>0</v>
      </c>
      <c r="BK22" s="38">
        <f t="shared" si="47"/>
        <v>0</v>
      </c>
      <c r="BL22" s="38">
        <f t="shared" si="48"/>
        <v>0</v>
      </c>
      <c r="BM22" s="38">
        <f t="shared" si="49"/>
        <v>7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>
        <v>0.11899999999999999</v>
      </c>
      <c r="F23">
        <v>5.2999999999999999E-2</v>
      </c>
      <c r="G23">
        <v>5.6000000000000001E-2</v>
      </c>
      <c r="H23">
        <v>0.10100000000000001</v>
      </c>
      <c r="I23">
        <v>5.5E-2</v>
      </c>
      <c r="J23">
        <v>5.6000000000000001E-2</v>
      </c>
      <c r="K23">
        <v>5.7000000000000002E-2</v>
      </c>
      <c r="L23" s="41">
        <f t="shared" ca="1" si="4"/>
        <v>0</v>
      </c>
      <c r="M23" s="42">
        <f t="shared" si="5"/>
        <v>0</v>
      </c>
      <c r="N23" s="43">
        <f t="shared" si="6"/>
        <v>0</v>
      </c>
      <c r="O23" s="43">
        <f t="shared" si="7"/>
        <v>0</v>
      </c>
      <c r="P23" s="43">
        <f t="shared" si="8"/>
        <v>0</v>
      </c>
      <c r="Q23" s="43">
        <f t="shared" si="9"/>
        <v>0</v>
      </c>
      <c r="R23" s="43">
        <f t="shared" si="10"/>
        <v>0</v>
      </c>
      <c r="S23" s="44">
        <f t="shared" si="11"/>
        <v>0</v>
      </c>
      <c r="T23" s="198">
        <f t="shared" ca="1" si="12"/>
        <v>0</v>
      </c>
      <c r="U23" s="46">
        <v>4000</v>
      </c>
      <c r="V23" s="46">
        <v>4000</v>
      </c>
      <c r="W23" s="46">
        <v>4000</v>
      </c>
      <c r="X23" s="46">
        <v>4000</v>
      </c>
      <c r="Y23" s="46">
        <v>4000</v>
      </c>
      <c r="Z23" s="46">
        <v>4000</v>
      </c>
      <c r="AA23" s="46">
        <v>4000</v>
      </c>
      <c r="AB23" s="197">
        <f t="shared" ca="1" si="13"/>
        <v>0</v>
      </c>
      <c r="AC23" s="50">
        <f t="shared" ca="1" si="14"/>
        <v>0</v>
      </c>
      <c r="AD23" s="50">
        <f t="shared" ca="1" si="15"/>
        <v>0</v>
      </c>
      <c r="AE23" s="50">
        <f t="shared" ca="1" si="16"/>
        <v>0</v>
      </c>
      <c r="AF23" s="50">
        <f t="shared" ca="1" si="17"/>
        <v>0</v>
      </c>
      <c r="AG23" s="50">
        <f t="shared" ca="1" si="18"/>
        <v>0</v>
      </c>
      <c r="AH23" s="51">
        <f t="shared" ca="1" si="19"/>
        <v>0</v>
      </c>
      <c r="AI23" s="35">
        <f t="shared" ca="1" si="20"/>
        <v>0</v>
      </c>
      <c r="AJ23" s="49">
        <f t="shared" ca="1" si="21"/>
        <v>0</v>
      </c>
      <c r="AK23" s="50">
        <f t="shared" ca="1" si="22"/>
        <v>0</v>
      </c>
      <c r="AL23" s="50">
        <f t="shared" ca="1" si="23"/>
        <v>0</v>
      </c>
      <c r="AM23" s="50">
        <f t="shared" ca="1" si="24"/>
        <v>0</v>
      </c>
      <c r="AN23" s="50">
        <f t="shared" ca="1" si="25"/>
        <v>0</v>
      </c>
      <c r="AO23" s="50">
        <f t="shared" ca="1" si="26"/>
        <v>0</v>
      </c>
      <c r="AP23" s="51">
        <f t="shared" ca="1" si="27"/>
        <v>0</v>
      </c>
      <c r="AQ23" s="36">
        <f t="shared" ca="1" si="28"/>
        <v>0</v>
      </c>
      <c r="AR23" s="49" t="str">
        <f t="shared" ca="1" si="29"/>
        <v/>
      </c>
      <c r="AS23" s="50" t="str">
        <f t="shared" ca="1" si="30"/>
        <v/>
      </c>
      <c r="AT23" s="50" t="str">
        <f t="shared" ca="1" si="31"/>
        <v/>
      </c>
      <c r="AU23" s="50" t="str">
        <f t="shared" ca="1" si="32"/>
        <v/>
      </c>
      <c r="AV23" s="50" t="str">
        <f t="shared" ca="1" si="33"/>
        <v/>
      </c>
      <c r="AW23" s="50" t="str">
        <f t="shared" ca="1" si="34"/>
        <v/>
      </c>
      <c r="AX23" s="51" t="str">
        <f t="shared" ca="1" si="35"/>
        <v/>
      </c>
      <c r="AY23" s="52" t="str">
        <f t="shared" ca="1" si="36"/>
        <v/>
      </c>
      <c r="AZ23" s="37">
        <f t="shared" si="37"/>
        <v>5602.2408963585431</v>
      </c>
      <c r="BA23" s="37">
        <f t="shared" si="38"/>
        <v>12578.616352201258</v>
      </c>
      <c r="BB23" s="37">
        <f t="shared" si="39"/>
        <v>11904.761904761905</v>
      </c>
      <c r="BC23" s="37">
        <f t="shared" si="40"/>
        <v>6600.6600660065997</v>
      </c>
      <c r="BD23" s="37">
        <f t="shared" si="41"/>
        <v>12121.21212121212</v>
      </c>
      <c r="BE23" s="37">
        <f t="shared" si="42"/>
        <v>11904.761904761905</v>
      </c>
      <c r="BF23" s="37">
        <f t="shared" si="43"/>
        <v>11695.906432748538</v>
      </c>
      <c r="BG23" s="38">
        <f t="shared" si="50"/>
        <v>0</v>
      </c>
      <c r="BH23" s="38">
        <f t="shared" si="44"/>
        <v>0</v>
      </c>
      <c r="BI23" s="38">
        <f t="shared" si="45"/>
        <v>0</v>
      </c>
      <c r="BJ23" s="38">
        <f t="shared" si="46"/>
        <v>0</v>
      </c>
      <c r="BK23" s="38">
        <f t="shared" si="47"/>
        <v>0</v>
      </c>
      <c r="BL23" s="38">
        <f t="shared" si="48"/>
        <v>0</v>
      </c>
      <c r="BM23" s="38">
        <f t="shared" si="49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>
        <v>6.9000000000000006E-2</v>
      </c>
      <c r="F24">
        <v>0.12</v>
      </c>
      <c r="G24">
        <v>7.5999999999999998E-2</v>
      </c>
      <c r="H24">
        <v>5.7000000000000002E-2</v>
      </c>
      <c r="I24">
        <v>4.4999999999999998E-2</v>
      </c>
      <c r="J24">
        <v>0.127</v>
      </c>
      <c r="K24">
        <v>2.1000000000000001E-2</v>
      </c>
      <c r="L24" s="41">
        <f t="shared" ca="1" si="4"/>
        <v>0</v>
      </c>
      <c r="M24" s="42">
        <f t="shared" si="5"/>
        <v>0</v>
      </c>
      <c r="N24" s="43">
        <f t="shared" si="6"/>
        <v>0</v>
      </c>
      <c r="O24" s="43">
        <f t="shared" si="7"/>
        <v>0</v>
      </c>
      <c r="P24" s="43">
        <f t="shared" si="8"/>
        <v>0</v>
      </c>
      <c r="Q24" s="43">
        <f t="shared" si="9"/>
        <v>0</v>
      </c>
      <c r="R24" s="43">
        <f t="shared" si="10"/>
        <v>0</v>
      </c>
      <c r="S24" s="44">
        <f t="shared" si="11"/>
        <v>0</v>
      </c>
      <c r="T24" s="198">
        <f t="shared" ca="1" si="12"/>
        <v>0</v>
      </c>
      <c r="U24" s="46">
        <v>4000</v>
      </c>
      <c r="V24" s="46">
        <v>4000</v>
      </c>
      <c r="W24" s="46">
        <v>4000</v>
      </c>
      <c r="X24" s="46">
        <v>4000</v>
      </c>
      <c r="Y24" s="46">
        <v>4000</v>
      </c>
      <c r="Z24" s="46">
        <v>4000</v>
      </c>
      <c r="AA24" s="46">
        <v>4000</v>
      </c>
      <c r="AB24" s="197">
        <f t="shared" ca="1" si="13"/>
        <v>0</v>
      </c>
      <c r="AC24" s="50">
        <f t="shared" ca="1" si="14"/>
        <v>0</v>
      </c>
      <c r="AD24" s="50">
        <f t="shared" ca="1" si="15"/>
        <v>0</v>
      </c>
      <c r="AE24" s="50">
        <f t="shared" ca="1" si="16"/>
        <v>0</v>
      </c>
      <c r="AF24" s="50">
        <f t="shared" ca="1" si="17"/>
        <v>0</v>
      </c>
      <c r="AG24" s="50">
        <f t="shared" ca="1" si="18"/>
        <v>0</v>
      </c>
      <c r="AH24" s="51">
        <f t="shared" ca="1" si="19"/>
        <v>0</v>
      </c>
      <c r="AI24" s="35">
        <f t="shared" ca="1" si="20"/>
        <v>0</v>
      </c>
      <c r="AJ24" s="49">
        <f t="shared" ca="1" si="21"/>
        <v>0</v>
      </c>
      <c r="AK24" s="50">
        <f t="shared" ca="1" si="22"/>
        <v>0</v>
      </c>
      <c r="AL24" s="50">
        <f t="shared" ca="1" si="23"/>
        <v>0</v>
      </c>
      <c r="AM24" s="50">
        <f t="shared" ca="1" si="24"/>
        <v>0</v>
      </c>
      <c r="AN24" s="50">
        <f t="shared" ca="1" si="25"/>
        <v>0</v>
      </c>
      <c r="AO24" s="50">
        <f t="shared" ca="1" si="26"/>
        <v>0</v>
      </c>
      <c r="AP24" s="51">
        <f t="shared" ca="1" si="27"/>
        <v>0</v>
      </c>
      <c r="AQ24" s="36">
        <f t="shared" ca="1" si="28"/>
        <v>0</v>
      </c>
      <c r="AR24" s="49" t="str">
        <f t="shared" ca="1" si="29"/>
        <v/>
      </c>
      <c r="AS24" s="50" t="str">
        <f t="shared" ca="1" si="30"/>
        <v/>
      </c>
      <c r="AT24" s="50" t="str">
        <f t="shared" ca="1" si="31"/>
        <v/>
      </c>
      <c r="AU24" s="50" t="str">
        <f t="shared" ca="1" si="32"/>
        <v/>
      </c>
      <c r="AV24" s="50" t="str">
        <f t="shared" ca="1" si="33"/>
        <v/>
      </c>
      <c r="AW24" s="50" t="str">
        <f t="shared" ca="1" si="34"/>
        <v/>
      </c>
      <c r="AX24" s="51" t="str">
        <f t="shared" ca="1" si="35"/>
        <v/>
      </c>
      <c r="AY24" s="52" t="str">
        <f t="shared" ca="1" si="36"/>
        <v/>
      </c>
      <c r="AZ24" s="37">
        <f t="shared" si="37"/>
        <v>9661.8357487922694</v>
      </c>
      <c r="BA24" s="37">
        <f t="shared" si="38"/>
        <v>5555.5555555555557</v>
      </c>
      <c r="BB24" s="37">
        <f t="shared" si="39"/>
        <v>8771.9298245614027</v>
      </c>
      <c r="BC24" s="37">
        <f t="shared" si="40"/>
        <v>11695.906432748538</v>
      </c>
      <c r="BD24" s="37">
        <f t="shared" si="41"/>
        <v>14814.814814814814</v>
      </c>
      <c r="BE24" s="37">
        <f t="shared" si="42"/>
        <v>5249.3438320209971</v>
      </c>
      <c r="BF24" s="37">
        <f t="shared" si="43"/>
        <v>31746.031746031742</v>
      </c>
      <c r="BG24" s="38">
        <f t="shared" si="50"/>
        <v>0</v>
      </c>
      <c r="BH24" s="38">
        <f t="shared" si="44"/>
        <v>0</v>
      </c>
      <c r="BI24" s="38">
        <f t="shared" si="45"/>
        <v>0</v>
      </c>
      <c r="BJ24" s="38">
        <f t="shared" si="46"/>
        <v>0</v>
      </c>
      <c r="BK24" s="38">
        <f t="shared" si="47"/>
        <v>0</v>
      </c>
      <c r="BL24" s="38">
        <f t="shared" si="48"/>
        <v>0</v>
      </c>
      <c r="BM24" s="38">
        <f t="shared" si="49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>
        <v>0.109</v>
      </c>
      <c r="F25">
        <v>5.7000000000000002E-2</v>
      </c>
      <c r="G25">
        <v>6.3E-2</v>
      </c>
      <c r="H25">
        <v>4.5999999999999999E-2</v>
      </c>
      <c r="I25">
        <v>4.2000000000000003E-2</v>
      </c>
      <c r="J25">
        <v>4.2999999999999997E-2</v>
      </c>
      <c r="K25">
        <v>0.151</v>
      </c>
      <c r="L25" s="41">
        <f t="shared" ca="1" si="4"/>
        <v>168</v>
      </c>
      <c r="M25" s="42">
        <f t="shared" si="5"/>
        <v>0</v>
      </c>
      <c r="N25" s="43">
        <f t="shared" si="6"/>
        <v>0</v>
      </c>
      <c r="O25" s="43">
        <f t="shared" si="7"/>
        <v>0</v>
      </c>
      <c r="P25" s="43">
        <f t="shared" si="8"/>
        <v>0</v>
      </c>
      <c r="Q25" s="43">
        <f t="shared" si="9"/>
        <v>0</v>
      </c>
      <c r="R25" s="43">
        <f t="shared" si="10"/>
        <v>0</v>
      </c>
      <c r="S25" s="44">
        <f t="shared" si="11"/>
        <v>7</v>
      </c>
      <c r="T25" s="198">
        <f t="shared" ca="1" si="12"/>
        <v>28</v>
      </c>
      <c r="U25" s="46">
        <v>4000</v>
      </c>
      <c r="V25" s="46">
        <v>4000</v>
      </c>
      <c r="W25" s="46">
        <v>4000</v>
      </c>
      <c r="X25" s="46">
        <v>4000</v>
      </c>
      <c r="Y25" s="46">
        <v>4000</v>
      </c>
      <c r="Z25" s="46">
        <v>4000</v>
      </c>
      <c r="AA25" s="46">
        <v>4000</v>
      </c>
      <c r="AB25" s="197">
        <f t="shared" ca="1" si="13"/>
        <v>0</v>
      </c>
      <c r="AC25" s="50">
        <f t="shared" ca="1" si="14"/>
        <v>0</v>
      </c>
      <c r="AD25" s="50">
        <f t="shared" ca="1" si="15"/>
        <v>0</v>
      </c>
      <c r="AE25" s="50">
        <f t="shared" ca="1" si="16"/>
        <v>0</v>
      </c>
      <c r="AF25" s="50">
        <f t="shared" ca="1" si="17"/>
        <v>0</v>
      </c>
      <c r="AG25" s="50">
        <f t="shared" ca="1" si="18"/>
        <v>0</v>
      </c>
      <c r="AH25" s="51">
        <f t="shared" ca="1" si="19"/>
        <v>112000</v>
      </c>
      <c r="AI25" s="35">
        <f t="shared" ca="1" si="20"/>
        <v>112000</v>
      </c>
      <c r="AJ25" s="49">
        <f t="shared" ca="1" si="21"/>
        <v>0</v>
      </c>
      <c r="AK25" s="50">
        <f t="shared" ca="1" si="22"/>
        <v>0</v>
      </c>
      <c r="AL25" s="50">
        <f t="shared" ca="1" si="23"/>
        <v>0</v>
      </c>
      <c r="AM25" s="50">
        <f t="shared" ca="1" si="24"/>
        <v>0</v>
      </c>
      <c r="AN25" s="50">
        <f t="shared" ca="1" si="25"/>
        <v>0</v>
      </c>
      <c r="AO25" s="50">
        <f t="shared" ca="1" si="26"/>
        <v>0</v>
      </c>
      <c r="AP25" s="51">
        <f t="shared" ca="1" si="27"/>
        <v>25.367999999999999</v>
      </c>
      <c r="AQ25" s="36">
        <f t="shared" ca="1" si="28"/>
        <v>25.367999999999999</v>
      </c>
      <c r="AR25" s="49" t="str">
        <f t="shared" ca="1" si="29"/>
        <v/>
      </c>
      <c r="AS25" s="50" t="str">
        <f t="shared" ca="1" si="30"/>
        <v/>
      </c>
      <c r="AT25" s="50" t="str">
        <f t="shared" ca="1" si="31"/>
        <v/>
      </c>
      <c r="AU25" s="50" t="str">
        <f t="shared" ca="1" si="32"/>
        <v/>
      </c>
      <c r="AV25" s="50" t="str">
        <f t="shared" ca="1" si="33"/>
        <v/>
      </c>
      <c r="AW25" s="50" t="str">
        <f t="shared" ca="1" si="34"/>
        <v/>
      </c>
      <c r="AX25" s="51">
        <f t="shared" ca="1" si="35"/>
        <v>4415.0110375275945</v>
      </c>
      <c r="AY25" s="52">
        <f t="shared" ca="1" si="36"/>
        <v>4415.0110375275945</v>
      </c>
      <c r="AZ25" s="37">
        <f t="shared" si="37"/>
        <v>6116.2079510703361</v>
      </c>
      <c r="BA25" s="37">
        <f t="shared" si="38"/>
        <v>11695.906432748538</v>
      </c>
      <c r="BB25" s="37">
        <f t="shared" si="39"/>
        <v>10582.010582010582</v>
      </c>
      <c r="BC25" s="37">
        <f t="shared" si="40"/>
        <v>14492.753623188406</v>
      </c>
      <c r="BD25" s="37">
        <f t="shared" si="41"/>
        <v>15873.015873015871</v>
      </c>
      <c r="BE25" s="37">
        <f t="shared" si="42"/>
        <v>15503.875968992248</v>
      </c>
      <c r="BF25" s="37">
        <f t="shared" si="43"/>
        <v>4415.0110375275935</v>
      </c>
      <c r="BG25" s="38">
        <f t="shared" si="50"/>
        <v>0</v>
      </c>
      <c r="BH25" s="38">
        <f t="shared" si="44"/>
        <v>0</v>
      </c>
      <c r="BI25" s="38">
        <f t="shared" si="45"/>
        <v>0</v>
      </c>
      <c r="BJ25" s="38">
        <f t="shared" si="46"/>
        <v>0</v>
      </c>
      <c r="BK25" s="38">
        <f t="shared" si="47"/>
        <v>0</v>
      </c>
      <c r="BL25" s="38">
        <f t="shared" si="48"/>
        <v>0</v>
      </c>
      <c r="BM25" s="38">
        <f t="shared" si="49"/>
        <v>7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>
        <v>0.13200000000000001</v>
      </c>
      <c r="F26">
        <v>8.1000000000000003E-2</v>
      </c>
      <c r="G26">
        <v>0.11799999999999999</v>
      </c>
      <c r="H26">
        <v>0.13400000000000001</v>
      </c>
      <c r="I26">
        <v>0.15</v>
      </c>
      <c r="J26">
        <v>0.128</v>
      </c>
      <c r="K26">
        <v>0.17599999999999999</v>
      </c>
      <c r="L26" s="41">
        <f t="shared" ca="1" si="4"/>
        <v>168</v>
      </c>
      <c r="M26" s="42">
        <f t="shared" si="5"/>
        <v>0</v>
      </c>
      <c r="N26" s="43">
        <f t="shared" si="6"/>
        <v>0</v>
      </c>
      <c r="O26" s="43">
        <f t="shared" si="7"/>
        <v>0</v>
      </c>
      <c r="P26" s="43">
        <f t="shared" si="8"/>
        <v>0</v>
      </c>
      <c r="Q26" s="43">
        <f t="shared" si="9"/>
        <v>0</v>
      </c>
      <c r="R26" s="43">
        <f t="shared" si="10"/>
        <v>0</v>
      </c>
      <c r="S26" s="44">
        <f t="shared" si="11"/>
        <v>7</v>
      </c>
      <c r="T26" s="198">
        <f t="shared" ca="1" si="12"/>
        <v>28</v>
      </c>
      <c r="U26" s="46">
        <v>4000</v>
      </c>
      <c r="V26" s="46">
        <v>4000</v>
      </c>
      <c r="W26" s="46">
        <v>4000</v>
      </c>
      <c r="X26" s="46">
        <v>4000</v>
      </c>
      <c r="Y26" s="46">
        <v>4000</v>
      </c>
      <c r="Z26" s="46">
        <v>4000</v>
      </c>
      <c r="AA26" s="46">
        <v>4000</v>
      </c>
      <c r="AB26" s="197">
        <f t="shared" ca="1" si="13"/>
        <v>0</v>
      </c>
      <c r="AC26" s="50">
        <f t="shared" ca="1" si="14"/>
        <v>0</v>
      </c>
      <c r="AD26" s="50">
        <f t="shared" ca="1" si="15"/>
        <v>0</v>
      </c>
      <c r="AE26" s="50">
        <f t="shared" ca="1" si="16"/>
        <v>0</v>
      </c>
      <c r="AF26" s="50">
        <f t="shared" ca="1" si="17"/>
        <v>0</v>
      </c>
      <c r="AG26" s="50">
        <f t="shared" ca="1" si="18"/>
        <v>0</v>
      </c>
      <c r="AH26" s="51">
        <f t="shared" ca="1" si="19"/>
        <v>112000</v>
      </c>
      <c r="AI26" s="35">
        <f t="shared" ca="1" si="20"/>
        <v>112000</v>
      </c>
      <c r="AJ26" s="49">
        <f t="shared" ca="1" si="21"/>
        <v>0</v>
      </c>
      <c r="AK26" s="50">
        <f t="shared" ca="1" si="22"/>
        <v>0</v>
      </c>
      <c r="AL26" s="50">
        <f t="shared" ca="1" si="23"/>
        <v>0</v>
      </c>
      <c r="AM26" s="50">
        <f t="shared" ca="1" si="24"/>
        <v>0</v>
      </c>
      <c r="AN26" s="50">
        <f t="shared" ca="1" si="25"/>
        <v>0</v>
      </c>
      <c r="AO26" s="50">
        <f t="shared" ca="1" si="26"/>
        <v>0</v>
      </c>
      <c r="AP26" s="51">
        <f t="shared" ca="1" si="27"/>
        <v>29.567999999999998</v>
      </c>
      <c r="AQ26" s="36">
        <f t="shared" ca="1" si="28"/>
        <v>29.567999999999998</v>
      </c>
      <c r="AR26" s="49" t="str">
        <f t="shared" ca="1" si="29"/>
        <v/>
      </c>
      <c r="AS26" s="50" t="str">
        <f t="shared" ca="1" si="30"/>
        <v/>
      </c>
      <c r="AT26" s="50" t="str">
        <f t="shared" ca="1" si="31"/>
        <v/>
      </c>
      <c r="AU26" s="50" t="str">
        <f t="shared" ca="1" si="32"/>
        <v/>
      </c>
      <c r="AV26" s="50" t="str">
        <f t="shared" ca="1" si="33"/>
        <v/>
      </c>
      <c r="AW26" s="50" t="str">
        <f t="shared" ca="1" si="34"/>
        <v/>
      </c>
      <c r="AX26" s="51">
        <f t="shared" ca="1" si="35"/>
        <v>3787.878787878788</v>
      </c>
      <c r="AY26" s="52">
        <f t="shared" ca="1" si="36"/>
        <v>3787.878787878788</v>
      </c>
      <c r="AZ26" s="37">
        <f t="shared" si="37"/>
        <v>5050.5050505050503</v>
      </c>
      <c r="BA26" s="37">
        <f t="shared" si="38"/>
        <v>8230.4526748971184</v>
      </c>
      <c r="BB26" s="37">
        <f t="shared" si="39"/>
        <v>5649.7175141242942</v>
      </c>
      <c r="BC26" s="37">
        <f t="shared" si="40"/>
        <v>4975.1243781094518</v>
      </c>
      <c r="BD26" s="37">
        <f t="shared" si="41"/>
        <v>4444.4444444444443</v>
      </c>
      <c r="BE26" s="37">
        <f t="shared" si="42"/>
        <v>5208.333333333333</v>
      </c>
      <c r="BF26" s="37">
        <f t="shared" si="43"/>
        <v>3787.878787878788</v>
      </c>
      <c r="BG26" s="38">
        <f t="shared" si="50"/>
        <v>0</v>
      </c>
      <c r="BH26" s="38">
        <f t="shared" si="44"/>
        <v>0</v>
      </c>
      <c r="BI26" s="38">
        <f t="shared" si="45"/>
        <v>0</v>
      </c>
      <c r="BJ26" s="38">
        <f t="shared" si="46"/>
        <v>0</v>
      </c>
      <c r="BK26" s="38">
        <v>0</v>
      </c>
      <c r="BL26" s="38">
        <f t="shared" si="48"/>
        <v>0</v>
      </c>
      <c r="BM26" s="38">
        <f t="shared" si="49"/>
        <v>7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>
        <v>8.8999999999999996E-2</v>
      </c>
      <c r="F27">
        <v>8.4000000000000005E-2</v>
      </c>
      <c r="G27">
        <v>0.115</v>
      </c>
      <c r="H27">
        <v>0.26600000000000001</v>
      </c>
      <c r="I27">
        <v>0.19700000000000001</v>
      </c>
      <c r="J27">
        <v>0.11600000000000001</v>
      </c>
      <c r="K27">
        <v>0.21099999999999999</v>
      </c>
      <c r="L27" s="41">
        <f t="shared" ca="1" si="4"/>
        <v>378</v>
      </c>
      <c r="M27" s="42">
        <f t="shared" si="5"/>
        <v>0</v>
      </c>
      <c r="N27" s="43">
        <f t="shared" si="6"/>
        <v>0</v>
      </c>
      <c r="O27" s="43">
        <f t="shared" si="7"/>
        <v>0</v>
      </c>
      <c r="P27" s="43">
        <f t="shared" si="8"/>
        <v>4</v>
      </c>
      <c r="Q27" s="43">
        <f t="shared" si="9"/>
        <v>3</v>
      </c>
      <c r="R27" s="43">
        <f t="shared" si="10"/>
        <v>0</v>
      </c>
      <c r="S27" s="44">
        <f t="shared" si="11"/>
        <v>7</v>
      </c>
      <c r="T27" s="198">
        <f t="shared" ca="1" si="12"/>
        <v>63</v>
      </c>
      <c r="U27" s="46">
        <v>4000</v>
      </c>
      <c r="V27" s="46">
        <v>4000</v>
      </c>
      <c r="W27" s="46">
        <v>4000</v>
      </c>
      <c r="X27" s="46">
        <v>4000</v>
      </c>
      <c r="Y27" s="46">
        <v>4000</v>
      </c>
      <c r="Z27" s="46">
        <v>4000</v>
      </c>
      <c r="AA27" s="46">
        <v>4000</v>
      </c>
      <c r="AB27" s="197">
        <f t="shared" ca="1" si="13"/>
        <v>0</v>
      </c>
      <c r="AC27" s="50">
        <f t="shared" ca="1" si="14"/>
        <v>0</v>
      </c>
      <c r="AD27" s="50">
        <f t="shared" ca="1" si="15"/>
        <v>0</v>
      </c>
      <c r="AE27" s="50">
        <f t="shared" ca="1" si="16"/>
        <v>80000</v>
      </c>
      <c r="AF27" s="50">
        <f t="shared" ca="1" si="17"/>
        <v>60000</v>
      </c>
      <c r="AG27" s="50">
        <f t="shared" ca="1" si="18"/>
        <v>0</v>
      </c>
      <c r="AH27" s="51">
        <f t="shared" ca="1" si="19"/>
        <v>112000</v>
      </c>
      <c r="AI27" s="35">
        <f t="shared" ca="1" si="20"/>
        <v>252000</v>
      </c>
      <c r="AJ27" s="49">
        <f t="shared" ca="1" si="21"/>
        <v>0</v>
      </c>
      <c r="AK27" s="50">
        <f t="shared" ca="1" si="22"/>
        <v>0</v>
      </c>
      <c r="AL27" s="50">
        <f t="shared" ca="1" si="23"/>
        <v>0</v>
      </c>
      <c r="AM27" s="50">
        <f t="shared" ca="1" si="24"/>
        <v>31.92</v>
      </c>
      <c r="AN27" s="50">
        <f t="shared" ca="1" si="25"/>
        <v>17.73</v>
      </c>
      <c r="AO27" s="50">
        <f t="shared" ca="1" si="26"/>
        <v>0</v>
      </c>
      <c r="AP27" s="51">
        <f t="shared" ca="1" si="27"/>
        <v>35.448</v>
      </c>
      <c r="AQ27" s="36">
        <f t="shared" ca="1" si="28"/>
        <v>85.098000000000013</v>
      </c>
      <c r="AR27" s="49" t="str">
        <f t="shared" ca="1" si="29"/>
        <v/>
      </c>
      <c r="AS27" s="50" t="str">
        <f t="shared" ca="1" si="30"/>
        <v/>
      </c>
      <c r="AT27" s="50" t="str">
        <f t="shared" ca="1" si="31"/>
        <v/>
      </c>
      <c r="AU27" s="50">
        <f t="shared" ca="1" si="32"/>
        <v>2506.2656641604008</v>
      </c>
      <c r="AV27" s="50">
        <f t="shared" ca="1" si="33"/>
        <v>3384.0947546531302</v>
      </c>
      <c r="AW27" s="50" t="str">
        <f t="shared" ca="1" si="34"/>
        <v/>
      </c>
      <c r="AX27" s="51">
        <f t="shared" ca="1" si="35"/>
        <v>3159.5576619273302</v>
      </c>
      <c r="AY27" s="52">
        <f t="shared" ca="1" si="36"/>
        <v>2961.2916872311916</v>
      </c>
      <c r="AZ27" s="37">
        <f t="shared" si="37"/>
        <v>7490.63670411985</v>
      </c>
      <c r="BA27" s="37">
        <f t="shared" si="38"/>
        <v>7936.5079365079355</v>
      </c>
      <c r="BB27" s="37">
        <f t="shared" si="39"/>
        <v>5797.101449275362</v>
      </c>
      <c r="BC27" s="37">
        <f t="shared" si="40"/>
        <v>2506.2656641604008</v>
      </c>
      <c r="BD27" s="37">
        <f t="shared" si="41"/>
        <v>3384.0947546531302</v>
      </c>
      <c r="BE27" s="37">
        <f t="shared" si="42"/>
        <v>5747.1264367816084</v>
      </c>
      <c r="BF27" s="37">
        <f t="shared" si="43"/>
        <v>3159.5576619273302</v>
      </c>
      <c r="BG27" s="38">
        <f t="shared" si="50"/>
        <v>0</v>
      </c>
      <c r="BH27" s="38">
        <f t="shared" si="44"/>
        <v>0</v>
      </c>
      <c r="BI27" s="38">
        <f t="shared" si="45"/>
        <v>0</v>
      </c>
      <c r="BJ27" s="38">
        <v>4</v>
      </c>
      <c r="BK27" s="38">
        <v>3</v>
      </c>
      <c r="BL27" s="38">
        <f t="shared" si="48"/>
        <v>0</v>
      </c>
      <c r="BM27" s="38">
        <f t="shared" si="49"/>
        <v>7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>
        <v>3.5000000000000003E-2</v>
      </c>
      <c r="F28">
        <v>0.39800000000000002</v>
      </c>
      <c r="G28">
        <v>0.16900000000000001</v>
      </c>
      <c r="H28">
        <v>0.20100000000000001</v>
      </c>
      <c r="I28">
        <v>0.18099999999999999</v>
      </c>
      <c r="J28">
        <v>0.51300000000000001</v>
      </c>
      <c r="K28">
        <v>0.11</v>
      </c>
      <c r="L28" s="41">
        <f t="shared" ca="1" si="4"/>
        <v>774</v>
      </c>
      <c r="M28" s="42">
        <f t="shared" si="5"/>
        <v>0</v>
      </c>
      <c r="N28" s="43">
        <f t="shared" si="6"/>
        <v>7</v>
      </c>
      <c r="O28" s="43">
        <f t="shared" si="7"/>
        <v>7</v>
      </c>
      <c r="P28" s="43">
        <f t="shared" si="8"/>
        <v>3</v>
      </c>
      <c r="Q28" s="43">
        <f t="shared" si="9"/>
        <v>3</v>
      </c>
      <c r="R28" s="43">
        <f t="shared" si="10"/>
        <v>9</v>
      </c>
      <c r="S28" s="44">
        <f t="shared" si="11"/>
        <v>0</v>
      </c>
      <c r="T28" s="198">
        <f t="shared" ca="1" si="12"/>
        <v>129</v>
      </c>
      <c r="U28" s="46">
        <v>4000</v>
      </c>
      <c r="V28" s="46">
        <v>4000</v>
      </c>
      <c r="W28" s="46">
        <v>4000</v>
      </c>
      <c r="X28" s="46">
        <v>4000</v>
      </c>
      <c r="Y28" s="46">
        <v>4000</v>
      </c>
      <c r="Z28" s="46">
        <v>4000</v>
      </c>
      <c r="AA28" s="46">
        <v>4000</v>
      </c>
      <c r="AB28" s="197">
        <f t="shared" ca="1" si="13"/>
        <v>0</v>
      </c>
      <c r="AC28" s="50">
        <f t="shared" ca="1" si="14"/>
        <v>112000</v>
      </c>
      <c r="AD28" s="50">
        <f t="shared" ca="1" si="15"/>
        <v>140000</v>
      </c>
      <c r="AE28" s="50">
        <f t="shared" ca="1" si="16"/>
        <v>60000</v>
      </c>
      <c r="AF28" s="50">
        <f t="shared" ca="1" si="17"/>
        <v>60000</v>
      </c>
      <c r="AG28" s="50">
        <f t="shared" ca="1" si="18"/>
        <v>144000</v>
      </c>
      <c r="AH28" s="51">
        <f t="shared" ca="1" si="19"/>
        <v>0</v>
      </c>
      <c r="AI28" s="35">
        <f t="shared" ca="1" si="20"/>
        <v>516000</v>
      </c>
      <c r="AJ28" s="49">
        <f t="shared" ca="1" si="21"/>
        <v>0</v>
      </c>
      <c r="AK28" s="50">
        <f t="shared" ca="1" si="22"/>
        <v>66.864000000000004</v>
      </c>
      <c r="AL28" s="50">
        <f t="shared" ca="1" si="23"/>
        <v>35.49</v>
      </c>
      <c r="AM28" s="50">
        <f t="shared" ca="1" si="24"/>
        <v>18.09</v>
      </c>
      <c r="AN28" s="50">
        <f t="shared" ca="1" si="25"/>
        <v>16.29</v>
      </c>
      <c r="AO28" s="50">
        <f t="shared" ca="1" si="26"/>
        <v>110.80800000000001</v>
      </c>
      <c r="AP28" s="51">
        <f t="shared" ca="1" si="27"/>
        <v>0</v>
      </c>
      <c r="AQ28" s="36">
        <f t="shared" ca="1" si="28"/>
        <v>247.54200000000003</v>
      </c>
      <c r="AR28" s="49" t="str">
        <f t="shared" ca="1" si="29"/>
        <v/>
      </c>
      <c r="AS28" s="50">
        <f t="shared" ca="1" si="30"/>
        <v>1675.0418760469011</v>
      </c>
      <c r="AT28" s="50">
        <f t="shared" ca="1" si="31"/>
        <v>3944.7731755424061</v>
      </c>
      <c r="AU28" s="50">
        <f t="shared" ca="1" si="32"/>
        <v>3316.7495854063018</v>
      </c>
      <c r="AV28" s="50">
        <f t="shared" ca="1" si="33"/>
        <v>3683.2412523020262</v>
      </c>
      <c r="AW28" s="50">
        <f t="shared" ca="1" si="34"/>
        <v>1299.545159194282</v>
      </c>
      <c r="AX28" s="51" t="str">
        <f t="shared" ca="1" si="35"/>
        <v/>
      </c>
      <c r="AY28" s="52">
        <f t="shared" ca="1" si="36"/>
        <v>2084.494752405652</v>
      </c>
      <c r="AZ28" s="37">
        <f t="shared" si="37"/>
        <v>19047.619047619046</v>
      </c>
      <c r="BA28" s="37">
        <f t="shared" si="38"/>
        <v>1675.0418760469011</v>
      </c>
      <c r="BB28" s="37">
        <f t="shared" si="39"/>
        <v>3944.7731755424056</v>
      </c>
      <c r="BC28" s="37">
        <f t="shared" si="40"/>
        <v>3316.7495854063013</v>
      </c>
      <c r="BD28" s="37">
        <f t="shared" si="41"/>
        <v>3683.2412523020257</v>
      </c>
      <c r="BE28" s="37">
        <f t="shared" si="42"/>
        <v>1299.545159194282</v>
      </c>
      <c r="BF28" s="37">
        <f t="shared" si="43"/>
        <v>6060.6060606060601</v>
      </c>
      <c r="BG28" s="38">
        <f t="shared" si="50"/>
        <v>0</v>
      </c>
      <c r="BH28" s="38">
        <f t="shared" si="44"/>
        <v>7</v>
      </c>
      <c r="BI28" s="38">
        <f t="shared" si="45"/>
        <v>7</v>
      </c>
      <c r="BJ28" s="38">
        <v>3</v>
      </c>
      <c r="BK28" s="38">
        <v>3</v>
      </c>
      <c r="BL28" s="38">
        <v>9</v>
      </c>
      <c r="BM28" s="38">
        <f t="shared" si="49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>
        <v>0.11899999999999999</v>
      </c>
      <c r="F29">
        <v>0.21299999999999999</v>
      </c>
      <c r="G29">
        <v>0.105</v>
      </c>
      <c r="H29">
        <v>8.6999999999999994E-2</v>
      </c>
      <c r="I29">
        <v>8.8999999999999996E-2</v>
      </c>
      <c r="J29">
        <v>0.13900000000000001</v>
      </c>
      <c r="K29">
        <v>0.111</v>
      </c>
      <c r="L29" s="56">
        <f t="shared" ca="1" si="4"/>
        <v>168</v>
      </c>
      <c r="M29" s="57">
        <f t="shared" si="5"/>
        <v>0</v>
      </c>
      <c r="N29" s="58">
        <f t="shared" si="6"/>
        <v>7</v>
      </c>
      <c r="O29" s="58">
        <f t="shared" si="7"/>
        <v>0</v>
      </c>
      <c r="P29" s="58">
        <f t="shared" si="8"/>
        <v>0</v>
      </c>
      <c r="Q29" s="58">
        <f t="shared" si="9"/>
        <v>0</v>
      </c>
      <c r="R29" s="58">
        <f t="shared" si="10"/>
        <v>0</v>
      </c>
      <c r="S29" s="59">
        <f t="shared" si="11"/>
        <v>0</v>
      </c>
      <c r="T29" s="196">
        <f t="shared" ca="1" si="12"/>
        <v>28</v>
      </c>
      <c r="U29" s="46">
        <v>4000</v>
      </c>
      <c r="V29" s="46">
        <v>4000</v>
      </c>
      <c r="W29" s="46">
        <v>4000</v>
      </c>
      <c r="X29" s="46">
        <v>4000</v>
      </c>
      <c r="Y29" s="46">
        <v>4000</v>
      </c>
      <c r="Z29" s="46">
        <v>4000</v>
      </c>
      <c r="AA29" s="46">
        <v>4000</v>
      </c>
      <c r="AB29" s="195">
        <f t="shared" ca="1" si="13"/>
        <v>0</v>
      </c>
      <c r="AC29" s="65">
        <f t="shared" ca="1" si="14"/>
        <v>112000</v>
      </c>
      <c r="AD29" s="65">
        <f t="shared" ca="1" si="15"/>
        <v>0</v>
      </c>
      <c r="AE29" s="65">
        <f t="shared" ca="1" si="16"/>
        <v>0</v>
      </c>
      <c r="AF29" s="65">
        <f t="shared" ca="1" si="17"/>
        <v>0</v>
      </c>
      <c r="AG29" s="65">
        <f t="shared" ca="1" si="18"/>
        <v>0</v>
      </c>
      <c r="AH29" s="66">
        <f t="shared" ca="1" si="19"/>
        <v>0</v>
      </c>
      <c r="AI29" s="35">
        <f t="shared" ca="1" si="20"/>
        <v>112000</v>
      </c>
      <c r="AJ29" s="64">
        <f t="shared" ca="1" si="21"/>
        <v>0</v>
      </c>
      <c r="AK29" s="65">
        <f t="shared" ca="1" si="22"/>
        <v>35.783999999999999</v>
      </c>
      <c r="AL29" s="65">
        <f t="shared" ca="1" si="23"/>
        <v>0</v>
      </c>
      <c r="AM29" s="65">
        <f t="shared" ca="1" si="24"/>
        <v>0</v>
      </c>
      <c r="AN29" s="65">
        <f t="shared" ca="1" si="25"/>
        <v>0</v>
      </c>
      <c r="AO29" s="65">
        <f t="shared" ca="1" si="26"/>
        <v>0</v>
      </c>
      <c r="AP29" s="66">
        <f t="shared" ca="1" si="27"/>
        <v>0</v>
      </c>
      <c r="AQ29" s="36">
        <f t="shared" ca="1" si="28"/>
        <v>35.783999999999999</v>
      </c>
      <c r="AR29" s="64" t="str">
        <f t="shared" ca="1" si="29"/>
        <v/>
      </c>
      <c r="AS29" s="65">
        <f t="shared" ca="1" si="30"/>
        <v>3129.8904538341158</v>
      </c>
      <c r="AT29" s="65" t="str">
        <f t="shared" ca="1" si="31"/>
        <v/>
      </c>
      <c r="AU29" s="65" t="str">
        <f t="shared" ca="1" si="32"/>
        <v/>
      </c>
      <c r="AV29" s="65" t="str">
        <f t="shared" ca="1" si="33"/>
        <v/>
      </c>
      <c r="AW29" s="65" t="str">
        <f t="shared" ca="1" si="34"/>
        <v/>
      </c>
      <c r="AX29" s="66" t="str">
        <f t="shared" ca="1" si="35"/>
        <v/>
      </c>
      <c r="AY29" s="67">
        <f t="shared" ca="1" si="36"/>
        <v>3129.8904538341158</v>
      </c>
      <c r="AZ29" s="37">
        <f t="shared" si="37"/>
        <v>5602.2408963585431</v>
      </c>
      <c r="BA29" s="37">
        <f t="shared" si="38"/>
        <v>3129.8904538341158</v>
      </c>
      <c r="BB29" s="37">
        <f t="shared" si="39"/>
        <v>6349.2063492063489</v>
      </c>
      <c r="BC29" s="37">
        <f t="shared" si="40"/>
        <v>7662.8352490421457</v>
      </c>
      <c r="BD29" s="37">
        <f t="shared" si="41"/>
        <v>7490.63670411985</v>
      </c>
      <c r="BE29" s="37">
        <f t="shared" si="42"/>
        <v>4796.1630695443637</v>
      </c>
      <c r="BF29" s="37">
        <f t="shared" si="43"/>
        <v>6006.0060060060059</v>
      </c>
      <c r="BG29" s="38">
        <f t="shared" si="50"/>
        <v>0</v>
      </c>
      <c r="BH29" s="38">
        <f t="shared" si="44"/>
        <v>7</v>
      </c>
      <c r="BI29" s="38">
        <f t="shared" si="45"/>
        <v>0</v>
      </c>
      <c r="BJ29" s="38">
        <f t="shared" si="46"/>
        <v>0</v>
      </c>
      <c r="BK29" s="38">
        <f t="shared" si="47"/>
        <v>0</v>
      </c>
      <c r="BL29" s="38">
        <f t="shared" si="48"/>
        <v>0</v>
      </c>
      <c r="BM29" s="38">
        <f t="shared" si="49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51">SUM(M6:M29)</f>
        <v>7</v>
      </c>
      <c r="N30" s="70">
        <f t="shared" si="51"/>
        <v>14</v>
      </c>
      <c r="O30" s="70">
        <f t="shared" si="51"/>
        <v>7</v>
      </c>
      <c r="P30" s="70">
        <f t="shared" si="51"/>
        <v>7</v>
      </c>
      <c r="Q30" s="70">
        <f t="shared" si="51"/>
        <v>6</v>
      </c>
      <c r="R30" s="70">
        <f t="shared" si="51"/>
        <v>9</v>
      </c>
      <c r="S30" s="70">
        <f t="shared" si="51"/>
        <v>49</v>
      </c>
      <c r="T30" s="71">
        <f t="shared" ca="1" si="51"/>
        <v>416</v>
      </c>
      <c r="U30" s="68"/>
      <c r="V30" s="68"/>
      <c r="W30" s="68"/>
      <c r="X30" s="68"/>
      <c r="Y30" s="68"/>
      <c r="Z30" s="68"/>
      <c r="AA30" s="68"/>
      <c r="AB30" s="70">
        <f t="shared" ref="AB30:AQ30" ca="1" si="52">SUM(AB6:AB29)</f>
        <v>112000</v>
      </c>
      <c r="AC30" s="70">
        <f t="shared" ca="1" si="52"/>
        <v>224000</v>
      </c>
      <c r="AD30" s="70">
        <f t="shared" ca="1" si="52"/>
        <v>140000</v>
      </c>
      <c r="AE30" s="70">
        <f t="shared" ca="1" si="52"/>
        <v>140000</v>
      </c>
      <c r="AF30" s="70">
        <f t="shared" ca="1" si="52"/>
        <v>120000</v>
      </c>
      <c r="AG30" s="70" t="e">
        <f t="shared" ca="1" si="52"/>
        <v>#VALUE!</v>
      </c>
      <c r="AH30" s="70">
        <f t="shared" ca="1" si="52"/>
        <v>784000</v>
      </c>
      <c r="AI30" s="71">
        <f t="shared" ca="1" si="52"/>
        <v>1664000</v>
      </c>
      <c r="AJ30" s="70">
        <f t="shared" ca="1" si="52"/>
        <v>26.207999999999998</v>
      </c>
      <c r="AK30" s="70">
        <f t="shared" ca="1" si="52"/>
        <v>102.648</v>
      </c>
      <c r="AL30" s="70">
        <f t="shared" ca="1" si="52"/>
        <v>35.49</v>
      </c>
      <c r="AM30" s="70">
        <f t="shared" ca="1" si="52"/>
        <v>50.010000000000005</v>
      </c>
      <c r="AN30" s="70">
        <f t="shared" ca="1" si="52"/>
        <v>34.019999999999996</v>
      </c>
      <c r="AO30" s="70" t="e">
        <f t="shared" ca="1" si="52"/>
        <v>#VALUE!</v>
      </c>
      <c r="AP30" s="70">
        <f t="shared" ca="1" si="52"/>
        <v>228.48</v>
      </c>
      <c r="AQ30" s="71">
        <f t="shared" ca="1" si="52"/>
        <v>587.66399999999999</v>
      </c>
      <c r="AR30" s="70">
        <f t="shared" ref="AR30:AY30" ca="1" si="53">AB30/AJ30</f>
        <v>4273.5042735042734</v>
      </c>
      <c r="AS30" s="70">
        <f t="shared" ca="1" si="53"/>
        <v>2182.214948172395</v>
      </c>
      <c r="AT30" s="70">
        <f t="shared" ca="1" si="53"/>
        <v>3944.7731755424061</v>
      </c>
      <c r="AU30" s="70">
        <f t="shared" ca="1" si="53"/>
        <v>2799.4401119776044</v>
      </c>
      <c r="AV30" s="70">
        <f t="shared" ca="1" si="53"/>
        <v>3527.3368606701943</v>
      </c>
      <c r="AW30" s="70" t="e">
        <f t="shared" ca="1" si="53"/>
        <v>#VALUE!</v>
      </c>
      <c r="AX30" s="70">
        <f t="shared" ca="1" si="53"/>
        <v>3431.372549019608</v>
      </c>
      <c r="AY30" s="72">
        <f t="shared" ca="1" si="53"/>
        <v>2831.5500013613223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28000</v>
      </c>
      <c r="AC31" s="80">
        <f ca="1">AC30/4</f>
        <v>56000</v>
      </c>
      <c r="AD31" s="68"/>
      <c r="AE31" s="68"/>
      <c r="AF31" s="68"/>
      <c r="AG31" s="68"/>
      <c r="AH31" s="80">
        <f ca="1">AH30/4</f>
        <v>196000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2000000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362.20800000000003</v>
      </c>
      <c r="AR32" s="68"/>
      <c r="AS32" s="68"/>
      <c r="AT32" s="68"/>
      <c r="AU32" s="68"/>
      <c r="AV32" s="68"/>
      <c r="AW32" s="68"/>
      <c r="AX32" s="68"/>
      <c r="AY32" s="81">
        <f ca="1">AI30</f>
        <v>1664000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68"/>
      <c r="D33" s="68"/>
      <c r="E33" s="68"/>
      <c r="F33" s="68"/>
      <c r="G33" s="68"/>
      <c r="H33" s="69"/>
      <c r="I33" s="69"/>
      <c r="J33" s="69"/>
      <c r="L33" s="190" t="s">
        <v>31</v>
      </c>
      <c r="M33" s="78">
        <f ca="1">AI30/AQ30</f>
        <v>2831.5500013613223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0.61635220125786172</v>
      </c>
      <c r="AR33" s="68"/>
      <c r="AS33" s="68"/>
      <c r="AT33" s="68"/>
      <c r="AU33" s="68"/>
      <c r="AV33" s="68"/>
      <c r="AW33" s="68"/>
      <c r="AX33" s="68"/>
      <c r="AY33" s="84">
        <f ca="1">M32-AY32</f>
        <v>336000</v>
      </c>
      <c r="AZ33" s="73">
        <f ca="1">AQ30*70%</f>
        <v>411.36479999999995</v>
      </c>
      <c r="BA33" s="73">
        <v>401.92739999999998</v>
      </c>
      <c r="BB33" s="73">
        <f ca="1">BA33+AZ33</f>
        <v>813.29219999999987</v>
      </c>
      <c r="BC33" s="73">
        <f ca="1">AY32</f>
        <v>1664000</v>
      </c>
      <c r="BD33" s="73">
        <f ca="1">BC33/BB33</f>
        <v>2046.0051135372996</v>
      </c>
      <c r="BE33" s="73"/>
      <c r="BF33" s="73"/>
    </row>
    <row r="34" spans="1:7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190" t="s">
        <v>32</v>
      </c>
      <c r="M34" s="85">
        <f ca="1">M33*3</f>
        <v>8494.6500040839674</v>
      </c>
      <c r="N34" s="86"/>
      <c r="O34" s="68"/>
      <c r="P34" s="68"/>
      <c r="Q34" s="68"/>
      <c r="R34" s="116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>
        <f ca="1">AQ32*0.7</f>
        <v>253.54560000000001</v>
      </c>
      <c r="BA34" s="73"/>
      <c r="BB34" s="73"/>
      <c r="BC34" s="73"/>
      <c r="BD34" s="73"/>
      <c r="BE34" s="73"/>
      <c r="BF34" s="73"/>
    </row>
    <row r="35" spans="1:7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78">
      <c r="A38" s="2"/>
      <c r="B38" s="2"/>
      <c r="M38" s="117"/>
      <c r="N38" s="117"/>
      <c r="O38" s="117"/>
      <c r="P38" s="117"/>
      <c r="Q38" s="117"/>
      <c r="R38" s="117"/>
      <c r="S38" s="117"/>
      <c r="T38" s="117"/>
    </row>
    <row r="39" spans="1:78">
      <c r="T39" s="118"/>
    </row>
    <row r="44" spans="1:78">
      <c r="A44" s="119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9" priority="1" operator="containsText" text="Paid">
      <formula>NOT(ISERROR(SEARCH("Paid",B6)))</formula>
    </cfRule>
    <cfRule type="containsText" dxfId="8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53"/>
  <sheetViews>
    <sheetView topLeftCell="E10" zoomScale="60" zoomScaleNormal="60" workbookViewId="0">
      <selection activeCell="BM16" sqref="BM16"/>
    </sheetView>
  </sheetViews>
  <sheetFormatPr defaultRowHeight="14.4"/>
  <cols>
    <col min="1" max="1" width="12.44140625" bestFit="1" customWidth="1"/>
    <col min="2" max="2" width="13" bestFit="1" customWidth="1"/>
    <col min="3" max="3" width="11.6640625" bestFit="1" customWidth="1"/>
    <col min="4" max="4" width="8.77734375" customWidth="1"/>
    <col min="5" max="5" width="8.21875" bestFit="1" customWidth="1"/>
    <col min="6" max="6" width="9.5546875" bestFit="1" customWidth="1"/>
    <col min="7" max="7" width="9.77734375" bestFit="1" customWidth="1"/>
    <col min="8" max="8" width="6.77734375" bestFit="1" customWidth="1"/>
    <col min="9" max="9" width="7.44140625" bestFit="1" customWidth="1"/>
    <col min="10" max="10" width="6.77734375" bestFit="1" customWidth="1"/>
    <col min="11" max="11" width="8.44140625" bestFit="1" customWidth="1"/>
    <col min="12" max="12" width="12.21875" bestFit="1" customWidth="1"/>
    <col min="13" max="13" width="16.5546875" hidden="1" customWidth="1"/>
    <col min="14" max="14" width="6" hidden="1" customWidth="1"/>
    <col min="15" max="15" width="8.44140625" hidden="1" customWidth="1"/>
    <col min="16" max="16" width="11.5546875" hidden="1" customWidth="1"/>
    <col min="17" max="17" width="8.44140625" hidden="1" customWidth="1"/>
    <col min="18" max="18" width="7.21875" hidden="1" customWidth="1"/>
    <col min="19" max="19" width="8" hidden="1" customWidth="1"/>
    <col min="20" max="20" width="9.5546875" bestFit="1" customWidth="1"/>
    <col min="21" max="27" width="9.5546875" customWidth="1"/>
    <col min="28" max="34" width="10.5546875" hidden="1" customWidth="1"/>
    <col min="35" max="35" width="14.88671875" customWidth="1"/>
    <col min="36" max="42" width="7.77734375" hidden="1" customWidth="1"/>
    <col min="43" max="43" width="12.88671875" customWidth="1"/>
    <col min="44" max="50" width="7.77734375" hidden="1" customWidth="1"/>
    <col min="51" max="51" width="12.21875" customWidth="1"/>
    <col min="52" max="52" width="10.44140625" bestFit="1" customWidth="1"/>
    <col min="53" max="53" width="9.77734375" bestFit="1" customWidth="1"/>
    <col min="54" max="54" width="9" bestFit="1" customWidth="1"/>
    <col min="55" max="55" width="13" bestFit="1" customWidth="1"/>
    <col min="56" max="56" width="13.109375" bestFit="1" customWidth="1"/>
    <col min="57" max="57" width="9.77734375" bestFit="1" customWidth="1"/>
    <col min="58" max="58" width="9.4414062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77734375" bestFit="1" customWidth="1"/>
    <col min="65" max="65" width="8" bestFit="1" customWidth="1"/>
    <col min="67" max="67" width="6.21875" bestFit="1" customWidth="1"/>
    <col min="68" max="68" width="2.77734375" bestFit="1" customWidth="1"/>
    <col min="77" max="77" width="5.21875" bestFit="1" customWidth="1"/>
    <col min="78" max="78" width="2.21875" bestFit="1" customWidth="1"/>
  </cols>
  <sheetData>
    <row r="1" spans="1:78" ht="15" customHeight="1">
      <c r="A1" s="314">
        <v>43466</v>
      </c>
      <c r="B1" s="315" t="s">
        <v>35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O1" s="1">
        <v>1</v>
      </c>
      <c r="BP1">
        <v>1</v>
      </c>
      <c r="BR1" s="1">
        <v>1</v>
      </c>
      <c r="BS1">
        <v>2</v>
      </c>
    </row>
    <row r="2" spans="1:78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O2">
        <v>2500</v>
      </c>
      <c r="BP2">
        <v>1</v>
      </c>
      <c r="BR2">
        <v>7000</v>
      </c>
      <c r="BS2">
        <v>1</v>
      </c>
    </row>
    <row r="3" spans="1:78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O3">
        <f>BO2+1000</f>
        <v>3500</v>
      </c>
      <c r="BP3">
        <v>0</v>
      </c>
      <c r="BR3">
        <f>BR2+1000</f>
        <v>8000</v>
      </c>
      <c r="BS3">
        <v>0</v>
      </c>
    </row>
    <row r="4" spans="1:78" ht="15" thickBot="1">
      <c r="B4" s="3"/>
      <c r="C4" s="246"/>
      <c r="D4" s="247"/>
      <c r="E4" s="246"/>
      <c r="F4" s="247"/>
      <c r="G4" s="247"/>
      <c r="H4" s="247"/>
      <c r="I4" s="247"/>
      <c r="J4" s="247"/>
      <c r="K4" s="248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O4">
        <f>BO3+1000</f>
        <v>4500</v>
      </c>
      <c r="BP4">
        <v>0</v>
      </c>
      <c r="BR4">
        <f>BR3+1000</f>
        <v>9000</v>
      </c>
      <c r="BS4">
        <v>0</v>
      </c>
    </row>
    <row r="5" spans="1:78" ht="15" thickBot="1">
      <c r="A5" s="10">
        <v>43466</v>
      </c>
      <c r="B5" s="3"/>
      <c r="C5" s="11" t="s">
        <v>16</v>
      </c>
      <c r="D5" s="210" t="s">
        <v>17</v>
      </c>
      <c r="E5" s="11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209" t="s">
        <v>24</v>
      </c>
      <c r="L5" s="214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>BO4+1000</f>
        <v>5500</v>
      </c>
      <c r="BP5">
        <v>0</v>
      </c>
      <c r="BR5">
        <f>BR4+1000</f>
        <v>10000</v>
      </c>
      <c r="BS5">
        <v>0</v>
      </c>
    </row>
    <row r="6" spans="1:78">
      <c r="A6" s="10">
        <v>43497</v>
      </c>
      <c r="B6" s="3" t="s">
        <v>46</v>
      </c>
      <c r="C6" s="206">
        <v>0</v>
      </c>
      <c r="D6" s="211">
        <v>4.1666666666666664E-2</v>
      </c>
      <c r="E6" s="194">
        <v>0.4</v>
      </c>
      <c r="F6" s="194">
        <v>0.4</v>
      </c>
      <c r="G6" s="194">
        <v>0.03</v>
      </c>
      <c r="H6" s="194">
        <v>0.18</v>
      </c>
      <c r="I6" s="194">
        <v>0.13</v>
      </c>
      <c r="J6" s="194">
        <v>0.28000000000000003</v>
      </c>
      <c r="K6" s="194">
        <v>0.46</v>
      </c>
      <c r="L6" s="215">
        <f t="shared" ref="L6:L29" ca="1" si="4">T6*6</f>
        <v>0</v>
      </c>
      <c r="M6" s="25">
        <f t="shared" ref="M6:M29" si="5">BG6</f>
        <v>0</v>
      </c>
      <c r="N6" s="26">
        <f t="shared" ref="N6:N29" si="6">BH6</f>
        <v>0</v>
      </c>
      <c r="O6" s="26">
        <f t="shared" ref="O6:O29" si="7">BI6</f>
        <v>0</v>
      </c>
      <c r="P6" s="26">
        <f t="shared" ref="P6:P29" si="8">BJ6</f>
        <v>0</v>
      </c>
      <c r="Q6" s="26">
        <f t="shared" ref="Q6:Q29" si="9">BK6</f>
        <v>0</v>
      </c>
      <c r="R6" s="26">
        <f t="shared" ref="R6:R29" si="10">BL6</f>
        <v>0</v>
      </c>
      <c r="S6" s="27">
        <f t="shared" ref="S6:S29" si="11">BM6</f>
        <v>0</v>
      </c>
      <c r="T6" s="203">
        <f t="shared" ref="T6:T29" ca="1" si="12">IFERROR(M6*M$4+N6*N$4+O6*O$4+P6*P$4+Q6*Q$4+R6*R$4+S6*S$4,"0")</f>
        <v>0</v>
      </c>
      <c r="U6" s="29">
        <v>6800</v>
      </c>
      <c r="V6" s="30">
        <v>6800</v>
      </c>
      <c r="W6" s="30">
        <v>6800</v>
      </c>
      <c r="X6" s="30">
        <v>6800</v>
      </c>
      <c r="Y6" s="30">
        <v>6800</v>
      </c>
      <c r="Z6" s="30">
        <v>6800</v>
      </c>
      <c r="AA6" s="31">
        <v>6800</v>
      </c>
      <c r="AB6" s="32">
        <f t="shared" ref="AB6:AB29" ca="1" si="13">M6*U6*AB$4</f>
        <v>0</v>
      </c>
      <c r="AC6" s="33">
        <f t="shared" ref="AC6:AC29" ca="1" si="14">N6*V6*AC$4</f>
        <v>0</v>
      </c>
      <c r="AD6" s="33">
        <f t="shared" ref="AD6:AD29" ca="1" si="15">O6*W6*AD$4</f>
        <v>0</v>
      </c>
      <c r="AE6" s="33">
        <f t="shared" ref="AE6:AE29" ca="1" si="16">P6*X6*AE$4</f>
        <v>0</v>
      </c>
      <c r="AF6" s="33">
        <f t="shared" ref="AF6:AF29" ca="1" si="17">Q6*Y6*AF$4</f>
        <v>0</v>
      </c>
      <c r="AG6" s="33">
        <f t="shared" ref="AG6:AG29" ca="1" si="18">R6*Z6*AG$4</f>
        <v>0</v>
      </c>
      <c r="AH6" s="34">
        <f t="shared" ref="AH6:AH29" ca="1" si="19">S6*AA6*AH$4</f>
        <v>0</v>
      </c>
      <c r="AI6" s="35">
        <f t="shared" ref="AI6:AI29" ca="1" si="20">SUM(AB6:AH6)</f>
        <v>0</v>
      </c>
      <c r="AJ6" s="32">
        <f t="shared" ref="AJ6:AJ29" ca="1" si="21">M6*AJ$4*60/$L$4*E6</f>
        <v>0</v>
      </c>
      <c r="AK6" s="33">
        <f t="shared" ref="AK6:AK29" ca="1" si="22">N6*AK$4*60/$L$4*F6</f>
        <v>0</v>
      </c>
      <c r="AL6" s="33">
        <f t="shared" ref="AL6:AL29" ca="1" si="23">O6*AL$4*60/$L$4*G6</f>
        <v>0</v>
      </c>
      <c r="AM6" s="33">
        <f t="shared" ref="AM6:AM29" ca="1" si="24">P6*AM$4*60/$L$4*H6</f>
        <v>0</v>
      </c>
      <c r="AN6" s="33">
        <f t="shared" ref="AN6:AN29" ca="1" si="25">Q6*AN$4*60/$L$4*I6</f>
        <v>0</v>
      </c>
      <c r="AO6" s="33">
        <f t="shared" ref="AO6:AO29" ca="1" si="26">R6*AO$4*60/$L$4*J6</f>
        <v>0</v>
      </c>
      <c r="AP6" s="34">
        <f t="shared" ref="AP6:AP29" ca="1" si="27">S6*AP$4*60/$L$4*K6</f>
        <v>0</v>
      </c>
      <c r="AQ6" s="36">
        <f t="shared" ref="AQ6:AQ29" ca="1" si="28">SUM(AJ6:AP6)</f>
        <v>0</v>
      </c>
      <c r="AR6" s="32" t="str">
        <f t="shared" ref="AR6:AR29" ca="1" si="29">IFERROR(AB6/AJ6,"")</f>
        <v/>
      </c>
      <c r="AS6" s="33" t="str">
        <f t="shared" ref="AS6:AS29" ca="1" si="30">IFERROR(AC6/AK6,"")</f>
        <v/>
      </c>
      <c r="AT6" s="33" t="str">
        <f t="shared" ref="AT6:AT29" ca="1" si="31">IFERROR(AD6/AL6,"")</f>
        <v/>
      </c>
      <c r="AU6" s="33" t="str">
        <f t="shared" ref="AU6:AU29" ca="1" si="32">IFERROR(AE6/AM6,"")</f>
        <v/>
      </c>
      <c r="AV6" s="33" t="str">
        <f t="shared" ref="AV6:AV29" ca="1" si="33">IFERROR(AF6/AN6,"")</f>
        <v/>
      </c>
      <c r="AW6" s="33" t="str">
        <f t="shared" ref="AW6:AW29" ca="1" si="34">IFERROR(AG6/AO6,"")</f>
        <v/>
      </c>
      <c r="AX6" s="34" t="str">
        <f t="shared" ref="AX6:AX29" ca="1" si="35">IFERROR(AH6/AP6,"")</f>
        <v/>
      </c>
      <c r="AY6" s="36" t="str">
        <f t="shared" ref="AY6:AY29" ca="1" si="36">IFERROR(AI6/AQ6,"")</f>
        <v/>
      </c>
      <c r="AZ6" s="37">
        <f t="shared" ref="AZ6:AZ29" si="37">IFERROR(U6/6/E6,"0")</f>
        <v>2833.333333333333</v>
      </c>
      <c r="BA6" s="37">
        <f t="shared" ref="BA6:BA29" si="38">IFERROR(V6/6/F6,"0")</f>
        <v>2833.333333333333</v>
      </c>
      <c r="BB6" s="37">
        <f t="shared" ref="BB6:BB29" si="39">IFERROR(W6/6/G6,"0")</f>
        <v>37777.777777777774</v>
      </c>
      <c r="BC6" s="37">
        <f t="shared" ref="BC6:BC29" si="40">IFERROR(X6/6/H6,"0")</f>
        <v>6296.2962962962965</v>
      </c>
      <c r="BD6" s="37">
        <f t="shared" ref="BD6:BD29" si="41">IFERROR(Y6/6/I6,"0")</f>
        <v>8717.9487179487169</v>
      </c>
      <c r="BE6" s="37">
        <f t="shared" ref="BE6:BE29" si="42">IFERROR(Z6/6/J6,"0")</f>
        <v>4047.6190476190468</v>
      </c>
      <c r="BF6" s="37">
        <f t="shared" ref="BF6:BF29" si="43">IFERROR(AA6/6/K6,"0")</f>
        <v>2463.7681159420285</v>
      </c>
      <c r="BG6" s="270"/>
      <c r="BH6" s="270"/>
      <c r="BI6" s="270"/>
      <c r="BJ6" s="270"/>
      <c r="BK6" s="270"/>
      <c r="BL6" s="270"/>
      <c r="BM6" s="270"/>
      <c r="BO6" s="120"/>
      <c r="BY6">
        <v>0</v>
      </c>
      <c r="BZ6">
        <v>5</v>
      </c>
    </row>
    <row r="7" spans="1:78">
      <c r="A7" s="10">
        <v>43525</v>
      </c>
      <c r="B7" s="3" t="s">
        <v>46</v>
      </c>
      <c r="C7" s="207">
        <v>4.1666666666666664E-2</v>
      </c>
      <c r="D7" s="212">
        <v>8.3333333333333329E-2</v>
      </c>
      <c r="E7" s="194">
        <v>0.05</v>
      </c>
      <c r="F7" s="194">
        <v>0.06</v>
      </c>
      <c r="G7" s="194">
        <v>0.01</v>
      </c>
      <c r="H7" s="194">
        <v>0.01</v>
      </c>
      <c r="I7" s="194">
        <v>0.02</v>
      </c>
      <c r="J7" s="194">
        <v>0.01</v>
      </c>
      <c r="K7" s="194">
        <v>0.03</v>
      </c>
      <c r="L7" s="216">
        <f t="shared" ca="1" si="4"/>
        <v>0</v>
      </c>
      <c r="M7" s="42">
        <f t="shared" si="5"/>
        <v>0</v>
      </c>
      <c r="N7" s="43">
        <f t="shared" si="6"/>
        <v>0</v>
      </c>
      <c r="O7" s="43">
        <f t="shared" si="7"/>
        <v>0</v>
      </c>
      <c r="P7" s="43">
        <f t="shared" si="8"/>
        <v>0</v>
      </c>
      <c r="Q7" s="43">
        <f t="shared" si="9"/>
        <v>0</v>
      </c>
      <c r="R7" s="43">
        <f t="shared" si="10"/>
        <v>0</v>
      </c>
      <c r="S7" s="44">
        <f t="shared" si="11"/>
        <v>0</v>
      </c>
      <c r="T7" s="204">
        <f t="shared" ca="1" si="12"/>
        <v>0</v>
      </c>
      <c r="U7" s="46">
        <v>6800</v>
      </c>
      <c r="V7" s="47">
        <v>6800</v>
      </c>
      <c r="W7" s="47">
        <v>6800</v>
      </c>
      <c r="X7" s="47">
        <v>6800</v>
      </c>
      <c r="Y7" s="47">
        <v>6800</v>
      </c>
      <c r="Z7" s="47">
        <v>6800</v>
      </c>
      <c r="AA7" s="48">
        <v>6800</v>
      </c>
      <c r="AB7" s="49">
        <f t="shared" ca="1" si="13"/>
        <v>0</v>
      </c>
      <c r="AC7" s="50">
        <f t="shared" ca="1" si="14"/>
        <v>0</v>
      </c>
      <c r="AD7" s="50">
        <f t="shared" ca="1" si="15"/>
        <v>0</v>
      </c>
      <c r="AE7" s="50">
        <f t="shared" ca="1" si="16"/>
        <v>0</v>
      </c>
      <c r="AF7" s="50">
        <f t="shared" ca="1" si="17"/>
        <v>0</v>
      </c>
      <c r="AG7" s="50">
        <f t="shared" ca="1" si="18"/>
        <v>0</v>
      </c>
      <c r="AH7" s="51">
        <f t="shared" ca="1" si="19"/>
        <v>0</v>
      </c>
      <c r="AI7" s="121">
        <f t="shared" ca="1" si="20"/>
        <v>0</v>
      </c>
      <c r="AJ7" s="49">
        <f t="shared" ca="1" si="21"/>
        <v>0</v>
      </c>
      <c r="AK7" s="50">
        <f t="shared" ca="1" si="22"/>
        <v>0</v>
      </c>
      <c r="AL7" s="50">
        <f t="shared" ca="1" si="23"/>
        <v>0</v>
      </c>
      <c r="AM7" s="50">
        <f t="shared" ca="1" si="24"/>
        <v>0</v>
      </c>
      <c r="AN7" s="50">
        <f t="shared" ca="1" si="25"/>
        <v>0</v>
      </c>
      <c r="AO7" s="50">
        <f t="shared" ca="1" si="26"/>
        <v>0</v>
      </c>
      <c r="AP7" s="51">
        <f t="shared" ca="1" si="27"/>
        <v>0</v>
      </c>
      <c r="AQ7" s="52">
        <f t="shared" ca="1" si="28"/>
        <v>0</v>
      </c>
      <c r="AR7" s="49" t="str">
        <f t="shared" ca="1" si="29"/>
        <v/>
      </c>
      <c r="AS7" s="50" t="str">
        <f t="shared" ca="1" si="30"/>
        <v/>
      </c>
      <c r="AT7" s="50" t="str">
        <f t="shared" ca="1" si="31"/>
        <v/>
      </c>
      <c r="AU7" s="50" t="str">
        <f t="shared" ca="1" si="32"/>
        <v/>
      </c>
      <c r="AV7" s="50" t="str">
        <f t="shared" ca="1" si="33"/>
        <v/>
      </c>
      <c r="AW7" s="50" t="str">
        <f t="shared" ca="1" si="34"/>
        <v/>
      </c>
      <c r="AX7" s="51" t="str">
        <f t="shared" ca="1" si="35"/>
        <v/>
      </c>
      <c r="AY7" s="52" t="str">
        <f t="shared" ca="1" si="36"/>
        <v/>
      </c>
      <c r="AZ7" s="37">
        <f t="shared" si="37"/>
        <v>22666.666666666664</v>
      </c>
      <c r="BA7" s="37">
        <f t="shared" si="38"/>
        <v>18888.888888888887</v>
      </c>
      <c r="BB7" s="37">
        <f t="shared" si="39"/>
        <v>113333.33333333333</v>
      </c>
      <c r="BC7" s="37">
        <f t="shared" si="40"/>
        <v>113333.33333333333</v>
      </c>
      <c r="BD7" s="37">
        <f t="shared" si="41"/>
        <v>56666.666666666664</v>
      </c>
      <c r="BE7" s="37">
        <f t="shared" si="42"/>
        <v>113333.33333333333</v>
      </c>
      <c r="BF7" s="37">
        <f t="shared" si="43"/>
        <v>37777.777777777774</v>
      </c>
      <c r="BG7" s="270"/>
      <c r="BH7" s="270"/>
      <c r="BI7" s="270"/>
      <c r="BJ7" s="270"/>
      <c r="BK7" s="270"/>
      <c r="BL7" s="270"/>
      <c r="BM7" s="270"/>
      <c r="BO7" s="120"/>
      <c r="BY7">
        <v>2000</v>
      </c>
      <c r="BZ7">
        <v>6</v>
      </c>
    </row>
    <row r="8" spans="1:78">
      <c r="A8" s="10">
        <v>43556</v>
      </c>
      <c r="B8" s="3" t="s">
        <v>46</v>
      </c>
      <c r="C8" s="207">
        <v>8.3333333333333329E-2</v>
      </c>
      <c r="D8" s="212">
        <v>0.125</v>
      </c>
      <c r="E8" s="194">
        <v>0.06</v>
      </c>
      <c r="F8" s="194">
        <v>0</v>
      </c>
      <c r="G8" s="194">
        <v>0</v>
      </c>
      <c r="H8" s="194">
        <v>0</v>
      </c>
      <c r="I8" s="194">
        <v>0</v>
      </c>
      <c r="J8" s="194">
        <v>0.02</v>
      </c>
      <c r="K8" s="194">
        <v>0</v>
      </c>
      <c r="L8" s="216">
        <f t="shared" ca="1" si="4"/>
        <v>0</v>
      </c>
      <c r="M8" s="42">
        <f t="shared" si="5"/>
        <v>0</v>
      </c>
      <c r="N8" s="43">
        <f t="shared" si="6"/>
        <v>0</v>
      </c>
      <c r="O8" s="43">
        <f t="shared" si="7"/>
        <v>0</v>
      </c>
      <c r="P8" s="43">
        <f t="shared" si="8"/>
        <v>0</v>
      </c>
      <c r="Q8" s="43">
        <f t="shared" si="9"/>
        <v>0</v>
      </c>
      <c r="R8" s="43">
        <f t="shared" si="10"/>
        <v>0</v>
      </c>
      <c r="S8" s="44">
        <f t="shared" si="11"/>
        <v>0</v>
      </c>
      <c r="T8" s="204">
        <f t="shared" ca="1" si="12"/>
        <v>0</v>
      </c>
      <c r="U8" s="46">
        <v>6800</v>
      </c>
      <c r="V8" s="47">
        <v>6800</v>
      </c>
      <c r="W8" s="47">
        <v>6800</v>
      </c>
      <c r="X8" s="47">
        <v>6800</v>
      </c>
      <c r="Y8" s="47">
        <v>6800</v>
      </c>
      <c r="Z8" s="47">
        <v>6800</v>
      </c>
      <c r="AA8" s="48">
        <v>6800</v>
      </c>
      <c r="AB8" s="49">
        <f t="shared" ca="1" si="13"/>
        <v>0</v>
      </c>
      <c r="AC8" s="50">
        <f t="shared" ca="1" si="14"/>
        <v>0</v>
      </c>
      <c r="AD8" s="50">
        <f t="shared" ca="1" si="15"/>
        <v>0</v>
      </c>
      <c r="AE8" s="50">
        <f t="shared" ca="1" si="16"/>
        <v>0</v>
      </c>
      <c r="AF8" s="50">
        <f t="shared" ca="1" si="17"/>
        <v>0</v>
      </c>
      <c r="AG8" s="50">
        <f t="shared" ca="1" si="18"/>
        <v>0</v>
      </c>
      <c r="AH8" s="51">
        <f t="shared" ca="1" si="19"/>
        <v>0</v>
      </c>
      <c r="AI8" s="121">
        <f t="shared" ca="1" si="20"/>
        <v>0</v>
      </c>
      <c r="AJ8" s="49">
        <f t="shared" ca="1" si="21"/>
        <v>0</v>
      </c>
      <c r="AK8" s="50">
        <f t="shared" ca="1" si="22"/>
        <v>0</v>
      </c>
      <c r="AL8" s="50">
        <f t="shared" ca="1" si="23"/>
        <v>0</v>
      </c>
      <c r="AM8" s="50">
        <f t="shared" ca="1" si="24"/>
        <v>0</v>
      </c>
      <c r="AN8" s="50">
        <f t="shared" ca="1" si="25"/>
        <v>0</v>
      </c>
      <c r="AO8" s="50">
        <f t="shared" ca="1" si="26"/>
        <v>0</v>
      </c>
      <c r="AP8" s="51">
        <f t="shared" ca="1" si="27"/>
        <v>0</v>
      </c>
      <c r="AQ8" s="52">
        <f t="shared" ca="1" si="28"/>
        <v>0</v>
      </c>
      <c r="AR8" s="49" t="str">
        <f t="shared" ca="1" si="29"/>
        <v/>
      </c>
      <c r="AS8" s="50" t="str">
        <f t="shared" ca="1" si="30"/>
        <v/>
      </c>
      <c r="AT8" s="50" t="str">
        <f t="shared" ca="1" si="31"/>
        <v/>
      </c>
      <c r="AU8" s="50" t="str">
        <f t="shared" ca="1" si="32"/>
        <v/>
      </c>
      <c r="AV8" s="50" t="str">
        <f t="shared" ca="1" si="33"/>
        <v/>
      </c>
      <c r="AW8" s="50" t="str">
        <f t="shared" ca="1" si="34"/>
        <v/>
      </c>
      <c r="AX8" s="51" t="str">
        <f t="shared" ca="1" si="35"/>
        <v/>
      </c>
      <c r="AY8" s="52" t="str">
        <f t="shared" ca="1" si="36"/>
        <v/>
      </c>
      <c r="AZ8" s="37">
        <f t="shared" si="37"/>
        <v>18888.888888888887</v>
      </c>
      <c r="BA8" s="37" t="str">
        <f t="shared" si="38"/>
        <v>0</v>
      </c>
      <c r="BB8" s="37" t="str">
        <f t="shared" si="39"/>
        <v>0</v>
      </c>
      <c r="BC8" s="37" t="str">
        <f t="shared" si="40"/>
        <v>0</v>
      </c>
      <c r="BD8" s="37" t="str">
        <f t="shared" si="41"/>
        <v>0</v>
      </c>
      <c r="BE8" s="37">
        <f t="shared" si="42"/>
        <v>56666.666666666664</v>
      </c>
      <c r="BF8" s="37" t="str">
        <f t="shared" si="43"/>
        <v>0</v>
      </c>
      <c r="BG8" s="270"/>
      <c r="BH8" s="270"/>
      <c r="BI8" s="270"/>
      <c r="BJ8" s="270"/>
      <c r="BK8" s="270"/>
      <c r="BL8" s="270"/>
      <c r="BM8" s="270"/>
      <c r="BO8" s="120"/>
      <c r="BY8">
        <v>3000</v>
      </c>
      <c r="BZ8">
        <v>6</v>
      </c>
    </row>
    <row r="9" spans="1:78">
      <c r="A9" s="10">
        <v>43586</v>
      </c>
      <c r="B9" s="3" t="s">
        <v>46</v>
      </c>
      <c r="C9" s="207">
        <v>0.125</v>
      </c>
      <c r="D9" s="212">
        <v>0.16666666666666666</v>
      </c>
      <c r="E9" s="194">
        <v>0</v>
      </c>
      <c r="F9" s="194">
        <v>0.01</v>
      </c>
      <c r="G9" s="194">
        <v>0</v>
      </c>
      <c r="H9" s="194">
        <v>0</v>
      </c>
      <c r="I9" s="194">
        <v>0</v>
      </c>
      <c r="J9" s="194">
        <v>0</v>
      </c>
      <c r="K9" s="194">
        <v>0</v>
      </c>
      <c r="L9" s="216">
        <f t="shared" ca="1" si="4"/>
        <v>0</v>
      </c>
      <c r="M9" s="42">
        <f t="shared" si="5"/>
        <v>0</v>
      </c>
      <c r="N9" s="43">
        <f t="shared" si="6"/>
        <v>0</v>
      </c>
      <c r="O9" s="43">
        <f t="shared" si="7"/>
        <v>0</v>
      </c>
      <c r="P9" s="43">
        <f t="shared" si="8"/>
        <v>0</v>
      </c>
      <c r="Q9" s="43">
        <f t="shared" si="9"/>
        <v>0</v>
      </c>
      <c r="R9" s="43">
        <f t="shared" si="10"/>
        <v>0</v>
      </c>
      <c r="S9" s="44">
        <f t="shared" si="11"/>
        <v>0</v>
      </c>
      <c r="T9" s="204">
        <f t="shared" ca="1" si="12"/>
        <v>0</v>
      </c>
      <c r="U9" s="46">
        <v>6800</v>
      </c>
      <c r="V9" s="47">
        <v>6800</v>
      </c>
      <c r="W9" s="47">
        <v>6800</v>
      </c>
      <c r="X9" s="47">
        <v>6800</v>
      </c>
      <c r="Y9" s="47">
        <v>6800</v>
      </c>
      <c r="Z9" s="47">
        <v>6800</v>
      </c>
      <c r="AA9" s="48">
        <v>6800</v>
      </c>
      <c r="AB9" s="49">
        <f t="shared" ca="1" si="13"/>
        <v>0</v>
      </c>
      <c r="AC9" s="50">
        <f t="shared" ca="1" si="14"/>
        <v>0</v>
      </c>
      <c r="AD9" s="50">
        <f t="shared" ca="1" si="15"/>
        <v>0</v>
      </c>
      <c r="AE9" s="50">
        <f t="shared" ca="1" si="16"/>
        <v>0</v>
      </c>
      <c r="AF9" s="50">
        <f t="shared" ca="1" si="17"/>
        <v>0</v>
      </c>
      <c r="AG9" s="50">
        <f t="shared" ca="1" si="18"/>
        <v>0</v>
      </c>
      <c r="AH9" s="51">
        <f t="shared" ca="1" si="19"/>
        <v>0</v>
      </c>
      <c r="AI9" s="121">
        <f t="shared" ca="1" si="20"/>
        <v>0</v>
      </c>
      <c r="AJ9" s="49">
        <f t="shared" ca="1" si="21"/>
        <v>0</v>
      </c>
      <c r="AK9" s="50">
        <f t="shared" ca="1" si="22"/>
        <v>0</v>
      </c>
      <c r="AL9" s="50">
        <f t="shared" ca="1" si="23"/>
        <v>0</v>
      </c>
      <c r="AM9" s="50">
        <f t="shared" ca="1" si="24"/>
        <v>0</v>
      </c>
      <c r="AN9" s="50">
        <f t="shared" ca="1" si="25"/>
        <v>0</v>
      </c>
      <c r="AO9" s="50">
        <f t="shared" ca="1" si="26"/>
        <v>0</v>
      </c>
      <c r="AP9" s="51">
        <f t="shared" ca="1" si="27"/>
        <v>0</v>
      </c>
      <c r="AQ9" s="52">
        <f t="shared" ca="1" si="28"/>
        <v>0</v>
      </c>
      <c r="AR9" s="49" t="str">
        <f t="shared" ca="1" si="29"/>
        <v/>
      </c>
      <c r="AS9" s="50" t="str">
        <f t="shared" ca="1" si="30"/>
        <v/>
      </c>
      <c r="AT9" s="50" t="str">
        <f t="shared" ca="1" si="31"/>
        <v/>
      </c>
      <c r="AU9" s="50" t="str">
        <f t="shared" ca="1" si="32"/>
        <v/>
      </c>
      <c r="AV9" s="50" t="str">
        <f t="shared" ca="1" si="33"/>
        <v/>
      </c>
      <c r="AW9" s="50" t="str">
        <f t="shared" ca="1" si="34"/>
        <v/>
      </c>
      <c r="AX9" s="51" t="str">
        <f t="shared" ca="1" si="35"/>
        <v/>
      </c>
      <c r="AY9" s="52" t="str">
        <f t="shared" ca="1" si="36"/>
        <v/>
      </c>
      <c r="AZ9" s="37" t="str">
        <f t="shared" si="37"/>
        <v>0</v>
      </c>
      <c r="BA9" s="37">
        <f t="shared" si="38"/>
        <v>113333.33333333333</v>
      </c>
      <c r="BB9" s="37" t="str">
        <f t="shared" si="39"/>
        <v>0</v>
      </c>
      <c r="BC9" s="37" t="str">
        <f t="shared" si="40"/>
        <v>0</v>
      </c>
      <c r="BD9" s="37" t="str">
        <f t="shared" si="41"/>
        <v>0</v>
      </c>
      <c r="BE9" s="37" t="str">
        <f t="shared" si="42"/>
        <v>0</v>
      </c>
      <c r="BF9" s="37" t="str">
        <f t="shared" si="43"/>
        <v>0</v>
      </c>
      <c r="BG9" s="270"/>
      <c r="BH9" s="270"/>
      <c r="BI9" s="270"/>
      <c r="BJ9" s="270"/>
      <c r="BK9" s="270"/>
      <c r="BL9" s="270"/>
      <c r="BM9" s="270"/>
      <c r="BO9" s="120"/>
      <c r="BY9">
        <v>4000</v>
      </c>
      <c r="BZ9">
        <v>5</v>
      </c>
    </row>
    <row r="10" spans="1:78">
      <c r="A10" s="10">
        <v>43617</v>
      </c>
      <c r="B10" s="3" t="s">
        <v>46</v>
      </c>
      <c r="C10" s="207">
        <v>0.16666666666666666</v>
      </c>
      <c r="D10" s="212">
        <v>0.20833333333333334</v>
      </c>
      <c r="E10" s="194">
        <v>0</v>
      </c>
      <c r="F10" s="194">
        <v>0</v>
      </c>
      <c r="G10" s="194">
        <v>0.01</v>
      </c>
      <c r="H10" s="194">
        <v>0</v>
      </c>
      <c r="I10" s="194">
        <v>0</v>
      </c>
      <c r="J10" s="194">
        <v>0</v>
      </c>
      <c r="K10" s="194">
        <v>0</v>
      </c>
      <c r="L10" s="216">
        <f t="shared" ca="1" si="4"/>
        <v>0</v>
      </c>
      <c r="M10" s="42">
        <f t="shared" si="5"/>
        <v>0</v>
      </c>
      <c r="N10" s="43">
        <f t="shared" si="6"/>
        <v>0</v>
      </c>
      <c r="O10" s="43">
        <f t="shared" si="7"/>
        <v>0</v>
      </c>
      <c r="P10" s="43">
        <f t="shared" si="8"/>
        <v>0</v>
      </c>
      <c r="Q10" s="43">
        <f t="shared" si="9"/>
        <v>0</v>
      </c>
      <c r="R10" s="43">
        <f t="shared" si="10"/>
        <v>0</v>
      </c>
      <c r="S10" s="44">
        <f t="shared" si="11"/>
        <v>0</v>
      </c>
      <c r="T10" s="204">
        <f t="shared" ca="1" si="12"/>
        <v>0</v>
      </c>
      <c r="U10" s="46">
        <v>6800</v>
      </c>
      <c r="V10" s="47">
        <v>6800</v>
      </c>
      <c r="W10" s="47">
        <v>6800</v>
      </c>
      <c r="X10" s="47">
        <v>6800</v>
      </c>
      <c r="Y10" s="47">
        <v>6800</v>
      </c>
      <c r="Z10" s="47">
        <v>6800</v>
      </c>
      <c r="AA10" s="48">
        <v>6800</v>
      </c>
      <c r="AB10" s="49">
        <f t="shared" ca="1" si="13"/>
        <v>0</v>
      </c>
      <c r="AC10" s="50">
        <f t="shared" ca="1" si="14"/>
        <v>0</v>
      </c>
      <c r="AD10" s="50">
        <f t="shared" ca="1" si="15"/>
        <v>0</v>
      </c>
      <c r="AE10" s="50">
        <f t="shared" ca="1" si="16"/>
        <v>0</v>
      </c>
      <c r="AF10" s="50">
        <f t="shared" ca="1" si="17"/>
        <v>0</v>
      </c>
      <c r="AG10" s="50">
        <f t="shared" ca="1" si="18"/>
        <v>0</v>
      </c>
      <c r="AH10" s="51">
        <f t="shared" ca="1" si="19"/>
        <v>0</v>
      </c>
      <c r="AI10" s="121">
        <f t="shared" ca="1" si="20"/>
        <v>0</v>
      </c>
      <c r="AJ10" s="49">
        <f t="shared" ca="1" si="21"/>
        <v>0</v>
      </c>
      <c r="AK10" s="50">
        <f t="shared" ca="1" si="22"/>
        <v>0</v>
      </c>
      <c r="AL10" s="50">
        <f t="shared" ca="1" si="23"/>
        <v>0</v>
      </c>
      <c r="AM10" s="50">
        <f t="shared" ca="1" si="24"/>
        <v>0</v>
      </c>
      <c r="AN10" s="50">
        <f t="shared" ca="1" si="25"/>
        <v>0</v>
      </c>
      <c r="AO10" s="50">
        <f t="shared" ca="1" si="26"/>
        <v>0</v>
      </c>
      <c r="AP10" s="51">
        <f t="shared" ca="1" si="27"/>
        <v>0</v>
      </c>
      <c r="AQ10" s="52">
        <f t="shared" ca="1" si="28"/>
        <v>0</v>
      </c>
      <c r="AR10" s="49" t="str">
        <f t="shared" ca="1" si="29"/>
        <v/>
      </c>
      <c r="AS10" s="50" t="str">
        <f t="shared" ca="1" si="30"/>
        <v/>
      </c>
      <c r="AT10" s="50" t="str">
        <f t="shared" ca="1" si="31"/>
        <v/>
      </c>
      <c r="AU10" s="50" t="str">
        <f t="shared" ca="1" si="32"/>
        <v/>
      </c>
      <c r="AV10" s="50" t="str">
        <f t="shared" ca="1" si="33"/>
        <v/>
      </c>
      <c r="AW10" s="50" t="str">
        <f t="shared" ca="1" si="34"/>
        <v/>
      </c>
      <c r="AX10" s="51" t="str">
        <f t="shared" ca="1" si="35"/>
        <v/>
      </c>
      <c r="AY10" s="52" t="str">
        <f t="shared" ca="1" si="36"/>
        <v/>
      </c>
      <c r="AZ10" s="37" t="str">
        <f t="shared" si="37"/>
        <v>0</v>
      </c>
      <c r="BA10" s="37" t="str">
        <f t="shared" si="38"/>
        <v>0</v>
      </c>
      <c r="BB10" s="37">
        <f t="shared" si="39"/>
        <v>113333.33333333333</v>
      </c>
      <c r="BC10" s="37" t="str">
        <f t="shared" si="40"/>
        <v>0</v>
      </c>
      <c r="BD10" s="37" t="str">
        <f t="shared" si="41"/>
        <v>0</v>
      </c>
      <c r="BE10" s="37" t="str">
        <f t="shared" si="42"/>
        <v>0</v>
      </c>
      <c r="BF10" s="37" t="str">
        <f t="shared" si="43"/>
        <v>0</v>
      </c>
      <c r="BG10" s="270"/>
      <c r="BH10" s="270"/>
      <c r="BI10" s="270"/>
      <c r="BJ10" s="270"/>
      <c r="BK10" s="270"/>
      <c r="BL10" s="270"/>
      <c r="BM10" s="270"/>
      <c r="BO10" s="120"/>
      <c r="BY10">
        <v>5000</v>
      </c>
      <c r="BZ10">
        <v>0</v>
      </c>
    </row>
    <row r="11" spans="1:78">
      <c r="A11" s="10">
        <v>43647</v>
      </c>
      <c r="B11" s="3" t="s">
        <v>46</v>
      </c>
      <c r="C11" s="207">
        <v>0.20833333333333334</v>
      </c>
      <c r="D11" s="212">
        <v>0.25</v>
      </c>
      <c r="E11" s="194">
        <v>0</v>
      </c>
      <c r="F11" s="194">
        <v>0.01</v>
      </c>
      <c r="G11" s="194">
        <v>0</v>
      </c>
      <c r="H11" s="194">
        <v>0.01</v>
      </c>
      <c r="I11" s="194">
        <v>0</v>
      </c>
      <c r="J11" s="194">
        <v>0</v>
      </c>
      <c r="K11" s="194">
        <v>0</v>
      </c>
      <c r="L11" s="216">
        <f t="shared" ca="1" si="4"/>
        <v>0</v>
      </c>
      <c r="M11" s="42">
        <f t="shared" si="5"/>
        <v>0</v>
      </c>
      <c r="N11" s="43">
        <f t="shared" si="6"/>
        <v>0</v>
      </c>
      <c r="O11" s="43">
        <f t="shared" si="7"/>
        <v>0</v>
      </c>
      <c r="P11" s="43">
        <f t="shared" si="8"/>
        <v>0</v>
      </c>
      <c r="Q11" s="43">
        <f t="shared" si="9"/>
        <v>0</v>
      </c>
      <c r="R11" s="43">
        <f t="shared" si="10"/>
        <v>0</v>
      </c>
      <c r="S11" s="44">
        <f t="shared" si="11"/>
        <v>0</v>
      </c>
      <c r="T11" s="204">
        <f t="shared" ca="1" si="12"/>
        <v>0</v>
      </c>
      <c r="U11" s="46">
        <v>6800</v>
      </c>
      <c r="V11" s="47">
        <v>6800</v>
      </c>
      <c r="W11" s="47">
        <v>6800</v>
      </c>
      <c r="X11" s="47">
        <v>6800</v>
      </c>
      <c r="Y11" s="47">
        <v>6800</v>
      </c>
      <c r="Z11" s="47">
        <v>6800</v>
      </c>
      <c r="AA11" s="48">
        <v>6800</v>
      </c>
      <c r="AB11" s="49">
        <f t="shared" ca="1" si="13"/>
        <v>0</v>
      </c>
      <c r="AC11" s="50">
        <f t="shared" ca="1" si="14"/>
        <v>0</v>
      </c>
      <c r="AD11" s="50">
        <f t="shared" ca="1" si="15"/>
        <v>0</v>
      </c>
      <c r="AE11" s="50">
        <f t="shared" ca="1" si="16"/>
        <v>0</v>
      </c>
      <c r="AF11" s="50">
        <f t="shared" ca="1" si="17"/>
        <v>0</v>
      </c>
      <c r="AG11" s="50">
        <f t="shared" ca="1" si="18"/>
        <v>0</v>
      </c>
      <c r="AH11" s="51">
        <f t="shared" ca="1" si="19"/>
        <v>0</v>
      </c>
      <c r="AI11" s="121">
        <f t="shared" ca="1" si="20"/>
        <v>0</v>
      </c>
      <c r="AJ11" s="49">
        <f t="shared" ca="1" si="21"/>
        <v>0</v>
      </c>
      <c r="AK11" s="50">
        <f t="shared" ca="1" si="22"/>
        <v>0</v>
      </c>
      <c r="AL11" s="50">
        <f t="shared" ca="1" si="23"/>
        <v>0</v>
      </c>
      <c r="AM11" s="50">
        <f t="shared" ca="1" si="24"/>
        <v>0</v>
      </c>
      <c r="AN11" s="50">
        <f t="shared" ca="1" si="25"/>
        <v>0</v>
      </c>
      <c r="AO11" s="50">
        <f t="shared" ca="1" si="26"/>
        <v>0</v>
      </c>
      <c r="AP11" s="51">
        <f t="shared" ca="1" si="27"/>
        <v>0</v>
      </c>
      <c r="AQ11" s="52">
        <f t="shared" ca="1" si="28"/>
        <v>0</v>
      </c>
      <c r="AR11" s="49" t="str">
        <f t="shared" ca="1" si="29"/>
        <v/>
      </c>
      <c r="AS11" s="50" t="str">
        <f t="shared" ca="1" si="30"/>
        <v/>
      </c>
      <c r="AT11" s="50" t="str">
        <f t="shared" ca="1" si="31"/>
        <v/>
      </c>
      <c r="AU11" s="50" t="str">
        <f t="shared" ca="1" si="32"/>
        <v/>
      </c>
      <c r="AV11" s="50" t="str">
        <f t="shared" ca="1" si="33"/>
        <v/>
      </c>
      <c r="AW11" s="50" t="str">
        <f t="shared" ca="1" si="34"/>
        <v/>
      </c>
      <c r="AX11" s="51" t="str">
        <f t="shared" ca="1" si="35"/>
        <v/>
      </c>
      <c r="AY11" s="52" t="str">
        <f t="shared" ca="1" si="36"/>
        <v/>
      </c>
      <c r="AZ11" s="37" t="str">
        <f t="shared" si="37"/>
        <v>0</v>
      </c>
      <c r="BA11" s="37">
        <f t="shared" si="38"/>
        <v>113333.33333333333</v>
      </c>
      <c r="BB11" s="37" t="str">
        <f t="shared" si="39"/>
        <v>0</v>
      </c>
      <c r="BC11" s="37">
        <f t="shared" si="40"/>
        <v>113333.33333333333</v>
      </c>
      <c r="BD11" s="37" t="str">
        <f t="shared" si="41"/>
        <v>0</v>
      </c>
      <c r="BE11" s="37" t="str">
        <f t="shared" si="42"/>
        <v>0</v>
      </c>
      <c r="BF11" s="37" t="str">
        <f t="shared" si="43"/>
        <v>0</v>
      </c>
      <c r="BG11" s="270"/>
      <c r="BH11" s="270"/>
      <c r="BI11" s="270"/>
      <c r="BJ11" s="270"/>
      <c r="BK11" s="270"/>
      <c r="BL11" s="270"/>
      <c r="BM11" s="270"/>
      <c r="BO11" s="120"/>
      <c r="BY11">
        <v>6000</v>
      </c>
      <c r="BZ11">
        <v>0</v>
      </c>
    </row>
    <row r="12" spans="1:78">
      <c r="A12" s="10">
        <v>43678</v>
      </c>
      <c r="B12" s="3" t="s">
        <v>46</v>
      </c>
      <c r="C12" s="207">
        <v>0.25</v>
      </c>
      <c r="D12" s="212">
        <v>0.29166666666666669</v>
      </c>
      <c r="E12" s="194">
        <v>0.01</v>
      </c>
      <c r="F12" s="194">
        <v>0</v>
      </c>
      <c r="G12" s="194">
        <v>0</v>
      </c>
      <c r="H12" s="194">
        <v>0.01</v>
      </c>
      <c r="I12" s="194">
        <v>0</v>
      </c>
      <c r="J12" s="194">
        <v>0</v>
      </c>
      <c r="K12" s="194">
        <v>0</v>
      </c>
      <c r="L12" s="216">
        <f t="shared" ca="1" si="4"/>
        <v>0</v>
      </c>
      <c r="M12" s="42">
        <f t="shared" si="5"/>
        <v>0</v>
      </c>
      <c r="N12" s="43">
        <f t="shared" si="6"/>
        <v>0</v>
      </c>
      <c r="O12" s="43">
        <f t="shared" si="7"/>
        <v>0</v>
      </c>
      <c r="P12" s="43">
        <f t="shared" si="8"/>
        <v>0</v>
      </c>
      <c r="Q12" s="43">
        <f t="shared" si="9"/>
        <v>0</v>
      </c>
      <c r="R12" s="43">
        <f t="shared" si="10"/>
        <v>0</v>
      </c>
      <c r="S12" s="44">
        <f t="shared" si="11"/>
        <v>0</v>
      </c>
      <c r="T12" s="204">
        <f t="shared" ca="1" si="12"/>
        <v>0</v>
      </c>
      <c r="U12" s="46">
        <v>6800</v>
      </c>
      <c r="V12" s="47">
        <v>6800</v>
      </c>
      <c r="W12" s="47">
        <v>6800</v>
      </c>
      <c r="X12" s="47">
        <v>6800</v>
      </c>
      <c r="Y12" s="47">
        <v>6800</v>
      </c>
      <c r="Z12" s="47">
        <v>6800</v>
      </c>
      <c r="AA12" s="48">
        <v>6800</v>
      </c>
      <c r="AB12" s="49">
        <f t="shared" ca="1" si="13"/>
        <v>0</v>
      </c>
      <c r="AC12" s="50">
        <f t="shared" ca="1" si="14"/>
        <v>0</v>
      </c>
      <c r="AD12" s="50">
        <f t="shared" ca="1" si="15"/>
        <v>0</v>
      </c>
      <c r="AE12" s="50">
        <f t="shared" ca="1" si="16"/>
        <v>0</v>
      </c>
      <c r="AF12" s="50">
        <f t="shared" ca="1" si="17"/>
        <v>0</v>
      </c>
      <c r="AG12" s="50">
        <f t="shared" ca="1" si="18"/>
        <v>0</v>
      </c>
      <c r="AH12" s="51">
        <f t="shared" ca="1" si="19"/>
        <v>0</v>
      </c>
      <c r="AI12" s="121">
        <f t="shared" ca="1" si="20"/>
        <v>0</v>
      </c>
      <c r="AJ12" s="49">
        <f t="shared" ca="1" si="21"/>
        <v>0</v>
      </c>
      <c r="AK12" s="50">
        <f t="shared" ca="1" si="22"/>
        <v>0</v>
      </c>
      <c r="AL12" s="50">
        <f t="shared" ca="1" si="23"/>
        <v>0</v>
      </c>
      <c r="AM12" s="50">
        <f t="shared" ca="1" si="24"/>
        <v>0</v>
      </c>
      <c r="AN12" s="50">
        <f t="shared" ca="1" si="25"/>
        <v>0</v>
      </c>
      <c r="AO12" s="50">
        <f t="shared" ca="1" si="26"/>
        <v>0</v>
      </c>
      <c r="AP12" s="51">
        <f t="shared" ca="1" si="27"/>
        <v>0</v>
      </c>
      <c r="AQ12" s="52">
        <f t="shared" ca="1" si="28"/>
        <v>0</v>
      </c>
      <c r="AR12" s="49" t="str">
        <f t="shared" ca="1" si="29"/>
        <v/>
      </c>
      <c r="AS12" s="50" t="str">
        <f t="shared" ca="1" si="30"/>
        <v/>
      </c>
      <c r="AT12" s="50" t="str">
        <f t="shared" ca="1" si="31"/>
        <v/>
      </c>
      <c r="AU12" s="50" t="str">
        <f t="shared" ca="1" si="32"/>
        <v/>
      </c>
      <c r="AV12" s="50" t="str">
        <f t="shared" ca="1" si="33"/>
        <v/>
      </c>
      <c r="AW12" s="50" t="str">
        <f t="shared" ca="1" si="34"/>
        <v/>
      </c>
      <c r="AX12" s="51" t="str">
        <f t="shared" ca="1" si="35"/>
        <v/>
      </c>
      <c r="AY12" s="52" t="str">
        <f t="shared" ca="1" si="36"/>
        <v/>
      </c>
      <c r="AZ12" s="37">
        <f t="shared" si="37"/>
        <v>113333.33333333333</v>
      </c>
      <c r="BA12" s="37" t="str">
        <f t="shared" si="38"/>
        <v>0</v>
      </c>
      <c r="BB12" s="37" t="str">
        <f t="shared" si="39"/>
        <v>0</v>
      </c>
      <c r="BC12" s="37">
        <f t="shared" si="40"/>
        <v>113333.33333333333</v>
      </c>
      <c r="BD12" s="37" t="str">
        <f t="shared" si="41"/>
        <v>0</v>
      </c>
      <c r="BE12" s="37" t="str">
        <f t="shared" si="42"/>
        <v>0</v>
      </c>
      <c r="BF12" s="37" t="str">
        <f t="shared" si="43"/>
        <v>0</v>
      </c>
      <c r="BG12" s="270"/>
      <c r="BH12" s="270"/>
      <c r="BI12" s="270"/>
      <c r="BJ12" s="270"/>
      <c r="BK12" s="270"/>
      <c r="BL12" s="270"/>
      <c r="BM12" s="270"/>
      <c r="BO12" s="120"/>
    </row>
    <row r="13" spans="1:78">
      <c r="A13" s="10">
        <v>43709</v>
      </c>
      <c r="B13" s="3" t="s">
        <v>50</v>
      </c>
      <c r="C13" s="207">
        <v>0.29166666666666669</v>
      </c>
      <c r="D13" s="212">
        <v>0.33333333333333331</v>
      </c>
      <c r="E13" s="194">
        <v>0.01</v>
      </c>
      <c r="F13" s="194">
        <v>0.08</v>
      </c>
      <c r="G13" s="194">
        <v>7.0000000000000007E-2</v>
      </c>
      <c r="H13" s="194">
        <v>0</v>
      </c>
      <c r="I13" s="194">
        <v>0.01</v>
      </c>
      <c r="J13" s="194">
        <v>0.01</v>
      </c>
      <c r="K13" s="194">
        <v>0</v>
      </c>
      <c r="L13" s="216">
        <f t="shared" ca="1" si="4"/>
        <v>0</v>
      </c>
      <c r="M13" s="42">
        <f t="shared" si="5"/>
        <v>0</v>
      </c>
      <c r="N13" s="43">
        <f t="shared" si="6"/>
        <v>0</v>
      </c>
      <c r="O13" s="43">
        <f t="shared" si="7"/>
        <v>0</v>
      </c>
      <c r="P13" s="43">
        <f t="shared" si="8"/>
        <v>0</v>
      </c>
      <c r="Q13" s="43">
        <f t="shared" si="9"/>
        <v>0</v>
      </c>
      <c r="R13" s="43">
        <f t="shared" si="10"/>
        <v>0</v>
      </c>
      <c r="S13" s="44">
        <f t="shared" si="11"/>
        <v>0</v>
      </c>
      <c r="T13" s="204">
        <f t="shared" ca="1" si="12"/>
        <v>0</v>
      </c>
      <c r="U13" s="46">
        <v>6800</v>
      </c>
      <c r="V13" s="47">
        <v>6800</v>
      </c>
      <c r="W13" s="47">
        <v>6800</v>
      </c>
      <c r="X13" s="47">
        <v>6800</v>
      </c>
      <c r="Y13" s="47">
        <v>6800</v>
      </c>
      <c r="Z13" s="47">
        <v>6800</v>
      </c>
      <c r="AA13" s="48">
        <v>6800</v>
      </c>
      <c r="AB13" s="49">
        <f t="shared" ca="1" si="13"/>
        <v>0</v>
      </c>
      <c r="AC13" s="50">
        <f t="shared" ca="1" si="14"/>
        <v>0</v>
      </c>
      <c r="AD13" s="50">
        <f t="shared" ca="1" si="15"/>
        <v>0</v>
      </c>
      <c r="AE13" s="50">
        <f t="shared" ca="1" si="16"/>
        <v>0</v>
      </c>
      <c r="AF13" s="50">
        <f t="shared" ca="1" si="17"/>
        <v>0</v>
      </c>
      <c r="AG13" s="50">
        <f t="shared" ca="1" si="18"/>
        <v>0</v>
      </c>
      <c r="AH13" s="51">
        <f t="shared" ca="1" si="19"/>
        <v>0</v>
      </c>
      <c r="AI13" s="121">
        <f t="shared" ca="1" si="20"/>
        <v>0</v>
      </c>
      <c r="AJ13" s="49">
        <f t="shared" ca="1" si="21"/>
        <v>0</v>
      </c>
      <c r="AK13" s="50">
        <f t="shared" ca="1" si="22"/>
        <v>0</v>
      </c>
      <c r="AL13" s="50">
        <f t="shared" ca="1" si="23"/>
        <v>0</v>
      </c>
      <c r="AM13" s="50">
        <f t="shared" ca="1" si="24"/>
        <v>0</v>
      </c>
      <c r="AN13" s="50">
        <f t="shared" ca="1" si="25"/>
        <v>0</v>
      </c>
      <c r="AO13" s="50">
        <f t="shared" ca="1" si="26"/>
        <v>0</v>
      </c>
      <c r="AP13" s="51">
        <f t="shared" ca="1" si="27"/>
        <v>0</v>
      </c>
      <c r="AQ13" s="52">
        <f t="shared" ca="1" si="28"/>
        <v>0</v>
      </c>
      <c r="AR13" s="49" t="str">
        <f t="shared" ca="1" si="29"/>
        <v/>
      </c>
      <c r="AS13" s="50" t="str">
        <f t="shared" ca="1" si="30"/>
        <v/>
      </c>
      <c r="AT13" s="50" t="str">
        <f t="shared" ca="1" si="31"/>
        <v/>
      </c>
      <c r="AU13" s="50" t="str">
        <f t="shared" ca="1" si="32"/>
        <v/>
      </c>
      <c r="AV13" s="50" t="str">
        <f t="shared" ca="1" si="33"/>
        <v/>
      </c>
      <c r="AW13" s="50" t="str">
        <f t="shared" ca="1" si="34"/>
        <v/>
      </c>
      <c r="AX13" s="51" t="str">
        <f t="shared" ca="1" si="35"/>
        <v/>
      </c>
      <c r="AY13" s="52" t="str">
        <f t="shared" ca="1" si="36"/>
        <v/>
      </c>
      <c r="AZ13" s="37">
        <f t="shared" si="37"/>
        <v>113333.33333333333</v>
      </c>
      <c r="BA13" s="37">
        <f t="shared" si="38"/>
        <v>14166.666666666666</v>
      </c>
      <c r="BB13" s="37">
        <f t="shared" si="39"/>
        <v>16190.476190476187</v>
      </c>
      <c r="BC13" s="37" t="str">
        <f t="shared" si="40"/>
        <v>0</v>
      </c>
      <c r="BD13" s="37">
        <f t="shared" si="41"/>
        <v>113333.33333333333</v>
      </c>
      <c r="BE13" s="37">
        <f t="shared" si="42"/>
        <v>113333.33333333333</v>
      </c>
      <c r="BF13" s="37" t="str">
        <f t="shared" si="43"/>
        <v>0</v>
      </c>
      <c r="BG13" s="270"/>
      <c r="BH13" s="270"/>
      <c r="BI13" s="270"/>
      <c r="BJ13" s="270"/>
      <c r="BK13" s="270"/>
      <c r="BL13" s="270"/>
      <c r="BM13" s="270"/>
      <c r="BO13" s="120"/>
    </row>
    <row r="14" spans="1:78">
      <c r="A14" s="10">
        <v>43739</v>
      </c>
      <c r="B14" s="3" t="s">
        <v>50</v>
      </c>
      <c r="C14" s="207">
        <v>0.33333333333333331</v>
      </c>
      <c r="D14" s="212">
        <v>0.375</v>
      </c>
      <c r="E14" s="194">
        <v>7.0000000000000007E-2</v>
      </c>
      <c r="F14" s="194">
        <v>0.08</v>
      </c>
      <c r="G14" s="194">
        <v>0.02</v>
      </c>
      <c r="H14" s="194">
        <v>0.04</v>
      </c>
      <c r="I14" s="194">
        <v>7.0000000000000007E-2</v>
      </c>
      <c r="J14" s="194">
        <v>0.12</v>
      </c>
      <c r="K14" s="194">
        <v>0.09</v>
      </c>
      <c r="L14" s="216">
        <f t="shared" ca="1" si="4"/>
        <v>54</v>
      </c>
      <c r="M14" s="42">
        <f t="shared" si="5"/>
        <v>0</v>
      </c>
      <c r="N14" s="43">
        <f t="shared" si="6"/>
        <v>1</v>
      </c>
      <c r="O14" s="43">
        <f t="shared" si="7"/>
        <v>0</v>
      </c>
      <c r="P14" s="43">
        <f t="shared" si="8"/>
        <v>1</v>
      </c>
      <c r="Q14" s="43">
        <f t="shared" si="9"/>
        <v>0</v>
      </c>
      <c r="R14" s="43">
        <f t="shared" si="10"/>
        <v>0</v>
      </c>
      <c r="S14" s="44">
        <f t="shared" si="11"/>
        <v>0</v>
      </c>
      <c r="T14" s="204">
        <f t="shared" ca="1" si="12"/>
        <v>9</v>
      </c>
      <c r="U14" s="46">
        <v>6800</v>
      </c>
      <c r="V14" s="47">
        <v>6800</v>
      </c>
      <c r="W14" s="47">
        <v>6800</v>
      </c>
      <c r="X14" s="47">
        <v>6800</v>
      </c>
      <c r="Y14" s="47">
        <v>6800</v>
      </c>
      <c r="Z14" s="47">
        <v>6800</v>
      </c>
      <c r="AA14" s="48">
        <v>6800</v>
      </c>
      <c r="AB14" s="49">
        <f t="shared" ca="1" si="13"/>
        <v>0</v>
      </c>
      <c r="AC14" s="50">
        <f t="shared" ca="1" si="14"/>
        <v>27200</v>
      </c>
      <c r="AD14" s="50">
        <f t="shared" ca="1" si="15"/>
        <v>0</v>
      </c>
      <c r="AE14" s="50">
        <f t="shared" ca="1" si="16"/>
        <v>34000</v>
      </c>
      <c r="AF14" s="50">
        <f t="shared" ca="1" si="17"/>
        <v>0</v>
      </c>
      <c r="AG14" s="50">
        <f t="shared" ca="1" si="18"/>
        <v>0</v>
      </c>
      <c r="AH14" s="51">
        <f t="shared" ca="1" si="19"/>
        <v>0</v>
      </c>
      <c r="AI14" s="121">
        <f t="shared" ca="1" si="20"/>
        <v>61200</v>
      </c>
      <c r="AJ14" s="49">
        <f t="shared" ca="1" si="21"/>
        <v>0</v>
      </c>
      <c r="AK14" s="50">
        <f t="shared" ca="1" si="22"/>
        <v>1.92</v>
      </c>
      <c r="AL14" s="50">
        <f t="shared" ca="1" si="23"/>
        <v>0</v>
      </c>
      <c r="AM14" s="50">
        <f t="shared" ca="1" si="24"/>
        <v>1.2</v>
      </c>
      <c r="AN14" s="50">
        <f t="shared" ca="1" si="25"/>
        <v>0</v>
      </c>
      <c r="AO14" s="50">
        <f t="shared" ca="1" si="26"/>
        <v>0</v>
      </c>
      <c r="AP14" s="51">
        <f t="shared" ca="1" si="27"/>
        <v>0</v>
      </c>
      <c r="AQ14" s="52">
        <f t="shared" ca="1" si="28"/>
        <v>3.12</v>
      </c>
      <c r="AR14" s="49" t="str">
        <f t="shared" ca="1" si="29"/>
        <v/>
      </c>
      <c r="AS14" s="50">
        <f t="shared" ca="1" si="30"/>
        <v>14166.666666666668</v>
      </c>
      <c r="AT14" s="50" t="str">
        <f t="shared" ca="1" si="31"/>
        <v/>
      </c>
      <c r="AU14" s="50">
        <f t="shared" ca="1" si="32"/>
        <v>28333.333333333336</v>
      </c>
      <c r="AV14" s="50" t="str">
        <f t="shared" ca="1" si="33"/>
        <v/>
      </c>
      <c r="AW14" s="50" t="str">
        <f t="shared" ca="1" si="34"/>
        <v/>
      </c>
      <c r="AX14" s="51" t="str">
        <f t="shared" ca="1" si="35"/>
        <v/>
      </c>
      <c r="AY14" s="52">
        <f t="shared" ca="1" si="36"/>
        <v>19615.384615384613</v>
      </c>
      <c r="AZ14" s="37">
        <f t="shared" si="37"/>
        <v>16190.476190476187</v>
      </c>
      <c r="BA14" s="37">
        <f t="shared" si="38"/>
        <v>14166.666666666666</v>
      </c>
      <c r="BB14" s="37">
        <f t="shared" si="39"/>
        <v>56666.666666666664</v>
      </c>
      <c r="BC14" s="37">
        <f t="shared" si="40"/>
        <v>28333.333333333332</v>
      </c>
      <c r="BD14" s="37">
        <f t="shared" si="41"/>
        <v>16190.476190476187</v>
      </c>
      <c r="BE14" s="37">
        <f t="shared" si="42"/>
        <v>9444.4444444444434</v>
      </c>
      <c r="BF14" s="37">
        <f t="shared" si="43"/>
        <v>12592.592592592593</v>
      </c>
      <c r="BG14" s="270">
        <v>0</v>
      </c>
      <c r="BH14" s="270">
        <v>1</v>
      </c>
      <c r="BI14" s="270">
        <v>0</v>
      </c>
      <c r="BJ14" s="270">
        <v>1</v>
      </c>
      <c r="BK14" s="270">
        <v>0</v>
      </c>
      <c r="BL14" s="270">
        <v>0</v>
      </c>
      <c r="BM14" s="270">
        <v>0</v>
      </c>
      <c r="BO14" s="120"/>
    </row>
    <row r="15" spans="1:78">
      <c r="A15" s="10">
        <v>43770</v>
      </c>
      <c r="B15" s="3" t="s">
        <v>50</v>
      </c>
      <c r="C15" s="207">
        <v>0.375</v>
      </c>
      <c r="D15" s="212">
        <v>0.41666666666666669</v>
      </c>
      <c r="E15" s="194">
        <v>0.36</v>
      </c>
      <c r="F15" s="194">
        <v>0.45</v>
      </c>
      <c r="G15" s="194">
        <v>0.63</v>
      </c>
      <c r="H15" s="194">
        <v>0.74</v>
      </c>
      <c r="I15" s="194">
        <v>0.34</v>
      </c>
      <c r="J15" s="194">
        <v>0.65</v>
      </c>
      <c r="K15" s="194">
        <v>0.69</v>
      </c>
      <c r="L15" s="216">
        <f t="shared" ca="1" si="4"/>
        <v>24</v>
      </c>
      <c r="M15" s="42">
        <f t="shared" si="5"/>
        <v>0</v>
      </c>
      <c r="N15" s="43">
        <f t="shared" si="6"/>
        <v>1</v>
      </c>
      <c r="O15" s="43">
        <f t="shared" si="7"/>
        <v>0</v>
      </c>
      <c r="P15" s="43">
        <f t="shared" si="8"/>
        <v>0</v>
      </c>
      <c r="Q15" s="43">
        <f t="shared" si="9"/>
        <v>0</v>
      </c>
      <c r="R15" s="43">
        <f t="shared" si="10"/>
        <v>0</v>
      </c>
      <c r="S15" s="44">
        <f t="shared" si="11"/>
        <v>0</v>
      </c>
      <c r="T15" s="204">
        <f t="shared" ca="1" si="12"/>
        <v>4</v>
      </c>
      <c r="U15" s="46">
        <v>15300</v>
      </c>
      <c r="V15" s="47">
        <v>15300</v>
      </c>
      <c r="W15" s="47">
        <v>15300</v>
      </c>
      <c r="X15" s="47">
        <v>15300</v>
      </c>
      <c r="Y15" s="47">
        <v>15300</v>
      </c>
      <c r="Z15" s="47">
        <v>15300</v>
      </c>
      <c r="AA15" s="48">
        <v>15300</v>
      </c>
      <c r="AB15" s="49">
        <f t="shared" ca="1" si="13"/>
        <v>0</v>
      </c>
      <c r="AC15" s="50">
        <f t="shared" ca="1" si="14"/>
        <v>61200</v>
      </c>
      <c r="AD15" s="50">
        <f t="shared" ca="1" si="15"/>
        <v>0</v>
      </c>
      <c r="AE15" s="50">
        <f t="shared" ca="1" si="16"/>
        <v>0</v>
      </c>
      <c r="AF15" s="50">
        <f t="shared" ca="1" si="17"/>
        <v>0</v>
      </c>
      <c r="AG15" s="50">
        <f t="shared" ca="1" si="18"/>
        <v>0</v>
      </c>
      <c r="AH15" s="51">
        <f t="shared" ca="1" si="19"/>
        <v>0</v>
      </c>
      <c r="AI15" s="121">
        <f t="shared" ca="1" si="20"/>
        <v>61200</v>
      </c>
      <c r="AJ15" s="49">
        <f t="shared" ca="1" si="21"/>
        <v>0</v>
      </c>
      <c r="AK15" s="50">
        <f t="shared" ca="1" si="22"/>
        <v>10.8</v>
      </c>
      <c r="AL15" s="50">
        <f t="shared" ca="1" si="23"/>
        <v>0</v>
      </c>
      <c r="AM15" s="50">
        <f t="shared" ca="1" si="24"/>
        <v>0</v>
      </c>
      <c r="AN15" s="50">
        <f t="shared" ca="1" si="25"/>
        <v>0</v>
      </c>
      <c r="AO15" s="50">
        <f t="shared" ca="1" si="26"/>
        <v>0</v>
      </c>
      <c r="AP15" s="51">
        <f t="shared" ca="1" si="27"/>
        <v>0</v>
      </c>
      <c r="AQ15" s="52">
        <f t="shared" ca="1" si="28"/>
        <v>10.8</v>
      </c>
      <c r="AR15" s="49" t="str">
        <f t="shared" ca="1" si="29"/>
        <v/>
      </c>
      <c r="AS15" s="50">
        <f t="shared" ca="1" si="30"/>
        <v>5666.6666666666661</v>
      </c>
      <c r="AT15" s="50" t="str">
        <f t="shared" ca="1" si="31"/>
        <v/>
      </c>
      <c r="AU15" s="50" t="str">
        <f t="shared" ca="1" si="32"/>
        <v/>
      </c>
      <c r="AV15" s="50" t="str">
        <f t="shared" ca="1" si="33"/>
        <v/>
      </c>
      <c r="AW15" s="50" t="str">
        <f t="shared" ca="1" si="34"/>
        <v/>
      </c>
      <c r="AX15" s="51" t="str">
        <f t="shared" ca="1" si="35"/>
        <v/>
      </c>
      <c r="AY15" s="52">
        <f t="shared" ca="1" si="36"/>
        <v>5666.6666666666661</v>
      </c>
      <c r="AZ15" s="37">
        <f t="shared" si="37"/>
        <v>7083.3333333333339</v>
      </c>
      <c r="BA15" s="37">
        <f t="shared" si="38"/>
        <v>5666.666666666667</v>
      </c>
      <c r="BB15" s="37">
        <f t="shared" si="39"/>
        <v>4047.6190476190477</v>
      </c>
      <c r="BC15" s="37">
        <f t="shared" si="40"/>
        <v>3445.9459459459458</v>
      </c>
      <c r="BD15" s="37">
        <f t="shared" si="41"/>
        <v>7499.9999999999991</v>
      </c>
      <c r="BE15" s="37">
        <f t="shared" si="42"/>
        <v>3923.0769230769229</v>
      </c>
      <c r="BF15" s="37">
        <f t="shared" si="43"/>
        <v>3695.652173913044</v>
      </c>
      <c r="BG15" s="270">
        <v>0</v>
      </c>
      <c r="BH15" s="270">
        <v>1</v>
      </c>
      <c r="BI15" s="270">
        <v>0</v>
      </c>
      <c r="BJ15" s="270">
        <v>0</v>
      </c>
      <c r="BK15" s="270">
        <v>0</v>
      </c>
      <c r="BL15" s="270">
        <v>0</v>
      </c>
      <c r="BM15" s="270">
        <v>0</v>
      </c>
      <c r="BO15" s="120"/>
    </row>
    <row r="16" spans="1:78">
      <c r="A16" s="10">
        <v>43800</v>
      </c>
      <c r="B16" s="3" t="s">
        <v>50</v>
      </c>
      <c r="C16" s="207">
        <v>0.41666666666666669</v>
      </c>
      <c r="D16" s="212">
        <v>0.45833333333333331</v>
      </c>
      <c r="E16" s="194">
        <v>0.43</v>
      </c>
      <c r="F16" s="194">
        <v>0.6</v>
      </c>
      <c r="G16" s="194">
        <v>0.73</v>
      </c>
      <c r="H16" s="194">
        <v>0.82</v>
      </c>
      <c r="I16" s="194">
        <v>0.51</v>
      </c>
      <c r="J16" s="194">
        <v>0.74</v>
      </c>
      <c r="K16" s="194">
        <v>0.74</v>
      </c>
      <c r="L16" s="216">
        <f t="shared" ca="1" si="4"/>
        <v>138</v>
      </c>
      <c r="M16" s="42">
        <f t="shared" si="5"/>
        <v>0</v>
      </c>
      <c r="N16" s="43">
        <f t="shared" si="6"/>
        <v>1</v>
      </c>
      <c r="O16" s="43">
        <f t="shared" si="7"/>
        <v>1</v>
      </c>
      <c r="P16" s="43">
        <f t="shared" si="8"/>
        <v>1</v>
      </c>
      <c r="Q16" s="43">
        <f t="shared" si="9"/>
        <v>1</v>
      </c>
      <c r="R16" s="43">
        <f t="shared" si="10"/>
        <v>0</v>
      </c>
      <c r="S16" s="44">
        <f t="shared" si="11"/>
        <v>1</v>
      </c>
      <c r="T16" s="204">
        <f t="shared" ca="1" si="12"/>
        <v>23</v>
      </c>
      <c r="U16" s="46">
        <v>15300</v>
      </c>
      <c r="V16" s="47">
        <v>15300</v>
      </c>
      <c r="W16" s="47">
        <v>15300</v>
      </c>
      <c r="X16" s="47">
        <v>15300</v>
      </c>
      <c r="Y16" s="47">
        <v>15300</v>
      </c>
      <c r="Z16" s="47">
        <v>15300</v>
      </c>
      <c r="AA16" s="48">
        <v>15300</v>
      </c>
      <c r="AB16" s="49">
        <f t="shared" ca="1" si="13"/>
        <v>0</v>
      </c>
      <c r="AC16" s="50">
        <f t="shared" ca="1" si="14"/>
        <v>61200</v>
      </c>
      <c r="AD16" s="50">
        <f t="shared" ca="1" si="15"/>
        <v>76500</v>
      </c>
      <c r="AE16" s="50">
        <f t="shared" ca="1" si="16"/>
        <v>76500</v>
      </c>
      <c r="AF16" s="50">
        <f t="shared" ca="1" si="17"/>
        <v>76500</v>
      </c>
      <c r="AG16" s="50">
        <f t="shared" ca="1" si="18"/>
        <v>0</v>
      </c>
      <c r="AH16" s="51">
        <f t="shared" ca="1" si="19"/>
        <v>61200</v>
      </c>
      <c r="AI16" s="121">
        <f t="shared" ca="1" si="20"/>
        <v>351900</v>
      </c>
      <c r="AJ16" s="49">
        <f t="shared" ca="1" si="21"/>
        <v>0</v>
      </c>
      <c r="AK16" s="50">
        <f t="shared" ca="1" si="22"/>
        <v>14.399999999999999</v>
      </c>
      <c r="AL16" s="50">
        <f t="shared" ca="1" si="23"/>
        <v>21.9</v>
      </c>
      <c r="AM16" s="50">
        <f t="shared" ca="1" si="24"/>
        <v>24.599999999999998</v>
      </c>
      <c r="AN16" s="50">
        <f t="shared" ca="1" si="25"/>
        <v>15.3</v>
      </c>
      <c r="AO16" s="50">
        <f t="shared" ca="1" si="26"/>
        <v>0</v>
      </c>
      <c r="AP16" s="51">
        <f t="shared" ca="1" si="27"/>
        <v>17.759999999999998</v>
      </c>
      <c r="AQ16" s="52">
        <f t="shared" ca="1" si="28"/>
        <v>93.95999999999998</v>
      </c>
      <c r="AR16" s="49" t="str">
        <f t="shared" ca="1" si="29"/>
        <v/>
      </c>
      <c r="AS16" s="50">
        <f t="shared" ca="1" si="30"/>
        <v>4250</v>
      </c>
      <c r="AT16" s="50">
        <f t="shared" ca="1" si="31"/>
        <v>3493.1506849315069</v>
      </c>
      <c r="AU16" s="50">
        <f t="shared" ca="1" si="32"/>
        <v>3109.7560975609758</v>
      </c>
      <c r="AV16" s="50">
        <f t="shared" ca="1" si="33"/>
        <v>5000</v>
      </c>
      <c r="AW16" s="50" t="str">
        <f t="shared" ca="1" si="34"/>
        <v/>
      </c>
      <c r="AX16" s="51">
        <f t="shared" ca="1" si="35"/>
        <v>3445.9459459459463</v>
      </c>
      <c r="AY16" s="52">
        <f t="shared" ca="1" si="36"/>
        <v>3745.2107279693496</v>
      </c>
      <c r="AZ16" s="37">
        <f t="shared" si="37"/>
        <v>5930.2325581395353</v>
      </c>
      <c r="BA16" s="37">
        <f t="shared" si="38"/>
        <v>4250</v>
      </c>
      <c r="BB16" s="37">
        <f t="shared" si="39"/>
        <v>3493.1506849315069</v>
      </c>
      <c r="BC16" s="37">
        <f t="shared" si="40"/>
        <v>3109.7560975609758</v>
      </c>
      <c r="BD16" s="37">
        <f t="shared" si="41"/>
        <v>5000</v>
      </c>
      <c r="BE16" s="37">
        <f t="shared" si="42"/>
        <v>3445.9459459459458</v>
      </c>
      <c r="BF16" s="37">
        <f t="shared" si="43"/>
        <v>3445.9459459459458</v>
      </c>
      <c r="BG16" s="270">
        <v>0</v>
      </c>
      <c r="BH16" s="270">
        <v>1</v>
      </c>
      <c r="BI16" s="270">
        <v>1</v>
      </c>
      <c r="BJ16" s="270">
        <v>1</v>
      </c>
      <c r="BK16" s="270">
        <v>1</v>
      </c>
      <c r="BL16" s="270">
        <v>0</v>
      </c>
      <c r="BM16" s="270">
        <v>1</v>
      </c>
      <c r="BO16" s="120"/>
    </row>
    <row r="17" spans="2:67">
      <c r="B17" s="3" t="s">
        <v>50</v>
      </c>
      <c r="C17" s="207">
        <v>0.45833333333333331</v>
      </c>
      <c r="D17" s="212">
        <v>0.5</v>
      </c>
      <c r="E17" s="194">
        <v>0.45</v>
      </c>
      <c r="F17" s="194">
        <v>0.61</v>
      </c>
      <c r="G17" s="194">
        <v>0.7</v>
      </c>
      <c r="H17" s="194">
        <v>0.75</v>
      </c>
      <c r="I17" s="194">
        <v>0.35</v>
      </c>
      <c r="J17" s="194">
        <v>0.76</v>
      </c>
      <c r="K17" s="194">
        <v>0.57999999999999996</v>
      </c>
      <c r="L17" s="216">
        <f t="shared" ca="1" si="4"/>
        <v>114</v>
      </c>
      <c r="M17" s="42">
        <f t="shared" si="5"/>
        <v>0</v>
      </c>
      <c r="N17" s="43">
        <f t="shared" si="6"/>
        <v>1</v>
      </c>
      <c r="O17" s="43">
        <f t="shared" si="7"/>
        <v>1</v>
      </c>
      <c r="P17" s="43">
        <f t="shared" si="8"/>
        <v>1</v>
      </c>
      <c r="Q17" s="43">
        <f t="shared" si="9"/>
        <v>1</v>
      </c>
      <c r="R17" s="43">
        <f t="shared" si="10"/>
        <v>0</v>
      </c>
      <c r="S17" s="44">
        <f t="shared" si="11"/>
        <v>0</v>
      </c>
      <c r="T17" s="204">
        <f t="shared" ca="1" si="12"/>
        <v>19</v>
      </c>
      <c r="U17" s="46">
        <v>15300</v>
      </c>
      <c r="V17" s="47">
        <v>15300</v>
      </c>
      <c r="W17" s="47">
        <v>15300</v>
      </c>
      <c r="X17" s="47">
        <v>15300</v>
      </c>
      <c r="Y17" s="47">
        <v>15300</v>
      </c>
      <c r="Z17" s="47">
        <v>15300</v>
      </c>
      <c r="AA17" s="48">
        <v>15300</v>
      </c>
      <c r="AB17" s="49">
        <f t="shared" ca="1" si="13"/>
        <v>0</v>
      </c>
      <c r="AC17" s="50">
        <f t="shared" ca="1" si="14"/>
        <v>61200</v>
      </c>
      <c r="AD17" s="50">
        <f t="shared" ca="1" si="15"/>
        <v>76500</v>
      </c>
      <c r="AE17" s="50">
        <f t="shared" ca="1" si="16"/>
        <v>76500</v>
      </c>
      <c r="AF17" s="50">
        <f t="shared" ca="1" si="17"/>
        <v>76500</v>
      </c>
      <c r="AG17" s="50">
        <f t="shared" ca="1" si="18"/>
        <v>0</v>
      </c>
      <c r="AH17" s="51">
        <f t="shared" ca="1" si="19"/>
        <v>0</v>
      </c>
      <c r="AI17" s="121">
        <f t="shared" ca="1" si="20"/>
        <v>290700</v>
      </c>
      <c r="AJ17" s="49">
        <f t="shared" ca="1" si="21"/>
        <v>0</v>
      </c>
      <c r="AK17" s="50">
        <f t="shared" ca="1" si="22"/>
        <v>14.64</v>
      </c>
      <c r="AL17" s="50">
        <f t="shared" ca="1" si="23"/>
        <v>21</v>
      </c>
      <c r="AM17" s="50">
        <f t="shared" ca="1" si="24"/>
        <v>22.5</v>
      </c>
      <c r="AN17" s="50">
        <f t="shared" ca="1" si="25"/>
        <v>10.5</v>
      </c>
      <c r="AO17" s="50">
        <f t="shared" ca="1" si="26"/>
        <v>0</v>
      </c>
      <c r="AP17" s="51">
        <f t="shared" ca="1" si="27"/>
        <v>0</v>
      </c>
      <c r="AQ17" s="52">
        <f t="shared" ca="1" si="28"/>
        <v>68.64</v>
      </c>
      <c r="AR17" s="49" t="str">
        <f t="shared" ca="1" si="29"/>
        <v/>
      </c>
      <c r="AS17" s="50">
        <f t="shared" ca="1" si="30"/>
        <v>4180.3278688524588</v>
      </c>
      <c r="AT17" s="50">
        <f t="shared" ca="1" si="31"/>
        <v>3642.8571428571427</v>
      </c>
      <c r="AU17" s="50">
        <f t="shared" ca="1" si="32"/>
        <v>3400</v>
      </c>
      <c r="AV17" s="50">
        <f t="shared" ca="1" si="33"/>
        <v>7285.7142857142853</v>
      </c>
      <c r="AW17" s="50" t="str">
        <f t="shared" ca="1" si="34"/>
        <v/>
      </c>
      <c r="AX17" s="51" t="str">
        <f t="shared" ca="1" si="35"/>
        <v/>
      </c>
      <c r="AY17" s="52">
        <f t="shared" ca="1" si="36"/>
        <v>4235.1398601398605</v>
      </c>
      <c r="AZ17" s="37">
        <f t="shared" si="37"/>
        <v>5666.666666666667</v>
      </c>
      <c r="BA17" s="37">
        <f t="shared" si="38"/>
        <v>4180.3278688524588</v>
      </c>
      <c r="BB17" s="37">
        <f t="shared" si="39"/>
        <v>3642.8571428571431</v>
      </c>
      <c r="BC17" s="37">
        <f t="shared" si="40"/>
        <v>3400</v>
      </c>
      <c r="BD17" s="37">
        <f t="shared" si="41"/>
        <v>7285.7142857142862</v>
      </c>
      <c r="BE17" s="37">
        <f t="shared" si="42"/>
        <v>3355.2631578947367</v>
      </c>
      <c r="BF17" s="37">
        <f t="shared" si="43"/>
        <v>4396.5517241379312</v>
      </c>
      <c r="BG17" s="270">
        <v>0</v>
      </c>
      <c r="BH17" s="270">
        <v>1</v>
      </c>
      <c r="BI17" s="270">
        <v>1</v>
      </c>
      <c r="BJ17" s="270">
        <v>1</v>
      </c>
      <c r="BK17" s="270">
        <v>1</v>
      </c>
      <c r="BL17" s="270">
        <v>0</v>
      </c>
      <c r="BM17" s="270">
        <v>0</v>
      </c>
      <c r="BO17" s="120"/>
    </row>
    <row r="18" spans="2:67">
      <c r="B18" s="3" t="s">
        <v>51</v>
      </c>
      <c r="C18" s="207">
        <v>0.5</v>
      </c>
      <c r="D18" s="212">
        <v>0.54166666666666663</v>
      </c>
      <c r="E18" s="194">
        <v>0.13</v>
      </c>
      <c r="F18" s="194">
        <v>0.56000000000000005</v>
      </c>
      <c r="G18" s="194">
        <v>0.51</v>
      </c>
      <c r="H18" s="194">
        <v>0.63</v>
      </c>
      <c r="I18" s="194">
        <v>0.34</v>
      </c>
      <c r="J18" s="194">
        <v>0.55000000000000004</v>
      </c>
      <c r="K18" s="194">
        <v>0.56000000000000005</v>
      </c>
      <c r="L18" s="216">
        <f t="shared" ca="1" si="4"/>
        <v>0</v>
      </c>
      <c r="M18" s="42">
        <f t="shared" si="5"/>
        <v>0</v>
      </c>
      <c r="N18" s="43">
        <f t="shared" si="6"/>
        <v>0</v>
      </c>
      <c r="O18" s="43">
        <f t="shared" si="7"/>
        <v>0</v>
      </c>
      <c r="P18" s="43">
        <f t="shared" si="8"/>
        <v>0</v>
      </c>
      <c r="Q18" s="43">
        <f t="shared" si="9"/>
        <v>0</v>
      </c>
      <c r="R18" s="43">
        <f t="shared" si="10"/>
        <v>0</v>
      </c>
      <c r="S18" s="44">
        <f t="shared" si="11"/>
        <v>0</v>
      </c>
      <c r="T18" s="204">
        <f t="shared" ca="1" si="12"/>
        <v>0</v>
      </c>
      <c r="U18" s="46">
        <v>15300</v>
      </c>
      <c r="V18" s="47">
        <v>15300</v>
      </c>
      <c r="W18" s="47">
        <v>15300</v>
      </c>
      <c r="X18" s="47">
        <v>15300</v>
      </c>
      <c r="Y18" s="47">
        <v>15300</v>
      </c>
      <c r="Z18" s="47">
        <v>15300</v>
      </c>
      <c r="AA18" s="48">
        <v>15300</v>
      </c>
      <c r="AB18" s="49">
        <f t="shared" ca="1" si="13"/>
        <v>0</v>
      </c>
      <c r="AC18" s="50">
        <f t="shared" ca="1" si="14"/>
        <v>0</v>
      </c>
      <c r="AD18" s="50">
        <f t="shared" ca="1" si="15"/>
        <v>0</v>
      </c>
      <c r="AE18" s="50">
        <f t="shared" ca="1" si="16"/>
        <v>0</v>
      </c>
      <c r="AF18" s="50">
        <f t="shared" ca="1" si="17"/>
        <v>0</v>
      </c>
      <c r="AG18" s="50">
        <f t="shared" ca="1" si="18"/>
        <v>0</v>
      </c>
      <c r="AH18" s="51">
        <f t="shared" ca="1" si="19"/>
        <v>0</v>
      </c>
      <c r="AI18" s="121">
        <f t="shared" ca="1" si="20"/>
        <v>0</v>
      </c>
      <c r="AJ18" s="49">
        <f t="shared" ca="1" si="21"/>
        <v>0</v>
      </c>
      <c r="AK18" s="50">
        <f t="shared" ca="1" si="22"/>
        <v>0</v>
      </c>
      <c r="AL18" s="50">
        <f t="shared" ca="1" si="23"/>
        <v>0</v>
      </c>
      <c r="AM18" s="50">
        <f t="shared" ca="1" si="24"/>
        <v>0</v>
      </c>
      <c r="AN18" s="50">
        <f t="shared" ca="1" si="25"/>
        <v>0</v>
      </c>
      <c r="AO18" s="50">
        <f t="shared" ca="1" si="26"/>
        <v>0</v>
      </c>
      <c r="AP18" s="51">
        <f t="shared" ca="1" si="27"/>
        <v>0</v>
      </c>
      <c r="AQ18" s="52">
        <f t="shared" ca="1" si="28"/>
        <v>0</v>
      </c>
      <c r="AR18" s="49" t="str">
        <f t="shared" ca="1" si="29"/>
        <v/>
      </c>
      <c r="AS18" s="50" t="str">
        <f t="shared" ca="1" si="30"/>
        <v/>
      </c>
      <c r="AT18" s="50" t="str">
        <f t="shared" ca="1" si="31"/>
        <v/>
      </c>
      <c r="AU18" s="50" t="str">
        <f t="shared" ca="1" si="32"/>
        <v/>
      </c>
      <c r="AV18" s="50" t="str">
        <f t="shared" ca="1" si="33"/>
        <v/>
      </c>
      <c r="AW18" s="50" t="str">
        <f t="shared" ca="1" si="34"/>
        <v/>
      </c>
      <c r="AX18" s="51" t="str">
        <f t="shared" ca="1" si="35"/>
        <v/>
      </c>
      <c r="AY18" s="52" t="str">
        <f t="shared" ca="1" si="36"/>
        <v/>
      </c>
      <c r="AZ18" s="37">
        <f t="shared" si="37"/>
        <v>19615.384615384613</v>
      </c>
      <c r="BA18" s="37">
        <f t="shared" si="38"/>
        <v>4553.5714285714284</v>
      </c>
      <c r="BB18" s="37">
        <f t="shared" si="39"/>
        <v>5000</v>
      </c>
      <c r="BC18" s="37">
        <f t="shared" si="40"/>
        <v>4047.6190476190477</v>
      </c>
      <c r="BD18" s="37">
        <f t="shared" si="41"/>
        <v>7499.9999999999991</v>
      </c>
      <c r="BE18" s="37">
        <f t="shared" si="42"/>
        <v>4636.363636363636</v>
      </c>
      <c r="BF18" s="37">
        <f t="shared" si="43"/>
        <v>4553.5714285714284</v>
      </c>
      <c r="BG18" s="270">
        <v>0</v>
      </c>
      <c r="BH18" s="270">
        <v>0</v>
      </c>
      <c r="BI18" s="270">
        <v>0</v>
      </c>
      <c r="BJ18" s="270">
        <v>0</v>
      </c>
      <c r="BK18" s="270">
        <v>0</v>
      </c>
      <c r="BL18" s="270">
        <v>0</v>
      </c>
      <c r="BM18" s="270">
        <v>0</v>
      </c>
      <c r="BO18" s="120"/>
    </row>
    <row r="19" spans="2:67">
      <c r="B19" s="3" t="s">
        <v>51</v>
      </c>
      <c r="C19" s="207">
        <v>0.54166666666666663</v>
      </c>
      <c r="D19" s="212">
        <v>0.58333333333333337</v>
      </c>
      <c r="E19" s="194">
        <v>0.31</v>
      </c>
      <c r="F19" s="194">
        <v>0.43</v>
      </c>
      <c r="G19" s="194">
        <v>0.51</v>
      </c>
      <c r="H19" s="194">
        <v>0.62</v>
      </c>
      <c r="I19" s="194">
        <v>0.25</v>
      </c>
      <c r="J19" s="194">
        <v>0.59</v>
      </c>
      <c r="K19" s="194">
        <v>0.49</v>
      </c>
      <c r="L19" s="216">
        <f t="shared" ca="1" si="4"/>
        <v>114</v>
      </c>
      <c r="M19" s="42">
        <f t="shared" si="5"/>
        <v>0</v>
      </c>
      <c r="N19" s="43">
        <f t="shared" si="6"/>
        <v>1</v>
      </c>
      <c r="O19" s="43">
        <f t="shared" si="7"/>
        <v>1</v>
      </c>
      <c r="P19" s="43">
        <f t="shared" si="8"/>
        <v>1</v>
      </c>
      <c r="Q19" s="43">
        <f t="shared" si="9"/>
        <v>1</v>
      </c>
      <c r="R19" s="43">
        <f t="shared" si="10"/>
        <v>0</v>
      </c>
      <c r="S19" s="44">
        <f t="shared" si="11"/>
        <v>0</v>
      </c>
      <c r="T19" s="204">
        <f t="shared" ca="1" si="12"/>
        <v>19</v>
      </c>
      <c r="U19" s="46">
        <v>8500</v>
      </c>
      <c r="V19" s="47">
        <v>8500</v>
      </c>
      <c r="W19" s="47">
        <v>8500</v>
      </c>
      <c r="X19" s="47">
        <v>8500</v>
      </c>
      <c r="Y19" s="47">
        <v>8500</v>
      </c>
      <c r="Z19" s="47">
        <v>8500</v>
      </c>
      <c r="AA19" s="48">
        <v>8500</v>
      </c>
      <c r="AB19" s="49">
        <f t="shared" ca="1" si="13"/>
        <v>0</v>
      </c>
      <c r="AC19" s="50">
        <f t="shared" ca="1" si="14"/>
        <v>34000</v>
      </c>
      <c r="AD19" s="50">
        <f t="shared" ca="1" si="15"/>
        <v>42500</v>
      </c>
      <c r="AE19" s="50">
        <f t="shared" ca="1" si="16"/>
        <v>42500</v>
      </c>
      <c r="AF19" s="50">
        <f t="shared" ca="1" si="17"/>
        <v>42500</v>
      </c>
      <c r="AG19" s="50">
        <f t="shared" ca="1" si="18"/>
        <v>0</v>
      </c>
      <c r="AH19" s="51">
        <f t="shared" ca="1" si="19"/>
        <v>0</v>
      </c>
      <c r="AI19" s="121">
        <f t="shared" ca="1" si="20"/>
        <v>161500</v>
      </c>
      <c r="AJ19" s="49">
        <f t="shared" ca="1" si="21"/>
        <v>0</v>
      </c>
      <c r="AK19" s="50">
        <f t="shared" ca="1" si="22"/>
        <v>10.32</v>
      </c>
      <c r="AL19" s="50">
        <f t="shared" ca="1" si="23"/>
        <v>15.3</v>
      </c>
      <c r="AM19" s="50">
        <f t="shared" ca="1" si="24"/>
        <v>18.600000000000001</v>
      </c>
      <c r="AN19" s="50">
        <f t="shared" ca="1" si="25"/>
        <v>7.5</v>
      </c>
      <c r="AO19" s="50">
        <f t="shared" ca="1" si="26"/>
        <v>0</v>
      </c>
      <c r="AP19" s="51">
        <f t="shared" ca="1" si="27"/>
        <v>0</v>
      </c>
      <c r="AQ19" s="52">
        <f t="shared" ca="1" si="28"/>
        <v>51.72</v>
      </c>
      <c r="AR19" s="49" t="str">
        <f t="shared" ca="1" si="29"/>
        <v/>
      </c>
      <c r="AS19" s="50">
        <f t="shared" ca="1" si="30"/>
        <v>3294.5736434108526</v>
      </c>
      <c r="AT19" s="50">
        <f t="shared" ca="1" si="31"/>
        <v>2777.7777777777778</v>
      </c>
      <c r="AU19" s="50">
        <f t="shared" ca="1" si="32"/>
        <v>2284.9462365591398</v>
      </c>
      <c r="AV19" s="50">
        <f t="shared" ca="1" si="33"/>
        <v>5666.666666666667</v>
      </c>
      <c r="AW19" s="50" t="str">
        <f t="shared" ca="1" si="34"/>
        <v/>
      </c>
      <c r="AX19" s="51" t="str">
        <f t="shared" ca="1" si="35"/>
        <v/>
      </c>
      <c r="AY19" s="52">
        <f t="shared" ca="1" si="36"/>
        <v>3122.583139984532</v>
      </c>
      <c r="AZ19" s="37">
        <f t="shared" si="37"/>
        <v>4569.8924731182797</v>
      </c>
      <c r="BA19" s="37">
        <f t="shared" si="38"/>
        <v>3294.573643410853</v>
      </c>
      <c r="BB19" s="37">
        <f t="shared" si="39"/>
        <v>2777.7777777777778</v>
      </c>
      <c r="BC19" s="37">
        <f t="shared" si="40"/>
        <v>2284.9462365591398</v>
      </c>
      <c r="BD19" s="37">
        <f t="shared" si="41"/>
        <v>5666.666666666667</v>
      </c>
      <c r="BE19" s="37">
        <f t="shared" si="42"/>
        <v>2401.129943502825</v>
      </c>
      <c r="BF19" s="37">
        <f t="shared" si="43"/>
        <v>2891.1564625850342</v>
      </c>
      <c r="BG19" s="270">
        <v>0</v>
      </c>
      <c r="BH19" s="270">
        <v>1</v>
      </c>
      <c r="BI19" s="270">
        <v>1</v>
      </c>
      <c r="BJ19" s="270">
        <v>1</v>
      </c>
      <c r="BK19" s="270">
        <v>1</v>
      </c>
      <c r="BL19" s="270">
        <v>0</v>
      </c>
      <c r="BM19" s="270">
        <v>0</v>
      </c>
      <c r="BO19" s="120"/>
    </row>
    <row r="20" spans="2:67">
      <c r="B20" s="3" t="s">
        <v>52</v>
      </c>
      <c r="C20" s="207">
        <v>0.58333333333333337</v>
      </c>
      <c r="D20" s="212">
        <v>0.625</v>
      </c>
      <c r="E20" s="194">
        <v>0.35</v>
      </c>
      <c r="F20" s="194">
        <v>0.26</v>
      </c>
      <c r="G20" s="194">
        <v>0.39</v>
      </c>
      <c r="H20" s="194">
        <v>0.73</v>
      </c>
      <c r="I20" s="194">
        <v>0.2</v>
      </c>
      <c r="J20" s="194">
        <v>0.62</v>
      </c>
      <c r="K20" s="194">
        <v>0.42</v>
      </c>
      <c r="L20" s="216">
        <f t="shared" ca="1" si="4"/>
        <v>108</v>
      </c>
      <c r="M20" s="42">
        <f t="shared" si="5"/>
        <v>0</v>
      </c>
      <c r="N20" s="43">
        <f t="shared" si="6"/>
        <v>1</v>
      </c>
      <c r="O20" s="43">
        <f t="shared" si="7"/>
        <v>1</v>
      </c>
      <c r="P20" s="43">
        <f t="shared" si="8"/>
        <v>0</v>
      </c>
      <c r="Q20" s="43">
        <f t="shared" si="9"/>
        <v>1</v>
      </c>
      <c r="R20" s="43">
        <f t="shared" si="10"/>
        <v>0</v>
      </c>
      <c r="S20" s="44">
        <f t="shared" si="11"/>
        <v>1</v>
      </c>
      <c r="T20" s="204">
        <f t="shared" ca="1" si="12"/>
        <v>18</v>
      </c>
      <c r="U20" s="46">
        <v>8500</v>
      </c>
      <c r="V20" s="47">
        <v>8500</v>
      </c>
      <c r="W20" s="47">
        <v>8500</v>
      </c>
      <c r="X20" s="47">
        <v>8500</v>
      </c>
      <c r="Y20" s="47">
        <v>8500</v>
      </c>
      <c r="Z20" s="47">
        <v>8500</v>
      </c>
      <c r="AA20" s="48">
        <v>8500</v>
      </c>
      <c r="AB20" s="49">
        <f t="shared" ca="1" si="13"/>
        <v>0</v>
      </c>
      <c r="AC20" s="50">
        <f t="shared" ca="1" si="14"/>
        <v>34000</v>
      </c>
      <c r="AD20" s="50">
        <f t="shared" ca="1" si="15"/>
        <v>42500</v>
      </c>
      <c r="AE20" s="50">
        <f t="shared" ca="1" si="16"/>
        <v>0</v>
      </c>
      <c r="AF20" s="50">
        <f t="shared" ca="1" si="17"/>
        <v>42500</v>
      </c>
      <c r="AG20" s="50">
        <f t="shared" ca="1" si="18"/>
        <v>0</v>
      </c>
      <c r="AH20" s="51">
        <f t="shared" ca="1" si="19"/>
        <v>34000</v>
      </c>
      <c r="AI20" s="121">
        <f t="shared" ca="1" si="20"/>
        <v>153000</v>
      </c>
      <c r="AJ20" s="49">
        <f t="shared" ca="1" si="21"/>
        <v>0</v>
      </c>
      <c r="AK20" s="50">
        <f t="shared" ca="1" si="22"/>
        <v>6.24</v>
      </c>
      <c r="AL20" s="50">
        <f t="shared" ca="1" si="23"/>
        <v>11.700000000000001</v>
      </c>
      <c r="AM20" s="50">
        <f t="shared" ca="1" si="24"/>
        <v>0</v>
      </c>
      <c r="AN20" s="50">
        <f t="shared" ca="1" si="25"/>
        <v>6</v>
      </c>
      <c r="AO20" s="50">
        <f t="shared" ca="1" si="26"/>
        <v>0</v>
      </c>
      <c r="AP20" s="51">
        <f t="shared" ca="1" si="27"/>
        <v>10.08</v>
      </c>
      <c r="AQ20" s="52">
        <f t="shared" ca="1" si="28"/>
        <v>34.020000000000003</v>
      </c>
      <c r="AR20" s="49" t="str">
        <f t="shared" ca="1" si="29"/>
        <v/>
      </c>
      <c r="AS20" s="50">
        <f t="shared" ca="1" si="30"/>
        <v>5448.7179487179483</v>
      </c>
      <c r="AT20" s="50">
        <f t="shared" ca="1" si="31"/>
        <v>3632.4786324786323</v>
      </c>
      <c r="AU20" s="50" t="str">
        <f t="shared" ca="1" si="32"/>
        <v/>
      </c>
      <c r="AV20" s="50">
        <f t="shared" ca="1" si="33"/>
        <v>7083.333333333333</v>
      </c>
      <c r="AW20" s="50" t="str">
        <f t="shared" ca="1" si="34"/>
        <v/>
      </c>
      <c r="AX20" s="51">
        <f t="shared" ca="1" si="35"/>
        <v>3373.0158730158728</v>
      </c>
      <c r="AY20" s="52">
        <f t="shared" ca="1" si="36"/>
        <v>4497.3544973544967</v>
      </c>
      <c r="AZ20" s="37">
        <f t="shared" si="37"/>
        <v>4047.6190476190482</v>
      </c>
      <c r="BA20" s="37">
        <f t="shared" si="38"/>
        <v>5448.7179487179492</v>
      </c>
      <c r="BB20" s="37">
        <f t="shared" si="39"/>
        <v>3632.4786324786323</v>
      </c>
      <c r="BC20" s="37">
        <f t="shared" si="40"/>
        <v>1940.6392694063929</v>
      </c>
      <c r="BD20" s="37">
        <f t="shared" si="41"/>
        <v>7083.333333333333</v>
      </c>
      <c r="BE20" s="37">
        <f t="shared" si="42"/>
        <v>2284.9462365591398</v>
      </c>
      <c r="BF20" s="37">
        <f t="shared" si="43"/>
        <v>3373.0158730158732</v>
      </c>
      <c r="BG20" s="270">
        <v>0</v>
      </c>
      <c r="BH20" s="270">
        <v>1</v>
      </c>
      <c r="BI20" s="270">
        <v>1</v>
      </c>
      <c r="BJ20" s="270">
        <v>0</v>
      </c>
      <c r="BK20" s="270">
        <v>1</v>
      </c>
      <c r="BL20" s="270">
        <v>0</v>
      </c>
      <c r="BM20" s="270">
        <v>1</v>
      </c>
      <c r="BO20" s="120"/>
    </row>
    <row r="21" spans="2:67">
      <c r="B21" s="3" t="s">
        <v>52</v>
      </c>
      <c r="C21" s="207">
        <v>0.625</v>
      </c>
      <c r="D21" s="212">
        <v>0.66666666666666663</v>
      </c>
      <c r="E21" s="194">
        <v>0.09</v>
      </c>
      <c r="F21" s="194">
        <v>0.23</v>
      </c>
      <c r="G21" s="194">
        <v>7.0000000000000007E-2</v>
      </c>
      <c r="H21" s="194">
        <v>0.38</v>
      </c>
      <c r="I21" s="194">
        <v>0.03</v>
      </c>
      <c r="J21" s="194">
        <v>0.17</v>
      </c>
      <c r="K21" s="194">
        <v>0.23</v>
      </c>
      <c r="L21" s="216">
        <f t="shared" ca="1" si="4"/>
        <v>30</v>
      </c>
      <c r="M21" s="42">
        <f t="shared" si="5"/>
        <v>0</v>
      </c>
      <c r="N21" s="43">
        <f t="shared" si="6"/>
        <v>0</v>
      </c>
      <c r="O21" s="43">
        <f t="shared" si="7"/>
        <v>1</v>
      </c>
      <c r="P21" s="43">
        <f t="shared" si="8"/>
        <v>0</v>
      </c>
      <c r="Q21" s="43">
        <f t="shared" si="9"/>
        <v>0</v>
      </c>
      <c r="R21" s="43">
        <f t="shared" si="10"/>
        <v>0</v>
      </c>
      <c r="S21" s="44">
        <f t="shared" si="11"/>
        <v>0</v>
      </c>
      <c r="T21" s="204">
        <f t="shared" ca="1" si="12"/>
        <v>5</v>
      </c>
      <c r="U21" s="46">
        <v>8500</v>
      </c>
      <c r="V21" s="47">
        <v>8500</v>
      </c>
      <c r="W21" s="47">
        <v>8500</v>
      </c>
      <c r="X21" s="47">
        <v>8500</v>
      </c>
      <c r="Y21" s="47">
        <v>8500</v>
      </c>
      <c r="Z21" s="47">
        <v>8500</v>
      </c>
      <c r="AA21" s="48">
        <v>8500</v>
      </c>
      <c r="AB21" s="49">
        <f t="shared" ca="1" si="13"/>
        <v>0</v>
      </c>
      <c r="AC21" s="50">
        <f t="shared" ca="1" si="14"/>
        <v>0</v>
      </c>
      <c r="AD21" s="50">
        <f t="shared" ca="1" si="15"/>
        <v>42500</v>
      </c>
      <c r="AE21" s="50">
        <f t="shared" ca="1" si="16"/>
        <v>0</v>
      </c>
      <c r="AF21" s="50">
        <f t="shared" ca="1" si="17"/>
        <v>0</v>
      </c>
      <c r="AG21" s="50">
        <f t="shared" ca="1" si="18"/>
        <v>0</v>
      </c>
      <c r="AH21" s="51">
        <f t="shared" ca="1" si="19"/>
        <v>0</v>
      </c>
      <c r="AI21" s="121">
        <f t="shared" ca="1" si="20"/>
        <v>42500</v>
      </c>
      <c r="AJ21" s="49">
        <f t="shared" ca="1" si="21"/>
        <v>0</v>
      </c>
      <c r="AK21" s="50">
        <f t="shared" ca="1" si="22"/>
        <v>0</v>
      </c>
      <c r="AL21" s="50">
        <f t="shared" ca="1" si="23"/>
        <v>2.1</v>
      </c>
      <c r="AM21" s="50">
        <f t="shared" ca="1" si="24"/>
        <v>0</v>
      </c>
      <c r="AN21" s="50">
        <f t="shared" ca="1" si="25"/>
        <v>0</v>
      </c>
      <c r="AO21" s="50">
        <f t="shared" ca="1" si="26"/>
        <v>0</v>
      </c>
      <c r="AP21" s="51">
        <f t="shared" ca="1" si="27"/>
        <v>0</v>
      </c>
      <c r="AQ21" s="52">
        <f t="shared" ca="1" si="28"/>
        <v>2.1</v>
      </c>
      <c r="AR21" s="49" t="str">
        <f t="shared" ca="1" si="29"/>
        <v/>
      </c>
      <c r="AS21" s="50" t="str">
        <f t="shared" ca="1" si="30"/>
        <v/>
      </c>
      <c r="AT21" s="50">
        <f t="shared" ca="1" si="31"/>
        <v>20238.095238095237</v>
      </c>
      <c r="AU21" s="50" t="str">
        <f t="shared" ca="1" si="32"/>
        <v/>
      </c>
      <c r="AV21" s="50" t="str">
        <f t="shared" ca="1" si="33"/>
        <v/>
      </c>
      <c r="AW21" s="50" t="str">
        <f t="shared" ca="1" si="34"/>
        <v/>
      </c>
      <c r="AX21" s="51" t="str">
        <f t="shared" ca="1" si="35"/>
        <v/>
      </c>
      <c r="AY21" s="52">
        <f t="shared" ca="1" si="36"/>
        <v>20238.095238095237</v>
      </c>
      <c r="AZ21" s="37">
        <f t="shared" si="37"/>
        <v>15740.740740740743</v>
      </c>
      <c r="BA21" s="37">
        <f t="shared" si="38"/>
        <v>6159.420289855073</v>
      </c>
      <c r="BB21" s="37">
        <f t="shared" si="39"/>
        <v>20238.095238095237</v>
      </c>
      <c r="BC21" s="37">
        <f t="shared" si="40"/>
        <v>3728.0701754385968</v>
      </c>
      <c r="BD21" s="37">
        <f t="shared" si="41"/>
        <v>47222.222222222226</v>
      </c>
      <c r="BE21" s="37">
        <f t="shared" si="42"/>
        <v>8333.3333333333339</v>
      </c>
      <c r="BF21" s="37">
        <f t="shared" si="43"/>
        <v>6159.420289855073</v>
      </c>
      <c r="BG21" s="270">
        <v>0</v>
      </c>
      <c r="BH21" s="270">
        <v>0</v>
      </c>
      <c r="BI21" s="270">
        <v>1</v>
      </c>
      <c r="BJ21" s="270">
        <v>0</v>
      </c>
      <c r="BK21" s="270">
        <v>0</v>
      </c>
      <c r="BL21" s="270">
        <v>0</v>
      </c>
      <c r="BM21" s="270">
        <v>0</v>
      </c>
      <c r="BO21" s="120"/>
    </row>
    <row r="22" spans="2:67">
      <c r="B22" s="3" t="s">
        <v>52</v>
      </c>
      <c r="C22" s="207">
        <v>0.66666666666666663</v>
      </c>
      <c r="D22" s="212">
        <v>0.70833333333333337</v>
      </c>
      <c r="E22" s="194">
        <v>7.0000000000000007E-2</v>
      </c>
      <c r="F22" s="194">
        <v>0.13</v>
      </c>
      <c r="G22" s="194">
        <v>0.09</v>
      </c>
      <c r="H22" s="194">
        <v>0.22</v>
      </c>
      <c r="I22" s="194">
        <v>0.04</v>
      </c>
      <c r="J22" s="194">
        <v>0.12</v>
      </c>
      <c r="K22" s="194">
        <v>0.3</v>
      </c>
      <c r="L22" s="216">
        <f t="shared" ca="1" si="4"/>
        <v>0</v>
      </c>
      <c r="M22" s="42">
        <f t="shared" si="5"/>
        <v>0</v>
      </c>
      <c r="N22" s="43">
        <f t="shared" si="6"/>
        <v>0</v>
      </c>
      <c r="O22" s="43">
        <f t="shared" si="7"/>
        <v>0</v>
      </c>
      <c r="P22" s="43">
        <f t="shared" si="8"/>
        <v>0</v>
      </c>
      <c r="Q22" s="43">
        <f t="shared" si="9"/>
        <v>0</v>
      </c>
      <c r="R22" s="43">
        <f t="shared" si="10"/>
        <v>0</v>
      </c>
      <c r="S22" s="44">
        <f t="shared" si="11"/>
        <v>0</v>
      </c>
      <c r="T22" s="204">
        <f t="shared" ca="1" si="12"/>
        <v>0</v>
      </c>
      <c r="U22" s="46">
        <v>8500</v>
      </c>
      <c r="V22" s="47">
        <v>8500</v>
      </c>
      <c r="W22" s="47">
        <v>8500</v>
      </c>
      <c r="X22" s="47">
        <v>8500</v>
      </c>
      <c r="Y22" s="47">
        <v>8500</v>
      </c>
      <c r="Z22" s="47">
        <v>8500</v>
      </c>
      <c r="AA22" s="48">
        <v>8500</v>
      </c>
      <c r="AB22" s="49">
        <f t="shared" ca="1" si="13"/>
        <v>0</v>
      </c>
      <c r="AC22" s="50">
        <f t="shared" ca="1" si="14"/>
        <v>0</v>
      </c>
      <c r="AD22" s="50">
        <f t="shared" ca="1" si="15"/>
        <v>0</v>
      </c>
      <c r="AE22" s="50">
        <f t="shared" ca="1" si="16"/>
        <v>0</v>
      </c>
      <c r="AF22" s="50">
        <f t="shared" ca="1" si="17"/>
        <v>0</v>
      </c>
      <c r="AG22" s="50">
        <f t="shared" ca="1" si="18"/>
        <v>0</v>
      </c>
      <c r="AH22" s="51">
        <f t="shared" ca="1" si="19"/>
        <v>0</v>
      </c>
      <c r="AI22" s="121">
        <f t="shared" ca="1" si="20"/>
        <v>0</v>
      </c>
      <c r="AJ22" s="49">
        <f t="shared" ca="1" si="21"/>
        <v>0</v>
      </c>
      <c r="AK22" s="50">
        <f t="shared" ca="1" si="22"/>
        <v>0</v>
      </c>
      <c r="AL22" s="50">
        <f t="shared" ca="1" si="23"/>
        <v>0</v>
      </c>
      <c r="AM22" s="50">
        <f t="shared" ca="1" si="24"/>
        <v>0</v>
      </c>
      <c r="AN22" s="50">
        <f t="shared" ca="1" si="25"/>
        <v>0</v>
      </c>
      <c r="AO22" s="50">
        <f t="shared" ca="1" si="26"/>
        <v>0</v>
      </c>
      <c r="AP22" s="51">
        <f t="shared" ca="1" si="27"/>
        <v>0</v>
      </c>
      <c r="AQ22" s="52">
        <f t="shared" ca="1" si="28"/>
        <v>0</v>
      </c>
      <c r="AR22" s="49" t="str">
        <f t="shared" ca="1" si="29"/>
        <v/>
      </c>
      <c r="AS22" s="50" t="str">
        <f t="shared" ca="1" si="30"/>
        <v/>
      </c>
      <c r="AT22" s="50" t="str">
        <f t="shared" ca="1" si="31"/>
        <v/>
      </c>
      <c r="AU22" s="50" t="str">
        <f t="shared" ca="1" si="32"/>
        <v/>
      </c>
      <c r="AV22" s="50" t="str">
        <f t="shared" ca="1" si="33"/>
        <v/>
      </c>
      <c r="AW22" s="50" t="str">
        <f t="shared" ca="1" si="34"/>
        <v/>
      </c>
      <c r="AX22" s="51" t="str">
        <f t="shared" ca="1" si="35"/>
        <v/>
      </c>
      <c r="AY22" s="52" t="str">
        <f t="shared" ca="1" si="36"/>
        <v/>
      </c>
      <c r="AZ22" s="37">
        <f t="shared" si="37"/>
        <v>20238.095238095237</v>
      </c>
      <c r="BA22" s="37">
        <f t="shared" si="38"/>
        <v>10897.435897435898</v>
      </c>
      <c r="BB22" s="37">
        <f t="shared" si="39"/>
        <v>15740.740740740743</v>
      </c>
      <c r="BC22" s="37">
        <f t="shared" si="40"/>
        <v>6439.3939393939399</v>
      </c>
      <c r="BD22" s="37">
        <f t="shared" si="41"/>
        <v>35416.666666666664</v>
      </c>
      <c r="BE22" s="37">
        <f t="shared" si="42"/>
        <v>11805.555555555557</v>
      </c>
      <c r="BF22" s="37">
        <f t="shared" si="43"/>
        <v>4722.2222222222226</v>
      </c>
      <c r="BG22" s="270">
        <v>0</v>
      </c>
      <c r="BH22" s="270">
        <v>0</v>
      </c>
      <c r="BI22" s="270">
        <v>0</v>
      </c>
      <c r="BJ22" s="270">
        <v>0</v>
      </c>
      <c r="BK22" s="270">
        <v>0</v>
      </c>
      <c r="BL22" s="270">
        <v>0</v>
      </c>
      <c r="BM22" s="270">
        <v>0</v>
      </c>
      <c r="BO22" s="120"/>
    </row>
    <row r="23" spans="2:67">
      <c r="B23" s="3" t="s">
        <v>52</v>
      </c>
      <c r="C23" s="207">
        <v>0.70833333333333337</v>
      </c>
      <c r="D23" s="212">
        <v>0.75</v>
      </c>
      <c r="E23" s="194">
        <v>0.28000000000000003</v>
      </c>
      <c r="F23" s="194">
        <v>0.14000000000000001</v>
      </c>
      <c r="G23" s="194">
        <v>0.13</v>
      </c>
      <c r="H23" s="194">
        <v>0.23</v>
      </c>
      <c r="I23" s="194">
        <v>0.22</v>
      </c>
      <c r="J23" s="194">
        <v>0.24</v>
      </c>
      <c r="K23" s="194">
        <v>0.27</v>
      </c>
      <c r="L23" s="216">
        <f t="shared" ca="1" si="4"/>
        <v>0</v>
      </c>
      <c r="M23" s="42">
        <f t="shared" si="5"/>
        <v>0</v>
      </c>
      <c r="N23" s="43">
        <f t="shared" si="6"/>
        <v>0</v>
      </c>
      <c r="O23" s="43">
        <f t="shared" si="7"/>
        <v>0</v>
      </c>
      <c r="P23" s="43">
        <f t="shared" si="8"/>
        <v>0</v>
      </c>
      <c r="Q23" s="43">
        <f t="shared" si="9"/>
        <v>0</v>
      </c>
      <c r="R23" s="43">
        <f t="shared" si="10"/>
        <v>0</v>
      </c>
      <c r="S23" s="44">
        <f t="shared" si="11"/>
        <v>0</v>
      </c>
      <c r="T23" s="204">
        <f t="shared" ca="1" si="12"/>
        <v>0</v>
      </c>
      <c r="U23" s="46">
        <v>8500</v>
      </c>
      <c r="V23" s="47">
        <v>8500</v>
      </c>
      <c r="W23" s="47">
        <v>8500</v>
      </c>
      <c r="X23" s="47">
        <v>8500</v>
      </c>
      <c r="Y23" s="47">
        <v>8500</v>
      </c>
      <c r="Z23" s="47">
        <v>8500</v>
      </c>
      <c r="AA23" s="48">
        <v>8500</v>
      </c>
      <c r="AB23" s="49">
        <f t="shared" ca="1" si="13"/>
        <v>0</v>
      </c>
      <c r="AC23" s="50">
        <f t="shared" ca="1" si="14"/>
        <v>0</v>
      </c>
      <c r="AD23" s="50">
        <f t="shared" ca="1" si="15"/>
        <v>0</v>
      </c>
      <c r="AE23" s="50">
        <f t="shared" ca="1" si="16"/>
        <v>0</v>
      </c>
      <c r="AF23" s="50">
        <f t="shared" ca="1" si="17"/>
        <v>0</v>
      </c>
      <c r="AG23" s="50">
        <f t="shared" ca="1" si="18"/>
        <v>0</v>
      </c>
      <c r="AH23" s="51">
        <f t="shared" ca="1" si="19"/>
        <v>0</v>
      </c>
      <c r="AI23" s="121">
        <f t="shared" ca="1" si="20"/>
        <v>0</v>
      </c>
      <c r="AJ23" s="49">
        <f t="shared" ca="1" si="21"/>
        <v>0</v>
      </c>
      <c r="AK23" s="50">
        <f t="shared" ca="1" si="22"/>
        <v>0</v>
      </c>
      <c r="AL23" s="50">
        <f t="shared" ca="1" si="23"/>
        <v>0</v>
      </c>
      <c r="AM23" s="50">
        <f t="shared" ca="1" si="24"/>
        <v>0</v>
      </c>
      <c r="AN23" s="50">
        <f t="shared" ca="1" si="25"/>
        <v>0</v>
      </c>
      <c r="AO23" s="50">
        <f t="shared" ca="1" si="26"/>
        <v>0</v>
      </c>
      <c r="AP23" s="51">
        <f t="shared" ca="1" si="27"/>
        <v>0</v>
      </c>
      <c r="AQ23" s="52">
        <f t="shared" ca="1" si="28"/>
        <v>0</v>
      </c>
      <c r="AR23" s="49" t="str">
        <f t="shared" ca="1" si="29"/>
        <v/>
      </c>
      <c r="AS23" s="50" t="str">
        <f t="shared" ca="1" si="30"/>
        <v/>
      </c>
      <c r="AT23" s="50" t="str">
        <f t="shared" ca="1" si="31"/>
        <v/>
      </c>
      <c r="AU23" s="50" t="str">
        <f t="shared" ca="1" si="32"/>
        <v/>
      </c>
      <c r="AV23" s="50" t="str">
        <f t="shared" ca="1" si="33"/>
        <v/>
      </c>
      <c r="AW23" s="50" t="str">
        <f t="shared" ca="1" si="34"/>
        <v/>
      </c>
      <c r="AX23" s="51" t="str">
        <f t="shared" ca="1" si="35"/>
        <v/>
      </c>
      <c r="AY23" s="52" t="str">
        <f t="shared" ca="1" si="36"/>
        <v/>
      </c>
      <c r="AZ23" s="37">
        <f t="shared" si="37"/>
        <v>5059.5238095238092</v>
      </c>
      <c r="BA23" s="37">
        <f t="shared" si="38"/>
        <v>10119.047619047618</v>
      </c>
      <c r="BB23" s="37">
        <f t="shared" si="39"/>
        <v>10897.435897435898</v>
      </c>
      <c r="BC23" s="37">
        <f t="shared" si="40"/>
        <v>6159.420289855073</v>
      </c>
      <c r="BD23" s="37">
        <f t="shared" si="41"/>
        <v>6439.3939393939399</v>
      </c>
      <c r="BE23" s="37">
        <f t="shared" si="42"/>
        <v>5902.7777777777783</v>
      </c>
      <c r="BF23" s="37">
        <f t="shared" si="43"/>
        <v>5246.9135802469136</v>
      </c>
      <c r="BG23" s="270">
        <v>0</v>
      </c>
      <c r="BH23" s="270">
        <v>0</v>
      </c>
      <c r="BI23" s="270">
        <v>0</v>
      </c>
      <c r="BJ23" s="270">
        <v>0</v>
      </c>
      <c r="BK23" s="270">
        <v>0</v>
      </c>
      <c r="BL23" s="270">
        <v>0</v>
      </c>
      <c r="BM23" s="270">
        <v>0</v>
      </c>
      <c r="BO23" s="120"/>
    </row>
    <row r="24" spans="2:67">
      <c r="B24" s="3" t="s">
        <v>48</v>
      </c>
      <c r="C24" s="207">
        <v>0.75</v>
      </c>
      <c r="D24" s="212">
        <v>0.79166666666666663</v>
      </c>
      <c r="E24" s="194">
        <v>0.48</v>
      </c>
      <c r="F24" s="194">
        <v>0.25</v>
      </c>
      <c r="G24" s="194">
        <v>0.33</v>
      </c>
      <c r="H24" s="194">
        <v>0.43</v>
      </c>
      <c r="I24" s="194">
        <v>0.12</v>
      </c>
      <c r="J24" s="194">
        <v>0.56999999999999995</v>
      </c>
      <c r="K24" s="194">
        <v>0.37</v>
      </c>
      <c r="L24" s="216">
        <f t="shared" ca="1" si="4"/>
        <v>0</v>
      </c>
      <c r="M24" s="42">
        <f t="shared" si="5"/>
        <v>0</v>
      </c>
      <c r="N24" s="43">
        <f t="shared" si="6"/>
        <v>0</v>
      </c>
      <c r="O24" s="43">
        <f t="shared" si="7"/>
        <v>0</v>
      </c>
      <c r="P24" s="43">
        <f t="shared" si="8"/>
        <v>0</v>
      </c>
      <c r="Q24" s="43">
        <f t="shared" si="9"/>
        <v>0</v>
      </c>
      <c r="R24" s="43">
        <f t="shared" si="10"/>
        <v>0</v>
      </c>
      <c r="S24" s="44">
        <f t="shared" si="11"/>
        <v>0</v>
      </c>
      <c r="T24" s="204">
        <f t="shared" ca="1" si="12"/>
        <v>0</v>
      </c>
      <c r="U24" s="46">
        <v>25500</v>
      </c>
      <c r="V24" s="47">
        <v>25500</v>
      </c>
      <c r="W24" s="47">
        <v>25500</v>
      </c>
      <c r="X24" s="47">
        <v>25500</v>
      </c>
      <c r="Y24" s="47">
        <v>25500</v>
      </c>
      <c r="Z24" s="47">
        <v>25500</v>
      </c>
      <c r="AA24" s="48">
        <v>25500</v>
      </c>
      <c r="AB24" s="49">
        <f t="shared" ca="1" si="13"/>
        <v>0</v>
      </c>
      <c r="AC24" s="50">
        <f t="shared" ca="1" si="14"/>
        <v>0</v>
      </c>
      <c r="AD24" s="50">
        <f t="shared" ca="1" si="15"/>
        <v>0</v>
      </c>
      <c r="AE24" s="50">
        <f t="shared" ca="1" si="16"/>
        <v>0</v>
      </c>
      <c r="AF24" s="50">
        <f t="shared" ca="1" si="17"/>
        <v>0</v>
      </c>
      <c r="AG24" s="50">
        <f t="shared" ca="1" si="18"/>
        <v>0</v>
      </c>
      <c r="AH24" s="51">
        <f t="shared" ca="1" si="19"/>
        <v>0</v>
      </c>
      <c r="AI24" s="121">
        <f t="shared" ca="1" si="20"/>
        <v>0</v>
      </c>
      <c r="AJ24" s="49">
        <f t="shared" ca="1" si="21"/>
        <v>0</v>
      </c>
      <c r="AK24" s="50">
        <f t="shared" ca="1" si="22"/>
        <v>0</v>
      </c>
      <c r="AL24" s="50">
        <f t="shared" ca="1" si="23"/>
        <v>0</v>
      </c>
      <c r="AM24" s="50">
        <f t="shared" ca="1" si="24"/>
        <v>0</v>
      </c>
      <c r="AN24" s="50">
        <f t="shared" ca="1" si="25"/>
        <v>0</v>
      </c>
      <c r="AO24" s="50">
        <f t="shared" ca="1" si="26"/>
        <v>0</v>
      </c>
      <c r="AP24" s="51">
        <f t="shared" ca="1" si="27"/>
        <v>0</v>
      </c>
      <c r="AQ24" s="52">
        <f t="shared" ca="1" si="28"/>
        <v>0</v>
      </c>
      <c r="AR24" s="49" t="str">
        <f t="shared" ca="1" si="29"/>
        <v/>
      </c>
      <c r="AS24" s="50" t="str">
        <f t="shared" ca="1" si="30"/>
        <v/>
      </c>
      <c r="AT24" s="50" t="str">
        <f t="shared" ca="1" si="31"/>
        <v/>
      </c>
      <c r="AU24" s="50" t="str">
        <f t="shared" ca="1" si="32"/>
        <v/>
      </c>
      <c r="AV24" s="50" t="str">
        <f t="shared" ca="1" si="33"/>
        <v/>
      </c>
      <c r="AW24" s="50" t="str">
        <f t="shared" ca="1" si="34"/>
        <v/>
      </c>
      <c r="AX24" s="51" t="str">
        <f t="shared" ca="1" si="35"/>
        <v/>
      </c>
      <c r="AY24" s="52" t="str">
        <f t="shared" ca="1" si="36"/>
        <v/>
      </c>
      <c r="AZ24" s="37">
        <f t="shared" si="37"/>
        <v>8854.1666666666679</v>
      </c>
      <c r="BA24" s="37">
        <f t="shared" si="38"/>
        <v>17000</v>
      </c>
      <c r="BB24" s="37">
        <f t="shared" si="39"/>
        <v>12878.787878787878</v>
      </c>
      <c r="BC24" s="37">
        <f t="shared" si="40"/>
        <v>9883.7209302325591</v>
      </c>
      <c r="BD24" s="37">
        <f t="shared" si="41"/>
        <v>35416.666666666672</v>
      </c>
      <c r="BE24" s="37">
        <f t="shared" si="42"/>
        <v>7456.1403508771937</v>
      </c>
      <c r="BF24" s="37">
        <f t="shared" si="43"/>
        <v>11486.486486486487</v>
      </c>
      <c r="BG24" s="270">
        <v>0</v>
      </c>
      <c r="BH24" s="270">
        <v>0</v>
      </c>
      <c r="BI24" s="270">
        <v>0</v>
      </c>
      <c r="BJ24" s="270">
        <v>0</v>
      </c>
      <c r="BK24" s="270">
        <v>0</v>
      </c>
      <c r="BL24" s="270">
        <v>0</v>
      </c>
      <c r="BM24" s="270">
        <v>0</v>
      </c>
      <c r="BO24" s="120"/>
    </row>
    <row r="25" spans="2:67">
      <c r="B25" s="3" t="s">
        <v>48</v>
      </c>
      <c r="C25" s="207">
        <v>0.79166666666666663</v>
      </c>
      <c r="D25" s="212">
        <v>0.83333333333333337</v>
      </c>
      <c r="E25" s="194">
        <v>0.55000000000000004</v>
      </c>
      <c r="F25" s="194">
        <v>0.27</v>
      </c>
      <c r="G25" s="194">
        <v>0.4</v>
      </c>
      <c r="H25" s="194">
        <v>0.37</v>
      </c>
      <c r="I25" s="194">
        <v>0.21</v>
      </c>
      <c r="J25" s="194">
        <v>0.31</v>
      </c>
      <c r="K25" s="194">
        <v>0.49</v>
      </c>
      <c r="L25" s="216">
        <f t="shared" ca="1" si="4"/>
        <v>30</v>
      </c>
      <c r="M25" s="42">
        <f t="shared" si="5"/>
        <v>0</v>
      </c>
      <c r="N25" s="43">
        <f t="shared" si="6"/>
        <v>0</v>
      </c>
      <c r="O25" s="43">
        <f t="shared" si="7"/>
        <v>0</v>
      </c>
      <c r="P25" s="43">
        <f t="shared" si="8"/>
        <v>1</v>
      </c>
      <c r="Q25" s="43">
        <f t="shared" si="9"/>
        <v>0</v>
      </c>
      <c r="R25" s="43">
        <f t="shared" si="10"/>
        <v>0</v>
      </c>
      <c r="S25" s="44">
        <f t="shared" si="11"/>
        <v>0</v>
      </c>
      <c r="T25" s="204">
        <f t="shared" ca="1" si="12"/>
        <v>5</v>
      </c>
      <c r="U25" s="46">
        <v>25500</v>
      </c>
      <c r="V25" s="47">
        <v>25500</v>
      </c>
      <c r="W25" s="47">
        <v>25500</v>
      </c>
      <c r="X25" s="47">
        <v>25500</v>
      </c>
      <c r="Y25" s="47">
        <v>25500</v>
      </c>
      <c r="Z25" s="47">
        <v>25500</v>
      </c>
      <c r="AA25" s="48">
        <v>25500</v>
      </c>
      <c r="AB25" s="49">
        <f t="shared" ca="1" si="13"/>
        <v>0</v>
      </c>
      <c r="AC25" s="50">
        <f t="shared" ca="1" si="14"/>
        <v>0</v>
      </c>
      <c r="AD25" s="50">
        <f t="shared" ca="1" si="15"/>
        <v>0</v>
      </c>
      <c r="AE25" s="50">
        <f t="shared" ca="1" si="16"/>
        <v>127500</v>
      </c>
      <c r="AF25" s="50">
        <f t="shared" ca="1" si="17"/>
        <v>0</v>
      </c>
      <c r="AG25" s="50">
        <f t="shared" ca="1" si="18"/>
        <v>0</v>
      </c>
      <c r="AH25" s="51">
        <f t="shared" ca="1" si="19"/>
        <v>0</v>
      </c>
      <c r="AI25" s="121">
        <f t="shared" ca="1" si="20"/>
        <v>127500</v>
      </c>
      <c r="AJ25" s="49">
        <f t="shared" ca="1" si="21"/>
        <v>0</v>
      </c>
      <c r="AK25" s="50">
        <f t="shared" ca="1" si="22"/>
        <v>0</v>
      </c>
      <c r="AL25" s="50">
        <f t="shared" ca="1" si="23"/>
        <v>0</v>
      </c>
      <c r="AM25" s="50">
        <f t="shared" ca="1" si="24"/>
        <v>11.1</v>
      </c>
      <c r="AN25" s="50">
        <f t="shared" ca="1" si="25"/>
        <v>0</v>
      </c>
      <c r="AO25" s="50">
        <f t="shared" ca="1" si="26"/>
        <v>0</v>
      </c>
      <c r="AP25" s="51">
        <f t="shared" ca="1" si="27"/>
        <v>0</v>
      </c>
      <c r="AQ25" s="52">
        <f t="shared" ca="1" si="28"/>
        <v>11.1</v>
      </c>
      <c r="AR25" s="49" t="str">
        <f t="shared" ca="1" si="29"/>
        <v/>
      </c>
      <c r="AS25" s="50" t="str">
        <f t="shared" ca="1" si="30"/>
        <v/>
      </c>
      <c r="AT25" s="50" t="str">
        <f t="shared" ca="1" si="31"/>
        <v/>
      </c>
      <c r="AU25" s="50">
        <f t="shared" ca="1" si="32"/>
        <v>11486.486486486487</v>
      </c>
      <c r="AV25" s="50" t="str">
        <f t="shared" ca="1" si="33"/>
        <v/>
      </c>
      <c r="AW25" s="50" t="str">
        <f t="shared" ca="1" si="34"/>
        <v/>
      </c>
      <c r="AX25" s="51" t="str">
        <f t="shared" ca="1" si="35"/>
        <v/>
      </c>
      <c r="AY25" s="52">
        <f t="shared" ca="1" si="36"/>
        <v>11486.486486486487</v>
      </c>
      <c r="AZ25" s="37">
        <f t="shared" si="37"/>
        <v>7727.272727272727</v>
      </c>
      <c r="BA25" s="37">
        <f t="shared" si="38"/>
        <v>15740.740740740739</v>
      </c>
      <c r="BB25" s="37">
        <f t="shared" si="39"/>
        <v>10625</v>
      </c>
      <c r="BC25" s="37">
        <f t="shared" si="40"/>
        <v>11486.486486486487</v>
      </c>
      <c r="BD25" s="37">
        <f t="shared" si="41"/>
        <v>20238.09523809524</v>
      </c>
      <c r="BE25" s="37">
        <f t="shared" si="42"/>
        <v>13709.677419354839</v>
      </c>
      <c r="BF25" s="37">
        <f t="shared" si="43"/>
        <v>8673.4693877551017</v>
      </c>
      <c r="BG25" s="270">
        <v>0</v>
      </c>
      <c r="BH25" s="270">
        <v>0</v>
      </c>
      <c r="BI25" s="270">
        <v>0</v>
      </c>
      <c r="BJ25" s="270">
        <v>1</v>
      </c>
      <c r="BK25" s="270">
        <v>0</v>
      </c>
      <c r="BL25" s="270">
        <v>0</v>
      </c>
      <c r="BM25" s="270">
        <v>0</v>
      </c>
      <c r="BO25" s="120"/>
    </row>
    <row r="26" spans="2:67">
      <c r="B26" s="3" t="s">
        <v>47</v>
      </c>
      <c r="C26" s="207">
        <v>0.83333333333333337</v>
      </c>
      <c r="D26" s="212">
        <v>0.875</v>
      </c>
      <c r="E26" s="194">
        <v>0.86</v>
      </c>
      <c r="F26" s="194">
        <v>0.6</v>
      </c>
      <c r="G26" s="194">
        <v>0.68</v>
      </c>
      <c r="H26" s="194">
        <v>0.86</v>
      </c>
      <c r="I26" s="194">
        <v>0.33</v>
      </c>
      <c r="J26" s="194">
        <v>0.98</v>
      </c>
      <c r="K26" s="194">
        <v>0.69</v>
      </c>
      <c r="L26" s="216">
        <f t="shared" ca="1" si="4"/>
        <v>54</v>
      </c>
      <c r="M26" s="42">
        <f t="shared" si="5"/>
        <v>0</v>
      </c>
      <c r="N26" s="43">
        <f t="shared" si="6"/>
        <v>1</v>
      </c>
      <c r="O26" s="43">
        <f t="shared" si="7"/>
        <v>1</v>
      </c>
      <c r="P26" s="43">
        <f t="shared" si="8"/>
        <v>0</v>
      </c>
      <c r="Q26" s="43">
        <f t="shared" si="9"/>
        <v>0</v>
      </c>
      <c r="R26" s="43">
        <f t="shared" si="10"/>
        <v>0</v>
      </c>
      <c r="S26" s="44">
        <f t="shared" si="11"/>
        <v>0</v>
      </c>
      <c r="T26" s="204">
        <f t="shared" ca="1" si="12"/>
        <v>9</v>
      </c>
      <c r="U26" s="46">
        <v>51000</v>
      </c>
      <c r="V26" s="47">
        <v>51000</v>
      </c>
      <c r="W26" s="47">
        <v>51000</v>
      </c>
      <c r="X26" s="47">
        <v>51000</v>
      </c>
      <c r="Y26" s="47">
        <v>51000</v>
      </c>
      <c r="Z26" s="47">
        <v>51000</v>
      </c>
      <c r="AA26" s="48">
        <v>51000</v>
      </c>
      <c r="AB26" s="49">
        <f t="shared" ca="1" si="13"/>
        <v>0</v>
      </c>
      <c r="AC26" s="50">
        <f t="shared" ca="1" si="14"/>
        <v>204000</v>
      </c>
      <c r="AD26" s="50">
        <f t="shared" ca="1" si="15"/>
        <v>255000</v>
      </c>
      <c r="AE26" s="50">
        <f t="shared" ca="1" si="16"/>
        <v>0</v>
      </c>
      <c r="AF26" s="50">
        <f t="shared" ca="1" si="17"/>
        <v>0</v>
      </c>
      <c r="AG26" s="50">
        <f t="shared" ca="1" si="18"/>
        <v>0</v>
      </c>
      <c r="AH26" s="51">
        <f t="shared" ca="1" si="19"/>
        <v>0</v>
      </c>
      <c r="AI26" s="121">
        <f t="shared" ca="1" si="20"/>
        <v>459000</v>
      </c>
      <c r="AJ26" s="49">
        <f t="shared" ca="1" si="21"/>
        <v>0</v>
      </c>
      <c r="AK26" s="50">
        <f t="shared" ca="1" si="22"/>
        <v>14.399999999999999</v>
      </c>
      <c r="AL26" s="50">
        <f t="shared" ca="1" si="23"/>
        <v>20.400000000000002</v>
      </c>
      <c r="AM26" s="50">
        <f t="shared" ca="1" si="24"/>
        <v>0</v>
      </c>
      <c r="AN26" s="50">
        <f t="shared" ca="1" si="25"/>
        <v>0</v>
      </c>
      <c r="AO26" s="50">
        <f t="shared" ca="1" si="26"/>
        <v>0</v>
      </c>
      <c r="AP26" s="51">
        <f t="shared" ca="1" si="27"/>
        <v>0</v>
      </c>
      <c r="AQ26" s="52">
        <f t="shared" ca="1" si="28"/>
        <v>34.799999999999997</v>
      </c>
      <c r="AR26" s="49" t="str">
        <f t="shared" ca="1" si="29"/>
        <v/>
      </c>
      <c r="AS26" s="50">
        <f t="shared" ca="1" si="30"/>
        <v>14166.666666666668</v>
      </c>
      <c r="AT26" s="50">
        <f t="shared" ca="1" si="31"/>
        <v>12499.999999999998</v>
      </c>
      <c r="AU26" s="50" t="str">
        <f t="shared" ca="1" si="32"/>
        <v/>
      </c>
      <c r="AV26" s="50" t="str">
        <f t="shared" ca="1" si="33"/>
        <v/>
      </c>
      <c r="AW26" s="50" t="str">
        <f t="shared" ca="1" si="34"/>
        <v/>
      </c>
      <c r="AX26" s="51" t="str">
        <f t="shared" ca="1" si="35"/>
        <v/>
      </c>
      <c r="AY26" s="52">
        <f t="shared" ca="1" si="36"/>
        <v>13189.655172413793</v>
      </c>
      <c r="AZ26" s="37">
        <f t="shared" si="37"/>
        <v>9883.7209302325591</v>
      </c>
      <c r="BA26" s="37">
        <f t="shared" si="38"/>
        <v>14166.666666666668</v>
      </c>
      <c r="BB26" s="37">
        <f t="shared" si="39"/>
        <v>12500</v>
      </c>
      <c r="BC26" s="37">
        <f t="shared" si="40"/>
        <v>9883.7209302325591</v>
      </c>
      <c r="BD26" s="37">
        <f t="shared" si="41"/>
        <v>25757.575757575756</v>
      </c>
      <c r="BE26" s="37">
        <f t="shared" si="42"/>
        <v>8673.4693877551017</v>
      </c>
      <c r="BF26" s="37">
        <f t="shared" si="43"/>
        <v>12318.840579710146</v>
      </c>
      <c r="BG26" s="270">
        <v>0</v>
      </c>
      <c r="BH26" s="270">
        <v>1</v>
      </c>
      <c r="BI26" s="270">
        <v>1</v>
      </c>
      <c r="BJ26" s="270">
        <v>0</v>
      </c>
      <c r="BK26" s="270">
        <v>0</v>
      </c>
      <c r="BL26" s="270">
        <v>0</v>
      </c>
      <c r="BM26" s="270">
        <v>0</v>
      </c>
      <c r="BO26" s="120"/>
    </row>
    <row r="27" spans="2:67">
      <c r="B27" s="3" t="s">
        <v>47</v>
      </c>
      <c r="C27" s="207">
        <v>0.875</v>
      </c>
      <c r="D27" s="212">
        <v>0.91666666666666663</v>
      </c>
      <c r="E27" s="194">
        <v>1.1100000000000001</v>
      </c>
      <c r="F27" s="194">
        <v>0.54</v>
      </c>
      <c r="G27" s="194">
        <v>0.55000000000000004</v>
      </c>
      <c r="H27" s="194">
        <v>0.91</v>
      </c>
      <c r="I27" s="194">
        <v>0.45</v>
      </c>
      <c r="J27" s="194">
        <v>0.7</v>
      </c>
      <c r="K27" s="194">
        <v>0.67</v>
      </c>
      <c r="L27" s="216">
        <f t="shared" ca="1" si="4"/>
        <v>0</v>
      </c>
      <c r="M27" s="42">
        <f t="shared" si="5"/>
        <v>0</v>
      </c>
      <c r="N27" s="43">
        <f t="shared" si="6"/>
        <v>0</v>
      </c>
      <c r="O27" s="43">
        <f t="shared" si="7"/>
        <v>0</v>
      </c>
      <c r="P27" s="43">
        <f t="shared" si="8"/>
        <v>0</v>
      </c>
      <c r="Q27" s="43">
        <f t="shared" si="9"/>
        <v>0</v>
      </c>
      <c r="R27" s="43">
        <f t="shared" si="10"/>
        <v>0</v>
      </c>
      <c r="S27" s="44">
        <f t="shared" si="11"/>
        <v>0</v>
      </c>
      <c r="T27" s="204">
        <f t="shared" ca="1" si="12"/>
        <v>0</v>
      </c>
      <c r="U27" s="46">
        <v>51000</v>
      </c>
      <c r="V27" s="47">
        <v>51000</v>
      </c>
      <c r="W27" s="47">
        <v>51000</v>
      </c>
      <c r="X27" s="47">
        <v>51000</v>
      </c>
      <c r="Y27" s="47">
        <v>51000</v>
      </c>
      <c r="Z27" s="47">
        <v>51000</v>
      </c>
      <c r="AA27" s="48">
        <v>51000</v>
      </c>
      <c r="AB27" s="49">
        <f t="shared" ca="1" si="13"/>
        <v>0</v>
      </c>
      <c r="AC27" s="50">
        <f t="shared" ca="1" si="14"/>
        <v>0</v>
      </c>
      <c r="AD27" s="50">
        <f t="shared" ca="1" si="15"/>
        <v>0</v>
      </c>
      <c r="AE27" s="50">
        <f t="shared" ca="1" si="16"/>
        <v>0</v>
      </c>
      <c r="AF27" s="50">
        <f t="shared" ca="1" si="17"/>
        <v>0</v>
      </c>
      <c r="AG27" s="50">
        <f t="shared" ca="1" si="18"/>
        <v>0</v>
      </c>
      <c r="AH27" s="51">
        <f t="shared" ca="1" si="19"/>
        <v>0</v>
      </c>
      <c r="AI27" s="121">
        <f t="shared" ca="1" si="20"/>
        <v>0</v>
      </c>
      <c r="AJ27" s="49">
        <f t="shared" ca="1" si="21"/>
        <v>0</v>
      </c>
      <c r="AK27" s="50">
        <f t="shared" ca="1" si="22"/>
        <v>0</v>
      </c>
      <c r="AL27" s="50">
        <f t="shared" ca="1" si="23"/>
        <v>0</v>
      </c>
      <c r="AM27" s="50">
        <f t="shared" ca="1" si="24"/>
        <v>0</v>
      </c>
      <c r="AN27" s="50">
        <f t="shared" ca="1" si="25"/>
        <v>0</v>
      </c>
      <c r="AO27" s="50">
        <f t="shared" ca="1" si="26"/>
        <v>0</v>
      </c>
      <c r="AP27" s="51">
        <f t="shared" ca="1" si="27"/>
        <v>0</v>
      </c>
      <c r="AQ27" s="52">
        <f t="shared" ca="1" si="28"/>
        <v>0</v>
      </c>
      <c r="AR27" s="49" t="str">
        <f t="shared" ca="1" si="29"/>
        <v/>
      </c>
      <c r="AS27" s="50" t="str">
        <f t="shared" ca="1" si="30"/>
        <v/>
      </c>
      <c r="AT27" s="50" t="str">
        <f t="shared" ca="1" si="31"/>
        <v/>
      </c>
      <c r="AU27" s="50" t="str">
        <f t="shared" ca="1" si="32"/>
        <v/>
      </c>
      <c r="AV27" s="50" t="str">
        <f t="shared" ca="1" si="33"/>
        <v/>
      </c>
      <c r="AW27" s="50" t="str">
        <f t="shared" ca="1" si="34"/>
        <v/>
      </c>
      <c r="AX27" s="51" t="str">
        <f t="shared" ca="1" si="35"/>
        <v/>
      </c>
      <c r="AY27" s="52" t="str">
        <f t="shared" ca="1" si="36"/>
        <v/>
      </c>
      <c r="AZ27" s="37">
        <f t="shared" si="37"/>
        <v>7657.6576576576572</v>
      </c>
      <c r="BA27" s="37">
        <f t="shared" si="38"/>
        <v>15740.740740740739</v>
      </c>
      <c r="BB27" s="37">
        <f t="shared" si="39"/>
        <v>15454.545454545454</v>
      </c>
      <c r="BC27" s="37">
        <f t="shared" si="40"/>
        <v>9340.6593406593402</v>
      </c>
      <c r="BD27" s="37">
        <f t="shared" si="41"/>
        <v>18888.888888888887</v>
      </c>
      <c r="BE27" s="37">
        <f t="shared" si="42"/>
        <v>12142.857142857143</v>
      </c>
      <c r="BF27" s="37">
        <f t="shared" si="43"/>
        <v>12686.567164179103</v>
      </c>
      <c r="BG27" s="270">
        <v>0</v>
      </c>
      <c r="BH27" s="270">
        <v>0</v>
      </c>
      <c r="BI27" s="270">
        <v>0</v>
      </c>
      <c r="BJ27" s="270">
        <v>0</v>
      </c>
      <c r="BK27" s="270">
        <v>0</v>
      </c>
      <c r="BL27" s="270">
        <v>0</v>
      </c>
      <c r="BM27" s="270">
        <v>0</v>
      </c>
      <c r="BO27" s="120"/>
    </row>
    <row r="28" spans="2:67">
      <c r="B28" s="3" t="s">
        <v>47</v>
      </c>
      <c r="C28" s="207">
        <v>0.91666666666666663</v>
      </c>
      <c r="D28" s="212">
        <v>0.95833333333333337</v>
      </c>
      <c r="E28" s="194">
        <v>0.86</v>
      </c>
      <c r="F28" s="194">
        <v>0.48</v>
      </c>
      <c r="G28" s="194">
        <v>0.4</v>
      </c>
      <c r="H28" s="194">
        <v>0.72</v>
      </c>
      <c r="I28" s="194">
        <v>0.49</v>
      </c>
      <c r="J28" s="194">
        <v>1.04</v>
      </c>
      <c r="K28" s="194">
        <v>0.57999999999999996</v>
      </c>
      <c r="L28" s="216">
        <f t="shared" ca="1" si="4"/>
        <v>132</v>
      </c>
      <c r="M28" s="42">
        <f t="shared" si="5"/>
        <v>1</v>
      </c>
      <c r="N28" s="43">
        <f t="shared" si="6"/>
        <v>1</v>
      </c>
      <c r="O28" s="43">
        <f t="shared" si="7"/>
        <v>1</v>
      </c>
      <c r="P28" s="43">
        <f t="shared" si="8"/>
        <v>0</v>
      </c>
      <c r="Q28" s="43">
        <f t="shared" si="9"/>
        <v>1</v>
      </c>
      <c r="R28" s="43">
        <f t="shared" si="10"/>
        <v>1</v>
      </c>
      <c r="S28" s="44">
        <f t="shared" si="11"/>
        <v>0</v>
      </c>
      <c r="T28" s="204">
        <f t="shared" ca="1" si="12"/>
        <v>22</v>
      </c>
      <c r="U28" s="46">
        <v>27200</v>
      </c>
      <c r="V28" s="47">
        <v>27200</v>
      </c>
      <c r="W28" s="47">
        <v>27200</v>
      </c>
      <c r="X28" s="47">
        <v>27200</v>
      </c>
      <c r="Y28" s="47">
        <v>27200</v>
      </c>
      <c r="Z28" s="47">
        <v>27200</v>
      </c>
      <c r="AA28" s="48">
        <v>27200</v>
      </c>
      <c r="AB28" s="49">
        <f t="shared" ca="1" si="13"/>
        <v>108800</v>
      </c>
      <c r="AC28" s="50">
        <f t="shared" ca="1" si="14"/>
        <v>108800</v>
      </c>
      <c r="AD28" s="50">
        <f t="shared" ca="1" si="15"/>
        <v>136000</v>
      </c>
      <c r="AE28" s="50">
        <f t="shared" ca="1" si="16"/>
        <v>0</v>
      </c>
      <c r="AF28" s="50">
        <f t="shared" ca="1" si="17"/>
        <v>136000</v>
      </c>
      <c r="AG28" s="50">
        <f t="shared" ca="1" si="18"/>
        <v>108800</v>
      </c>
      <c r="AH28" s="51">
        <f t="shared" ca="1" si="19"/>
        <v>0</v>
      </c>
      <c r="AI28" s="121">
        <f t="shared" ca="1" si="20"/>
        <v>598400</v>
      </c>
      <c r="AJ28" s="49">
        <f t="shared" ca="1" si="21"/>
        <v>20.64</v>
      </c>
      <c r="AK28" s="50">
        <f t="shared" ca="1" si="22"/>
        <v>11.52</v>
      </c>
      <c r="AL28" s="50">
        <f t="shared" ca="1" si="23"/>
        <v>12</v>
      </c>
      <c r="AM28" s="50">
        <f t="shared" ca="1" si="24"/>
        <v>0</v>
      </c>
      <c r="AN28" s="50">
        <f t="shared" ca="1" si="25"/>
        <v>14.7</v>
      </c>
      <c r="AO28" s="50">
        <f t="shared" ca="1" si="26"/>
        <v>24.96</v>
      </c>
      <c r="AP28" s="51">
        <f t="shared" ca="1" si="27"/>
        <v>0</v>
      </c>
      <c r="AQ28" s="52">
        <f t="shared" ca="1" si="28"/>
        <v>83.82</v>
      </c>
      <c r="AR28" s="49">
        <f t="shared" ca="1" si="29"/>
        <v>5271.3178294573645</v>
      </c>
      <c r="AS28" s="50">
        <f t="shared" ca="1" si="30"/>
        <v>9444.4444444444453</v>
      </c>
      <c r="AT28" s="50">
        <f t="shared" ca="1" si="31"/>
        <v>11333.333333333334</v>
      </c>
      <c r="AU28" s="50" t="str">
        <f t="shared" ca="1" si="32"/>
        <v/>
      </c>
      <c r="AV28" s="50">
        <f t="shared" ca="1" si="33"/>
        <v>9251.7006802721098</v>
      </c>
      <c r="AW28" s="50">
        <f t="shared" ca="1" si="34"/>
        <v>4358.9743589743584</v>
      </c>
      <c r="AX28" s="51" t="str">
        <f t="shared" ca="1" si="35"/>
        <v/>
      </c>
      <c r="AY28" s="52">
        <f t="shared" ca="1" si="36"/>
        <v>7139.1076115485566</v>
      </c>
      <c r="AZ28" s="37">
        <f t="shared" si="37"/>
        <v>5271.3178294573645</v>
      </c>
      <c r="BA28" s="37">
        <f t="shared" si="38"/>
        <v>9444.4444444444434</v>
      </c>
      <c r="BB28" s="37">
        <f t="shared" si="39"/>
        <v>11333.333333333332</v>
      </c>
      <c r="BC28" s="37">
        <f t="shared" si="40"/>
        <v>6296.2962962962965</v>
      </c>
      <c r="BD28" s="37">
        <f t="shared" si="41"/>
        <v>9251.700680272108</v>
      </c>
      <c r="BE28" s="37">
        <f t="shared" si="42"/>
        <v>4358.9743589743584</v>
      </c>
      <c r="BF28" s="37">
        <f t="shared" si="43"/>
        <v>7816.0919540229888</v>
      </c>
      <c r="BG28" s="270">
        <v>1</v>
      </c>
      <c r="BH28" s="270">
        <v>1</v>
      </c>
      <c r="BI28" s="270">
        <v>1</v>
      </c>
      <c r="BJ28" s="270">
        <v>0</v>
      </c>
      <c r="BK28" s="270">
        <v>1</v>
      </c>
      <c r="BL28" s="270">
        <v>1</v>
      </c>
      <c r="BM28" s="270">
        <v>0</v>
      </c>
      <c r="BO28" s="120"/>
    </row>
    <row r="29" spans="2:67" ht="15" thickBot="1">
      <c r="B29" s="3" t="s">
        <v>49</v>
      </c>
      <c r="C29" s="208">
        <v>0.95833333333333337</v>
      </c>
      <c r="D29" s="213">
        <v>0</v>
      </c>
      <c r="E29" s="194">
        <v>0.9</v>
      </c>
      <c r="F29" s="194">
        <v>0.44</v>
      </c>
      <c r="G29" s="194">
        <v>0.55000000000000004</v>
      </c>
      <c r="H29" s="194">
        <v>0.76</v>
      </c>
      <c r="I29" s="194">
        <v>0.38</v>
      </c>
      <c r="J29" s="194">
        <v>0.71</v>
      </c>
      <c r="K29" s="194">
        <v>0.7</v>
      </c>
      <c r="L29" s="217">
        <f t="shared" ca="1" si="4"/>
        <v>84</v>
      </c>
      <c r="M29" s="57">
        <f t="shared" si="5"/>
        <v>0</v>
      </c>
      <c r="N29" s="58">
        <f t="shared" si="6"/>
        <v>1</v>
      </c>
      <c r="O29" s="58">
        <f t="shared" si="7"/>
        <v>0</v>
      </c>
      <c r="P29" s="58">
        <f t="shared" si="8"/>
        <v>1</v>
      </c>
      <c r="Q29" s="58">
        <f t="shared" si="9"/>
        <v>1</v>
      </c>
      <c r="R29" s="58">
        <f t="shared" si="10"/>
        <v>0</v>
      </c>
      <c r="S29" s="59">
        <f t="shared" si="11"/>
        <v>0</v>
      </c>
      <c r="T29" s="205">
        <f t="shared" ca="1" si="12"/>
        <v>14</v>
      </c>
      <c r="U29" s="61">
        <v>12750</v>
      </c>
      <c r="V29" s="62">
        <v>12750</v>
      </c>
      <c r="W29" s="62">
        <v>12750</v>
      </c>
      <c r="X29" s="62">
        <v>12750</v>
      </c>
      <c r="Y29" s="62">
        <v>12750</v>
      </c>
      <c r="Z29" s="62">
        <v>12750</v>
      </c>
      <c r="AA29" s="63">
        <v>12750</v>
      </c>
      <c r="AB29" s="64">
        <f t="shared" ca="1" si="13"/>
        <v>0</v>
      </c>
      <c r="AC29" s="65">
        <f t="shared" ca="1" si="14"/>
        <v>51000</v>
      </c>
      <c r="AD29" s="65">
        <f t="shared" ca="1" si="15"/>
        <v>0</v>
      </c>
      <c r="AE29" s="65">
        <f t="shared" ca="1" si="16"/>
        <v>63750</v>
      </c>
      <c r="AF29" s="65">
        <f t="shared" ca="1" si="17"/>
        <v>63750</v>
      </c>
      <c r="AG29" s="65">
        <f t="shared" ca="1" si="18"/>
        <v>0</v>
      </c>
      <c r="AH29" s="66">
        <f t="shared" ca="1" si="19"/>
        <v>0</v>
      </c>
      <c r="AI29" s="122">
        <f t="shared" ca="1" si="20"/>
        <v>178500</v>
      </c>
      <c r="AJ29" s="64">
        <f t="shared" ca="1" si="21"/>
        <v>0</v>
      </c>
      <c r="AK29" s="65">
        <f t="shared" ca="1" si="22"/>
        <v>10.56</v>
      </c>
      <c r="AL29" s="65">
        <f t="shared" ca="1" si="23"/>
        <v>0</v>
      </c>
      <c r="AM29" s="65">
        <f t="shared" ca="1" si="24"/>
        <v>22.8</v>
      </c>
      <c r="AN29" s="65">
        <f t="shared" ca="1" si="25"/>
        <v>11.4</v>
      </c>
      <c r="AO29" s="65">
        <f t="shared" ca="1" si="26"/>
        <v>0</v>
      </c>
      <c r="AP29" s="66">
        <f t="shared" ca="1" si="27"/>
        <v>0</v>
      </c>
      <c r="AQ29" s="67">
        <f t="shared" ca="1" si="28"/>
        <v>44.76</v>
      </c>
      <c r="AR29" s="64" t="str">
        <f t="shared" ca="1" si="29"/>
        <v/>
      </c>
      <c r="AS29" s="65">
        <f t="shared" ca="1" si="30"/>
        <v>4829.545454545454</v>
      </c>
      <c r="AT29" s="65" t="str">
        <f t="shared" ca="1" si="31"/>
        <v/>
      </c>
      <c r="AU29" s="65">
        <f t="shared" ca="1" si="32"/>
        <v>2796.0526315789471</v>
      </c>
      <c r="AV29" s="65">
        <f t="shared" ca="1" si="33"/>
        <v>5592.1052631578941</v>
      </c>
      <c r="AW29" s="65" t="str">
        <f t="shared" ca="1" si="34"/>
        <v/>
      </c>
      <c r="AX29" s="66" t="str">
        <f t="shared" ca="1" si="35"/>
        <v/>
      </c>
      <c r="AY29" s="67">
        <f t="shared" ca="1" si="36"/>
        <v>3987.9356568364615</v>
      </c>
      <c r="AZ29" s="37">
        <f t="shared" si="37"/>
        <v>2361.1111111111109</v>
      </c>
      <c r="BA29" s="37">
        <f t="shared" si="38"/>
        <v>4829.545454545455</v>
      </c>
      <c r="BB29" s="37">
        <f t="shared" si="39"/>
        <v>3863.6363636363635</v>
      </c>
      <c r="BC29" s="37">
        <f t="shared" si="40"/>
        <v>2796.0526315789475</v>
      </c>
      <c r="BD29" s="37">
        <f t="shared" si="41"/>
        <v>5592.105263157895</v>
      </c>
      <c r="BE29" s="37">
        <f t="shared" si="42"/>
        <v>2992.9577464788736</v>
      </c>
      <c r="BF29" s="37">
        <f t="shared" si="43"/>
        <v>3035.7142857142858</v>
      </c>
      <c r="BG29" s="270">
        <v>0</v>
      </c>
      <c r="BH29" s="270">
        <v>1</v>
      </c>
      <c r="BI29" s="270">
        <v>0</v>
      </c>
      <c r="BJ29" s="270">
        <v>1</v>
      </c>
      <c r="BK29" s="270">
        <v>1</v>
      </c>
      <c r="BL29" s="270">
        <v>0</v>
      </c>
      <c r="BM29" s="270">
        <v>0</v>
      </c>
      <c r="BO29" s="120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44">SUM(M6:M29)</f>
        <v>1</v>
      </c>
      <c r="N30" s="70">
        <f t="shared" si="44"/>
        <v>9</v>
      </c>
      <c r="O30" s="70">
        <f t="shared" si="44"/>
        <v>7</v>
      </c>
      <c r="P30" s="70">
        <f t="shared" si="44"/>
        <v>6</v>
      </c>
      <c r="Q30" s="70">
        <f t="shared" si="44"/>
        <v>6</v>
      </c>
      <c r="R30" s="70">
        <f t="shared" si="44"/>
        <v>1</v>
      </c>
      <c r="S30" s="70">
        <f t="shared" si="44"/>
        <v>2</v>
      </c>
      <c r="T30" s="71">
        <f t="shared" ca="1" si="44"/>
        <v>147</v>
      </c>
      <c r="U30" s="68"/>
      <c r="V30" s="68"/>
      <c r="W30" s="68"/>
      <c r="X30" s="68"/>
      <c r="Y30" s="68"/>
      <c r="Z30" s="68"/>
      <c r="AA30" s="68"/>
      <c r="AB30" s="70">
        <f t="shared" ref="AB30:AQ30" ca="1" si="45">SUM(AB6:AB29)</f>
        <v>108800</v>
      </c>
      <c r="AC30" s="70">
        <f t="shared" ca="1" si="45"/>
        <v>642600</v>
      </c>
      <c r="AD30" s="70">
        <f t="shared" ca="1" si="45"/>
        <v>671500</v>
      </c>
      <c r="AE30" s="70">
        <f t="shared" ca="1" si="45"/>
        <v>420750</v>
      </c>
      <c r="AF30" s="70">
        <f t="shared" ca="1" si="45"/>
        <v>437750</v>
      </c>
      <c r="AG30" s="70">
        <f t="shared" ca="1" si="45"/>
        <v>108800</v>
      </c>
      <c r="AH30" s="70">
        <f t="shared" ca="1" si="45"/>
        <v>95200</v>
      </c>
      <c r="AI30" s="71">
        <f t="shared" ca="1" si="45"/>
        <v>2485400</v>
      </c>
      <c r="AJ30" s="70">
        <f t="shared" ca="1" si="45"/>
        <v>20.64</v>
      </c>
      <c r="AK30" s="70">
        <f t="shared" ca="1" si="45"/>
        <v>94.8</v>
      </c>
      <c r="AL30" s="70">
        <f t="shared" ca="1" si="45"/>
        <v>104.4</v>
      </c>
      <c r="AM30" s="70">
        <f t="shared" ca="1" si="45"/>
        <v>100.8</v>
      </c>
      <c r="AN30" s="70">
        <f t="shared" ca="1" si="45"/>
        <v>65.400000000000006</v>
      </c>
      <c r="AO30" s="70">
        <f t="shared" ca="1" si="45"/>
        <v>24.96</v>
      </c>
      <c r="AP30" s="70">
        <f t="shared" ca="1" si="45"/>
        <v>27.839999999999996</v>
      </c>
      <c r="AQ30" s="71">
        <f t="shared" ca="1" si="45"/>
        <v>438.84000000000003</v>
      </c>
      <c r="AR30" s="70">
        <f t="shared" ref="AR30:AY30" ca="1" si="46">AB30/AJ30</f>
        <v>5271.3178294573645</v>
      </c>
      <c r="AS30" s="70">
        <f t="shared" ca="1" si="46"/>
        <v>6778.4810126582279</v>
      </c>
      <c r="AT30" s="70">
        <f t="shared" ca="1" si="46"/>
        <v>6431.992337164751</v>
      </c>
      <c r="AU30" s="70">
        <f t="shared" ca="1" si="46"/>
        <v>4174.1071428571431</v>
      </c>
      <c r="AV30" s="70">
        <f t="shared" ca="1" si="46"/>
        <v>6693.4250764525987</v>
      </c>
      <c r="AW30" s="70">
        <f t="shared" ca="1" si="46"/>
        <v>4358.9743589743584</v>
      </c>
      <c r="AX30" s="70">
        <f t="shared" ca="1" si="46"/>
        <v>3419.5402298850581</v>
      </c>
      <c r="AY30" s="72">
        <f t="shared" ca="1" si="46"/>
        <v>5663.5675872755446</v>
      </c>
      <c r="AZ30" s="73"/>
      <c r="BA30" s="73"/>
      <c r="BB30" s="73"/>
      <c r="BC30" s="73"/>
      <c r="BD30" s="73"/>
      <c r="BE30" s="73"/>
      <c r="BF30" s="73"/>
    </row>
    <row r="31" spans="2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6.2" thickBot="1">
      <c r="B32" s="76" t="s">
        <v>26</v>
      </c>
      <c r="C32" s="254">
        <v>300000</v>
      </c>
      <c r="D32" s="78"/>
      <c r="E32" s="68"/>
      <c r="F32" s="68"/>
      <c r="G32" s="68"/>
      <c r="H32" s="69"/>
      <c r="I32" s="69"/>
      <c r="J32" s="69"/>
      <c r="O32" s="77"/>
      <c r="P32" s="77"/>
      <c r="Q32" s="123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80">
        <f ca="1">AI30/31*7</f>
        <v>561219.35483870958</v>
      </c>
      <c r="AJ32" s="68"/>
      <c r="AK32" s="68"/>
      <c r="AL32" s="68"/>
      <c r="AM32" s="68"/>
      <c r="AN32" s="68"/>
      <c r="AO32" s="68"/>
      <c r="AP32" s="68"/>
      <c r="AQ32" s="80">
        <f ca="1">SUM(AQ26:AQ28)</f>
        <v>118.61999999999999</v>
      </c>
      <c r="AR32" s="68"/>
      <c r="AS32" s="68"/>
      <c r="AT32" s="68"/>
      <c r="AU32" s="68"/>
      <c r="AV32" s="68"/>
      <c r="AW32" s="68"/>
      <c r="AX32" s="68"/>
      <c r="AY32" s="81">
        <f ca="1">AI30</f>
        <v>2485400</v>
      </c>
      <c r="AZ32" s="73" t="s">
        <v>27</v>
      </c>
      <c r="BA32" s="73" t="s">
        <v>28</v>
      </c>
      <c r="BB32" s="73" t="s">
        <v>36</v>
      </c>
      <c r="BC32" s="73" t="s">
        <v>30</v>
      </c>
      <c r="BD32" s="73" t="s">
        <v>10</v>
      </c>
      <c r="BE32" s="73"/>
      <c r="BF32" s="73"/>
    </row>
    <row r="33" spans="1:58" ht="15" thickBot="1">
      <c r="B33" s="246" t="s">
        <v>31</v>
      </c>
      <c r="C33" s="78">
        <f ca="1">AI30/AQ30</f>
        <v>5663.5675872755446</v>
      </c>
      <c r="D33" s="82"/>
      <c r="E33" s="68"/>
      <c r="F33" s="68"/>
      <c r="G33" s="68"/>
      <c r="H33" s="69"/>
      <c r="I33" s="69"/>
      <c r="J33" s="69"/>
      <c r="O33" s="69"/>
      <c r="P33" s="74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0.27030352748154218</v>
      </c>
      <c r="AR33" s="68"/>
      <c r="AS33" s="68"/>
      <c r="AT33" s="68"/>
      <c r="AU33" s="68"/>
      <c r="AV33" s="68"/>
      <c r="AW33" s="68"/>
      <c r="AX33" s="68"/>
      <c r="AY33" s="84">
        <f ca="1">C32-AY32</f>
        <v>-2185400</v>
      </c>
      <c r="AZ33" s="73">
        <f ca="1">AQ30*70%</f>
        <v>307.18799999999999</v>
      </c>
      <c r="BA33" s="73"/>
      <c r="BB33" s="73">
        <f ca="1">BA33+AZ33</f>
        <v>307.18799999999999</v>
      </c>
      <c r="BC33" s="73">
        <f>C32</f>
        <v>300000</v>
      </c>
      <c r="BD33" s="73">
        <f ca="1">BC33/BB33</f>
        <v>976.60064846283058</v>
      </c>
      <c r="BE33" s="73"/>
      <c r="BF33" s="73"/>
    </row>
    <row r="34" spans="1:58" ht="15" thickBot="1">
      <c r="B34" s="246" t="s">
        <v>32</v>
      </c>
      <c r="C34" s="85">
        <f ca="1">C33*3</f>
        <v>16990.702761826633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>
        <f ca="1">AQ32*0.7</f>
        <v>83.033999999999992</v>
      </c>
      <c r="BA34" s="73"/>
      <c r="BB34" s="73"/>
      <c r="BC34" s="73"/>
      <c r="BD34" s="73"/>
      <c r="BE34" s="73"/>
      <c r="BF34" s="73"/>
    </row>
    <row r="35" spans="1:58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43" spans="1:58">
      <c r="B43" t="s">
        <v>54</v>
      </c>
      <c r="C43" t="s">
        <v>55</v>
      </c>
    </row>
    <row r="44" spans="1:58">
      <c r="A44" s="3" t="s">
        <v>46</v>
      </c>
      <c r="B44" s="142">
        <f t="shared" ref="B44:B50" ca="1" si="47">SUMIFS($AI$6:$AI$29,$B$6:$B$29,A44)/$B$53</f>
        <v>0</v>
      </c>
      <c r="C44" s="142">
        <f t="shared" ref="C44:C50" ca="1" si="48">SUMIFS($AQ$6:$AQ$29,$B$6:$B$29,A44)/$C$53</f>
        <v>0</v>
      </c>
    </row>
    <row r="45" spans="1:58">
      <c r="A45" s="3" t="s">
        <v>50</v>
      </c>
      <c r="B45" s="142">
        <f t="shared" ca="1" si="47"/>
        <v>0.30779753761969902</v>
      </c>
      <c r="C45" s="142">
        <f t="shared" ca="1" si="48"/>
        <v>0.40224227508887062</v>
      </c>
    </row>
    <row r="46" spans="1:58">
      <c r="A46" s="3" t="s">
        <v>51</v>
      </c>
      <c r="B46" s="142">
        <f t="shared" ca="1" si="47"/>
        <v>6.4979480164158693E-2</v>
      </c>
      <c r="C46" s="142">
        <f t="shared" ca="1" si="48"/>
        <v>0.11785616625649438</v>
      </c>
    </row>
    <row r="47" spans="1:58">
      <c r="A47" s="3" t="s">
        <v>52</v>
      </c>
      <c r="B47" s="142">
        <f t="shared" ca="1" si="47"/>
        <v>7.8659370725034206E-2</v>
      </c>
      <c r="C47" s="142">
        <f t="shared" ca="1" si="48"/>
        <v>8.2307902652447362E-2</v>
      </c>
    </row>
    <row r="48" spans="1:58">
      <c r="A48" s="3" t="s">
        <v>48</v>
      </c>
      <c r="B48" s="142">
        <f t="shared" ca="1" si="47"/>
        <v>5.1299589603283173E-2</v>
      </c>
      <c r="C48" s="142">
        <f t="shared" ca="1" si="48"/>
        <v>2.5293956795187308E-2</v>
      </c>
    </row>
    <row r="49" spans="1:3">
      <c r="A49" s="183" t="s">
        <v>47</v>
      </c>
      <c r="B49" s="142">
        <f t="shared" ca="1" si="47"/>
        <v>0.42544459644322846</v>
      </c>
      <c r="C49" s="142">
        <f t="shared" ca="1" si="48"/>
        <v>0.27030352748154218</v>
      </c>
    </row>
    <row r="50" spans="1:3">
      <c r="A50" s="3" t="s">
        <v>49</v>
      </c>
      <c r="B50" s="142">
        <f t="shared" ca="1" si="47"/>
        <v>7.1819425444596449E-2</v>
      </c>
      <c r="C50" s="142">
        <f t="shared" ca="1" si="48"/>
        <v>0.10199617172545801</v>
      </c>
    </row>
    <row r="53" spans="1:3">
      <c r="B53" s="1">
        <f ca="1">AI30</f>
        <v>2485400</v>
      </c>
      <c r="C53" s="1">
        <f ca="1">AQ30</f>
        <v>438.84000000000003</v>
      </c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6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97" priority="3" operator="containsText" text="Paid">
      <formula>NOT(ISERROR(SEARCH("Paid",B6)))</formula>
    </cfRule>
    <cfRule type="containsText" dxfId="96" priority="4" operator="containsText" text="FOC">
      <formula>NOT(ISERROR(SEARCH("FOC",B6)))</formula>
    </cfRule>
  </conditionalFormatting>
  <conditionalFormatting sqref="A44:A50">
    <cfRule type="containsText" dxfId="95" priority="1" operator="containsText" text="Paid">
      <formula>NOT(ISERROR(SEARCH("Paid",A44)))</formula>
    </cfRule>
    <cfRule type="containsText" dxfId="94" priority="2" operator="containsText" text="FOC">
      <formula>NOT(ISERROR(SEARCH("FOC",A44)))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4"/>
  <sheetViews>
    <sheetView topLeftCell="D1" zoomScale="50" zoomScaleNormal="50" workbookViewId="0">
      <selection activeCell="BD33" sqref="BD33"/>
    </sheetView>
  </sheetViews>
  <sheetFormatPr defaultRowHeight="14.4"/>
  <cols>
    <col min="1" max="1" width="12.21875" bestFit="1" customWidth="1"/>
    <col min="3" max="3" width="15.5546875" bestFit="1" customWidth="1"/>
    <col min="4" max="4" width="13.33203125" bestFit="1" customWidth="1"/>
    <col min="12" max="12" width="17.77734375" bestFit="1" customWidth="1"/>
    <col min="13" max="13" width="15.44140625" hidden="1" customWidth="1"/>
    <col min="14" max="14" width="9.44140625" hidden="1" customWidth="1"/>
    <col min="15" max="19" width="0" hidden="1" customWidth="1"/>
    <col min="21" max="21" width="10.5546875" hidden="1" customWidth="1"/>
    <col min="22" max="25" width="10.21875" hidden="1" customWidth="1"/>
    <col min="26" max="27" width="10.5546875" hidden="1" customWidth="1"/>
    <col min="28" max="29" width="0" hidden="1" customWidth="1"/>
    <col min="30" max="30" width="10.21875" hidden="1" customWidth="1"/>
    <col min="31" max="34" width="0" hidden="1" customWidth="1"/>
    <col min="35" max="35" width="18.77734375" bestFit="1" customWidth="1"/>
    <col min="36" max="42" width="0" hidden="1" customWidth="1"/>
    <col min="44" max="50" width="0" hidden="1" customWidth="1"/>
    <col min="51" max="51" width="16.21875" bestFit="1" customWidth="1"/>
    <col min="52" max="52" width="12.77734375" bestFit="1" customWidth="1"/>
    <col min="53" max="53" width="13" bestFit="1" customWidth="1"/>
    <col min="54" max="54" width="13.44140625" bestFit="1" customWidth="1"/>
    <col min="55" max="55" width="11" bestFit="1" customWidth="1"/>
    <col min="56" max="57" width="10.5546875" bestFit="1" customWidth="1"/>
  </cols>
  <sheetData>
    <row r="1" spans="1:78">
      <c r="A1" s="314">
        <v>43466</v>
      </c>
      <c r="B1" s="315" t="s">
        <v>57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78" ht="15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O2" s="1">
        <v>1</v>
      </c>
      <c r="BP2">
        <v>6</v>
      </c>
    </row>
    <row r="3" spans="1:78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O3">
        <v>1800</v>
      </c>
      <c r="BP3">
        <v>0</v>
      </c>
    </row>
    <row r="4" spans="1:78" ht="15" thickBot="1">
      <c r="B4" s="3"/>
      <c r="C4" s="190"/>
      <c r="D4" s="191"/>
      <c r="E4" s="190"/>
      <c r="F4" s="191"/>
      <c r="G4" s="191"/>
      <c r="H4" s="191"/>
      <c r="I4" s="191"/>
      <c r="J4" s="191"/>
      <c r="K4" s="192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O4">
        <v>3500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>
        <v>0.115</v>
      </c>
      <c r="F6">
        <v>6.0000000000000001E-3</v>
      </c>
      <c r="G6">
        <v>0.23200000000000001</v>
      </c>
      <c r="H6">
        <v>2.1000000000000001E-2</v>
      </c>
      <c r="I6">
        <v>5.0000000000000001E-3</v>
      </c>
      <c r="J6">
        <v>0.23499999999999999</v>
      </c>
      <c r="K6">
        <v>0.11899999999999999</v>
      </c>
      <c r="L6" s="24">
        <f t="shared" ref="L6:L29" ca="1" si="4">T6*6</f>
        <v>0</v>
      </c>
      <c r="M6" s="25">
        <f t="shared" ref="M6:M29" si="5">BG6</f>
        <v>0</v>
      </c>
      <c r="N6" s="26">
        <f t="shared" ref="N6:N29" si="6">BH6</f>
        <v>0</v>
      </c>
      <c r="O6" s="26">
        <f t="shared" ref="O6:O29" si="7">BI6</f>
        <v>0</v>
      </c>
      <c r="P6" s="26">
        <f t="shared" ref="P6:P29" si="8">BJ6</f>
        <v>0</v>
      </c>
      <c r="Q6" s="26">
        <f t="shared" ref="Q6:Q29" si="9">BK6</f>
        <v>0</v>
      </c>
      <c r="R6" s="26">
        <f t="shared" ref="R6:R29" si="10">BL6</f>
        <v>0</v>
      </c>
      <c r="S6" s="27">
        <f t="shared" ref="S6:S29" si="11">BM6</f>
        <v>0</v>
      </c>
      <c r="T6" s="28">
        <f t="shared" ref="T6:T29" ca="1" si="12">IFERROR(M6*M$4+N6*N$4+O6*O$4+P6*P$4+Q6*Q$4+R6*R$4+S6*S$4,"0")</f>
        <v>0</v>
      </c>
      <c r="U6" s="29">
        <v>2550</v>
      </c>
      <c r="V6" s="29">
        <v>2550</v>
      </c>
      <c r="W6" s="29">
        <v>2550</v>
      </c>
      <c r="X6" s="29">
        <v>2550</v>
      </c>
      <c r="Y6" s="29">
        <v>2550</v>
      </c>
      <c r="Z6" s="29">
        <v>2550</v>
      </c>
      <c r="AA6" s="29">
        <v>2550</v>
      </c>
      <c r="AB6" s="32">
        <f t="shared" ref="AB6:AB29" ca="1" si="13">M6*U6*AB$4</f>
        <v>0</v>
      </c>
      <c r="AC6" s="33">
        <f t="shared" ref="AC6:AC29" ca="1" si="14">N6*V6*AC$4</f>
        <v>0</v>
      </c>
      <c r="AD6" s="33">
        <f t="shared" ref="AD6:AD29" ca="1" si="15">O6*W6*AD$4</f>
        <v>0</v>
      </c>
      <c r="AE6" s="33">
        <f t="shared" ref="AE6:AE29" ca="1" si="16">P6*X6*AE$4</f>
        <v>0</v>
      </c>
      <c r="AF6" s="33">
        <f t="shared" ref="AF6:AF29" ca="1" si="17">Q6*Y6*AF$4</f>
        <v>0</v>
      </c>
      <c r="AG6" s="33">
        <f t="shared" ref="AG6:AG29" ca="1" si="18">R6*Z6*AG$4</f>
        <v>0</v>
      </c>
      <c r="AH6" s="34">
        <f t="shared" ref="AH6:AH29" ca="1" si="19">S6*AA6*AH$4</f>
        <v>0</v>
      </c>
      <c r="AI6" s="35">
        <f t="shared" ref="AI6:AI29" ca="1" si="20">IFERROR(SUM(AB6:AH6),"")</f>
        <v>0</v>
      </c>
      <c r="AJ6" s="32">
        <f t="shared" ref="AJ6:AJ29" ca="1" si="21">M6*AJ$4*60/$L$4*E6</f>
        <v>0</v>
      </c>
      <c r="AK6" s="33">
        <f t="shared" ref="AK6:AK29" ca="1" si="22">N6*AK$4*60/$L$4*F6</f>
        <v>0</v>
      </c>
      <c r="AL6" s="33">
        <f t="shared" ref="AL6:AL29" ca="1" si="23">O6*AL$4*60/$L$4*G6</f>
        <v>0</v>
      </c>
      <c r="AM6" s="33">
        <f t="shared" ref="AM6:AM29" ca="1" si="24">P6*AM$4*60/$L$4*H6</f>
        <v>0</v>
      </c>
      <c r="AN6" s="33">
        <f t="shared" ref="AN6:AN29" ca="1" si="25">Q6*AN$4*60/$L$4*I6</f>
        <v>0</v>
      </c>
      <c r="AO6" s="33">
        <f t="shared" ref="AO6:AO29" ca="1" si="26">R6*AO$4*60/$L$4*J6</f>
        <v>0</v>
      </c>
      <c r="AP6" s="34">
        <f t="shared" ref="AP6:AP29" ca="1" si="27">S6*AP$4*60/$L$4*K6</f>
        <v>0</v>
      </c>
      <c r="AQ6" s="36">
        <f t="shared" ref="AQ6:AQ29" ca="1" si="28">IFERROR(SUM(AJ6:AP6),"")</f>
        <v>0</v>
      </c>
      <c r="AR6" s="32" t="str">
        <f t="shared" ref="AR6:AR29" ca="1" si="29">IFERROR(AB6/AJ6,"")</f>
        <v/>
      </c>
      <c r="AS6" s="33" t="str">
        <f t="shared" ref="AS6:AS29" ca="1" si="30">IFERROR(AC6/AK6,"")</f>
        <v/>
      </c>
      <c r="AT6" s="33" t="str">
        <f t="shared" ref="AT6:AT29" ca="1" si="31">IFERROR(AD6/AL6,"")</f>
        <v/>
      </c>
      <c r="AU6" s="33" t="str">
        <f t="shared" ref="AU6:AU29" ca="1" si="32">IFERROR(AE6/AM6,"")</f>
        <v/>
      </c>
      <c r="AV6" s="33" t="str">
        <f t="shared" ref="AV6:AV29" ca="1" si="33">IFERROR(AF6/AN6,"")</f>
        <v/>
      </c>
      <c r="AW6" s="33" t="str">
        <f t="shared" ref="AW6:AW29" ca="1" si="34">IFERROR(AG6/AO6,"")</f>
        <v/>
      </c>
      <c r="AX6" s="34" t="str">
        <f t="shared" ref="AX6:AX29" ca="1" si="35">IFERROR(AH6/AP6,"")</f>
        <v/>
      </c>
      <c r="AY6" s="36" t="str">
        <f t="shared" ref="AY6:AY29" ca="1" si="36">IFERROR(AI6/AQ6,"")</f>
        <v/>
      </c>
      <c r="AZ6" s="37">
        <f t="shared" ref="AZ6:AZ29" si="37">IFERROR(U6/6/E6,"0")</f>
        <v>3695.6521739130435</v>
      </c>
      <c r="BA6" s="37">
        <f t="shared" ref="BA6:BA29" si="38">IFERROR(V6/6/F6,"0")</f>
        <v>70833.333333333328</v>
      </c>
      <c r="BB6" s="37">
        <f t="shared" ref="BB6:BB29" si="39">IFERROR(W6/6/G6,"0")</f>
        <v>1831.8965517241379</v>
      </c>
      <c r="BC6" s="37">
        <f t="shared" ref="BC6:BC29" si="40">IFERROR(X6/6/H6,"0")</f>
        <v>20238.095238095237</v>
      </c>
      <c r="BD6" s="37">
        <f t="shared" ref="BD6:BD29" si="41">IFERROR(Y6/6/I6,"0")</f>
        <v>85000</v>
      </c>
      <c r="BE6" s="37">
        <f t="shared" ref="BE6:BE29" si="42">IFERROR(Z6/6/J6,"0")</f>
        <v>1808.5106382978724</v>
      </c>
      <c r="BF6" s="37">
        <f t="shared" ref="BF6:BF29" si="43">IFERROR(AA6/6/K6,"0")</f>
        <v>3571.4285714285716</v>
      </c>
      <c r="BG6" s="38">
        <f>VLOOKUP(AZ6,$BO$2:$BP$10,2,TRUE)</f>
        <v>0</v>
      </c>
      <c r="BH6" s="38">
        <f t="shared" ref="BH6:BH29" si="44">VLOOKUP(BA6,$BO$2:$BP$10,2,TRUE)</f>
        <v>0</v>
      </c>
      <c r="BI6" s="38">
        <f t="shared" ref="BI6:BI29" si="45">VLOOKUP(BB6,$BO$2:$BP$10,2,TRUE)</f>
        <v>0</v>
      </c>
      <c r="BJ6" s="38">
        <f t="shared" ref="BJ6:BJ29" si="46">VLOOKUP(BC6,$BO$2:$BP$10,2,TRUE)</f>
        <v>0</v>
      </c>
      <c r="BK6" s="38">
        <f t="shared" ref="BK6:BK29" si="47">VLOOKUP(BD6,$BO$2:$BP$10,2,TRUE)</f>
        <v>0</v>
      </c>
      <c r="BL6" s="38">
        <f t="shared" ref="BL6:BL29" si="48">VLOOKUP(BE6,$BO$2:$BP$10,2,TRUE)</f>
        <v>0</v>
      </c>
      <c r="BM6" s="38">
        <f t="shared" ref="BM6:BM29" si="49">VLOOKUP(BF6,$BO$2:$BP$10,2,TRUE)</f>
        <v>0</v>
      </c>
      <c r="BO6"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>
        <v>2.1000000000000001E-2</v>
      </c>
      <c r="F7">
        <v>8.9999999999999993E-3</v>
      </c>
      <c r="G7">
        <v>0.2</v>
      </c>
      <c r="H7">
        <v>7.0000000000000001E-3</v>
      </c>
      <c r="I7">
        <v>0.01</v>
      </c>
      <c r="J7">
        <v>0.22500000000000001</v>
      </c>
      <c r="K7">
        <v>0.115</v>
      </c>
      <c r="L7" s="41">
        <f t="shared" ca="1" si="4"/>
        <v>0</v>
      </c>
      <c r="M7" s="42">
        <f t="shared" si="5"/>
        <v>0</v>
      </c>
      <c r="N7" s="43">
        <f t="shared" si="6"/>
        <v>0</v>
      </c>
      <c r="O7" s="43">
        <f t="shared" si="7"/>
        <v>0</v>
      </c>
      <c r="P7" s="43">
        <f t="shared" si="8"/>
        <v>0</v>
      </c>
      <c r="Q7" s="43">
        <f t="shared" si="9"/>
        <v>0</v>
      </c>
      <c r="R7" s="43">
        <f t="shared" si="10"/>
        <v>0</v>
      </c>
      <c r="S7" s="44">
        <f t="shared" si="11"/>
        <v>0</v>
      </c>
      <c r="T7" s="45">
        <f t="shared" ca="1" si="12"/>
        <v>0</v>
      </c>
      <c r="U7" s="29">
        <v>2550</v>
      </c>
      <c r="V7" s="29">
        <v>2550</v>
      </c>
      <c r="W7" s="29">
        <v>2550</v>
      </c>
      <c r="X7" s="29">
        <v>2550</v>
      </c>
      <c r="Y7" s="29">
        <v>2550</v>
      </c>
      <c r="Z7" s="29">
        <v>2550</v>
      </c>
      <c r="AA7" s="29">
        <v>2550</v>
      </c>
      <c r="AB7" s="49">
        <f t="shared" ca="1" si="13"/>
        <v>0</v>
      </c>
      <c r="AC7" s="50">
        <f t="shared" ca="1" si="14"/>
        <v>0</v>
      </c>
      <c r="AD7" s="50">
        <f t="shared" ca="1" si="15"/>
        <v>0</v>
      </c>
      <c r="AE7" s="50">
        <f t="shared" ca="1" si="16"/>
        <v>0</v>
      </c>
      <c r="AF7" s="50">
        <f t="shared" ca="1" si="17"/>
        <v>0</v>
      </c>
      <c r="AG7" s="50">
        <f t="shared" ca="1" si="18"/>
        <v>0</v>
      </c>
      <c r="AH7" s="51">
        <f t="shared" ca="1" si="19"/>
        <v>0</v>
      </c>
      <c r="AI7" s="35">
        <f t="shared" ca="1" si="20"/>
        <v>0</v>
      </c>
      <c r="AJ7" s="49">
        <f t="shared" ca="1" si="21"/>
        <v>0</v>
      </c>
      <c r="AK7" s="50">
        <f t="shared" ca="1" si="22"/>
        <v>0</v>
      </c>
      <c r="AL7" s="50">
        <f t="shared" ca="1" si="23"/>
        <v>0</v>
      </c>
      <c r="AM7" s="50">
        <f t="shared" ca="1" si="24"/>
        <v>0</v>
      </c>
      <c r="AN7" s="50">
        <f t="shared" ca="1" si="25"/>
        <v>0</v>
      </c>
      <c r="AO7" s="50">
        <f t="shared" ca="1" si="26"/>
        <v>0</v>
      </c>
      <c r="AP7" s="51">
        <f t="shared" ca="1" si="27"/>
        <v>0</v>
      </c>
      <c r="AQ7" s="36">
        <f t="shared" ca="1" si="28"/>
        <v>0</v>
      </c>
      <c r="AR7" s="49" t="str">
        <f t="shared" ca="1" si="29"/>
        <v/>
      </c>
      <c r="AS7" s="50" t="str">
        <f t="shared" ca="1" si="30"/>
        <v/>
      </c>
      <c r="AT7" s="50" t="str">
        <f t="shared" ca="1" si="31"/>
        <v/>
      </c>
      <c r="AU7" s="50" t="str">
        <f t="shared" ca="1" si="32"/>
        <v/>
      </c>
      <c r="AV7" s="50" t="str">
        <f t="shared" ca="1" si="33"/>
        <v/>
      </c>
      <c r="AW7" s="50" t="str">
        <f t="shared" ca="1" si="34"/>
        <v/>
      </c>
      <c r="AX7" s="51" t="str">
        <f t="shared" ca="1" si="35"/>
        <v/>
      </c>
      <c r="AY7" s="52" t="str">
        <f t="shared" ca="1" si="36"/>
        <v/>
      </c>
      <c r="AZ7" s="37">
        <f t="shared" si="37"/>
        <v>20238.095238095237</v>
      </c>
      <c r="BA7" s="37">
        <f t="shared" si="38"/>
        <v>47222.222222222226</v>
      </c>
      <c r="BB7" s="37">
        <f t="shared" si="39"/>
        <v>2125</v>
      </c>
      <c r="BC7" s="37">
        <f t="shared" si="40"/>
        <v>60714.28571428571</v>
      </c>
      <c r="BD7" s="37">
        <f t="shared" si="41"/>
        <v>42500</v>
      </c>
      <c r="BE7" s="37">
        <f t="shared" si="42"/>
        <v>1888.8888888888889</v>
      </c>
      <c r="BF7" s="37">
        <f t="shared" si="43"/>
        <v>3695.6521739130435</v>
      </c>
      <c r="BG7" s="38"/>
      <c r="BH7" s="38"/>
      <c r="BI7" s="38"/>
      <c r="BJ7" s="38"/>
      <c r="BK7" s="38"/>
      <c r="BL7" s="38"/>
      <c r="BM7" s="38"/>
      <c r="BO7">
        <v>4800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>
        <v>2.9000000000000001E-2</v>
      </c>
      <c r="F8">
        <v>1.4999999999999999E-2</v>
      </c>
      <c r="G8">
        <v>0.113</v>
      </c>
      <c r="H8">
        <v>4.1000000000000002E-2</v>
      </c>
      <c r="I8">
        <v>6.0000000000000001E-3</v>
      </c>
      <c r="J8">
        <v>0.10299999999999999</v>
      </c>
      <c r="K8">
        <v>5.2999999999999999E-2</v>
      </c>
      <c r="L8" s="41">
        <f t="shared" ca="1" si="4"/>
        <v>0</v>
      </c>
      <c r="M8" s="42">
        <f t="shared" si="5"/>
        <v>0</v>
      </c>
      <c r="N8" s="43">
        <f t="shared" si="6"/>
        <v>0</v>
      </c>
      <c r="O8" s="43">
        <f t="shared" si="7"/>
        <v>0</v>
      </c>
      <c r="P8" s="43">
        <f t="shared" si="8"/>
        <v>0</v>
      </c>
      <c r="Q8" s="43">
        <f t="shared" si="9"/>
        <v>0</v>
      </c>
      <c r="R8" s="43">
        <f t="shared" si="10"/>
        <v>0</v>
      </c>
      <c r="S8" s="44">
        <f t="shared" si="11"/>
        <v>0</v>
      </c>
      <c r="T8" s="45">
        <f t="shared" ca="1" si="12"/>
        <v>0</v>
      </c>
      <c r="U8" s="29">
        <v>2550</v>
      </c>
      <c r="V8" s="29">
        <v>2550</v>
      </c>
      <c r="W8" s="29">
        <v>2550</v>
      </c>
      <c r="X8" s="29">
        <v>2550</v>
      </c>
      <c r="Y8" s="29">
        <v>2550</v>
      </c>
      <c r="Z8" s="29">
        <v>2550</v>
      </c>
      <c r="AA8" s="29">
        <v>2550</v>
      </c>
      <c r="AB8" s="49">
        <f t="shared" ca="1" si="13"/>
        <v>0</v>
      </c>
      <c r="AC8" s="50">
        <f t="shared" ca="1" si="14"/>
        <v>0</v>
      </c>
      <c r="AD8" s="50">
        <f t="shared" ca="1" si="15"/>
        <v>0</v>
      </c>
      <c r="AE8" s="50">
        <f t="shared" ca="1" si="16"/>
        <v>0</v>
      </c>
      <c r="AF8" s="50">
        <f t="shared" ca="1" si="17"/>
        <v>0</v>
      </c>
      <c r="AG8" s="50">
        <f t="shared" ca="1" si="18"/>
        <v>0</v>
      </c>
      <c r="AH8" s="51">
        <f t="shared" ca="1" si="19"/>
        <v>0</v>
      </c>
      <c r="AI8" s="35">
        <f t="shared" ca="1" si="20"/>
        <v>0</v>
      </c>
      <c r="AJ8" s="49">
        <f t="shared" ca="1" si="21"/>
        <v>0</v>
      </c>
      <c r="AK8" s="50">
        <f t="shared" ca="1" si="22"/>
        <v>0</v>
      </c>
      <c r="AL8" s="50">
        <f t="shared" ca="1" si="23"/>
        <v>0</v>
      </c>
      <c r="AM8" s="50">
        <f t="shared" ca="1" si="24"/>
        <v>0</v>
      </c>
      <c r="AN8" s="50">
        <f t="shared" ca="1" si="25"/>
        <v>0</v>
      </c>
      <c r="AO8" s="50">
        <f t="shared" ca="1" si="26"/>
        <v>0</v>
      </c>
      <c r="AP8" s="51">
        <f t="shared" ca="1" si="27"/>
        <v>0</v>
      </c>
      <c r="AQ8" s="36">
        <f t="shared" ca="1" si="28"/>
        <v>0</v>
      </c>
      <c r="AR8" s="49" t="str">
        <f t="shared" ca="1" si="29"/>
        <v/>
      </c>
      <c r="AS8" s="50" t="str">
        <f t="shared" ca="1" si="30"/>
        <v/>
      </c>
      <c r="AT8" s="50" t="str">
        <f t="shared" ca="1" si="31"/>
        <v/>
      </c>
      <c r="AU8" s="50" t="str">
        <f t="shared" ca="1" si="32"/>
        <v/>
      </c>
      <c r="AV8" s="50" t="str">
        <f t="shared" ca="1" si="33"/>
        <v/>
      </c>
      <c r="AW8" s="50" t="str">
        <f t="shared" ca="1" si="34"/>
        <v/>
      </c>
      <c r="AX8" s="51" t="str">
        <f t="shared" ca="1" si="35"/>
        <v/>
      </c>
      <c r="AY8" s="52" t="str">
        <f t="shared" ca="1" si="36"/>
        <v/>
      </c>
      <c r="AZ8" s="37">
        <f t="shared" si="37"/>
        <v>14655.172413793103</v>
      </c>
      <c r="BA8" s="37">
        <f t="shared" si="38"/>
        <v>28333.333333333336</v>
      </c>
      <c r="BB8" s="37">
        <f t="shared" si="39"/>
        <v>3761.0619469026547</v>
      </c>
      <c r="BC8" s="37">
        <f t="shared" si="40"/>
        <v>10365.853658536585</v>
      </c>
      <c r="BD8" s="37">
        <f t="shared" si="41"/>
        <v>70833.333333333328</v>
      </c>
      <c r="BE8" s="37">
        <f t="shared" si="42"/>
        <v>4126.2135922330099</v>
      </c>
      <c r="BF8" s="37">
        <f t="shared" si="43"/>
        <v>8018.867924528302</v>
      </c>
      <c r="BG8" s="38"/>
      <c r="BH8" s="38"/>
      <c r="BI8" s="38"/>
      <c r="BJ8" s="38"/>
      <c r="BK8" s="38"/>
      <c r="BL8" s="38"/>
      <c r="BM8" s="38"/>
      <c r="BO8">
        <v>5100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>
        <v>2E-3</v>
      </c>
      <c r="F9">
        <v>3.0000000000000001E-3</v>
      </c>
      <c r="G9">
        <v>8.1000000000000003E-2</v>
      </c>
      <c r="H9">
        <v>1.6E-2</v>
      </c>
      <c r="I9">
        <v>4.0000000000000001E-3</v>
      </c>
      <c r="J9">
        <v>1E-3</v>
      </c>
      <c r="K9">
        <v>4.7E-2</v>
      </c>
      <c r="L9" s="41">
        <f t="shared" ca="1" si="4"/>
        <v>0</v>
      </c>
      <c r="M9" s="42">
        <f t="shared" si="5"/>
        <v>0</v>
      </c>
      <c r="N9" s="43">
        <f t="shared" si="6"/>
        <v>0</v>
      </c>
      <c r="O9" s="43">
        <f t="shared" si="7"/>
        <v>0</v>
      </c>
      <c r="P9" s="43">
        <f t="shared" si="8"/>
        <v>0</v>
      </c>
      <c r="Q9" s="43">
        <f t="shared" si="9"/>
        <v>0</v>
      </c>
      <c r="R9" s="43">
        <f t="shared" si="10"/>
        <v>0</v>
      </c>
      <c r="S9" s="44">
        <f t="shared" si="11"/>
        <v>0</v>
      </c>
      <c r="T9" s="45">
        <f t="shared" ca="1" si="12"/>
        <v>0</v>
      </c>
      <c r="U9" s="29">
        <v>2550</v>
      </c>
      <c r="V9" s="29">
        <v>2550</v>
      </c>
      <c r="W9" s="29">
        <v>2550</v>
      </c>
      <c r="X9" s="29">
        <v>2550</v>
      </c>
      <c r="Y9" s="29">
        <v>2550</v>
      </c>
      <c r="Z9" s="29">
        <v>2550</v>
      </c>
      <c r="AA9" s="29">
        <v>2550</v>
      </c>
      <c r="AB9" s="49">
        <f t="shared" ca="1" si="13"/>
        <v>0</v>
      </c>
      <c r="AC9" s="50">
        <f t="shared" ca="1" si="14"/>
        <v>0</v>
      </c>
      <c r="AD9" s="50">
        <f t="shared" ca="1" si="15"/>
        <v>0</v>
      </c>
      <c r="AE9" s="50">
        <f t="shared" ca="1" si="16"/>
        <v>0</v>
      </c>
      <c r="AF9" s="50">
        <f t="shared" ca="1" si="17"/>
        <v>0</v>
      </c>
      <c r="AG9" s="50">
        <f t="shared" ca="1" si="18"/>
        <v>0</v>
      </c>
      <c r="AH9" s="51">
        <f t="shared" ca="1" si="19"/>
        <v>0</v>
      </c>
      <c r="AI9" s="35">
        <f t="shared" ca="1" si="20"/>
        <v>0</v>
      </c>
      <c r="AJ9" s="49">
        <f t="shared" ca="1" si="21"/>
        <v>0</v>
      </c>
      <c r="AK9" s="50">
        <f t="shared" ca="1" si="22"/>
        <v>0</v>
      </c>
      <c r="AL9" s="50">
        <f t="shared" ca="1" si="23"/>
        <v>0</v>
      </c>
      <c r="AM9" s="50">
        <f t="shared" ca="1" si="24"/>
        <v>0</v>
      </c>
      <c r="AN9" s="50">
        <f t="shared" ca="1" si="25"/>
        <v>0</v>
      </c>
      <c r="AO9" s="50">
        <f t="shared" ca="1" si="26"/>
        <v>0</v>
      </c>
      <c r="AP9" s="51">
        <f t="shared" ca="1" si="27"/>
        <v>0</v>
      </c>
      <c r="AQ9" s="36">
        <f t="shared" ca="1" si="28"/>
        <v>0</v>
      </c>
      <c r="AR9" s="49" t="str">
        <f t="shared" ca="1" si="29"/>
        <v/>
      </c>
      <c r="AS9" s="50" t="str">
        <f t="shared" ca="1" si="30"/>
        <v/>
      </c>
      <c r="AT9" s="50" t="str">
        <f t="shared" ca="1" si="31"/>
        <v/>
      </c>
      <c r="AU9" s="50" t="str">
        <f t="shared" ca="1" si="32"/>
        <v/>
      </c>
      <c r="AV9" s="50" t="str">
        <f t="shared" ca="1" si="33"/>
        <v/>
      </c>
      <c r="AW9" s="50" t="str">
        <f t="shared" ca="1" si="34"/>
        <v/>
      </c>
      <c r="AX9" s="51" t="str">
        <f t="shared" ca="1" si="35"/>
        <v/>
      </c>
      <c r="AY9" s="52" t="str">
        <f t="shared" ca="1" si="36"/>
        <v/>
      </c>
      <c r="AZ9" s="37">
        <f t="shared" si="37"/>
        <v>212500</v>
      </c>
      <c r="BA9" s="37">
        <f t="shared" si="38"/>
        <v>141666.66666666666</v>
      </c>
      <c r="BB9" s="37">
        <f t="shared" si="39"/>
        <v>5246.9135802469136</v>
      </c>
      <c r="BC9" s="37">
        <f t="shared" si="40"/>
        <v>26562.5</v>
      </c>
      <c r="BD9" s="37">
        <f t="shared" si="41"/>
        <v>106250</v>
      </c>
      <c r="BE9" s="37">
        <f t="shared" si="42"/>
        <v>425000</v>
      </c>
      <c r="BF9" s="37">
        <f t="shared" si="43"/>
        <v>9042.5531914893618</v>
      </c>
      <c r="BG9" s="38"/>
      <c r="BH9" s="38"/>
      <c r="BI9" s="38"/>
      <c r="BJ9" s="38"/>
      <c r="BK9" s="38"/>
      <c r="BL9" s="38"/>
      <c r="BM9" s="38"/>
      <c r="BO9">
        <v>5150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>
        <v>3.5000000000000003E-2</v>
      </c>
      <c r="F10">
        <v>1.2999999999999999E-2</v>
      </c>
      <c r="G10">
        <v>7.6999999999999999E-2</v>
      </c>
      <c r="H10">
        <v>6.0000000000000001E-3</v>
      </c>
      <c r="I10">
        <v>1E-3</v>
      </c>
      <c r="J10">
        <v>1.9E-2</v>
      </c>
      <c r="K10">
        <v>0.11799999999999999</v>
      </c>
      <c r="L10" s="41">
        <f t="shared" ca="1" si="4"/>
        <v>0</v>
      </c>
      <c r="M10" s="42">
        <f t="shared" si="5"/>
        <v>0</v>
      </c>
      <c r="N10" s="43">
        <f t="shared" si="6"/>
        <v>0</v>
      </c>
      <c r="O10" s="43">
        <f t="shared" si="7"/>
        <v>0</v>
      </c>
      <c r="P10" s="43">
        <f t="shared" si="8"/>
        <v>0</v>
      </c>
      <c r="Q10" s="43">
        <f t="shared" si="9"/>
        <v>0</v>
      </c>
      <c r="R10" s="43">
        <f t="shared" si="10"/>
        <v>0</v>
      </c>
      <c r="S10" s="44">
        <f t="shared" si="11"/>
        <v>0</v>
      </c>
      <c r="T10" s="45">
        <f t="shared" ca="1" si="12"/>
        <v>0</v>
      </c>
      <c r="U10" s="29">
        <v>2550</v>
      </c>
      <c r="V10" s="29">
        <v>2550</v>
      </c>
      <c r="W10" s="29">
        <v>2550</v>
      </c>
      <c r="X10" s="29">
        <v>2550</v>
      </c>
      <c r="Y10" s="29">
        <v>2550</v>
      </c>
      <c r="Z10" s="29">
        <v>2550</v>
      </c>
      <c r="AA10" s="29">
        <v>2550</v>
      </c>
      <c r="AB10" s="49">
        <f t="shared" ca="1" si="13"/>
        <v>0</v>
      </c>
      <c r="AC10" s="50">
        <f t="shared" ca="1" si="14"/>
        <v>0</v>
      </c>
      <c r="AD10" s="50">
        <f t="shared" ca="1" si="15"/>
        <v>0</v>
      </c>
      <c r="AE10" s="50">
        <f t="shared" ca="1" si="16"/>
        <v>0</v>
      </c>
      <c r="AF10" s="50">
        <f t="shared" ca="1" si="17"/>
        <v>0</v>
      </c>
      <c r="AG10" s="50">
        <f t="shared" ca="1" si="18"/>
        <v>0</v>
      </c>
      <c r="AH10" s="51">
        <f t="shared" ca="1" si="19"/>
        <v>0</v>
      </c>
      <c r="AI10" s="35">
        <f t="shared" ca="1" si="20"/>
        <v>0</v>
      </c>
      <c r="AJ10" s="49">
        <f t="shared" ca="1" si="21"/>
        <v>0</v>
      </c>
      <c r="AK10" s="50">
        <f t="shared" ca="1" si="22"/>
        <v>0</v>
      </c>
      <c r="AL10" s="50">
        <f t="shared" ca="1" si="23"/>
        <v>0</v>
      </c>
      <c r="AM10" s="50">
        <f t="shared" ca="1" si="24"/>
        <v>0</v>
      </c>
      <c r="AN10" s="50">
        <f t="shared" ca="1" si="25"/>
        <v>0</v>
      </c>
      <c r="AO10" s="50">
        <f t="shared" ca="1" si="26"/>
        <v>0</v>
      </c>
      <c r="AP10" s="51">
        <f t="shared" ca="1" si="27"/>
        <v>0</v>
      </c>
      <c r="AQ10" s="36">
        <f t="shared" ca="1" si="28"/>
        <v>0</v>
      </c>
      <c r="AR10" s="49" t="str">
        <f t="shared" ca="1" si="29"/>
        <v/>
      </c>
      <c r="AS10" s="50" t="str">
        <f t="shared" ca="1" si="30"/>
        <v/>
      </c>
      <c r="AT10" s="50" t="str">
        <f t="shared" ca="1" si="31"/>
        <v/>
      </c>
      <c r="AU10" s="50" t="str">
        <f t="shared" ca="1" si="32"/>
        <v/>
      </c>
      <c r="AV10" s="50" t="str">
        <f t="shared" ca="1" si="33"/>
        <v/>
      </c>
      <c r="AW10" s="50" t="str">
        <f t="shared" ca="1" si="34"/>
        <v/>
      </c>
      <c r="AX10" s="51" t="str">
        <f t="shared" ca="1" si="35"/>
        <v/>
      </c>
      <c r="AY10" s="52" t="str">
        <f t="shared" ca="1" si="36"/>
        <v/>
      </c>
      <c r="AZ10" s="37">
        <f t="shared" si="37"/>
        <v>12142.857142857141</v>
      </c>
      <c r="BA10" s="37">
        <f t="shared" si="38"/>
        <v>32692.307692307695</v>
      </c>
      <c r="BB10" s="37">
        <f t="shared" si="39"/>
        <v>5519.4805194805194</v>
      </c>
      <c r="BC10" s="37">
        <f t="shared" si="40"/>
        <v>70833.333333333328</v>
      </c>
      <c r="BD10" s="37">
        <f t="shared" si="41"/>
        <v>425000</v>
      </c>
      <c r="BE10" s="37">
        <f t="shared" si="42"/>
        <v>22368.42105263158</v>
      </c>
      <c r="BF10" s="37">
        <f t="shared" si="43"/>
        <v>3601.6949152542375</v>
      </c>
      <c r="BG10" s="38"/>
      <c r="BH10" s="38"/>
      <c r="BI10" s="38"/>
      <c r="BJ10" s="38"/>
      <c r="BK10" s="38"/>
      <c r="BL10" s="38"/>
      <c r="BM10" s="38"/>
      <c r="BO10">
        <v>5300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>
        <v>5.6000000000000001E-2</v>
      </c>
      <c r="F11">
        <v>3.7999999999999999E-2</v>
      </c>
      <c r="G11">
        <v>4.9000000000000002E-2</v>
      </c>
      <c r="H11">
        <v>4.0000000000000001E-3</v>
      </c>
      <c r="I11">
        <v>0</v>
      </c>
      <c r="J11">
        <v>7.6999999999999999E-2</v>
      </c>
      <c r="K11">
        <v>0.112</v>
      </c>
      <c r="L11" s="41">
        <f t="shared" ca="1" si="4"/>
        <v>0</v>
      </c>
      <c r="M11" s="42">
        <f t="shared" si="5"/>
        <v>0</v>
      </c>
      <c r="N11" s="43">
        <f t="shared" si="6"/>
        <v>0</v>
      </c>
      <c r="O11" s="43">
        <f t="shared" si="7"/>
        <v>0</v>
      </c>
      <c r="P11" s="43">
        <f t="shared" si="8"/>
        <v>0</v>
      </c>
      <c r="Q11" s="43">
        <f t="shared" si="9"/>
        <v>0</v>
      </c>
      <c r="R11" s="43">
        <f t="shared" si="10"/>
        <v>0</v>
      </c>
      <c r="S11" s="44">
        <f t="shared" si="11"/>
        <v>0</v>
      </c>
      <c r="T11" s="45">
        <f t="shared" ca="1" si="12"/>
        <v>0</v>
      </c>
      <c r="U11" s="29">
        <v>2550</v>
      </c>
      <c r="V11" s="29">
        <v>2550</v>
      </c>
      <c r="W11" s="29">
        <v>2550</v>
      </c>
      <c r="X11" s="29">
        <v>2550</v>
      </c>
      <c r="Y11" s="29">
        <v>2550</v>
      </c>
      <c r="Z11" s="29">
        <v>2550</v>
      </c>
      <c r="AA11" s="29">
        <v>2550</v>
      </c>
      <c r="AB11" s="49">
        <f t="shared" ca="1" si="13"/>
        <v>0</v>
      </c>
      <c r="AC11" s="50">
        <f t="shared" ca="1" si="14"/>
        <v>0</v>
      </c>
      <c r="AD11" s="50">
        <f t="shared" ca="1" si="15"/>
        <v>0</v>
      </c>
      <c r="AE11" s="50">
        <f t="shared" ca="1" si="16"/>
        <v>0</v>
      </c>
      <c r="AF11" s="50">
        <f t="shared" ca="1" si="17"/>
        <v>0</v>
      </c>
      <c r="AG11" s="50">
        <f t="shared" ca="1" si="18"/>
        <v>0</v>
      </c>
      <c r="AH11" s="51">
        <f t="shared" ca="1" si="19"/>
        <v>0</v>
      </c>
      <c r="AI11" s="35">
        <f t="shared" ca="1" si="20"/>
        <v>0</v>
      </c>
      <c r="AJ11" s="49">
        <f t="shared" ca="1" si="21"/>
        <v>0</v>
      </c>
      <c r="AK11" s="50">
        <f t="shared" ca="1" si="22"/>
        <v>0</v>
      </c>
      <c r="AL11" s="50">
        <f t="shared" ca="1" si="23"/>
        <v>0</v>
      </c>
      <c r="AM11" s="50">
        <f t="shared" ca="1" si="24"/>
        <v>0</v>
      </c>
      <c r="AN11" s="50">
        <f t="shared" ca="1" si="25"/>
        <v>0</v>
      </c>
      <c r="AO11" s="50">
        <f t="shared" ca="1" si="26"/>
        <v>0</v>
      </c>
      <c r="AP11" s="51">
        <f t="shared" ca="1" si="27"/>
        <v>0</v>
      </c>
      <c r="AQ11" s="36">
        <f t="shared" ca="1" si="28"/>
        <v>0</v>
      </c>
      <c r="AR11" s="49" t="str">
        <f t="shared" ca="1" si="29"/>
        <v/>
      </c>
      <c r="AS11" s="50" t="str">
        <f t="shared" ca="1" si="30"/>
        <v/>
      </c>
      <c r="AT11" s="50" t="str">
        <f t="shared" ca="1" si="31"/>
        <v/>
      </c>
      <c r="AU11" s="50" t="str">
        <f t="shared" ca="1" si="32"/>
        <v/>
      </c>
      <c r="AV11" s="50" t="str">
        <f t="shared" ca="1" si="33"/>
        <v/>
      </c>
      <c r="AW11" s="50" t="str">
        <f t="shared" ca="1" si="34"/>
        <v/>
      </c>
      <c r="AX11" s="51" t="str">
        <f t="shared" ca="1" si="35"/>
        <v/>
      </c>
      <c r="AY11" s="52" t="str">
        <f t="shared" ca="1" si="36"/>
        <v/>
      </c>
      <c r="AZ11" s="37">
        <f t="shared" si="37"/>
        <v>7589.2857142857138</v>
      </c>
      <c r="BA11" s="37">
        <f t="shared" si="38"/>
        <v>11184.21052631579</v>
      </c>
      <c r="BB11" s="37">
        <f t="shared" si="39"/>
        <v>8673.4693877551017</v>
      </c>
      <c r="BC11" s="37">
        <f t="shared" si="40"/>
        <v>106250</v>
      </c>
      <c r="BD11" s="37" t="str">
        <f t="shared" si="41"/>
        <v>0</v>
      </c>
      <c r="BE11" s="37">
        <f t="shared" si="42"/>
        <v>5519.4805194805194</v>
      </c>
      <c r="BF11" s="37">
        <f t="shared" si="43"/>
        <v>3794.6428571428569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>
        <v>8.2000000000000003E-2</v>
      </c>
      <c r="F12">
        <v>0</v>
      </c>
      <c r="G12">
        <v>3.0000000000000001E-3</v>
      </c>
      <c r="H12">
        <v>0</v>
      </c>
      <c r="I12">
        <v>0.01</v>
      </c>
      <c r="J12">
        <v>4.1000000000000002E-2</v>
      </c>
      <c r="K12">
        <v>7.9000000000000001E-2</v>
      </c>
      <c r="L12" s="41">
        <f t="shared" ca="1" si="4"/>
        <v>0</v>
      </c>
      <c r="M12" s="42">
        <f t="shared" si="5"/>
        <v>0</v>
      </c>
      <c r="N12" s="43">
        <f t="shared" si="6"/>
        <v>0</v>
      </c>
      <c r="O12" s="43">
        <f t="shared" si="7"/>
        <v>0</v>
      </c>
      <c r="P12" s="43">
        <f t="shared" si="8"/>
        <v>0</v>
      </c>
      <c r="Q12" s="43">
        <f t="shared" si="9"/>
        <v>0</v>
      </c>
      <c r="R12" s="43">
        <f t="shared" si="10"/>
        <v>0</v>
      </c>
      <c r="S12" s="44">
        <f t="shared" si="11"/>
        <v>0</v>
      </c>
      <c r="T12" s="45">
        <f t="shared" ca="1" si="12"/>
        <v>0</v>
      </c>
      <c r="U12" s="29">
        <v>2550</v>
      </c>
      <c r="V12" s="29">
        <v>2550</v>
      </c>
      <c r="W12" s="29">
        <v>2550</v>
      </c>
      <c r="X12" s="29">
        <v>2550</v>
      </c>
      <c r="Y12" s="29">
        <v>2550</v>
      </c>
      <c r="Z12" s="29">
        <v>2550</v>
      </c>
      <c r="AA12" s="29">
        <v>2550</v>
      </c>
      <c r="AB12" s="49">
        <f t="shared" ca="1" si="13"/>
        <v>0</v>
      </c>
      <c r="AC12" s="50">
        <f t="shared" ca="1" si="14"/>
        <v>0</v>
      </c>
      <c r="AD12" s="50">
        <f t="shared" ca="1" si="15"/>
        <v>0</v>
      </c>
      <c r="AE12" s="50">
        <f t="shared" ca="1" si="16"/>
        <v>0</v>
      </c>
      <c r="AF12" s="50">
        <f t="shared" ca="1" si="17"/>
        <v>0</v>
      </c>
      <c r="AG12" s="50">
        <f t="shared" ca="1" si="18"/>
        <v>0</v>
      </c>
      <c r="AH12" s="51">
        <f t="shared" ca="1" si="19"/>
        <v>0</v>
      </c>
      <c r="AI12" s="35">
        <f t="shared" ca="1" si="20"/>
        <v>0</v>
      </c>
      <c r="AJ12" s="49">
        <f t="shared" ca="1" si="21"/>
        <v>0</v>
      </c>
      <c r="AK12" s="50">
        <f t="shared" ca="1" si="22"/>
        <v>0</v>
      </c>
      <c r="AL12" s="50">
        <f t="shared" ca="1" si="23"/>
        <v>0</v>
      </c>
      <c r="AM12" s="50">
        <f t="shared" ca="1" si="24"/>
        <v>0</v>
      </c>
      <c r="AN12" s="50">
        <f t="shared" ca="1" si="25"/>
        <v>0</v>
      </c>
      <c r="AO12" s="50">
        <f t="shared" ca="1" si="26"/>
        <v>0</v>
      </c>
      <c r="AP12" s="51">
        <f t="shared" ca="1" si="27"/>
        <v>0</v>
      </c>
      <c r="AQ12" s="36">
        <f t="shared" ca="1" si="28"/>
        <v>0</v>
      </c>
      <c r="AR12" s="49" t="str">
        <f t="shared" ca="1" si="29"/>
        <v/>
      </c>
      <c r="AS12" s="50" t="str">
        <f t="shared" ca="1" si="30"/>
        <v/>
      </c>
      <c r="AT12" s="50" t="str">
        <f t="shared" ca="1" si="31"/>
        <v/>
      </c>
      <c r="AU12" s="50" t="str">
        <f t="shared" ca="1" si="32"/>
        <v/>
      </c>
      <c r="AV12" s="50" t="str">
        <f t="shared" ca="1" si="33"/>
        <v/>
      </c>
      <c r="AW12" s="50" t="str">
        <f t="shared" ca="1" si="34"/>
        <v/>
      </c>
      <c r="AX12" s="51" t="str">
        <f t="shared" ca="1" si="35"/>
        <v/>
      </c>
      <c r="AY12" s="52" t="str">
        <f t="shared" ca="1" si="36"/>
        <v/>
      </c>
      <c r="AZ12" s="37">
        <f t="shared" si="37"/>
        <v>5182.9268292682927</v>
      </c>
      <c r="BA12" s="37" t="str">
        <f t="shared" si="38"/>
        <v>0</v>
      </c>
      <c r="BB12" s="37">
        <f t="shared" si="39"/>
        <v>141666.66666666666</v>
      </c>
      <c r="BC12" s="37" t="str">
        <f t="shared" si="40"/>
        <v>0</v>
      </c>
      <c r="BD12" s="37">
        <f t="shared" si="41"/>
        <v>42500</v>
      </c>
      <c r="BE12" s="37">
        <f t="shared" si="42"/>
        <v>10365.853658536585</v>
      </c>
      <c r="BF12" s="37">
        <f t="shared" si="43"/>
        <v>5379.7468354430375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>
        <v>8.6999999999999994E-2</v>
      </c>
      <c r="F13">
        <v>7.0000000000000001E-3</v>
      </c>
      <c r="G13">
        <v>5.0000000000000001E-3</v>
      </c>
      <c r="H13">
        <v>1E-3</v>
      </c>
      <c r="I13">
        <v>0</v>
      </c>
      <c r="J13">
        <v>6.4000000000000001E-2</v>
      </c>
      <c r="K13">
        <v>0.08</v>
      </c>
      <c r="L13" s="41">
        <f t="shared" ca="1" si="4"/>
        <v>0</v>
      </c>
      <c r="M13" s="42">
        <f t="shared" si="5"/>
        <v>0</v>
      </c>
      <c r="N13" s="43">
        <f t="shared" si="6"/>
        <v>0</v>
      </c>
      <c r="O13" s="43">
        <f t="shared" si="7"/>
        <v>0</v>
      </c>
      <c r="P13" s="43">
        <f t="shared" si="8"/>
        <v>0</v>
      </c>
      <c r="Q13" s="43">
        <f t="shared" si="9"/>
        <v>0</v>
      </c>
      <c r="R13" s="43">
        <f t="shared" si="10"/>
        <v>0</v>
      </c>
      <c r="S13" s="44">
        <f t="shared" si="11"/>
        <v>0</v>
      </c>
      <c r="T13" s="45">
        <f t="shared" ca="1" si="12"/>
        <v>0</v>
      </c>
      <c r="U13" s="29">
        <v>2550</v>
      </c>
      <c r="V13" s="29">
        <v>2550</v>
      </c>
      <c r="W13" s="29">
        <v>2550</v>
      </c>
      <c r="X13" s="29">
        <v>2550</v>
      </c>
      <c r="Y13" s="29">
        <v>2550</v>
      </c>
      <c r="Z13" s="29">
        <v>2550</v>
      </c>
      <c r="AA13" s="29">
        <v>2550</v>
      </c>
      <c r="AB13" s="49">
        <f t="shared" ca="1" si="13"/>
        <v>0</v>
      </c>
      <c r="AC13" s="50">
        <f t="shared" ca="1" si="14"/>
        <v>0</v>
      </c>
      <c r="AD13" s="50">
        <f t="shared" ca="1" si="15"/>
        <v>0</v>
      </c>
      <c r="AE13" s="50">
        <f t="shared" ca="1" si="16"/>
        <v>0</v>
      </c>
      <c r="AF13" s="50">
        <f t="shared" ca="1" si="17"/>
        <v>0</v>
      </c>
      <c r="AG13" s="50">
        <f t="shared" ca="1" si="18"/>
        <v>0</v>
      </c>
      <c r="AH13" s="51">
        <f t="shared" ca="1" si="19"/>
        <v>0</v>
      </c>
      <c r="AI13" s="35">
        <f t="shared" ca="1" si="20"/>
        <v>0</v>
      </c>
      <c r="AJ13" s="49">
        <f t="shared" ca="1" si="21"/>
        <v>0</v>
      </c>
      <c r="AK13" s="50">
        <f t="shared" ca="1" si="22"/>
        <v>0</v>
      </c>
      <c r="AL13" s="50">
        <f t="shared" ca="1" si="23"/>
        <v>0</v>
      </c>
      <c r="AM13" s="50">
        <f t="shared" ca="1" si="24"/>
        <v>0</v>
      </c>
      <c r="AN13" s="50">
        <f t="shared" ca="1" si="25"/>
        <v>0</v>
      </c>
      <c r="AO13" s="50">
        <f t="shared" ca="1" si="26"/>
        <v>0</v>
      </c>
      <c r="AP13" s="51">
        <f t="shared" ca="1" si="27"/>
        <v>0</v>
      </c>
      <c r="AQ13" s="36">
        <f t="shared" ca="1" si="28"/>
        <v>0</v>
      </c>
      <c r="AR13" s="49" t="str">
        <f t="shared" ca="1" si="29"/>
        <v/>
      </c>
      <c r="AS13" s="50" t="str">
        <f t="shared" ca="1" si="30"/>
        <v/>
      </c>
      <c r="AT13" s="50" t="str">
        <f t="shared" ca="1" si="31"/>
        <v/>
      </c>
      <c r="AU13" s="50" t="str">
        <f t="shared" ca="1" si="32"/>
        <v/>
      </c>
      <c r="AV13" s="50" t="str">
        <f t="shared" ca="1" si="33"/>
        <v/>
      </c>
      <c r="AW13" s="50" t="str">
        <f t="shared" ca="1" si="34"/>
        <v/>
      </c>
      <c r="AX13" s="51" t="str">
        <f t="shared" ca="1" si="35"/>
        <v/>
      </c>
      <c r="AY13" s="52" t="str">
        <f t="shared" ca="1" si="36"/>
        <v/>
      </c>
      <c r="AZ13" s="37">
        <f t="shared" si="37"/>
        <v>4885.0574712643684</v>
      </c>
      <c r="BA13" s="37">
        <f t="shared" si="38"/>
        <v>60714.28571428571</v>
      </c>
      <c r="BB13" s="37">
        <f t="shared" si="39"/>
        <v>85000</v>
      </c>
      <c r="BC13" s="37">
        <f t="shared" si="40"/>
        <v>425000</v>
      </c>
      <c r="BD13" s="37" t="str">
        <f t="shared" si="41"/>
        <v>0</v>
      </c>
      <c r="BE13" s="37">
        <f t="shared" si="42"/>
        <v>6640.625</v>
      </c>
      <c r="BF13" s="37">
        <f t="shared" si="43"/>
        <v>5312.5</v>
      </c>
      <c r="BG13" s="38">
        <f t="shared" ref="BG13:BG29" si="50">VLOOKUP(AZ13,$BO$2:$BP$10,2,TRUE)</f>
        <v>0</v>
      </c>
      <c r="BH13" s="38">
        <f t="shared" si="44"/>
        <v>0</v>
      </c>
      <c r="BI13" s="38">
        <f t="shared" si="45"/>
        <v>0</v>
      </c>
      <c r="BJ13" s="38">
        <f t="shared" si="46"/>
        <v>0</v>
      </c>
      <c r="BK13" s="38">
        <v>0</v>
      </c>
      <c r="BL13" s="38">
        <f t="shared" si="48"/>
        <v>0</v>
      </c>
      <c r="BM13" s="38">
        <f t="shared" si="49"/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>
        <v>7.1999999999999995E-2</v>
      </c>
      <c r="F14">
        <v>3.9E-2</v>
      </c>
      <c r="G14">
        <v>6.0000000000000001E-3</v>
      </c>
      <c r="H14">
        <v>4.0000000000000001E-3</v>
      </c>
      <c r="I14">
        <v>6.0000000000000001E-3</v>
      </c>
      <c r="J14">
        <v>7.0000000000000007E-2</v>
      </c>
      <c r="K14">
        <v>6.7000000000000004E-2</v>
      </c>
      <c r="L14" s="41">
        <f t="shared" ca="1" si="4"/>
        <v>0</v>
      </c>
      <c r="M14" s="42">
        <f t="shared" si="5"/>
        <v>0</v>
      </c>
      <c r="N14" s="43">
        <f t="shared" si="6"/>
        <v>0</v>
      </c>
      <c r="O14" s="43">
        <f t="shared" si="7"/>
        <v>0</v>
      </c>
      <c r="P14" s="43">
        <f t="shared" si="8"/>
        <v>0</v>
      </c>
      <c r="Q14" s="43">
        <f t="shared" si="9"/>
        <v>0</v>
      </c>
      <c r="R14" s="43">
        <f t="shared" si="10"/>
        <v>0</v>
      </c>
      <c r="S14" s="44">
        <f t="shared" si="11"/>
        <v>0</v>
      </c>
      <c r="T14" s="45">
        <f t="shared" ca="1" si="12"/>
        <v>0</v>
      </c>
      <c r="U14" s="29">
        <v>2550</v>
      </c>
      <c r="V14" s="29">
        <v>2550</v>
      </c>
      <c r="W14" s="29">
        <v>2550</v>
      </c>
      <c r="X14" s="29">
        <v>2550</v>
      </c>
      <c r="Y14" s="29">
        <v>2550</v>
      </c>
      <c r="Z14" s="29">
        <v>2550</v>
      </c>
      <c r="AA14" s="29">
        <v>2550</v>
      </c>
      <c r="AB14" s="49">
        <f t="shared" ca="1" si="13"/>
        <v>0</v>
      </c>
      <c r="AC14" s="50">
        <f t="shared" ca="1" si="14"/>
        <v>0</v>
      </c>
      <c r="AD14" s="50">
        <f t="shared" ca="1" si="15"/>
        <v>0</v>
      </c>
      <c r="AE14" s="50">
        <f t="shared" ca="1" si="16"/>
        <v>0</v>
      </c>
      <c r="AF14" s="50">
        <f t="shared" ca="1" si="17"/>
        <v>0</v>
      </c>
      <c r="AG14" s="50">
        <f t="shared" ca="1" si="18"/>
        <v>0</v>
      </c>
      <c r="AH14" s="51">
        <f t="shared" ca="1" si="19"/>
        <v>0</v>
      </c>
      <c r="AI14" s="35">
        <f t="shared" ca="1" si="20"/>
        <v>0</v>
      </c>
      <c r="AJ14" s="49">
        <f t="shared" ca="1" si="21"/>
        <v>0</v>
      </c>
      <c r="AK14" s="50">
        <f t="shared" ca="1" si="22"/>
        <v>0</v>
      </c>
      <c r="AL14" s="50">
        <f t="shared" ca="1" si="23"/>
        <v>0</v>
      </c>
      <c r="AM14" s="50">
        <f t="shared" ca="1" si="24"/>
        <v>0</v>
      </c>
      <c r="AN14" s="50">
        <f t="shared" ca="1" si="25"/>
        <v>0</v>
      </c>
      <c r="AO14" s="50">
        <f t="shared" ca="1" si="26"/>
        <v>0</v>
      </c>
      <c r="AP14" s="51">
        <f t="shared" ca="1" si="27"/>
        <v>0</v>
      </c>
      <c r="AQ14" s="36">
        <f t="shared" ca="1" si="28"/>
        <v>0</v>
      </c>
      <c r="AR14" s="49" t="str">
        <f t="shared" ca="1" si="29"/>
        <v/>
      </c>
      <c r="AS14" s="50" t="str">
        <f t="shared" ca="1" si="30"/>
        <v/>
      </c>
      <c r="AT14" s="50" t="str">
        <f t="shared" ca="1" si="31"/>
        <v/>
      </c>
      <c r="AU14" s="50" t="str">
        <f t="shared" ca="1" si="32"/>
        <v/>
      </c>
      <c r="AV14" s="50" t="str">
        <f t="shared" ca="1" si="33"/>
        <v/>
      </c>
      <c r="AW14" s="50" t="str">
        <f t="shared" ca="1" si="34"/>
        <v/>
      </c>
      <c r="AX14" s="51" t="str">
        <f t="shared" ca="1" si="35"/>
        <v/>
      </c>
      <c r="AY14" s="52" t="str">
        <f t="shared" ca="1" si="36"/>
        <v/>
      </c>
      <c r="AZ14" s="37">
        <f t="shared" si="37"/>
        <v>5902.7777777777783</v>
      </c>
      <c r="BA14" s="37">
        <f t="shared" si="38"/>
        <v>10897.435897435897</v>
      </c>
      <c r="BB14" s="37">
        <f t="shared" si="39"/>
        <v>70833.333333333328</v>
      </c>
      <c r="BC14" s="37">
        <f t="shared" si="40"/>
        <v>106250</v>
      </c>
      <c r="BD14" s="37">
        <f t="shared" si="41"/>
        <v>70833.333333333328</v>
      </c>
      <c r="BE14" s="37">
        <f t="shared" si="42"/>
        <v>6071.4285714285706</v>
      </c>
      <c r="BF14" s="37">
        <f t="shared" si="43"/>
        <v>6343.2835820895516</v>
      </c>
      <c r="BG14" s="38">
        <f t="shared" si="50"/>
        <v>0</v>
      </c>
      <c r="BH14" s="38">
        <f t="shared" si="44"/>
        <v>0</v>
      </c>
      <c r="BI14" s="38">
        <f t="shared" si="45"/>
        <v>0</v>
      </c>
      <c r="BJ14" s="38">
        <f t="shared" si="46"/>
        <v>0</v>
      </c>
      <c r="BK14" s="38">
        <f t="shared" si="47"/>
        <v>0</v>
      </c>
      <c r="BL14" s="38">
        <f t="shared" si="48"/>
        <v>0</v>
      </c>
      <c r="BM14" s="38">
        <f t="shared" si="49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>
        <v>7.0999999999999994E-2</v>
      </c>
      <c r="F15">
        <v>7.0000000000000001E-3</v>
      </c>
      <c r="G15">
        <v>2.1000000000000001E-2</v>
      </c>
      <c r="H15">
        <v>8.9999999999999993E-3</v>
      </c>
      <c r="I15">
        <v>1.4E-2</v>
      </c>
      <c r="J15">
        <v>8.8999999999999996E-2</v>
      </c>
      <c r="K15">
        <v>8.1000000000000003E-2</v>
      </c>
      <c r="L15" s="41">
        <f t="shared" ca="1" si="4"/>
        <v>0</v>
      </c>
      <c r="M15" s="42">
        <f t="shared" si="5"/>
        <v>0</v>
      </c>
      <c r="N15" s="43">
        <f t="shared" si="6"/>
        <v>0</v>
      </c>
      <c r="O15" s="43">
        <f t="shared" si="7"/>
        <v>0</v>
      </c>
      <c r="P15" s="43">
        <f t="shared" si="8"/>
        <v>0</v>
      </c>
      <c r="Q15" s="43">
        <f t="shared" si="9"/>
        <v>0</v>
      </c>
      <c r="R15" s="43">
        <f t="shared" si="10"/>
        <v>0</v>
      </c>
      <c r="S15" s="44">
        <f t="shared" si="11"/>
        <v>0</v>
      </c>
      <c r="T15" s="45">
        <f t="shared" ca="1" si="12"/>
        <v>0</v>
      </c>
      <c r="U15" s="29">
        <v>2550</v>
      </c>
      <c r="V15" s="29">
        <v>2550</v>
      </c>
      <c r="W15" s="29">
        <v>2550</v>
      </c>
      <c r="X15" s="29">
        <v>2550</v>
      </c>
      <c r="Y15" s="29">
        <v>2550</v>
      </c>
      <c r="Z15" s="29">
        <v>2550</v>
      </c>
      <c r="AA15" s="29">
        <v>2550</v>
      </c>
      <c r="AB15" s="49">
        <f t="shared" ca="1" si="13"/>
        <v>0</v>
      </c>
      <c r="AC15" s="50">
        <f t="shared" ca="1" si="14"/>
        <v>0</v>
      </c>
      <c r="AD15" s="50">
        <f t="shared" ca="1" si="15"/>
        <v>0</v>
      </c>
      <c r="AE15" s="50">
        <f t="shared" ca="1" si="16"/>
        <v>0</v>
      </c>
      <c r="AF15" s="50">
        <f t="shared" ca="1" si="17"/>
        <v>0</v>
      </c>
      <c r="AG15" s="50">
        <f t="shared" ca="1" si="18"/>
        <v>0</v>
      </c>
      <c r="AH15" s="51">
        <f t="shared" ca="1" si="19"/>
        <v>0</v>
      </c>
      <c r="AI15" s="35">
        <f t="shared" ca="1" si="20"/>
        <v>0</v>
      </c>
      <c r="AJ15" s="49">
        <f t="shared" ca="1" si="21"/>
        <v>0</v>
      </c>
      <c r="AK15" s="50">
        <f t="shared" ca="1" si="22"/>
        <v>0</v>
      </c>
      <c r="AL15" s="50">
        <f t="shared" ca="1" si="23"/>
        <v>0</v>
      </c>
      <c r="AM15" s="50">
        <f t="shared" ca="1" si="24"/>
        <v>0</v>
      </c>
      <c r="AN15" s="50">
        <f t="shared" ca="1" si="25"/>
        <v>0</v>
      </c>
      <c r="AO15" s="50">
        <f t="shared" ca="1" si="26"/>
        <v>0</v>
      </c>
      <c r="AP15" s="51">
        <f t="shared" ca="1" si="27"/>
        <v>0</v>
      </c>
      <c r="AQ15" s="36">
        <f t="shared" ca="1" si="28"/>
        <v>0</v>
      </c>
      <c r="AR15" s="49" t="str">
        <f t="shared" ca="1" si="29"/>
        <v/>
      </c>
      <c r="AS15" s="50" t="str">
        <f t="shared" ca="1" si="30"/>
        <v/>
      </c>
      <c r="AT15" s="50" t="str">
        <f t="shared" ca="1" si="31"/>
        <v/>
      </c>
      <c r="AU15" s="50" t="str">
        <f t="shared" ca="1" si="32"/>
        <v/>
      </c>
      <c r="AV15" s="50" t="str">
        <f t="shared" ca="1" si="33"/>
        <v/>
      </c>
      <c r="AW15" s="50" t="str">
        <f t="shared" ca="1" si="34"/>
        <v/>
      </c>
      <c r="AX15" s="51" t="str">
        <f t="shared" ca="1" si="35"/>
        <v/>
      </c>
      <c r="AY15" s="52" t="str">
        <f t="shared" ca="1" si="36"/>
        <v/>
      </c>
      <c r="AZ15" s="37">
        <f t="shared" si="37"/>
        <v>5985.9154929577471</v>
      </c>
      <c r="BA15" s="37">
        <f t="shared" si="38"/>
        <v>60714.28571428571</v>
      </c>
      <c r="BB15" s="37">
        <f t="shared" si="39"/>
        <v>20238.095238095237</v>
      </c>
      <c r="BC15" s="37">
        <f t="shared" si="40"/>
        <v>47222.222222222226</v>
      </c>
      <c r="BD15" s="37">
        <f t="shared" si="41"/>
        <v>30357.142857142855</v>
      </c>
      <c r="BE15" s="37">
        <f t="shared" si="42"/>
        <v>4775.2808988764045</v>
      </c>
      <c r="BF15" s="37">
        <f t="shared" si="43"/>
        <v>5246.9135802469136</v>
      </c>
      <c r="BG15" s="38">
        <f t="shared" si="50"/>
        <v>0</v>
      </c>
      <c r="BH15" s="38">
        <f t="shared" si="44"/>
        <v>0</v>
      </c>
      <c r="BI15" s="38">
        <f t="shared" si="45"/>
        <v>0</v>
      </c>
      <c r="BJ15" s="38">
        <f t="shared" si="46"/>
        <v>0</v>
      </c>
      <c r="BK15" s="38">
        <f t="shared" si="47"/>
        <v>0</v>
      </c>
      <c r="BL15" s="38">
        <f t="shared" si="48"/>
        <v>0</v>
      </c>
      <c r="BM15" s="38">
        <f t="shared" si="49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>
        <v>7.4999999999999997E-2</v>
      </c>
      <c r="F16">
        <v>7.0000000000000001E-3</v>
      </c>
      <c r="G16">
        <v>5.0000000000000001E-3</v>
      </c>
      <c r="H16">
        <v>2.8000000000000001E-2</v>
      </c>
      <c r="I16">
        <v>3.2000000000000001E-2</v>
      </c>
      <c r="J16">
        <v>3.2000000000000001E-2</v>
      </c>
      <c r="K16">
        <v>9.1999999999999998E-2</v>
      </c>
      <c r="L16" s="41">
        <f t="shared" ca="1" si="4"/>
        <v>0</v>
      </c>
      <c r="M16" s="42">
        <f t="shared" si="5"/>
        <v>0</v>
      </c>
      <c r="N16" s="43">
        <f t="shared" si="6"/>
        <v>0</v>
      </c>
      <c r="O16" s="43">
        <f t="shared" si="7"/>
        <v>0</v>
      </c>
      <c r="P16" s="43">
        <f t="shared" si="8"/>
        <v>0</v>
      </c>
      <c r="Q16" s="43">
        <f t="shared" si="9"/>
        <v>0</v>
      </c>
      <c r="R16" s="43">
        <f t="shared" si="10"/>
        <v>0</v>
      </c>
      <c r="S16" s="44">
        <f t="shared" si="11"/>
        <v>0</v>
      </c>
      <c r="T16" s="45">
        <f t="shared" ca="1" si="12"/>
        <v>0</v>
      </c>
      <c r="U16" s="29">
        <v>2550</v>
      </c>
      <c r="V16" s="29">
        <v>2550</v>
      </c>
      <c r="W16" s="29">
        <v>2550</v>
      </c>
      <c r="X16" s="29">
        <v>2550</v>
      </c>
      <c r="Y16" s="29">
        <v>2550</v>
      </c>
      <c r="Z16" s="29">
        <v>2550</v>
      </c>
      <c r="AA16" s="29">
        <v>2550</v>
      </c>
      <c r="AB16" s="49">
        <f t="shared" ca="1" si="13"/>
        <v>0</v>
      </c>
      <c r="AC16" s="50">
        <f t="shared" ca="1" si="14"/>
        <v>0</v>
      </c>
      <c r="AD16" s="50">
        <f t="shared" ca="1" si="15"/>
        <v>0</v>
      </c>
      <c r="AE16" s="50">
        <f t="shared" ca="1" si="16"/>
        <v>0</v>
      </c>
      <c r="AF16" s="50">
        <f t="shared" ca="1" si="17"/>
        <v>0</v>
      </c>
      <c r="AG16" s="50">
        <f t="shared" ca="1" si="18"/>
        <v>0</v>
      </c>
      <c r="AH16" s="51">
        <f t="shared" ca="1" si="19"/>
        <v>0</v>
      </c>
      <c r="AI16" s="35">
        <f t="shared" ca="1" si="20"/>
        <v>0</v>
      </c>
      <c r="AJ16" s="49">
        <f t="shared" ca="1" si="21"/>
        <v>0</v>
      </c>
      <c r="AK16" s="50">
        <f t="shared" ca="1" si="22"/>
        <v>0</v>
      </c>
      <c r="AL16" s="50">
        <f t="shared" ca="1" si="23"/>
        <v>0</v>
      </c>
      <c r="AM16" s="50">
        <f t="shared" ca="1" si="24"/>
        <v>0</v>
      </c>
      <c r="AN16" s="50">
        <f t="shared" ca="1" si="25"/>
        <v>0</v>
      </c>
      <c r="AO16" s="50">
        <f t="shared" ca="1" si="26"/>
        <v>0</v>
      </c>
      <c r="AP16" s="51">
        <f t="shared" ca="1" si="27"/>
        <v>0</v>
      </c>
      <c r="AQ16" s="36">
        <f t="shared" ca="1" si="28"/>
        <v>0</v>
      </c>
      <c r="AR16" s="49" t="str">
        <f t="shared" ca="1" si="29"/>
        <v/>
      </c>
      <c r="AS16" s="50" t="str">
        <f t="shared" ca="1" si="30"/>
        <v/>
      </c>
      <c r="AT16" s="50" t="str">
        <f t="shared" ca="1" si="31"/>
        <v/>
      </c>
      <c r="AU16" s="50" t="str">
        <f t="shared" ca="1" si="32"/>
        <v/>
      </c>
      <c r="AV16" s="50" t="str">
        <f t="shared" ca="1" si="33"/>
        <v/>
      </c>
      <c r="AW16" s="50" t="str">
        <f t="shared" ca="1" si="34"/>
        <v/>
      </c>
      <c r="AX16" s="51" t="str">
        <f t="shared" ca="1" si="35"/>
        <v/>
      </c>
      <c r="AY16" s="52" t="str">
        <f t="shared" ca="1" si="36"/>
        <v/>
      </c>
      <c r="AZ16" s="37">
        <f t="shared" si="37"/>
        <v>5666.666666666667</v>
      </c>
      <c r="BA16" s="37">
        <f t="shared" si="38"/>
        <v>60714.28571428571</v>
      </c>
      <c r="BB16" s="37">
        <f t="shared" si="39"/>
        <v>85000</v>
      </c>
      <c r="BC16" s="37">
        <f t="shared" si="40"/>
        <v>15178.571428571428</v>
      </c>
      <c r="BD16" s="37">
        <f t="shared" si="41"/>
        <v>13281.25</v>
      </c>
      <c r="BE16" s="37">
        <f t="shared" si="42"/>
        <v>13281.25</v>
      </c>
      <c r="BF16" s="37">
        <f t="shared" si="43"/>
        <v>4619.565217391304</v>
      </c>
      <c r="BG16" s="38">
        <f t="shared" si="50"/>
        <v>0</v>
      </c>
      <c r="BH16" s="38">
        <f t="shared" si="44"/>
        <v>0</v>
      </c>
      <c r="BI16" s="38">
        <f t="shared" si="45"/>
        <v>0</v>
      </c>
      <c r="BJ16" s="38">
        <f t="shared" si="46"/>
        <v>0</v>
      </c>
      <c r="BK16" s="38">
        <f t="shared" si="47"/>
        <v>0</v>
      </c>
      <c r="BL16" s="38">
        <f t="shared" si="48"/>
        <v>0</v>
      </c>
      <c r="BM16" s="38">
        <f t="shared" si="49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>
        <v>0.15</v>
      </c>
      <c r="F17">
        <v>1.0999999999999999E-2</v>
      </c>
      <c r="G17">
        <v>2.5000000000000001E-2</v>
      </c>
      <c r="H17">
        <v>0.11700000000000001</v>
      </c>
      <c r="I17">
        <v>1.2999999999999999E-2</v>
      </c>
      <c r="J17">
        <v>7.0999999999999994E-2</v>
      </c>
      <c r="K17">
        <v>0.11</v>
      </c>
      <c r="L17" s="41">
        <f t="shared" ca="1" si="4"/>
        <v>0</v>
      </c>
      <c r="M17" s="42">
        <f t="shared" si="5"/>
        <v>0</v>
      </c>
      <c r="N17" s="43">
        <f t="shared" si="6"/>
        <v>0</v>
      </c>
      <c r="O17" s="43">
        <f t="shared" si="7"/>
        <v>0</v>
      </c>
      <c r="P17" s="43">
        <f t="shared" si="8"/>
        <v>0</v>
      </c>
      <c r="Q17" s="43">
        <f t="shared" si="9"/>
        <v>0</v>
      </c>
      <c r="R17" s="43">
        <f t="shared" si="10"/>
        <v>0</v>
      </c>
      <c r="S17" s="44">
        <f t="shared" si="11"/>
        <v>0</v>
      </c>
      <c r="T17" s="45">
        <f t="shared" ca="1" si="12"/>
        <v>0</v>
      </c>
      <c r="U17" s="29">
        <v>2550</v>
      </c>
      <c r="V17" s="29">
        <v>2550</v>
      </c>
      <c r="W17" s="29">
        <v>2550</v>
      </c>
      <c r="X17" s="29">
        <v>2550</v>
      </c>
      <c r="Y17" s="29">
        <v>2550</v>
      </c>
      <c r="Z17" s="29">
        <v>2550</v>
      </c>
      <c r="AA17" s="29">
        <v>2550</v>
      </c>
      <c r="AB17" s="49">
        <f t="shared" ca="1" si="13"/>
        <v>0</v>
      </c>
      <c r="AC17" s="50">
        <f t="shared" ca="1" si="14"/>
        <v>0</v>
      </c>
      <c r="AD17" s="50">
        <f t="shared" ca="1" si="15"/>
        <v>0</v>
      </c>
      <c r="AE17" s="50">
        <f t="shared" ca="1" si="16"/>
        <v>0</v>
      </c>
      <c r="AF17" s="50">
        <f t="shared" ca="1" si="17"/>
        <v>0</v>
      </c>
      <c r="AG17" s="50">
        <f t="shared" ca="1" si="18"/>
        <v>0</v>
      </c>
      <c r="AH17" s="51">
        <f t="shared" ca="1" si="19"/>
        <v>0</v>
      </c>
      <c r="AI17" s="35">
        <f t="shared" ca="1" si="20"/>
        <v>0</v>
      </c>
      <c r="AJ17" s="49">
        <f t="shared" ca="1" si="21"/>
        <v>0</v>
      </c>
      <c r="AK17" s="50">
        <f t="shared" ca="1" si="22"/>
        <v>0</v>
      </c>
      <c r="AL17" s="50">
        <f t="shared" ca="1" si="23"/>
        <v>0</v>
      </c>
      <c r="AM17" s="50">
        <f t="shared" ca="1" si="24"/>
        <v>0</v>
      </c>
      <c r="AN17" s="50">
        <f t="shared" ca="1" si="25"/>
        <v>0</v>
      </c>
      <c r="AO17" s="50">
        <f t="shared" ca="1" si="26"/>
        <v>0</v>
      </c>
      <c r="AP17" s="51">
        <f t="shared" ca="1" si="27"/>
        <v>0</v>
      </c>
      <c r="AQ17" s="36">
        <f t="shared" ca="1" si="28"/>
        <v>0</v>
      </c>
      <c r="AR17" s="49" t="str">
        <f t="shared" ca="1" si="29"/>
        <v/>
      </c>
      <c r="AS17" s="50" t="str">
        <f t="shared" ca="1" si="30"/>
        <v/>
      </c>
      <c r="AT17" s="50" t="str">
        <f t="shared" ca="1" si="31"/>
        <v/>
      </c>
      <c r="AU17" s="50" t="str">
        <f t="shared" ca="1" si="32"/>
        <v/>
      </c>
      <c r="AV17" s="50" t="str">
        <f t="shared" ca="1" si="33"/>
        <v/>
      </c>
      <c r="AW17" s="50" t="str">
        <f t="shared" ca="1" si="34"/>
        <v/>
      </c>
      <c r="AX17" s="51" t="str">
        <f t="shared" ca="1" si="35"/>
        <v/>
      </c>
      <c r="AY17" s="52" t="str">
        <f t="shared" ca="1" si="36"/>
        <v/>
      </c>
      <c r="AZ17" s="37">
        <f t="shared" si="37"/>
        <v>2833.3333333333335</v>
      </c>
      <c r="BA17" s="37">
        <f t="shared" si="38"/>
        <v>38636.36363636364</v>
      </c>
      <c r="BB17" s="37">
        <f t="shared" si="39"/>
        <v>17000</v>
      </c>
      <c r="BC17" s="37">
        <f t="shared" si="40"/>
        <v>3632.4786324786323</v>
      </c>
      <c r="BD17" s="37">
        <f t="shared" si="41"/>
        <v>32692.307692307695</v>
      </c>
      <c r="BE17" s="37">
        <f t="shared" si="42"/>
        <v>5985.9154929577471</v>
      </c>
      <c r="BF17" s="37">
        <f t="shared" si="43"/>
        <v>3863.6363636363635</v>
      </c>
      <c r="BG17" s="38">
        <f t="shared" si="50"/>
        <v>0</v>
      </c>
      <c r="BH17" s="38">
        <f t="shared" si="44"/>
        <v>0</v>
      </c>
      <c r="BI17" s="38">
        <f t="shared" si="45"/>
        <v>0</v>
      </c>
      <c r="BJ17" s="38">
        <f t="shared" si="46"/>
        <v>0</v>
      </c>
      <c r="BK17" s="38">
        <f t="shared" si="47"/>
        <v>0</v>
      </c>
      <c r="BL17" s="38">
        <f t="shared" si="48"/>
        <v>0</v>
      </c>
      <c r="BM17" s="38">
        <f t="shared" si="49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>
        <v>0.184</v>
      </c>
      <c r="F18">
        <v>1.7000000000000001E-2</v>
      </c>
      <c r="G18">
        <v>3.2000000000000001E-2</v>
      </c>
      <c r="H18">
        <v>0.20899999999999999</v>
      </c>
      <c r="I18">
        <v>2.5000000000000001E-2</v>
      </c>
      <c r="J18">
        <v>0.19</v>
      </c>
      <c r="K18">
        <v>0.12</v>
      </c>
      <c r="L18" s="41">
        <f t="shared" ca="1" si="4"/>
        <v>0</v>
      </c>
      <c r="M18" s="42">
        <f t="shared" si="5"/>
        <v>0</v>
      </c>
      <c r="N18" s="43">
        <f t="shared" si="6"/>
        <v>0</v>
      </c>
      <c r="O18" s="43">
        <f t="shared" si="7"/>
        <v>0</v>
      </c>
      <c r="P18" s="43">
        <f t="shared" si="8"/>
        <v>0</v>
      </c>
      <c r="Q18" s="43">
        <f t="shared" si="9"/>
        <v>0</v>
      </c>
      <c r="R18" s="43">
        <f t="shared" si="10"/>
        <v>0</v>
      </c>
      <c r="S18" s="44">
        <f t="shared" si="11"/>
        <v>0</v>
      </c>
      <c r="T18" s="45">
        <f t="shared" ca="1" si="12"/>
        <v>0</v>
      </c>
      <c r="U18" s="29">
        <v>2550</v>
      </c>
      <c r="V18" s="29">
        <v>2550</v>
      </c>
      <c r="W18" s="29">
        <v>2550</v>
      </c>
      <c r="X18" s="29">
        <v>2550</v>
      </c>
      <c r="Y18" s="29">
        <v>2550</v>
      </c>
      <c r="Z18" s="29">
        <v>2550</v>
      </c>
      <c r="AA18" s="29">
        <v>2550</v>
      </c>
      <c r="AB18" s="49">
        <f t="shared" ca="1" si="13"/>
        <v>0</v>
      </c>
      <c r="AC18" s="50">
        <f t="shared" ca="1" si="14"/>
        <v>0</v>
      </c>
      <c r="AD18" s="50">
        <f t="shared" ca="1" si="15"/>
        <v>0</v>
      </c>
      <c r="AE18" s="50">
        <f t="shared" ca="1" si="16"/>
        <v>0</v>
      </c>
      <c r="AF18" s="50">
        <f t="shared" ca="1" si="17"/>
        <v>0</v>
      </c>
      <c r="AG18" s="50">
        <f t="shared" ca="1" si="18"/>
        <v>0</v>
      </c>
      <c r="AH18" s="51">
        <f t="shared" ca="1" si="19"/>
        <v>0</v>
      </c>
      <c r="AI18" s="35">
        <f t="shared" ca="1" si="20"/>
        <v>0</v>
      </c>
      <c r="AJ18" s="49">
        <f t="shared" ca="1" si="21"/>
        <v>0</v>
      </c>
      <c r="AK18" s="50">
        <f t="shared" ca="1" si="22"/>
        <v>0</v>
      </c>
      <c r="AL18" s="50">
        <f t="shared" ca="1" si="23"/>
        <v>0</v>
      </c>
      <c r="AM18" s="50">
        <f t="shared" ca="1" si="24"/>
        <v>0</v>
      </c>
      <c r="AN18" s="50">
        <f t="shared" ca="1" si="25"/>
        <v>0</v>
      </c>
      <c r="AO18" s="50">
        <f t="shared" ca="1" si="26"/>
        <v>0</v>
      </c>
      <c r="AP18" s="51">
        <f t="shared" ca="1" si="27"/>
        <v>0</v>
      </c>
      <c r="AQ18" s="36">
        <f t="shared" ca="1" si="28"/>
        <v>0</v>
      </c>
      <c r="AR18" s="49" t="str">
        <f t="shared" ca="1" si="29"/>
        <v/>
      </c>
      <c r="AS18" s="50" t="str">
        <f t="shared" ca="1" si="30"/>
        <v/>
      </c>
      <c r="AT18" s="50" t="str">
        <f t="shared" ca="1" si="31"/>
        <v/>
      </c>
      <c r="AU18" s="50" t="str">
        <f t="shared" ca="1" si="32"/>
        <v/>
      </c>
      <c r="AV18" s="50" t="str">
        <f t="shared" ca="1" si="33"/>
        <v/>
      </c>
      <c r="AW18" s="50" t="str">
        <f t="shared" ca="1" si="34"/>
        <v/>
      </c>
      <c r="AX18" s="51" t="str">
        <f t="shared" ca="1" si="35"/>
        <v/>
      </c>
      <c r="AY18" s="52" t="str">
        <f t="shared" ca="1" si="36"/>
        <v/>
      </c>
      <c r="AZ18" s="37">
        <f t="shared" si="37"/>
        <v>2309.782608695652</v>
      </c>
      <c r="BA18" s="37">
        <f t="shared" si="38"/>
        <v>25000</v>
      </c>
      <c r="BB18" s="37">
        <f t="shared" si="39"/>
        <v>13281.25</v>
      </c>
      <c r="BC18" s="37">
        <f t="shared" si="40"/>
        <v>2033.4928229665072</v>
      </c>
      <c r="BD18" s="37">
        <f t="shared" si="41"/>
        <v>17000</v>
      </c>
      <c r="BE18" s="37">
        <f t="shared" si="42"/>
        <v>2236.8421052631579</v>
      </c>
      <c r="BF18" s="37">
        <f t="shared" si="43"/>
        <v>3541.666666666667</v>
      </c>
      <c r="BG18" s="38">
        <f t="shared" si="50"/>
        <v>0</v>
      </c>
      <c r="BH18" s="38">
        <f t="shared" si="44"/>
        <v>0</v>
      </c>
      <c r="BI18" s="38">
        <f t="shared" si="45"/>
        <v>0</v>
      </c>
      <c r="BJ18" s="38">
        <f t="shared" si="46"/>
        <v>0</v>
      </c>
      <c r="BK18" s="38">
        <f t="shared" si="47"/>
        <v>0</v>
      </c>
      <c r="BL18" s="38">
        <f t="shared" si="48"/>
        <v>0</v>
      </c>
      <c r="BM18" s="38">
        <f t="shared" si="49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>
        <v>0.123</v>
      </c>
      <c r="F19">
        <v>8.5000000000000006E-2</v>
      </c>
      <c r="G19">
        <v>7.9000000000000001E-2</v>
      </c>
      <c r="H19">
        <v>0.186</v>
      </c>
      <c r="I19">
        <v>2.1000000000000001E-2</v>
      </c>
      <c r="J19">
        <v>0.13900000000000001</v>
      </c>
      <c r="K19">
        <v>2.7E-2</v>
      </c>
      <c r="L19" s="41">
        <f t="shared" ca="1" si="4"/>
        <v>0</v>
      </c>
      <c r="M19" s="42">
        <f t="shared" si="5"/>
        <v>0</v>
      </c>
      <c r="N19" s="43">
        <f t="shared" si="6"/>
        <v>0</v>
      </c>
      <c r="O19" s="43">
        <f t="shared" si="7"/>
        <v>0</v>
      </c>
      <c r="P19" s="43">
        <f t="shared" si="8"/>
        <v>0</v>
      </c>
      <c r="Q19" s="43">
        <f t="shared" si="9"/>
        <v>0</v>
      </c>
      <c r="R19" s="43">
        <f t="shared" si="10"/>
        <v>0</v>
      </c>
      <c r="S19" s="44">
        <f t="shared" si="11"/>
        <v>0</v>
      </c>
      <c r="T19" s="45">
        <f t="shared" ca="1" si="12"/>
        <v>0</v>
      </c>
      <c r="U19" s="29">
        <v>2550</v>
      </c>
      <c r="V19" s="29">
        <v>2550</v>
      </c>
      <c r="W19" s="29">
        <v>2550</v>
      </c>
      <c r="X19" s="29">
        <v>2550</v>
      </c>
      <c r="Y19" s="29">
        <v>2550</v>
      </c>
      <c r="Z19" s="29">
        <v>2550</v>
      </c>
      <c r="AA19" s="29">
        <v>2550</v>
      </c>
      <c r="AB19" s="49">
        <f t="shared" ca="1" si="13"/>
        <v>0</v>
      </c>
      <c r="AC19" s="50">
        <f t="shared" ca="1" si="14"/>
        <v>0</v>
      </c>
      <c r="AD19" s="50">
        <f t="shared" ca="1" si="15"/>
        <v>0</v>
      </c>
      <c r="AE19" s="50">
        <f t="shared" ca="1" si="16"/>
        <v>0</v>
      </c>
      <c r="AF19" s="50">
        <f t="shared" ca="1" si="17"/>
        <v>0</v>
      </c>
      <c r="AG19" s="50">
        <f t="shared" ca="1" si="18"/>
        <v>0</v>
      </c>
      <c r="AH19" s="51">
        <f t="shared" ca="1" si="19"/>
        <v>0</v>
      </c>
      <c r="AI19" s="35">
        <f t="shared" ca="1" si="20"/>
        <v>0</v>
      </c>
      <c r="AJ19" s="49">
        <f t="shared" ca="1" si="21"/>
        <v>0</v>
      </c>
      <c r="AK19" s="50">
        <f t="shared" ca="1" si="22"/>
        <v>0</v>
      </c>
      <c r="AL19" s="50">
        <f t="shared" ca="1" si="23"/>
        <v>0</v>
      </c>
      <c r="AM19" s="50">
        <f t="shared" ca="1" si="24"/>
        <v>0</v>
      </c>
      <c r="AN19" s="50">
        <f t="shared" ca="1" si="25"/>
        <v>0</v>
      </c>
      <c r="AO19" s="50">
        <f t="shared" ca="1" si="26"/>
        <v>0</v>
      </c>
      <c r="AP19" s="51">
        <f t="shared" ca="1" si="27"/>
        <v>0</v>
      </c>
      <c r="AQ19" s="36">
        <f t="shared" ca="1" si="28"/>
        <v>0</v>
      </c>
      <c r="AR19" s="49" t="str">
        <f t="shared" ca="1" si="29"/>
        <v/>
      </c>
      <c r="AS19" s="50" t="str">
        <f t="shared" ca="1" si="30"/>
        <v/>
      </c>
      <c r="AT19" s="50" t="str">
        <f t="shared" ca="1" si="31"/>
        <v/>
      </c>
      <c r="AU19" s="50" t="str">
        <f t="shared" ca="1" si="32"/>
        <v/>
      </c>
      <c r="AV19" s="50" t="str">
        <f t="shared" ca="1" si="33"/>
        <v/>
      </c>
      <c r="AW19" s="50" t="str">
        <f t="shared" ca="1" si="34"/>
        <v/>
      </c>
      <c r="AX19" s="51" t="str">
        <f t="shared" ca="1" si="35"/>
        <v/>
      </c>
      <c r="AY19" s="52" t="str">
        <f t="shared" ca="1" si="36"/>
        <v/>
      </c>
      <c r="AZ19" s="37">
        <f t="shared" si="37"/>
        <v>3455.2845528455287</v>
      </c>
      <c r="BA19" s="37">
        <f t="shared" si="38"/>
        <v>5000</v>
      </c>
      <c r="BB19" s="37">
        <f t="shared" si="39"/>
        <v>5379.7468354430375</v>
      </c>
      <c r="BC19" s="37">
        <f t="shared" si="40"/>
        <v>2284.9462365591398</v>
      </c>
      <c r="BD19" s="37">
        <f t="shared" si="41"/>
        <v>20238.095238095237</v>
      </c>
      <c r="BE19" s="37">
        <f t="shared" si="42"/>
        <v>3057.5539568345321</v>
      </c>
      <c r="BF19" s="37">
        <f t="shared" si="43"/>
        <v>15740.740740740741</v>
      </c>
      <c r="BG19" s="38">
        <f t="shared" si="50"/>
        <v>0</v>
      </c>
      <c r="BH19" s="38">
        <f t="shared" si="44"/>
        <v>0</v>
      </c>
      <c r="BI19" s="38">
        <f t="shared" si="45"/>
        <v>0</v>
      </c>
      <c r="BJ19" s="38">
        <f t="shared" si="46"/>
        <v>0</v>
      </c>
      <c r="BK19" s="38">
        <f t="shared" si="47"/>
        <v>0</v>
      </c>
      <c r="BL19" s="38">
        <f t="shared" si="48"/>
        <v>0</v>
      </c>
      <c r="BM19" s="38">
        <f t="shared" si="49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>
        <v>8.5000000000000006E-2</v>
      </c>
      <c r="F20">
        <v>6.5000000000000002E-2</v>
      </c>
      <c r="G20">
        <v>0.121</v>
      </c>
      <c r="H20">
        <v>0.155</v>
      </c>
      <c r="I20">
        <v>4.2999999999999997E-2</v>
      </c>
      <c r="J20">
        <v>6.0999999999999999E-2</v>
      </c>
      <c r="K20">
        <v>2.4E-2</v>
      </c>
      <c r="L20" s="41">
        <f t="shared" ca="1" si="4"/>
        <v>0</v>
      </c>
      <c r="M20" s="42">
        <f t="shared" si="5"/>
        <v>0</v>
      </c>
      <c r="N20" s="43">
        <f t="shared" si="6"/>
        <v>0</v>
      </c>
      <c r="O20" s="43">
        <f t="shared" si="7"/>
        <v>0</v>
      </c>
      <c r="P20" s="43">
        <f t="shared" si="8"/>
        <v>0</v>
      </c>
      <c r="Q20" s="43">
        <f t="shared" si="9"/>
        <v>0</v>
      </c>
      <c r="R20" s="43">
        <f t="shared" si="10"/>
        <v>0</v>
      </c>
      <c r="S20" s="44">
        <f t="shared" si="11"/>
        <v>0</v>
      </c>
      <c r="T20" s="45">
        <f t="shared" ca="1" si="12"/>
        <v>0</v>
      </c>
      <c r="U20" s="29">
        <v>2550</v>
      </c>
      <c r="V20" s="29">
        <v>2550</v>
      </c>
      <c r="W20" s="29">
        <v>2550</v>
      </c>
      <c r="X20" s="29">
        <v>2550</v>
      </c>
      <c r="Y20" s="29">
        <v>2550</v>
      </c>
      <c r="Z20" s="29">
        <v>2550</v>
      </c>
      <c r="AA20" s="29">
        <v>2550</v>
      </c>
      <c r="AB20" s="49">
        <f t="shared" ca="1" si="13"/>
        <v>0</v>
      </c>
      <c r="AC20" s="50">
        <f t="shared" ca="1" si="14"/>
        <v>0</v>
      </c>
      <c r="AD20" s="50">
        <f t="shared" ca="1" si="15"/>
        <v>0</v>
      </c>
      <c r="AE20" s="50">
        <f t="shared" ca="1" si="16"/>
        <v>0</v>
      </c>
      <c r="AF20" s="50">
        <f t="shared" ca="1" si="17"/>
        <v>0</v>
      </c>
      <c r="AG20" s="50">
        <f t="shared" ca="1" si="18"/>
        <v>0</v>
      </c>
      <c r="AH20" s="51">
        <f t="shared" ca="1" si="19"/>
        <v>0</v>
      </c>
      <c r="AI20" s="35">
        <f t="shared" ca="1" si="20"/>
        <v>0</v>
      </c>
      <c r="AJ20" s="49">
        <f t="shared" ca="1" si="21"/>
        <v>0</v>
      </c>
      <c r="AK20" s="50">
        <f t="shared" ca="1" si="22"/>
        <v>0</v>
      </c>
      <c r="AL20" s="50">
        <f t="shared" ca="1" si="23"/>
        <v>0</v>
      </c>
      <c r="AM20" s="50">
        <f t="shared" ca="1" si="24"/>
        <v>0</v>
      </c>
      <c r="AN20" s="50">
        <f t="shared" ca="1" si="25"/>
        <v>0</v>
      </c>
      <c r="AO20" s="50">
        <f t="shared" ca="1" si="26"/>
        <v>0</v>
      </c>
      <c r="AP20" s="51">
        <f t="shared" ca="1" si="27"/>
        <v>0</v>
      </c>
      <c r="AQ20" s="36">
        <f t="shared" ca="1" si="28"/>
        <v>0</v>
      </c>
      <c r="AR20" s="49" t="str">
        <f t="shared" ca="1" si="29"/>
        <v/>
      </c>
      <c r="AS20" s="50" t="str">
        <f t="shared" ca="1" si="30"/>
        <v/>
      </c>
      <c r="AT20" s="50" t="str">
        <f t="shared" ca="1" si="31"/>
        <v/>
      </c>
      <c r="AU20" s="50" t="str">
        <f t="shared" ca="1" si="32"/>
        <v/>
      </c>
      <c r="AV20" s="50" t="str">
        <f t="shared" ca="1" si="33"/>
        <v/>
      </c>
      <c r="AW20" s="50" t="str">
        <f t="shared" ca="1" si="34"/>
        <v/>
      </c>
      <c r="AX20" s="51" t="str">
        <f t="shared" ca="1" si="35"/>
        <v/>
      </c>
      <c r="AY20" s="52" t="str">
        <f t="shared" ca="1" si="36"/>
        <v/>
      </c>
      <c r="AZ20" s="37">
        <f t="shared" si="37"/>
        <v>5000</v>
      </c>
      <c r="BA20" s="37">
        <f t="shared" si="38"/>
        <v>6538.4615384615381</v>
      </c>
      <c r="BB20" s="37">
        <f t="shared" si="39"/>
        <v>3512.3966942148763</v>
      </c>
      <c r="BC20" s="37">
        <f t="shared" si="40"/>
        <v>2741.9354838709678</v>
      </c>
      <c r="BD20" s="37">
        <f t="shared" si="41"/>
        <v>9883.7209302325591</v>
      </c>
      <c r="BE20" s="37">
        <f t="shared" si="42"/>
        <v>6967.2131147540986</v>
      </c>
      <c r="BF20" s="37">
        <f t="shared" si="43"/>
        <v>17708.333333333332</v>
      </c>
      <c r="BG20" s="38">
        <f t="shared" si="50"/>
        <v>0</v>
      </c>
      <c r="BH20" s="38">
        <f t="shared" si="44"/>
        <v>0</v>
      </c>
      <c r="BI20" s="38">
        <f t="shared" si="45"/>
        <v>0</v>
      </c>
      <c r="BJ20" s="38">
        <f t="shared" si="46"/>
        <v>0</v>
      </c>
      <c r="BK20" s="38">
        <f t="shared" si="47"/>
        <v>0</v>
      </c>
      <c r="BL20" s="38">
        <f t="shared" si="48"/>
        <v>0</v>
      </c>
      <c r="BM20" s="38">
        <f t="shared" si="49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>
        <v>9.9000000000000005E-2</v>
      </c>
      <c r="F21">
        <v>0.13700000000000001</v>
      </c>
      <c r="G21">
        <v>4.2999999999999997E-2</v>
      </c>
      <c r="H21">
        <v>0.17299999999999999</v>
      </c>
      <c r="I21">
        <v>0.13500000000000001</v>
      </c>
      <c r="J21">
        <v>0.188</v>
      </c>
      <c r="K21">
        <v>8.6999999999999994E-2</v>
      </c>
      <c r="L21" s="41">
        <f t="shared" ca="1" si="4"/>
        <v>0</v>
      </c>
      <c r="M21" s="42">
        <f t="shared" si="5"/>
        <v>0</v>
      </c>
      <c r="N21" s="43">
        <f t="shared" si="6"/>
        <v>0</v>
      </c>
      <c r="O21" s="43">
        <f t="shared" si="7"/>
        <v>0</v>
      </c>
      <c r="P21" s="43">
        <f t="shared" si="8"/>
        <v>0</v>
      </c>
      <c r="Q21" s="43">
        <f t="shared" si="9"/>
        <v>0</v>
      </c>
      <c r="R21" s="43">
        <f t="shared" si="10"/>
        <v>0</v>
      </c>
      <c r="S21" s="44">
        <f t="shared" si="11"/>
        <v>0</v>
      </c>
      <c r="T21" s="45">
        <f t="shared" ca="1" si="12"/>
        <v>0</v>
      </c>
      <c r="U21" s="29">
        <v>2550</v>
      </c>
      <c r="V21" s="29">
        <v>2550</v>
      </c>
      <c r="W21" s="29">
        <v>2550</v>
      </c>
      <c r="X21" s="29">
        <v>2550</v>
      </c>
      <c r="Y21" s="29">
        <v>2550</v>
      </c>
      <c r="Z21" s="29">
        <v>2550</v>
      </c>
      <c r="AA21" s="29">
        <v>2550</v>
      </c>
      <c r="AB21" s="49">
        <f t="shared" ca="1" si="13"/>
        <v>0</v>
      </c>
      <c r="AC21" s="50">
        <f t="shared" ca="1" si="14"/>
        <v>0</v>
      </c>
      <c r="AD21" s="50">
        <f t="shared" ca="1" si="15"/>
        <v>0</v>
      </c>
      <c r="AE21" s="50">
        <f t="shared" ca="1" si="16"/>
        <v>0</v>
      </c>
      <c r="AF21" s="50">
        <f t="shared" ca="1" si="17"/>
        <v>0</v>
      </c>
      <c r="AG21" s="50">
        <f t="shared" ca="1" si="18"/>
        <v>0</v>
      </c>
      <c r="AH21" s="51">
        <f t="shared" ca="1" si="19"/>
        <v>0</v>
      </c>
      <c r="AI21" s="35">
        <f t="shared" ca="1" si="20"/>
        <v>0</v>
      </c>
      <c r="AJ21" s="49">
        <f t="shared" ca="1" si="21"/>
        <v>0</v>
      </c>
      <c r="AK21" s="50">
        <f t="shared" ca="1" si="22"/>
        <v>0</v>
      </c>
      <c r="AL21" s="50">
        <f t="shared" ca="1" si="23"/>
        <v>0</v>
      </c>
      <c r="AM21" s="50">
        <f t="shared" ca="1" si="24"/>
        <v>0</v>
      </c>
      <c r="AN21" s="50">
        <f t="shared" ca="1" si="25"/>
        <v>0</v>
      </c>
      <c r="AO21" s="50">
        <f t="shared" ca="1" si="26"/>
        <v>0</v>
      </c>
      <c r="AP21" s="51">
        <f t="shared" ca="1" si="27"/>
        <v>0</v>
      </c>
      <c r="AQ21" s="36">
        <f t="shared" ca="1" si="28"/>
        <v>0</v>
      </c>
      <c r="AR21" s="49" t="str">
        <f t="shared" ca="1" si="29"/>
        <v/>
      </c>
      <c r="AS21" s="50" t="str">
        <f t="shared" ca="1" si="30"/>
        <v/>
      </c>
      <c r="AT21" s="50" t="str">
        <f t="shared" ca="1" si="31"/>
        <v/>
      </c>
      <c r="AU21" s="50" t="str">
        <f t="shared" ca="1" si="32"/>
        <v/>
      </c>
      <c r="AV21" s="50" t="str">
        <f t="shared" ca="1" si="33"/>
        <v/>
      </c>
      <c r="AW21" s="50" t="str">
        <f t="shared" ca="1" si="34"/>
        <v/>
      </c>
      <c r="AX21" s="51" t="str">
        <f t="shared" ca="1" si="35"/>
        <v/>
      </c>
      <c r="AY21" s="52" t="str">
        <f t="shared" ca="1" si="36"/>
        <v/>
      </c>
      <c r="AZ21" s="37">
        <f t="shared" si="37"/>
        <v>4292.9292929292924</v>
      </c>
      <c r="BA21" s="37">
        <f t="shared" si="38"/>
        <v>3102.1897810218975</v>
      </c>
      <c r="BB21" s="37">
        <f t="shared" si="39"/>
        <v>9883.7209302325591</v>
      </c>
      <c r="BC21" s="37">
        <f t="shared" si="40"/>
        <v>2456.6473988439307</v>
      </c>
      <c r="BD21" s="37">
        <f t="shared" si="41"/>
        <v>3148.1481481481478</v>
      </c>
      <c r="BE21" s="37">
        <f t="shared" si="42"/>
        <v>2260.6382978723404</v>
      </c>
      <c r="BF21" s="37">
        <f t="shared" si="43"/>
        <v>4885.0574712643684</v>
      </c>
      <c r="BG21" s="38">
        <f t="shared" si="50"/>
        <v>0</v>
      </c>
      <c r="BH21" s="38">
        <f t="shared" si="44"/>
        <v>0</v>
      </c>
      <c r="BI21" s="38">
        <f t="shared" si="45"/>
        <v>0</v>
      </c>
      <c r="BJ21" s="38">
        <f t="shared" si="46"/>
        <v>0</v>
      </c>
      <c r="BK21" s="38">
        <f t="shared" si="47"/>
        <v>0</v>
      </c>
      <c r="BL21" s="38">
        <f t="shared" si="48"/>
        <v>0</v>
      </c>
      <c r="BM21" s="38">
        <f t="shared" si="49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>
        <v>0.183</v>
      </c>
      <c r="F22">
        <v>0.125</v>
      </c>
      <c r="G22">
        <v>3.6999999999999998E-2</v>
      </c>
      <c r="H22">
        <v>6.7000000000000004E-2</v>
      </c>
      <c r="I22">
        <v>0.17499999999999999</v>
      </c>
      <c r="J22">
        <v>0.23899999999999999</v>
      </c>
      <c r="K22">
        <v>0.14000000000000001</v>
      </c>
      <c r="L22" s="41">
        <f t="shared" ca="1" si="4"/>
        <v>144</v>
      </c>
      <c r="M22" s="42">
        <f t="shared" si="5"/>
        <v>0</v>
      </c>
      <c r="N22" s="43">
        <f t="shared" si="6"/>
        <v>0</v>
      </c>
      <c r="O22" s="43">
        <f t="shared" si="7"/>
        <v>0</v>
      </c>
      <c r="P22" s="43">
        <f t="shared" si="8"/>
        <v>0</v>
      </c>
      <c r="Q22" s="43">
        <f t="shared" si="9"/>
        <v>0</v>
      </c>
      <c r="R22" s="43">
        <f t="shared" si="10"/>
        <v>6</v>
      </c>
      <c r="S22" s="44">
        <f t="shared" si="11"/>
        <v>0</v>
      </c>
      <c r="T22" s="45">
        <f t="shared" ca="1" si="12"/>
        <v>24</v>
      </c>
      <c r="U22" s="29">
        <v>2550</v>
      </c>
      <c r="V22" s="29">
        <v>2550</v>
      </c>
      <c r="W22" s="29">
        <v>2550</v>
      </c>
      <c r="X22" s="29">
        <v>2550</v>
      </c>
      <c r="Y22" s="29">
        <v>2550</v>
      </c>
      <c r="Z22" s="29">
        <v>2550</v>
      </c>
      <c r="AA22" s="29">
        <v>2550</v>
      </c>
      <c r="AB22" s="49">
        <f t="shared" ca="1" si="13"/>
        <v>0</v>
      </c>
      <c r="AC22" s="50">
        <f t="shared" ca="1" si="14"/>
        <v>0</v>
      </c>
      <c r="AD22" s="50">
        <f t="shared" ca="1" si="15"/>
        <v>0</v>
      </c>
      <c r="AE22" s="50">
        <f t="shared" ca="1" si="16"/>
        <v>0</v>
      </c>
      <c r="AF22" s="50">
        <f t="shared" ca="1" si="17"/>
        <v>0</v>
      </c>
      <c r="AG22" s="50">
        <f t="shared" ca="1" si="18"/>
        <v>61200</v>
      </c>
      <c r="AH22" s="51">
        <f t="shared" ca="1" si="19"/>
        <v>0</v>
      </c>
      <c r="AI22" s="35">
        <f t="shared" ca="1" si="20"/>
        <v>61200</v>
      </c>
      <c r="AJ22" s="49">
        <f t="shared" ca="1" si="21"/>
        <v>0</v>
      </c>
      <c r="AK22" s="50">
        <f t="shared" ca="1" si="22"/>
        <v>0</v>
      </c>
      <c r="AL22" s="50">
        <f t="shared" ca="1" si="23"/>
        <v>0</v>
      </c>
      <c r="AM22" s="50">
        <f t="shared" ca="1" si="24"/>
        <v>0</v>
      </c>
      <c r="AN22" s="50">
        <f t="shared" ca="1" si="25"/>
        <v>0</v>
      </c>
      <c r="AO22" s="50">
        <f t="shared" ca="1" si="26"/>
        <v>34.415999999999997</v>
      </c>
      <c r="AP22" s="51">
        <f t="shared" ca="1" si="27"/>
        <v>0</v>
      </c>
      <c r="AQ22" s="36">
        <f t="shared" ca="1" si="28"/>
        <v>34.415999999999997</v>
      </c>
      <c r="AR22" s="49" t="str">
        <f t="shared" ca="1" si="29"/>
        <v/>
      </c>
      <c r="AS22" s="50" t="str">
        <f t="shared" ca="1" si="30"/>
        <v/>
      </c>
      <c r="AT22" s="50" t="str">
        <f t="shared" ca="1" si="31"/>
        <v/>
      </c>
      <c r="AU22" s="50" t="str">
        <f t="shared" ca="1" si="32"/>
        <v/>
      </c>
      <c r="AV22" s="50" t="str">
        <f t="shared" ca="1" si="33"/>
        <v/>
      </c>
      <c r="AW22" s="50">
        <f t="shared" ca="1" si="34"/>
        <v>1778.242677824268</v>
      </c>
      <c r="AX22" s="51" t="str">
        <f t="shared" ca="1" si="35"/>
        <v/>
      </c>
      <c r="AY22" s="52">
        <f t="shared" ca="1" si="36"/>
        <v>1778.242677824268</v>
      </c>
      <c r="AZ22" s="37">
        <f t="shared" si="37"/>
        <v>2322.4043715846997</v>
      </c>
      <c r="BA22" s="37">
        <f t="shared" si="38"/>
        <v>3400</v>
      </c>
      <c r="BB22" s="37">
        <f t="shared" si="39"/>
        <v>11486.486486486487</v>
      </c>
      <c r="BC22" s="37">
        <f t="shared" si="40"/>
        <v>6343.2835820895516</v>
      </c>
      <c r="BD22" s="37">
        <f t="shared" si="41"/>
        <v>2428.5714285714289</v>
      </c>
      <c r="BE22" s="37">
        <f t="shared" si="42"/>
        <v>1778.242677824268</v>
      </c>
      <c r="BF22" s="37">
        <f t="shared" si="43"/>
        <v>3035.7142857142853</v>
      </c>
      <c r="BG22" s="38">
        <f t="shared" si="50"/>
        <v>0</v>
      </c>
      <c r="BH22" s="38">
        <f t="shared" si="44"/>
        <v>0</v>
      </c>
      <c r="BI22" s="38">
        <f t="shared" si="45"/>
        <v>0</v>
      </c>
      <c r="BJ22" s="38">
        <f t="shared" si="46"/>
        <v>0</v>
      </c>
      <c r="BK22" s="38">
        <f t="shared" si="47"/>
        <v>0</v>
      </c>
      <c r="BL22" s="38">
        <f t="shared" si="48"/>
        <v>6</v>
      </c>
      <c r="BM22" s="38">
        <f t="shared" si="49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>
        <v>6.4000000000000001E-2</v>
      </c>
      <c r="F23">
        <v>0.08</v>
      </c>
      <c r="G23">
        <v>5.6000000000000001E-2</v>
      </c>
      <c r="H23">
        <v>0.16600000000000001</v>
      </c>
      <c r="I23">
        <v>0.16300000000000001</v>
      </c>
      <c r="J23">
        <v>0.13700000000000001</v>
      </c>
      <c r="K23">
        <v>0.20599999999999999</v>
      </c>
      <c r="L23" s="41">
        <f t="shared" ca="1" si="4"/>
        <v>0</v>
      </c>
      <c r="M23" s="42">
        <f t="shared" si="5"/>
        <v>0</v>
      </c>
      <c r="N23" s="43">
        <f t="shared" si="6"/>
        <v>0</v>
      </c>
      <c r="O23" s="43">
        <f t="shared" si="7"/>
        <v>0</v>
      </c>
      <c r="P23" s="43">
        <f t="shared" si="8"/>
        <v>0</v>
      </c>
      <c r="Q23" s="43">
        <f t="shared" si="9"/>
        <v>0</v>
      </c>
      <c r="R23" s="43">
        <f t="shared" si="10"/>
        <v>0</v>
      </c>
      <c r="S23" s="44">
        <f t="shared" si="11"/>
        <v>0</v>
      </c>
      <c r="T23" s="45">
        <f t="shared" ca="1" si="12"/>
        <v>0</v>
      </c>
      <c r="U23" s="29">
        <v>2550</v>
      </c>
      <c r="V23" s="29">
        <v>2550</v>
      </c>
      <c r="W23" s="29">
        <v>2550</v>
      </c>
      <c r="X23" s="29">
        <v>2550</v>
      </c>
      <c r="Y23" s="29">
        <v>2550</v>
      </c>
      <c r="Z23" s="29">
        <v>2550</v>
      </c>
      <c r="AA23" s="29">
        <v>2550</v>
      </c>
      <c r="AB23" s="49">
        <f t="shared" ca="1" si="13"/>
        <v>0</v>
      </c>
      <c r="AC23" s="50">
        <f t="shared" ca="1" si="14"/>
        <v>0</v>
      </c>
      <c r="AD23" s="50">
        <f t="shared" ca="1" si="15"/>
        <v>0</v>
      </c>
      <c r="AE23" s="50">
        <f t="shared" ca="1" si="16"/>
        <v>0</v>
      </c>
      <c r="AF23" s="50">
        <f t="shared" ca="1" si="17"/>
        <v>0</v>
      </c>
      <c r="AG23" s="50">
        <f t="shared" ca="1" si="18"/>
        <v>0</v>
      </c>
      <c r="AH23" s="51">
        <f t="shared" ca="1" si="19"/>
        <v>0</v>
      </c>
      <c r="AI23" s="35">
        <f t="shared" ca="1" si="20"/>
        <v>0</v>
      </c>
      <c r="AJ23" s="49">
        <f t="shared" ca="1" si="21"/>
        <v>0</v>
      </c>
      <c r="AK23" s="50">
        <f t="shared" ca="1" si="22"/>
        <v>0</v>
      </c>
      <c r="AL23" s="50">
        <f t="shared" ca="1" si="23"/>
        <v>0</v>
      </c>
      <c r="AM23" s="50">
        <f t="shared" ca="1" si="24"/>
        <v>0</v>
      </c>
      <c r="AN23" s="50">
        <f t="shared" ca="1" si="25"/>
        <v>0</v>
      </c>
      <c r="AO23" s="50">
        <f t="shared" ca="1" si="26"/>
        <v>0</v>
      </c>
      <c r="AP23" s="51">
        <f t="shared" ca="1" si="27"/>
        <v>0</v>
      </c>
      <c r="AQ23" s="36">
        <f t="shared" ca="1" si="28"/>
        <v>0</v>
      </c>
      <c r="AR23" s="49" t="str">
        <f t="shared" ca="1" si="29"/>
        <v/>
      </c>
      <c r="AS23" s="50" t="str">
        <f t="shared" ca="1" si="30"/>
        <v/>
      </c>
      <c r="AT23" s="50" t="str">
        <f t="shared" ca="1" si="31"/>
        <v/>
      </c>
      <c r="AU23" s="50" t="str">
        <f t="shared" ca="1" si="32"/>
        <v/>
      </c>
      <c r="AV23" s="50" t="str">
        <f t="shared" ca="1" si="33"/>
        <v/>
      </c>
      <c r="AW23" s="50" t="str">
        <f t="shared" ca="1" si="34"/>
        <v/>
      </c>
      <c r="AX23" s="51" t="str">
        <f t="shared" ca="1" si="35"/>
        <v/>
      </c>
      <c r="AY23" s="52" t="str">
        <f t="shared" ca="1" si="36"/>
        <v/>
      </c>
      <c r="AZ23" s="37">
        <f t="shared" si="37"/>
        <v>6640.625</v>
      </c>
      <c r="BA23" s="37">
        <f t="shared" si="38"/>
        <v>5312.5</v>
      </c>
      <c r="BB23" s="37">
        <f t="shared" si="39"/>
        <v>7589.2857142857138</v>
      </c>
      <c r="BC23" s="37">
        <f t="shared" si="40"/>
        <v>2560.2409638554213</v>
      </c>
      <c r="BD23" s="37">
        <f t="shared" si="41"/>
        <v>2607.3619631901838</v>
      </c>
      <c r="BE23" s="37">
        <f t="shared" si="42"/>
        <v>3102.1897810218975</v>
      </c>
      <c r="BF23" s="37">
        <f t="shared" si="43"/>
        <v>2063.1067961165049</v>
      </c>
      <c r="BG23" s="38">
        <f t="shared" si="50"/>
        <v>0</v>
      </c>
      <c r="BH23" s="38">
        <f t="shared" si="44"/>
        <v>0</v>
      </c>
      <c r="BI23" s="38">
        <f t="shared" si="45"/>
        <v>0</v>
      </c>
      <c r="BJ23" s="38">
        <f t="shared" si="46"/>
        <v>0</v>
      </c>
      <c r="BK23" s="38">
        <f t="shared" si="47"/>
        <v>0</v>
      </c>
      <c r="BL23" s="38">
        <f t="shared" si="48"/>
        <v>0</v>
      </c>
      <c r="BM23" s="38">
        <f t="shared" si="49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>
        <v>6.9000000000000006E-2</v>
      </c>
      <c r="F24">
        <v>5.8000000000000003E-2</v>
      </c>
      <c r="G24">
        <v>0.23799999999999999</v>
      </c>
      <c r="H24">
        <v>0.14000000000000001</v>
      </c>
      <c r="I24">
        <v>8.3000000000000004E-2</v>
      </c>
      <c r="J24">
        <v>0.153</v>
      </c>
      <c r="K24">
        <v>0.14699999999999999</v>
      </c>
      <c r="L24" s="41">
        <f t="shared" ca="1" si="4"/>
        <v>180</v>
      </c>
      <c r="M24" s="42">
        <f t="shared" si="5"/>
        <v>0</v>
      </c>
      <c r="N24" s="43">
        <f t="shared" si="6"/>
        <v>0</v>
      </c>
      <c r="O24" s="43">
        <f t="shared" si="7"/>
        <v>6</v>
      </c>
      <c r="P24" s="43">
        <f t="shared" si="8"/>
        <v>0</v>
      </c>
      <c r="Q24" s="43">
        <f t="shared" si="9"/>
        <v>0</v>
      </c>
      <c r="R24" s="43">
        <f t="shared" si="10"/>
        <v>0</v>
      </c>
      <c r="S24" s="44">
        <f t="shared" si="11"/>
        <v>0</v>
      </c>
      <c r="T24" s="45">
        <f t="shared" ca="1" si="12"/>
        <v>30</v>
      </c>
      <c r="U24" s="29">
        <v>2550</v>
      </c>
      <c r="V24" s="29">
        <v>2550</v>
      </c>
      <c r="W24" s="29">
        <v>2550</v>
      </c>
      <c r="X24" s="29">
        <v>2550</v>
      </c>
      <c r="Y24" s="29">
        <v>2550</v>
      </c>
      <c r="Z24" s="29">
        <v>2550</v>
      </c>
      <c r="AA24" s="29">
        <v>2550</v>
      </c>
      <c r="AB24" s="49">
        <f t="shared" ca="1" si="13"/>
        <v>0</v>
      </c>
      <c r="AC24" s="50">
        <f t="shared" ca="1" si="14"/>
        <v>0</v>
      </c>
      <c r="AD24" s="50">
        <f t="shared" ca="1" si="15"/>
        <v>76500</v>
      </c>
      <c r="AE24" s="50">
        <f t="shared" ca="1" si="16"/>
        <v>0</v>
      </c>
      <c r="AF24" s="50">
        <f t="shared" ca="1" si="17"/>
        <v>0</v>
      </c>
      <c r="AG24" s="50">
        <f t="shared" ca="1" si="18"/>
        <v>0</v>
      </c>
      <c r="AH24" s="51">
        <f t="shared" ca="1" si="19"/>
        <v>0</v>
      </c>
      <c r="AI24" s="35">
        <f t="shared" ca="1" si="20"/>
        <v>76500</v>
      </c>
      <c r="AJ24" s="49">
        <f t="shared" ca="1" si="21"/>
        <v>0</v>
      </c>
      <c r="AK24" s="50">
        <f t="shared" ca="1" si="22"/>
        <v>0</v>
      </c>
      <c r="AL24" s="50">
        <f t="shared" ca="1" si="23"/>
        <v>42.839999999999996</v>
      </c>
      <c r="AM24" s="50">
        <f t="shared" ca="1" si="24"/>
        <v>0</v>
      </c>
      <c r="AN24" s="50">
        <f t="shared" ca="1" si="25"/>
        <v>0</v>
      </c>
      <c r="AO24" s="50">
        <f t="shared" ca="1" si="26"/>
        <v>0</v>
      </c>
      <c r="AP24" s="51">
        <f t="shared" ca="1" si="27"/>
        <v>0</v>
      </c>
      <c r="AQ24" s="36">
        <f t="shared" ca="1" si="28"/>
        <v>42.839999999999996</v>
      </c>
      <c r="AR24" s="49" t="str">
        <f t="shared" ca="1" si="29"/>
        <v/>
      </c>
      <c r="AS24" s="50" t="str">
        <f t="shared" ca="1" si="30"/>
        <v/>
      </c>
      <c r="AT24" s="50">
        <f t="shared" ca="1" si="31"/>
        <v>1785.7142857142858</v>
      </c>
      <c r="AU24" s="50" t="str">
        <f t="shared" ca="1" si="32"/>
        <v/>
      </c>
      <c r="AV24" s="50" t="str">
        <f t="shared" ca="1" si="33"/>
        <v/>
      </c>
      <c r="AW24" s="50" t="str">
        <f t="shared" ca="1" si="34"/>
        <v/>
      </c>
      <c r="AX24" s="51" t="str">
        <f t="shared" ca="1" si="35"/>
        <v/>
      </c>
      <c r="AY24" s="52">
        <f t="shared" ca="1" si="36"/>
        <v>1785.7142857142858</v>
      </c>
      <c r="AZ24" s="37">
        <f t="shared" si="37"/>
        <v>6159.420289855072</v>
      </c>
      <c r="BA24" s="37">
        <f t="shared" si="38"/>
        <v>7327.5862068965516</v>
      </c>
      <c r="BB24" s="37">
        <f t="shared" si="39"/>
        <v>1785.7142857142858</v>
      </c>
      <c r="BC24" s="37">
        <f t="shared" si="40"/>
        <v>3035.7142857142853</v>
      </c>
      <c r="BD24" s="37">
        <f t="shared" si="41"/>
        <v>5120.4819277108427</v>
      </c>
      <c r="BE24" s="37">
        <f t="shared" si="42"/>
        <v>2777.7777777777778</v>
      </c>
      <c r="BF24" s="37">
        <f t="shared" si="43"/>
        <v>2891.1564625850342</v>
      </c>
      <c r="BG24" s="38">
        <f t="shared" si="50"/>
        <v>0</v>
      </c>
      <c r="BH24" s="38">
        <f t="shared" si="44"/>
        <v>0</v>
      </c>
      <c r="BI24" s="38">
        <f t="shared" si="45"/>
        <v>6</v>
      </c>
      <c r="BJ24" s="38">
        <f t="shared" si="46"/>
        <v>0</v>
      </c>
      <c r="BK24" s="38">
        <f t="shared" si="47"/>
        <v>0</v>
      </c>
      <c r="BL24" s="38">
        <f t="shared" si="48"/>
        <v>0</v>
      </c>
      <c r="BM24" s="38">
        <f t="shared" si="49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>
        <v>3.9E-2</v>
      </c>
      <c r="F25">
        <v>0.14099999999999999</v>
      </c>
      <c r="G25">
        <v>0.24</v>
      </c>
      <c r="H25">
        <v>0.16</v>
      </c>
      <c r="I25">
        <v>0.126</v>
      </c>
      <c r="J25">
        <v>0.28799999999999998</v>
      </c>
      <c r="K25">
        <v>0.29499999999999998</v>
      </c>
      <c r="L25" s="41">
        <f t="shared" ca="1" si="4"/>
        <v>468</v>
      </c>
      <c r="M25" s="42">
        <f t="shared" si="5"/>
        <v>0</v>
      </c>
      <c r="N25" s="43">
        <f t="shared" si="6"/>
        <v>0</v>
      </c>
      <c r="O25" s="43">
        <f t="shared" si="7"/>
        <v>6</v>
      </c>
      <c r="P25" s="43">
        <f t="shared" si="8"/>
        <v>0</v>
      </c>
      <c r="Q25" s="43">
        <f t="shared" si="9"/>
        <v>0</v>
      </c>
      <c r="R25" s="43">
        <f t="shared" si="10"/>
        <v>6</v>
      </c>
      <c r="S25" s="44">
        <f t="shared" si="11"/>
        <v>6</v>
      </c>
      <c r="T25" s="45">
        <f t="shared" ca="1" si="12"/>
        <v>78</v>
      </c>
      <c r="U25" s="29">
        <v>2550</v>
      </c>
      <c r="V25" s="29">
        <v>2550</v>
      </c>
      <c r="W25" s="29">
        <v>2550</v>
      </c>
      <c r="X25" s="29">
        <v>2550</v>
      </c>
      <c r="Y25" s="29">
        <v>2550</v>
      </c>
      <c r="Z25" s="29">
        <v>2550</v>
      </c>
      <c r="AA25" s="29">
        <v>2550</v>
      </c>
      <c r="AB25" s="49">
        <f t="shared" ca="1" si="13"/>
        <v>0</v>
      </c>
      <c r="AC25" s="50">
        <f t="shared" ca="1" si="14"/>
        <v>0</v>
      </c>
      <c r="AD25" s="50">
        <f t="shared" ca="1" si="15"/>
        <v>76500</v>
      </c>
      <c r="AE25" s="50">
        <f t="shared" ca="1" si="16"/>
        <v>0</v>
      </c>
      <c r="AF25" s="50">
        <f t="shared" ca="1" si="17"/>
        <v>0</v>
      </c>
      <c r="AG25" s="50">
        <f t="shared" ca="1" si="18"/>
        <v>61200</v>
      </c>
      <c r="AH25" s="51">
        <f t="shared" ca="1" si="19"/>
        <v>61200</v>
      </c>
      <c r="AI25" s="35">
        <f t="shared" ca="1" si="20"/>
        <v>198900</v>
      </c>
      <c r="AJ25" s="49">
        <f t="shared" ca="1" si="21"/>
        <v>0</v>
      </c>
      <c r="AK25" s="50">
        <f t="shared" ca="1" si="22"/>
        <v>0</v>
      </c>
      <c r="AL25" s="50">
        <f t="shared" ca="1" si="23"/>
        <v>43.199999999999996</v>
      </c>
      <c r="AM25" s="50">
        <f t="shared" ca="1" si="24"/>
        <v>0</v>
      </c>
      <c r="AN25" s="50">
        <f t="shared" ca="1" si="25"/>
        <v>0</v>
      </c>
      <c r="AO25" s="50">
        <f t="shared" ca="1" si="26"/>
        <v>41.471999999999994</v>
      </c>
      <c r="AP25" s="51">
        <f t="shared" ca="1" si="27"/>
        <v>42.48</v>
      </c>
      <c r="AQ25" s="36">
        <f t="shared" ca="1" si="28"/>
        <v>127.15199999999999</v>
      </c>
      <c r="AR25" s="49" t="str">
        <f t="shared" ca="1" si="29"/>
        <v/>
      </c>
      <c r="AS25" s="50" t="str">
        <f t="shared" ca="1" si="30"/>
        <v/>
      </c>
      <c r="AT25" s="50">
        <f t="shared" ca="1" si="31"/>
        <v>1770.8333333333335</v>
      </c>
      <c r="AU25" s="50" t="str">
        <f t="shared" ca="1" si="32"/>
        <v/>
      </c>
      <c r="AV25" s="50" t="str">
        <f t="shared" ca="1" si="33"/>
        <v/>
      </c>
      <c r="AW25" s="50">
        <f t="shared" ca="1" si="34"/>
        <v>1475.6944444444446</v>
      </c>
      <c r="AX25" s="51">
        <f t="shared" ca="1" si="35"/>
        <v>1440.6779661016951</v>
      </c>
      <c r="AY25" s="52">
        <f t="shared" ca="1" si="36"/>
        <v>1564.2695356738393</v>
      </c>
      <c r="AZ25" s="37">
        <f t="shared" si="37"/>
        <v>10897.435897435897</v>
      </c>
      <c r="BA25" s="37">
        <f t="shared" si="38"/>
        <v>3014.184397163121</v>
      </c>
      <c r="BB25" s="37">
        <f t="shared" si="39"/>
        <v>1770.8333333333335</v>
      </c>
      <c r="BC25" s="37">
        <f t="shared" si="40"/>
        <v>2656.25</v>
      </c>
      <c r="BD25" s="37">
        <f t="shared" si="41"/>
        <v>3373.0158730158728</v>
      </c>
      <c r="BE25" s="37">
        <f t="shared" si="42"/>
        <v>1475.6944444444446</v>
      </c>
      <c r="BF25" s="37">
        <f t="shared" si="43"/>
        <v>1440.6779661016949</v>
      </c>
      <c r="BG25" s="38">
        <f t="shared" si="50"/>
        <v>0</v>
      </c>
      <c r="BH25" s="38">
        <f t="shared" si="44"/>
        <v>0</v>
      </c>
      <c r="BI25" s="38">
        <f t="shared" si="45"/>
        <v>6</v>
      </c>
      <c r="BJ25" s="38">
        <f t="shared" si="46"/>
        <v>0</v>
      </c>
      <c r="BK25" s="38">
        <f t="shared" si="47"/>
        <v>0</v>
      </c>
      <c r="BL25" s="38">
        <f t="shared" si="48"/>
        <v>6</v>
      </c>
      <c r="BM25" s="38">
        <f t="shared" si="49"/>
        <v>6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>
        <v>1.7000000000000001E-2</v>
      </c>
      <c r="F26">
        <v>0.14399999999999999</v>
      </c>
      <c r="G26">
        <v>0.14199999999999999</v>
      </c>
      <c r="H26">
        <v>0.189</v>
      </c>
      <c r="I26">
        <v>0.20399999999999999</v>
      </c>
      <c r="J26">
        <v>0.32700000000000001</v>
      </c>
      <c r="K26">
        <v>0.25900000000000001</v>
      </c>
      <c r="L26" s="41">
        <f t="shared" ca="1" si="4"/>
        <v>288</v>
      </c>
      <c r="M26" s="42">
        <f t="shared" si="5"/>
        <v>0</v>
      </c>
      <c r="N26" s="43">
        <f t="shared" si="6"/>
        <v>0</v>
      </c>
      <c r="O26" s="43">
        <f t="shared" si="7"/>
        <v>0</v>
      </c>
      <c r="P26" s="43">
        <f t="shared" si="8"/>
        <v>0</v>
      </c>
      <c r="Q26" s="43">
        <f t="shared" si="9"/>
        <v>0</v>
      </c>
      <c r="R26" s="43">
        <f t="shared" si="10"/>
        <v>6</v>
      </c>
      <c r="S26" s="44">
        <f t="shared" si="11"/>
        <v>6</v>
      </c>
      <c r="T26" s="45">
        <f t="shared" ca="1" si="12"/>
        <v>48</v>
      </c>
      <c r="U26" s="29">
        <v>2550</v>
      </c>
      <c r="V26" s="29">
        <v>2550</v>
      </c>
      <c r="W26" s="29">
        <v>2550</v>
      </c>
      <c r="X26" s="29">
        <v>2550</v>
      </c>
      <c r="Y26" s="29">
        <v>2550</v>
      </c>
      <c r="Z26" s="29">
        <v>2550</v>
      </c>
      <c r="AA26" s="29">
        <v>2550</v>
      </c>
      <c r="AB26" s="49">
        <f t="shared" ca="1" si="13"/>
        <v>0</v>
      </c>
      <c r="AC26" s="50">
        <f t="shared" ca="1" si="14"/>
        <v>0</v>
      </c>
      <c r="AD26" s="50">
        <f t="shared" ca="1" si="15"/>
        <v>0</v>
      </c>
      <c r="AE26" s="50">
        <f t="shared" ca="1" si="16"/>
        <v>0</v>
      </c>
      <c r="AF26" s="50">
        <f t="shared" ca="1" si="17"/>
        <v>0</v>
      </c>
      <c r="AG26" s="50">
        <f t="shared" ca="1" si="18"/>
        <v>61200</v>
      </c>
      <c r="AH26" s="51">
        <f t="shared" ca="1" si="19"/>
        <v>61200</v>
      </c>
      <c r="AI26" s="35">
        <f t="shared" ca="1" si="20"/>
        <v>122400</v>
      </c>
      <c r="AJ26" s="49">
        <f t="shared" ca="1" si="21"/>
        <v>0</v>
      </c>
      <c r="AK26" s="50">
        <f t="shared" ca="1" si="22"/>
        <v>0</v>
      </c>
      <c r="AL26" s="50">
        <f t="shared" ca="1" si="23"/>
        <v>0</v>
      </c>
      <c r="AM26" s="50">
        <f t="shared" ca="1" si="24"/>
        <v>0</v>
      </c>
      <c r="AN26" s="50">
        <f t="shared" ca="1" si="25"/>
        <v>0</v>
      </c>
      <c r="AO26" s="50">
        <f t="shared" ca="1" si="26"/>
        <v>47.088000000000001</v>
      </c>
      <c r="AP26" s="51">
        <f t="shared" ca="1" si="27"/>
        <v>37.295999999999999</v>
      </c>
      <c r="AQ26" s="36">
        <f t="shared" ca="1" si="28"/>
        <v>84.384</v>
      </c>
      <c r="AR26" s="49" t="str">
        <f t="shared" ca="1" si="29"/>
        <v/>
      </c>
      <c r="AS26" s="50" t="str">
        <f t="shared" ca="1" si="30"/>
        <v/>
      </c>
      <c r="AT26" s="50" t="str">
        <f t="shared" ca="1" si="31"/>
        <v/>
      </c>
      <c r="AU26" s="50" t="str">
        <f t="shared" ca="1" si="32"/>
        <v/>
      </c>
      <c r="AV26" s="50" t="str">
        <f t="shared" ca="1" si="33"/>
        <v/>
      </c>
      <c r="AW26" s="50">
        <f t="shared" ca="1" si="34"/>
        <v>1299.6941896024464</v>
      </c>
      <c r="AX26" s="51">
        <f t="shared" ca="1" si="35"/>
        <v>1640.9266409266409</v>
      </c>
      <c r="AY26" s="52">
        <f t="shared" ca="1" si="36"/>
        <v>1450.5119453924915</v>
      </c>
      <c r="AZ26" s="37">
        <f t="shared" si="37"/>
        <v>25000</v>
      </c>
      <c r="BA26" s="37">
        <f t="shared" si="38"/>
        <v>2951.3888888888891</v>
      </c>
      <c r="BB26" s="37">
        <f t="shared" si="39"/>
        <v>2992.9577464788736</v>
      </c>
      <c r="BC26" s="37">
        <f t="shared" si="40"/>
        <v>2248.6772486772488</v>
      </c>
      <c r="BD26" s="37">
        <f t="shared" si="41"/>
        <v>2083.3333333333335</v>
      </c>
      <c r="BE26" s="37">
        <f t="shared" si="42"/>
        <v>1299.6941896024464</v>
      </c>
      <c r="BF26" s="37">
        <f t="shared" si="43"/>
        <v>1640.9266409266409</v>
      </c>
      <c r="BG26" s="38">
        <f t="shared" si="50"/>
        <v>0</v>
      </c>
      <c r="BH26" s="38">
        <f t="shared" si="44"/>
        <v>0</v>
      </c>
      <c r="BI26" s="38">
        <f t="shared" si="45"/>
        <v>0</v>
      </c>
      <c r="BJ26" s="38">
        <f t="shared" si="46"/>
        <v>0</v>
      </c>
      <c r="BK26" s="38">
        <f t="shared" si="47"/>
        <v>0</v>
      </c>
      <c r="BL26" s="38">
        <f t="shared" si="48"/>
        <v>6</v>
      </c>
      <c r="BM26" s="38">
        <f t="shared" si="49"/>
        <v>6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>
        <v>0.122</v>
      </c>
      <c r="F27">
        <v>0.16600000000000001</v>
      </c>
      <c r="G27">
        <v>0.14399999999999999</v>
      </c>
      <c r="H27">
        <v>9.7000000000000003E-2</v>
      </c>
      <c r="I27">
        <v>0.30499999999999999</v>
      </c>
      <c r="J27">
        <v>0.218</v>
      </c>
      <c r="K27">
        <v>0.22900000000000001</v>
      </c>
      <c r="L27" s="41">
        <f t="shared" ca="1" si="4"/>
        <v>180</v>
      </c>
      <c r="M27" s="42">
        <f t="shared" si="5"/>
        <v>0</v>
      </c>
      <c r="N27" s="43">
        <f t="shared" si="6"/>
        <v>0</v>
      </c>
      <c r="O27" s="43">
        <f t="shared" si="7"/>
        <v>0</v>
      </c>
      <c r="P27" s="43">
        <f t="shared" si="8"/>
        <v>0</v>
      </c>
      <c r="Q27" s="43">
        <f t="shared" si="9"/>
        <v>6</v>
      </c>
      <c r="R27" s="43">
        <f t="shared" si="10"/>
        <v>0</v>
      </c>
      <c r="S27" s="44">
        <f t="shared" si="11"/>
        <v>0</v>
      </c>
      <c r="T27" s="45">
        <f t="shared" ca="1" si="12"/>
        <v>30</v>
      </c>
      <c r="U27" s="29">
        <v>2550</v>
      </c>
      <c r="V27" s="29">
        <v>2550</v>
      </c>
      <c r="W27" s="29">
        <v>2550</v>
      </c>
      <c r="X27" s="29">
        <v>2550</v>
      </c>
      <c r="Y27" s="29">
        <v>2550</v>
      </c>
      <c r="Z27" s="29">
        <v>2550</v>
      </c>
      <c r="AA27" s="29">
        <v>2550</v>
      </c>
      <c r="AB27" s="49">
        <f t="shared" ca="1" si="13"/>
        <v>0</v>
      </c>
      <c r="AC27" s="50">
        <f t="shared" ca="1" si="14"/>
        <v>0</v>
      </c>
      <c r="AD27" s="50">
        <f t="shared" ca="1" si="15"/>
        <v>0</v>
      </c>
      <c r="AE27" s="50">
        <f t="shared" ca="1" si="16"/>
        <v>0</v>
      </c>
      <c r="AF27" s="50">
        <f t="shared" ca="1" si="17"/>
        <v>76500</v>
      </c>
      <c r="AG27" s="50">
        <f t="shared" ca="1" si="18"/>
        <v>0</v>
      </c>
      <c r="AH27" s="51">
        <f t="shared" ca="1" si="19"/>
        <v>0</v>
      </c>
      <c r="AI27" s="35">
        <f t="shared" ca="1" si="20"/>
        <v>76500</v>
      </c>
      <c r="AJ27" s="49">
        <f t="shared" ca="1" si="21"/>
        <v>0</v>
      </c>
      <c r="AK27" s="50">
        <f t="shared" ca="1" si="22"/>
        <v>0</v>
      </c>
      <c r="AL27" s="50">
        <f t="shared" ca="1" si="23"/>
        <v>0</v>
      </c>
      <c r="AM27" s="50">
        <f t="shared" ca="1" si="24"/>
        <v>0</v>
      </c>
      <c r="AN27" s="50">
        <f t="shared" ca="1" si="25"/>
        <v>54.9</v>
      </c>
      <c r="AO27" s="50">
        <f t="shared" ca="1" si="26"/>
        <v>0</v>
      </c>
      <c r="AP27" s="51">
        <f t="shared" ca="1" si="27"/>
        <v>0</v>
      </c>
      <c r="AQ27" s="36">
        <f t="shared" ca="1" si="28"/>
        <v>54.9</v>
      </c>
      <c r="AR27" s="49" t="str">
        <f t="shared" ca="1" si="29"/>
        <v/>
      </c>
      <c r="AS27" s="50" t="str">
        <f t="shared" ca="1" si="30"/>
        <v/>
      </c>
      <c r="AT27" s="50" t="str">
        <f t="shared" ca="1" si="31"/>
        <v/>
      </c>
      <c r="AU27" s="50" t="str">
        <f t="shared" ca="1" si="32"/>
        <v/>
      </c>
      <c r="AV27" s="50">
        <f t="shared" ca="1" si="33"/>
        <v>1393.4426229508197</v>
      </c>
      <c r="AW27" s="50" t="str">
        <f t="shared" ca="1" si="34"/>
        <v/>
      </c>
      <c r="AX27" s="51" t="str">
        <f t="shared" ca="1" si="35"/>
        <v/>
      </c>
      <c r="AY27" s="52">
        <f t="shared" ca="1" si="36"/>
        <v>1393.4426229508197</v>
      </c>
      <c r="AZ27" s="37">
        <f t="shared" si="37"/>
        <v>3483.6065573770493</v>
      </c>
      <c r="BA27" s="37">
        <f t="shared" si="38"/>
        <v>2560.2409638554213</v>
      </c>
      <c r="BB27" s="37">
        <f t="shared" si="39"/>
        <v>2951.3888888888891</v>
      </c>
      <c r="BC27" s="37">
        <f t="shared" si="40"/>
        <v>4381.4432989690722</v>
      </c>
      <c r="BD27" s="37">
        <f t="shared" si="41"/>
        <v>1393.4426229508197</v>
      </c>
      <c r="BE27" s="37">
        <f t="shared" si="42"/>
        <v>1949.5412844036698</v>
      </c>
      <c r="BF27" s="37">
        <f t="shared" si="43"/>
        <v>1855.8951965065501</v>
      </c>
      <c r="BG27" s="38">
        <f t="shared" si="50"/>
        <v>0</v>
      </c>
      <c r="BH27" s="38">
        <f t="shared" si="44"/>
        <v>0</v>
      </c>
      <c r="BI27" s="38">
        <f t="shared" si="45"/>
        <v>0</v>
      </c>
      <c r="BJ27" s="38">
        <f t="shared" si="46"/>
        <v>0</v>
      </c>
      <c r="BK27" s="38">
        <f t="shared" si="47"/>
        <v>6</v>
      </c>
      <c r="BL27" s="38">
        <f t="shared" si="48"/>
        <v>0</v>
      </c>
      <c r="BM27" s="38">
        <f t="shared" si="49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>
        <v>5.6000000000000001E-2</v>
      </c>
      <c r="F28">
        <v>0.161</v>
      </c>
      <c r="G28">
        <v>0.126</v>
      </c>
      <c r="H28">
        <v>9.5000000000000001E-2</v>
      </c>
      <c r="I28">
        <v>0.13800000000000001</v>
      </c>
      <c r="J28">
        <v>0.154</v>
      </c>
      <c r="K28">
        <v>0.11799999999999999</v>
      </c>
      <c r="L28" s="41">
        <f t="shared" ca="1" si="4"/>
        <v>0</v>
      </c>
      <c r="M28" s="42">
        <f t="shared" si="5"/>
        <v>0</v>
      </c>
      <c r="N28" s="43">
        <f t="shared" si="6"/>
        <v>0</v>
      </c>
      <c r="O28" s="43">
        <f t="shared" si="7"/>
        <v>0</v>
      </c>
      <c r="P28" s="43">
        <f t="shared" si="8"/>
        <v>0</v>
      </c>
      <c r="Q28" s="43">
        <f t="shared" si="9"/>
        <v>0</v>
      </c>
      <c r="R28" s="43">
        <f t="shared" si="10"/>
        <v>0</v>
      </c>
      <c r="S28" s="44">
        <f t="shared" si="11"/>
        <v>0</v>
      </c>
      <c r="T28" s="45">
        <f t="shared" ca="1" si="12"/>
        <v>0</v>
      </c>
      <c r="U28" s="29">
        <v>2550</v>
      </c>
      <c r="V28" s="29">
        <v>2550</v>
      </c>
      <c r="W28" s="29">
        <v>2550</v>
      </c>
      <c r="X28" s="29">
        <v>2550</v>
      </c>
      <c r="Y28" s="29">
        <v>2550</v>
      </c>
      <c r="Z28" s="29">
        <v>2550</v>
      </c>
      <c r="AA28" s="29">
        <v>2550</v>
      </c>
      <c r="AB28" s="49">
        <f t="shared" ca="1" si="13"/>
        <v>0</v>
      </c>
      <c r="AC28" s="50">
        <f t="shared" ca="1" si="14"/>
        <v>0</v>
      </c>
      <c r="AD28" s="50">
        <f t="shared" ca="1" si="15"/>
        <v>0</v>
      </c>
      <c r="AE28" s="50">
        <f t="shared" ca="1" si="16"/>
        <v>0</v>
      </c>
      <c r="AF28" s="50">
        <f t="shared" ca="1" si="17"/>
        <v>0</v>
      </c>
      <c r="AG28" s="50">
        <f t="shared" ca="1" si="18"/>
        <v>0</v>
      </c>
      <c r="AH28" s="51">
        <f t="shared" ca="1" si="19"/>
        <v>0</v>
      </c>
      <c r="AI28" s="35">
        <f t="shared" ca="1" si="20"/>
        <v>0</v>
      </c>
      <c r="AJ28" s="49">
        <f t="shared" ca="1" si="21"/>
        <v>0</v>
      </c>
      <c r="AK28" s="50">
        <f t="shared" ca="1" si="22"/>
        <v>0</v>
      </c>
      <c r="AL28" s="50">
        <f t="shared" ca="1" si="23"/>
        <v>0</v>
      </c>
      <c r="AM28" s="50">
        <f t="shared" ca="1" si="24"/>
        <v>0</v>
      </c>
      <c r="AN28" s="50">
        <f t="shared" ca="1" si="25"/>
        <v>0</v>
      </c>
      <c r="AO28" s="50">
        <f t="shared" ca="1" si="26"/>
        <v>0</v>
      </c>
      <c r="AP28" s="51">
        <f t="shared" ca="1" si="27"/>
        <v>0</v>
      </c>
      <c r="AQ28" s="36">
        <f t="shared" ca="1" si="28"/>
        <v>0</v>
      </c>
      <c r="AR28" s="49" t="str">
        <f t="shared" ca="1" si="29"/>
        <v/>
      </c>
      <c r="AS28" s="50" t="str">
        <f t="shared" ca="1" si="30"/>
        <v/>
      </c>
      <c r="AT28" s="50" t="str">
        <f t="shared" ca="1" si="31"/>
        <v/>
      </c>
      <c r="AU28" s="50" t="str">
        <f t="shared" ca="1" si="32"/>
        <v/>
      </c>
      <c r="AV28" s="50" t="str">
        <f t="shared" ca="1" si="33"/>
        <v/>
      </c>
      <c r="AW28" s="50" t="str">
        <f t="shared" ca="1" si="34"/>
        <v/>
      </c>
      <c r="AX28" s="51" t="str">
        <f t="shared" ca="1" si="35"/>
        <v/>
      </c>
      <c r="AY28" s="52" t="str">
        <f t="shared" ca="1" si="36"/>
        <v/>
      </c>
      <c r="AZ28" s="37">
        <f t="shared" si="37"/>
        <v>7589.2857142857138</v>
      </c>
      <c r="BA28" s="37">
        <f t="shared" si="38"/>
        <v>2639.7515527950309</v>
      </c>
      <c r="BB28" s="37">
        <f t="shared" si="39"/>
        <v>3373.0158730158728</v>
      </c>
      <c r="BC28" s="37">
        <f t="shared" si="40"/>
        <v>4473.6842105263158</v>
      </c>
      <c r="BD28" s="37">
        <f t="shared" si="41"/>
        <v>3079.710144927536</v>
      </c>
      <c r="BE28" s="37">
        <f t="shared" si="42"/>
        <v>2759.7402597402597</v>
      </c>
      <c r="BF28" s="37">
        <f t="shared" si="43"/>
        <v>3601.6949152542375</v>
      </c>
      <c r="BG28" s="38">
        <f t="shared" si="50"/>
        <v>0</v>
      </c>
      <c r="BH28" s="38">
        <f t="shared" si="44"/>
        <v>0</v>
      </c>
      <c r="BI28" s="38">
        <f t="shared" si="45"/>
        <v>0</v>
      </c>
      <c r="BJ28" s="38">
        <f t="shared" si="46"/>
        <v>0</v>
      </c>
      <c r="BK28" s="38">
        <f t="shared" si="47"/>
        <v>0</v>
      </c>
      <c r="BL28" s="38">
        <f t="shared" si="48"/>
        <v>0</v>
      </c>
      <c r="BM28" s="38">
        <f t="shared" si="49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>
        <v>0.10199999999999999</v>
      </c>
      <c r="F29">
        <v>0.13900000000000001</v>
      </c>
      <c r="G29">
        <v>6.5000000000000002E-2</v>
      </c>
      <c r="H29">
        <v>8.9999999999999993E-3</v>
      </c>
      <c r="I29">
        <v>0.17499999999999999</v>
      </c>
      <c r="J29">
        <v>0.15</v>
      </c>
      <c r="K29">
        <v>0.11899999999999999</v>
      </c>
      <c r="L29" s="56">
        <f t="shared" ca="1" si="4"/>
        <v>0</v>
      </c>
      <c r="M29" s="57">
        <f t="shared" si="5"/>
        <v>0</v>
      </c>
      <c r="N29" s="58">
        <f t="shared" si="6"/>
        <v>0</v>
      </c>
      <c r="O29" s="58">
        <f t="shared" si="7"/>
        <v>0</v>
      </c>
      <c r="P29" s="58">
        <f t="shared" si="8"/>
        <v>0</v>
      </c>
      <c r="Q29" s="58">
        <f t="shared" si="9"/>
        <v>0</v>
      </c>
      <c r="R29" s="58">
        <f t="shared" si="10"/>
        <v>0</v>
      </c>
      <c r="S29" s="59">
        <f t="shared" si="11"/>
        <v>0</v>
      </c>
      <c r="T29" s="60">
        <f t="shared" ca="1" si="12"/>
        <v>0</v>
      </c>
      <c r="U29" s="29">
        <v>2550</v>
      </c>
      <c r="V29" s="29">
        <v>2550</v>
      </c>
      <c r="W29" s="29">
        <v>2550</v>
      </c>
      <c r="X29" s="29">
        <v>2550</v>
      </c>
      <c r="Y29" s="29">
        <v>2550</v>
      </c>
      <c r="Z29" s="29">
        <v>2550</v>
      </c>
      <c r="AA29" s="29">
        <v>2550</v>
      </c>
      <c r="AB29" s="64">
        <f t="shared" ca="1" si="13"/>
        <v>0</v>
      </c>
      <c r="AC29" s="65">
        <f t="shared" ca="1" si="14"/>
        <v>0</v>
      </c>
      <c r="AD29" s="65">
        <f t="shared" ca="1" si="15"/>
        <v>0</v>
      </c>
      <c r="AE29" s="65">
        <f t="shared" ca="1" si="16"/>
        <v>0</v>
      </c>
      <c r="AF29" s="65">
        <f t="shared" ca="1" si="17"/>
        <v>0</v>
      </c>
      <c r="AG29" s="65">
        <f t="shared" ca="1" si="18"/>
        <v>0</v>
      </c>
      <c r="AH29" s="66">
        <f t="shared" ca="1" si="19"/>
        <v>0</v>
      </c>
      <c r="AI29" s="35">
        <f t="shared" ca="1" si="20"/>
        <v>0</v>
      </c>
      <c r="AJ29" s="64">
        <f t="shared" ca="1" si="21"/>
        <v>0</v>
      </c>
      <c r="AK29" s="65">
        <f t="shared" ca="1" si="22"/>
        <v>0</v>
      </c>
      <c r="AL29" s="65">
        <f t="shared" ca="1" si="23"/>
        <v>0</v>
      </c>
      <c r="AM29" s="65">
        <f t="shared" ca="1" si="24"/>
        <v>0</v>
      </c>
      <c r="AN29" s="65">
        <f t="shared" ca="1" si="25"/>
        <v>0</v>
      </c>
      <c r="AO29" s="65">
        <f t="shared" ca="1" si="26"/>
        <v>0</v>
      </c>
      <c r="AP29" s="66">
        <f t="shared" ca="1" si="27"/>
        <v>0</v>
      </c>
      <c r="AQ29" s="36">
        <f t="shared" ca="1" si="28"/>
        <v>0</v>
      </c>
      <c r="AR29" s="64" t="str">
        <f t="shared" ca="1" si="29"/>
        <v/>
      </c>
      <c r="AS29" s="65" t="str">
        <f t="shared" ca="1" si="30"/>
        <v/>
      </c>
      <c r="AT29" s="65" t="str">
        <f t="shared" ca="1" si="31"/>
        <v/>
      </c>
      <c r="AU29" s="65" t="str">
        <f t="shared" ca="1" si="32"/>
        <v/>
      </c>
      <c r="AV29" s="65" t="str">
        <f t="shared" ca="1" si="33"/>
        <v/>
      </c>
      <c r="AW29" s="65" t="str">
        <f t="shared" ca="1" si="34"/>
        <v/>
      </c>
      <c r="AX29" s="66" t="str">
        <f t="shared" ca="1" si="35"/>
        <v/>
      </c>
      <c r="AY29" s="67" t="str">
        <f t="shared" ca="1" si="36"/>
        <v/>
      </c>
      <c r="AZ29" s="37">
        <f t="shared" si="37"/>
        <v>4166.666666666667</v>
      </c>
      <c r="BA29" s="37">
        <f t="shared" si="38"/>
        <v>3057.5539568345321</v>
      </c>
      <c r="BB29" s="37">
        <f t="shared" si="39"/>
        <v>6538.4615384615381</v>
      </c>
      <c r="BC29" s="37">
        <f t="shared" si="40"/>
        <v>47222.222222222226</v>
      </c>
      <c r="BD29" s="37">
        <f t="shared" si="41"/>
        <v>2428.5714285714289</v>
      </c>
      <c r="BE29" s="37">
        <f t="shared" si="42"/>
        <v>2833.3333333333335</v>
      </c>
      <c r="BF29" s="37">
        <f t="shared" si="43"/>
        <v>3571.4285714285716</v>
      </c>
      <c r="BG29" s="38">
        <f t="shared" si="50"/>
        <v>0</v>
      </c>
      <c r="BH29" s="38">
        <f t="shared" si="44"/>
        <v>0</v>
      </c>
      <c r="BI29" s="38">
        <f t="shared" si="45"/>
        <v>0</v>
      </c>
      <c r="BJ29" s="38">
        <f t="shared" si="46"/>
        <v>0</v>
      </c>
      <c r="BK29" s="38">
        <f t="shared" si="47"/>
        <v>0</v>
      </c>
      <c r="BL29" s="38">
        <f t="shared" si="48"/>
        <v>0</v>
      </c>
      <c r="BM29" s="38">
        <f t="shared" si="49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51">SUM(M6:M29)</f>
        <v>0</v>
      </c>
      <c r="N30" s="70">
        <f t="shared" si="51"/>
        <v>0</v>
      </c>
      <c r="O30" s="70">
        <f t="shared" si="51"/>
        <v>12</v>
      </c>
      <c r="P30" s="70">
        <f t="shared" si="51"/>
        <v>0</v>
      </c>
      <c r="Q30" s="70">
        <f t="shared" si="51"/>
        <v>6</v>
      </c>
      <c r="R30" s="70">
        <f t="shared" si="51"/>
        <v>18</v>
      </c>
      <c r="S30" s="70">
        <f t="shared" si="51"/>
        <v>12</v>
      </c>
      <c r="T30" s="71">
        <f t="shared" ca="1" si="51"/>
        <v>210</v>
      </c>
      <c r="U30" s="68"/>
      <c r="V30" s="68"/>
      <c r="W30" s="68"/>
      <c r="X30" s="68"/>
      <c r="Y30" s="68"/>
      <c r="Z30" s="68"/>
      <c r="AA30" s="68"/>
      <c r="AB30" s="70">
        <f t="shared" ref="AB30:AQ30" ca="1" si="52">SUM(AB6:AB29)</f>
        <v>0</v>
      </c>
      <c r="AC30" s="70">
        <f t="shared" ca="1" si="52"/>
        <v>0</v>
      </c>
      <c r="AD30" s="70">
        <f t="shared" ca="1" si="52"/>
        <v>153000</v>
      </c>
      <c r="AE30" s="70">
        <f t="shared" ca="1" si="52"/>
        <v>0</v>
      </c>
      <c r="AF30" s="70">
        <f t="shared" ca="1" si="52"/>
        <v>76500</v>
      </c>
      <c r="AG30" s="70">
        <f t="shared" ca="1" si="52"/>
        <v>183600</v>
      </c>
      <c r="AH30" s="70">
        <f t="shared" ca="1" si="52"/>
        <v>122400</v>
      </c>
      <c r="AI30" s="71">
        <f t="shared" ca="1" si="52"/>
        <v>535500</v>
      </c>
      <c r="AJ30" s="70">
        <f t="shared" ca="1" si="52"/>
        <v>0</v>
      </c>
      <c r="AK30" s="70">
        <f t="shared" ca="1" si="52"/>
        <v>0</v>
      </c>
      <c r="AL30" s="70">
        <f t="shared" ca="1" si="52"/>
        <v>86.039999999999992</v>
      </c>
      <c r="AM30" s="70">
        <f t="shared" ca="1" si="52"/>
        <v>0</v>
      </c>
      <c r="AN30" s="70">
        <f t="shared" ca="1" si="52"/>
        <v>54.9</v>
      </c>
      <c r="AO30" s="70">
        <f t="shared" ca="1" si="52"/>
        <v>122.976</v>
      </c>
      <c r="AP30" s="70">
        <f t="shared" ca="1" si="52"/>
        <v>79.775999999999996</v>
      </c>
      <c r="AQ30" s="71">
        <f t="shared" ca="1" si="52"/>
        <v>343.69199999999995</v>
      </c>
      <c r="AR30" s="70" t="e">
        <f t="shared" ref="AR30:AY30" ca="1" si="53">AB30/AJ30</f>
        <v>#DIV/0!</v>
      </c>
      <c r="AS30" s="70" t="e">
        <f t="shared" ca="1" si="53"/>
        <v>#DIV/0!</v>
      </c>
      <c r="AT30" s="70">
        <f t="shared" ca="1" si="53"/>
        <v>1778.242677824268</v>
      </c>
      <c r="AU30" s="70" t="e">
        <f t="shared" ca="1" si="53"/>
        <v>#DIV/0!</v>
      </c>
      <c r="AV30" s="70">
        <f t="shared" ca="1" si="53"/>
        <v>1393.4426229508197</v>
      </c>
      <c r="AW30" s="70">
        <f t="shared" ca="1" si="53"/>
        <v>1492.9742388758782</v>
      </c>
      <c r="AX30" s="70">
        <f t="shared" ca="1" si="53"/>
        <v>1534.2960288808665</v>
      </c>
      <c r="AY30" s="72">
        <f t="shared" ca="1" si="53"/>
        <v>1558.0810725882479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0</v>
      </c>
      <c r="AC31" s="80">
        <f ca="1">AC30/4</f>
        <v>0</v>
      </c>
      <c r="AD31" s="68"/>
      <c r="AE31" s="68"/>
      <c r="AF31" s="68"/>
      <c r="AG31" s="68"/>
      <c r="AH31" s="80">
        <f ca="1">AH30/4</f>
        <v>30600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1000000</v>
      </c>
      <c r="E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139.28399999999999</v>
      </c>
      <c r="AR32" s="68"/>
      <c r="AS32" s="68"/>
      <c r="AT32" s="68"/>
      <c r="AU32" s="68"/>
      <c r="AV32" s="68"/>
      <c r="AW32" s="68"/>
      <c r="AX32" s="68"/>
      <c r="AY32" s="81">
        <f ca="1">AI30</f>
        <v>535500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190" t="s">
        <v>31</v>
      </c>
      <c r="D33" s="78">
        <f ca="1">AI30/AQ30</f>
        <v>1558.0810725882479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0.40525819629202897</v>
      </c>
      <c r="AR33" s="68"/>
      <c r="AS33" s="68"/>
      <c r="AT33" s="68"/>
      <c r="AU33" s="68"/>
      <c r="AV33" s="68"/>
      <c r="AW33" s="68"/>
      <c r="AX33" s="68"/>
      <c r="AY33" s="84">
        <f ca="1">D32-AY32</f>
        <v>464500</v>
      </c>
      <c r="AZ33" s="73">
        <f ca="1">AQ30*70%</f>
        <v>240.58439999999996</v>
      </c>
      <c r="BA33" s="73">
        <v>182.1498</v>
      </c>
      <c r="BB33" s="73">
        <f ca="1">BA33+AZ33</f>
        <v>422.73419999999999</v>
      </c>
      <c r="BC33" s="73">
        <f ca="1">AY32</f>
        <v>535500</v>
      </c>
      <c r="BD33" s="73">
        <f ca="1">BC33/BB33</f>
        <v>1266.7534351372565</v>
      </c>
      <c r="BE33" s="73"/>
      <c r="BF33" s="73"/>
    </row>
    <row r="34" spans="1:78" ht="15" thickBot="1">
      <c r="B34" s="3"/>
      <c r="C34" s="190" t="s">
        <v>32</v>
      </c>
      <c r="D34" s="85">
        <f ca="1">D33*3</f>
        <v>4674.2432177647443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16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>
        <f ca="1">AQ32*0.7</f>
        <v>97.498799999999989</v>
      </c>
      <c r="BA34" s="73"/>
      <c r="BB34" s="73"/>
      <c r="BC34" s="73"/>
      <c r="BD34" s="73"/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78">
      <c r="A38" s="2"/>
      <c r="B38" s="2"/>
      <c r="M38" s="117"/>
      <c r="N38" s="117"/>
      <c r="O38" s="117"/>
      <c r="P38" s="117"/>
      <c r="Q38" s="117"/>
      <c r="R38" s="117"/>
      <c r="S38" s="117"/>
      <c r="T38" s="117"/>
    </row>
    <row r="39" spans="1:78">
      <c r="T39" s="118"/>
    </row>
    <row r="44" spans="1:78">
      <c r="A44" s="119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7" priority="1" operator="containsText" text="Paid">
      <formula>NOT(ISERROR(SEARCH("Paid",B6)))</formula>
    </cfRule>
    <cfRule type="containsText" dxfId="6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Z44"/>
  <sheetViews>
    <sheetView topLeftCell="R1" zoomScale="40" zoomScaleNormal="40" workbookViewId="0">
      <selection activeCell="BW50" sqref="BW50"/>
    </sheetView>
  </sheetViews>
  <sheetFormatPr defaultRowHeight="14.4"/>
  <cols>
    <col min="12" max="12" width="12.77734375" bestFit="1" customWidth="1"/>
    <col min="28" max="34" width="0" hidden="1" customWidth="1"/>
    <col min="36" max="42" width="0" hidden="1" customWidth="1"/>
    <col min="44" max="50" width="0" hidden="1" customWidth="1"/>
    <col min="51" max="51" width="16.88671875" bestFit="1" customWidth="1"/>
    <col min="55" max="55" width="10.109375" bestFit="1" customWidth="1"/>
  </cols>
  <sheetData>
    <row r="1" spans="1:78">
      <c r="A1" s="314">
        <v>43466</v>
      </c>
      <c r="B1" s="315" t="s">
        <v>59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78" ht="15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O2" s="1">
        <v>1</v>
      </c>
      <c r="BP2">
        <v>6</v>
      </c>
    </row>
    <row r="3" spans="1:78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O3">
        <v>2500</v>
      </c>
      <c r="BP3">
        <v>6</v>
      </c>
    </row>
    <row r="4" spans="1:78" ht="15" thickBot="1">
      <c r="B4" s="3"/>
      <c r="C4" s="190"/>
      <c r="D4" s="191"/>
      <c r="E4" s="190"/>
      <c r="F4" s="191"/>
      <c r="G4" s="191"/>
      <c r="H4" s="191"/>
      <c r="I4" s="191"/>
      <c r="J4" s="191"/>
      <c r="K4" s="192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O4">
        <v>3500</v>
      </c>
      <c r="BP4">
        <v>1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26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>
        <v>4.5999999999999999E-2</v>
      </c>
      <c r="F6">
        <v>1E-3</v>
      </c>
      <c r="G6">
        <v>1.7999999999999999E-2</v>
      </c>
      <c r="H6">
        <v>7.0000000000000001E-3</v>
      </c>
      <c r="I6">
        <v>2.4E-2</v>
      </c>
      <c r="J6">
        <v>1.7999999999999999E-2</v>
      </c>
      <c r="K6">
        <v>0</v>
      </c>
      <c r="L6" s="24">
        <f t="shared" ref="L6:L29" ca="1" si="4">T6*6</f>
        <v>0</v>
      </c>
      <c r="M6" s="25">
        <f t="shared" ref="M6:M29" si="5">BG6</f>
        <v>0</v>
      </c>
      <c r="N6" s="26">
        <f t="shared" ref="N6:N29" si="6">BH6</f>
        <v>0</v>
      </c>
      <c r="O6" s="26">
        <f t="shared" ref="O6:O29" si="7">BI6</f>
        <v>0</v>
      </c>
      <c r="P6" s="26">
        <f t="shared" ref="P6:P29" si="8">BJ6</f>
        <v>0</v>
      </c>
      <c r="Q6" s="26">
        <f t="shared" ref="Q6:Q29" si="9">BK6</f>
        <v>0</v>
      </c>
      <c r="R6" s="26">
        <f t="shared" ref="R6:R29" si="10">BL6</f>
        <v>0</v>
      </c>
      <c r="S6" s="27">
        <f t="shared" ref="S6:S29" si="11">BM6</f>
        <v>0</v>
      </c>
      <c r="T6" s="200">
        <f t="shared" ref="T6:T29" ca="1" si="12">IFERROR(M6*M$4+N6*N$4+O6*O$4+P6*P$4+Q6*Q$4+R6*R$4+S6*S$4,"0")</f>
        <v>0</v>
      </c>
      <c r="U6" s="46">
        <v>2550</v>
      </c>
      <c r="V6" s="46">
        <v>2550</v>
      </c>
      <c r="W6" s="46">
        <v>2550</v>
      </c>
      <c r="X6" s="46">
        <v>2550</v>
      </c>
      <c r="Y6" s="46">
        <v>2550</v>
      </c>
      <c r="Z6" s="46">
        <v>2550</v>
      </c>
      <c r="AA6" s="46">
        <v>2550</v>
      </c>
      <c r="AB6" s="199">
        <f t="shared" ref="AB6:AB29" ca="1" si="13">M6*U6*AB$4</f>
        <v>0</v>
      </c>
      <c r="AC6" s="33">
        <f t="shared" ref="AC6:AC29" ca="1" si="14">N6*V6*AC$4</f>
        <v>0</v>
      </c>
      <c r="AD6" s="33">
        <f t="shared" ref="AD6:AD29" ca="1" si="15">O6*W6*AD$4</f>
        <v>0</v>
      </c>
      <c r="AE6" s="33">
        <f t="shared" ref="AE6:AE29" ca="1" si="16">P6*X6*AE$4</f>
        <v>0</v>
      </c>
      <c r="AF6" s="33">
        <f t="shared" ref="AF6:AF29" ca="1" si="17">Q6*Y6*AF$4</f>
        <v>0</v>
      </c>
      <c r="AG6" s="33">
        <f t="shared" ref="AG6:AG29" ca="1" si="18">R6*Z6*AG$4</f>
        <v>0</v>
      </c>
      <c r="AH6" s="34">
        <f t="shared" ref="AH6:AH29" ca="1" si="19">S6*AA6*AH$4</f>
        <v>0</v>
      </c>
      <c r="AI6" s="35">
        <f t="shared" ref="AI6:AI29" ca="1" si="20">IFERROR(SUM(AB6:AH6),"")</f>
        <v>0</v>
      </c>
      <c r="AJ6" s="32">
        <f t="shared" ref="AJ6:AJ29" ca="1" si="21">M6*AJ$4*60/$L$4*E6</f>
        <v>0</v>
      </c>
      <c r="AK6" s="33">
        <f t="shared" ref="AK6:AK29" ca="1" si="22">N6*AK$4*60/$L$4*F6</f>
        <v>0</v>
      </c>
      <c r="AL6" s="33">
        <f t="shared" ref="AL6:AL29" ca="1" si="23">O6*AL$4*60/$L$4*G6</f>
        <v>0</v>
      </c>
      <c r="AM6" s="33">
        <f t="shared" ref="AM6:AM29" ca="1" si="24">P6*AM$4*60/$L$4*H6</f>
        <v>0</v>
      </c>
      <c r="AN6" s="33">
        <f t="shared" ref="AN6:AN29" ca="1" si="25">Q6*AN$4*60/$L$4*I6</f>
        <v>0</v>
      </c>
      <c r="AO6" s="33">
        <f t="shared" ref="AO6:AO29" ca="1" si="26">R6*AO$4*60/$L$4*J6</f>
        <v>0</v>
      </c>
      <c r="AP6" s="34">
        <f t="shared" ref="AP6:AP29" ca="1" si="27">S6*AP$4*60/$L$4*K6</f>
        <v>0</v>
      </c>
      <c r="AQ6" s="36">
        <f t="shared" ref="AQ6:AQ29" ca="1" si="28">IFERROR(SUM(AJ6:AP6),"")</f>
        <v>0</v>
      </c>
      <c r="AR6" s="32" t="str">
        <f t="shared" ref="AR6:AR29" ca="1" si="29">IFERROR(AB6/AJ6,"")</f>
        <v/>
      </c>
      <c r="AS6" s="33" t="str">
        <f t="shared" ref="AS6:AS29" ca="1" si="30">IFERROR(AC6/AK6,"")</f>
        <v/>
      </c>
      <c r="AT6" s="33" t="str">
        <f t="shared" ref="AT6:AT29" ca="1" si="31">IFERROR(AD6/AL6,"")</f>
        <v/>
      </c>
      <c r="AU6" s="33" t="str">
        <f t="shared" ref="AU6:AU29" ca="1" si="32">IFERROR(AE6/AM6,"")</f>
        <v/>
      </c>
      <c r="AV6" s="33" t="str">
        <f t="shared" ref="AV6:AV29" ca="1" si="33">IFERROR(AF6/AN6,"")</f>
        <v/>
      </c>
      <c r="AW6" s="33" t="str">
        <f t="shared" ref="AW6:AW29" ca="1" si="34">IFERROR(AG6/AO6,"")</f>
        <v/>
      </c>
      <c r="AX6" s="34" t="str">
        <f t="shared" ref="AX6:AX29" ca="1" si="35">IFERROR(AH6/AP6,"")</f>
        <v/>
      </c>
      <c r="AY6" s="36" t="str">
        <f t="shared" ref="AY6:AY29" ca="1" si="36">IFERROR(AI6/AQ6,"")</f>
        <v/>
      </c>
      <c r="AZ6" s="37">
        <f t="shared" ref="AZ6:AZ29" si="37">IFERROR(U6/6/E6,"0")</f>
        <v>9239.1304347826081</v>
      </c>
      <c r="BA6" s="37">
        <f t="shared" ref="BA6:BA29" si="38">IFERROR(V6/6/F6,"0")</f>
        <v>425000</v>
      </c>
      <c r="BB6" s="37">
        <f t="shared" ref="BB6:BB29" si="39">IFERROR(W6/6/G6,"0")</f>
        <v>23611.111111111113</v>
      </c>
      <c r="BC6" s="37">
        <f t="shared" ref="BC6:BC29" si="40">IFERROR(X6/6/H6,"0")</f>
        <v>60714.28571428571</v>
      </c>
      <c r="BD6" s="37">
        <f t="shared" ref="BD6:BD29" si="41">IFERROR(Y6/6/I6,"0")</f>
        <v>17708.333333333332</v>
      </c>
      <c r="BE6" s="37">
        <f t="shared" ref="BE6:BE29" si="42">IFERROR(Z6/6/J6,"0")</f>
        <v>23611.111111111113</v>
      </c>
      <c r="BF6" s="37" t="str">
        <f t="shared" ref="BF6:BF29" si="43">IFERROR(AA6/6/K6,"0")</f>
        <v>0</v>
      </c>
      <c r="BG6" s="38"/>
      <c r="BH6" s="38"/>
      <c r="BI6" s="38"/>
      <c r="BJ6" s="38"/>
      <c r="BK6" s="38"/>
      <c r="BL6" s="38"/>
      <c r="BM6" s="38"/>
      <c r="BO6"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>
        <v>7.0000000000000001E-3</v>
      </c>
      <c r="F7">
        <v>1E-3</v>
      </c>
      <c r="G7">
        <v>5.0000000000000001E-3</v>
      </c>
      <c r="H7">
        <v>8.0000000000000002E-3</v>
      </c>
      <c r="I7">
        <v>1E-3</v>
      </c>
      <c r="J7">
        <v>0</v>
      </c>
      <c r="K7">
        <v>7.0000000000000001E-3</v>
      </c>
      <c r="L7" s="41">
        <f t="shared" ca="1" si="4"/>
        <v>0</v>
      </c>
      <c r="M7" s="42">
        <f t="shared" si="5"/>
        <v>0</v>
      </c>
      <c r="N7" s="43">
        <f t="shared" si="6"/>
        <v>0</v>
      </c>
      <c r="O7" s="43">
        <f t="shared" si="7"/>
        <v>0</v>
      </c>
      <c r="P7" s="43">
        <f t="shared" si="8"/>
        <v>0</v>
      </c>
      <c r="Q7" s="43">
        <f t="shared" si="9"/>
        <v>0</v>
      </c>
      <c r="R7" s="43">
        <f t="shared" si="10"/>
        <v>0</v>
      </c>
      <c r="S7" s="44">
        <f t="shared" si="11"/>
        <v>0</v>
      </c>
      <c r="T7" s="198">
        <f t="shared" ca="1" si="12"/>
        <v>0</v>
      </c>
      <c r="U7" s="46">
        <v>2550</v>
      </c>
      <c r="V7" s="46">
        <v>2550</v>
      </c>
      <c r="W7" s="46">
        <v>2550</v>
      </c>
      <c r="X7" s="46">
        <v>2550</v>
      </c>
      <c r="Y7" s="46">
        <v>2550</v>
      </c>
      <c r="Z7" s="46">
        <v>2550</v>
      </c>
      <c r="AA7" s="46">
        <v>2550</v>
      </c>
      <c r="AB7" s="197">
        <f t="shared" ca="1" si="13"/>
        <v>0</v>
      </c>
      <c r="AC7" s="50">
        <f t="shared" ca="1" si="14"/>
        <v>0</v>
      </c>
      <c r="AD7" s="50">
        <f t="shared" ca="1" si="15"/>
        <v>0</v>
      </c>
      <c r="AE7" s="50">
        <f t="shared" ca="1" si="16"/>
        <v>0</v>
      </c>
      <c r="AF7" s="50">
        <f t="shared" ca="1" si="17"/>
        <v>0</v>
      </c>
      <c r="AG7" s="50">
        <f t="shared" ca="1" si="18"/>
        <v>0</v>
      </c>
      <c r="AH7" s="51">
        <f t="shared" ca="1" si="19"/>
        <v>0</v>
      </c>
      <c r="AI7" s="35">
        <f t="shared" ca="1" si="20"/>
        <v>0</v>
      </c>
      <c r="AJ7" s="49">
        <f t="shared" ca="1" si="21"/>
        <v>0</v>
      </c>
      <c r="AK7" s="50">
        <f t="shared" ca="1" si="22"/>
        <v>0</v>
      </c>
      <c r="AL7" s="50">
        <f t="shared" ca="1" si="23"/>
        <v>0</v>
      </c>
      <c r="AM7" s="50">
        <f t="shared" ca="1" si="24"/>
        <v>0</v>
      </c>
      <c r="AN7" s="50">
        <f t="shared" ca="1" si="25"/>
        <v>0</v>
      </c>
      <c r="AO7" s="50">
        <f t="shared" ca="1" si="26"/>
        <v>0</v>
      </c>
      <c r="AP7" s="51">
        <f t="shared" ca="1" si="27"/>
        <v>0</v>
      </c>
      <c r="AQ7" s="36">
        <f t="shared" ca="1" si="28"/>
        <v>0</v>
      </c>
      <c r="AR7" s="49" t="str">
        <f t="shared" ca="1" si="29"/>
        <v/>
      </c>
      <c r="AS7" s="50" t="str">
        <f t="shared" ca="1" si="30"/>
        <v/>
      </c>
      <c r="AT7" s="50" t="str">
        <f t="shared" ca="1" si="31"/>
        <v/>
      </c>
      <c r="AU7" s="50" t="str">
        <f t="shared" ca="1" si="32"/>
        <v/>
      </c>
      <c r="AV7" s="50" t="str">
        <f t="shared" ca="1" si="33"/>
        <v/>
      </c>
      <c r="AW7" s="50" t="str">
        <f t="shared" ca="1" si="34"/>
        <v/>
      </c>
      <c r="AX7" s="51" t="str">
        <f t="shared" ca="1" si="35"/>
        <v/>
      </c>
      <c r="AY7" s="52" t="str">
        <f t="shared" ca="1" si="36"/>
        <v/>
      </c>
      <c r="AZ7" s="37">
        <f t="shared" si="37"/>
        <v>60714.28571428571</v>
      </c>
      <c r="BA7" s="37">
        <f t="shared" si="38"/>
        <v>425000</v>
      </c>
      <c r="BB7" s="37">
        <f t="shared" si="39"/>
        <v>85000</v>
      </c>
      <c r="BC7" s="37">
        <f t="shared" si="40"/>
        <v>53125</v>
      </c>
      <c r="BD7" s="37">
        <f t="shared" si="41"/>
        <v>425000</v>
      </c>
      <c r="BE7" s="37" t="str">
        <f t="shared" si="42"/>
        <v>0</v>
      </c>
      <c r="BF7" s="37">
        <f t="shared" si="43"/>
        <v>60714.28571428571</v>
      </c>
      <c r="BG7" s="38"/>
      <c r="BH7" s="38"/>
      <c r="BI7" s="38"/>
      <c r="BJ7" s="38"/>
      <c r="BK7" s="38"/>
      <c r="BL7" s="38"/>
      <c r="BM7" s="38"/>
      <c r="BO7">
        <v>4800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>
        <v>1E-3</v>
      </c>
      <c r="F8">
        <v>3.0000000000000001E-3</v>
      </c>
      <c r="G8">
        <v>8.9999999999999993E-3</v>
      </c>
      <c r="H8">
        <v>1E-3</v>
      </c>
      <c r="I8">
        <v>0</v>
      </c>
      <c r="J8">
        <v>1E-3</v>
      </c>
      <c r="K8">
        <v>2E-3</v>
      </c>
      <c r="L8" s="41">
        <f t="shared" ca="1" si="4"/>
        <v>0</v>
      </c>
      <c r="M8" s="42">
        <f t="shared" si="5"/>
        <v>0</v>
      </c>
      <c r="N8" s="43">
        <f t="shared" si="6"/>
        <v>0</v>
      </c>
      <c r="O8" s="43">
        <f t="shared" si="7"/>
        <v>0</v>
      </c>
      <c r="P8" s="43">
        <f t="shared" si="8"/>
        <v>0</v>
      </c>
      <c r="Q8" s="43">
        <f t="shared" si="9"/>
        <v>0</v>
      </c>
      <c r="R8" s="43">
        <f t="shared" si="10"/>
        <v>0</v>
      </c>
      <c r="S8" s="44">
        <f t="shared" si="11"/>
        <v>0</v>
      </c>
      <c r="T8" s="198">
        <f t="shared" ca="1" si="12"/>
        <v>0</v>
      </c>
      <c r="U8" s="46">
        <v>2550</v>
      </c>
      <c r="V8" s="46">
        <v>2550</v>
      </c>
      <c r="W8" s="46">
        <v>2550</v>
      </c>
      <c r="X8" s="46">
        <v>2550</v>
      </c>
      <c r="Y8" s="46">
        <v>2550</v>
      </c>
      <c r="Z8" s="46">
        <v>2550</v>
      </c>
      <c r="AA8" s="46">
        <v>2550</v>
      </c>
      <c r="AB8" s="197">
        <f t="shared" ca="1" si="13"/>
        <v>0</v>
      </c>
      <c r="AC8" s="50">
        <f t="shared" ca="1" si="14"/>
        <v>0</v>
      </c>
      <c r="AD8" s="50">
        <f t="shared" ca="1" si="15"/>
        <v>0</v>
      </c>
      <c r="AE8" s="50">
        <f t="shared" ca="1" si="16"/>
        <v>0</v>
      </c>
      <c r="AF8" s="50">
        <f t="shared" ca="1" si="17"/>
        <v>0</v>
      </c>
      <c r="AG8" s="50">
        <f t="shared" ca="1" si="18"/>
        <v>0</v>
      </c>
      <c r="AH8" s="51">
        <f t="shared" ca="1" si="19"/>
        <v>0</v>
      </c>
      <c r="AI8" s="35">
        <f t="shared" ca="1" si="20"/>
        <v>0</v>
      </c>
      <c r="AJ8" s="49">
        <f t="shared" ca="1" si="21"/>
        <v>0</v>
      </c>
      <c r="AK8" s="50">
        <f t="shared" ca="1" si="22"/>
        <v>0</v>
      </c>
      <c r="AL8" s="50">
        <f t="shared" ca="1" si="23"/>
        <v>0</v>
      </c>
      <c r="AM8" s="50">
        <f t="shared" ca="1" si="24"/>
        <v>0</v>
      </c>
      <c r="AN8" s="50">
        <f t="shared" ca="1" si="25"/>
        <v>0</v>
      </c>
      <c r="AO8" s="50">
        <f t="shared" ca="1" si="26"/>
        <v>0</v>
      </c>
      <c r="AP8" s="51">
        <f t="shared" ca="1" si="27"/>
        <v>0</v>
      </c>
      <c r="AQ8" s="36">
        <f t="shared" ca="1" si="28"/>
        <v>0</v>
      </c>
      <c r="AR8" s="49" t="str">
        <f t="shared" ca="1" si="29"/>
        <v/>
      </c>
      <c r="AS8" s="50" t="str">
        <f t="shared" ca="1" si="30"/>
        <v/>
      </c>
      <c r="AT8" s="50" t="str">
        <f t="shared" ca="1" si="31"/>
        <v/>
      </c>
      <c r="AU8" s="50" t="str">
        <f t="shared" ca="1" si="32"/>
        <v/>
      </c>
      <c r="AV8" s="50" t="str">
        <f t="shared" ca="1" si="33"/>
        <v/>
      </c>
      <c r="AW8" s="50" t="str">
        <f t="shared" ca="1" si="34"/>
        <v/>
      </c>
      <c r="AX8" s="51" t="str">
        <f t="shared" ca="1" si="35"/>
        <v/>
      </c>
      <c r="AY8" s="52" t="str">
        <f t="shared" ca="1" si="36"/>
        <v/>
      </c>
      <c r="AZ8" s="37">
        <f t="shared" si="37"/>
        <v>425000</v>
      </c>
      <c r="BA8" s="37">
        <f t="shared" si="38"/>
        <v>141666.66666666666</v>
      </c>
      <c r="BB8" s="37">
        <f t="shared" si="39"/>
        <v>47222.222222222226</v>
      </c>
      <c r="BC8" s="37">
        <f t="shared" si="40"/>
        <v>425000</v>
      </c>
      <c r="BD8" s="37" t="str">
        <f t="shared" si="41"/>
        <v>0</v>
      </c>
      <c r="BE8" s="37">
        <f t="shared" si="42"/>
        <v>425000</v>
      </c>
      <c r="BF8" s="37">
        <f t="shared" si="43"/>
        <v>212500</v>
      </c>
      <c r="BG8" s="38"/>
      <c r="BH8" s="38"/>
      <c r="BI8" s="38"/>
      <c r="BJ8" s="38"/>
      <c r="BK8" s="38"/>
      <c r="BL8" s="38"/>
      <c r="BM8" s="38"/>
      <c r="BO8">
        <v>5100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>
        <v>1E-3</v>
      </c>
      <c r="F9">
        <v>1E-3</v>
      </c>
      <c r="G9">
        <v>4.0000000000000001E-3</v>
      </c>
      <c r="H9">
        <v>0</v>
      </c>
      <c r="I9">
        <v>1E-3</v>
      </c>
      <c r="J9">
        <v>0</v>
      </c>
      <c r="K9">
        <v>2E-3</v>
      </c>
      <c r="L9" s="41">
        <f t="shared" ca="1" si="4"/>
        <v>0</v>
      </c>
      <c r="M9" s="42">
        <f t="shared" si="5"/>
        <v>0</v>
      </c>
      <c r="N9" s="43">
        <f t="shared" si="6"/>
        <v>0</v>
      </c>
      <c r="O9" s="43">
        <f t="shared" si="7"/>
        <v>0</v>
      </c>
      <c r="P9" s="43">
        <f t="shared" si="8"/>
        <v>0</v>
      </c>
      <c r="Q9" s="43">
        <f t="shared" si="9"/>
        <v>0</v>
      </c>
      <c r="R9" s="43">
        <f t="shared" si="10"/>
        <v>0</v>
      </c>
      <c r="S9" s="44">
        <f t="shared" si="11"/>
        <v>0</v>
      </c>
      <c r="T9" s="198">
        <f t="shared" ca="1" si="12"/>
        <v>0</v>
      </c>
      <c r="U9" s="46">
        <v>2550</v>
      </c>
      <c r="V9" s="46">
        <v>2550</v>
      </c>
      <c r="W9" s="46">
        <v>2550</v>
      </c>
      <c r="X9" s="46">
        <v>2550</v>
      </c>
      <c r="Y9" s="46">
        <v>2550</v>
      </c>
      <c r="Z9" s="46">
        <v>2550</v>
      </c>
      <c r="AA9" s="46">
        <v>2550</v>
      </c>
      <c r="AB9" s="197">
        <f t="shared" ca="1" si="13"/>
        <v>0</v>
      </c>
      <c r="AC9" s="50">
        <f t="shared" ca="1" si="14"/>
        <v>0</v>
      </c>
      <c r="AD9" s="50">
        <f t="shared" ca="1" si="15"/>
        <v>0</v>
      </c>
      <c r="AE9" s="50">
        <f t="shared" ca="1" si="16"/>
        <v>0</v>
      </c>
      <c r="AF9" s="50">
        <f t="shared" ca="1" si="17"/>
        <v>0</v>
      </c>
      <c r="AG9" s="50">
        <f t="shared" ca="1" si="18"/>
        <v>0</v>
      </c>
      <c r="AH9" s="51">
        <f t="shared" ca="1" si="19"/>
        <v>0</v>
      </c>
      <c r="AI9" s="35">
        <f t="shared" ca="1" si="20"/>
        <v>0</v>
      </c>
      <c r="AJ9" s="49">
        <f t="shared" ca="1" si="21"/>
        <v>0</v>
      </c>
      <c r="AK9" s="50">
        <f t="shared" ca="1" si="22"/>
        <v>0</v>
      </c>
      <c r="AL9" s="50">
        <f t="shared" ca="1" si="23"/>
        <v>0</v>
      </c>
      <c r="AM9" s="50">
        <f t="shared" ca="1" si="24"/>
        <v>0</v>
      </c>
      <c r="AN9" s="50">
        <f t="shared" ca="1" si="25"/>
        <v>0</v>
      </c>
      <c r="AO9" s="50">
        <f t="shared" ca="1" si="26"/>
        <v>0</v>
      </c>
      <c r="AP9" s="51">
        <f t="shared" ca="1" si="27"/>
        <v>0</v>
      </c>
      <c r="AQ9" s="36">
        <f t="shared" ca="1" si="28"/>
        <v>0</v>
      </c>
      <c r="AR9" s="49" t="str">
        <f t="shared" ca="1" si="29"/>
        <v/>
      </c>
      <c r="AS9" s="50" t="str">
        <f t="shared" ca="1" si="30"/>
        <v/>
      </c>
      <c r="AT9" s="50" t="str">
        <f t="shared" ca="1" si="31"/>
        <v/>
      </c>
      <c r="AU9" s="50" t="str">
        <f t="shared" ca="1" si="32"/>
        <v/>
      </c>
      <c r="AV9" s="50" t="str">
        <f t="shared" ca="1" si="33"/>
        <v/>
      </c>
      <c r="AW9" s="50" t="str">
        <f t="shared" ca="1" si="34"/>
        <v/>
      </c>
      <c r="AX9" s="51" t="str">
        <f t="shared" ca="1" si="35"/>
        <v/>
      </c>
      <c r="AY9" s="52" t="str">
        <f t="shared" ca="1" si="36"/>
        <v/>
      </c>
      <c r="AZ9" s="37">
        <f t="shared" si="37"/>
        <v>425000</v>
      </c>
      <c r="BA9" s="37">
        <f t="shared" si="38"/>
        <v>425000</v>
      </c>
      <c r="BB9" s="37">
        <f t="shared" si="39"/>
        <v>106250</v>
      </c>
      <c r="BC9" s="37" t="str">
        <f t="shared" si="40"/>
        <v>0</v>
      </c>
      <c r="BD9" s="37">
        <f t="shared" si="41"/>
        <v>425000</v>
      </c>
      <c r="BE9" s="37" t="str">
        <f t="shared" si="42"/>
        <v>0</v>
      </c>
      <c r="BF9" s="37">
        <f t="shared" si="43"/>
        <v>212500</v>
      </c>
      <c r="BG9" s="38"/>
      <c r="BH9" s="38"/>
      <c r="BI9" s="38"/>
      <c r="BJ9" s="38"/>
      <c r="BK9" s="38"/>
      <c r="BL9" s="38"/>
      <c r="BM9" s="38"/>
      <c r="BO9">
        <v>5150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>
        <v>0</v>
      </c>
      <c r="F10">
        <v>0</v>
      </c>
      <c r="G10">
        <v>0</v>
      </c>
      <c r="H10">
        <v>0</v>
      </c>
      <c r="I10">
        <v>2E-3</v>
      </c>
      <c r="J10">
        <v>0</v>
      </c>
      <c r="K10">
        <v>0</v>
      </c>
      <c r="L10" s="41">
        <f t="shared" ca="1" si="4"/>
        <v>0</v>
      </c>
      <c r="M10" s="42">
        <f t="shared" si="5"/>
        <v>0</v>
      </c>
      <c r="N10" s="43">
        <f t="shared" si="6"/>
        <v>0</v>
      </c>
      <c r="O10" s="43">
        <f t="shared" si="7"/>
        <v>0</v>
      </c>
      <c r="P10" s="43">
        <f t="shared" si="8"/>
        <v>0</v>
      </c>
      <c r="Q10" s="43">
        <f t="shared" si="9"/>
        <v>0</v>
      </c>
      <c r="R10" s="43">
        <f t="shared" si="10"/>
        <v>0</v>
      </c>
      <c r="S10" s="44">
        <f t="shared" si="11"/>
        <v>0</v>
      </c>
      <c r="T10" s="198">
        <f t="shared" ca="1" si="12"/>
        <v>0</v>
      </c>
      <c r="U10" s="46">
        <v>2550</v>
      </c>
      <c r="V10" s="46">
        <v>2550</v>
      </c>
      <c r="W10" s="46">
        <v>2550</v>
      </c>
      <c r="X10" s="46">
        <v>2550</v>
      </c>
      <c r="Y10" s="46">
        <v>2550</v>
      </c>
      <c r="Z10" s="46">
        <v>2550</v>
      </c>
      <c r="AA10" s="46">
        <v>2550</v>
      </c>
      <c r="AB10" s="197">
        <f t="shared" ca="1" si="13"/>
        <v>0</v>
      </c>
      <c r="AC10" s="50">
        <f t="shared" ca="1" si="14"/>
        <v>0</v>
      </c>
      <c r="AD10" s="50">
        <f t="shared" ca="1" si="15"/>
        <v>0</v>
      </c>
      <c r="AE10" s="50">
        <f t="shared" ca="1" si="16"/>
        <v>0</v>
      </c>
      <c r="AF10" s="50">
        <f t="shared" ca="1" si="17"/>
        <v>0</v>
      </c>
      <c r="AG10" s="50">
        <f t="shared" ca="1" si="18"/>
        <v>0</v>
      </c>
      <c r="AH10" s="51">
        <f t="shared" ca="1" si="19"/>
        <v>0</v>
      </c>
      <c r="AI10" s="35">
        <f t="shared" ca="1" si="20"/>
        <v>0</v>
      </c>
      <c r="AJ10" s="49">
        <f t="shared" ca="1" si="21"/>
        <v>0</v>
      </c>
      <c r="AK10" s="50">
        <f t="shared" ca="1" si="22"/>
        <v>0</v>
      </c>
      <c r="AL10" s="50">
        <f t="shared" ca="1" si="23"/>
        <v>0</v>
      </c>
      <c r="AM10" s="50">
        <f t="shared" ca="1" si="24"/>
        <v>0</v>
      </c>
      <c r="AN10" s="50">
        <f t="shared" ca="1" si="25"/>
        <v>0</v>
      </c>
      <c r="AO10" s="50">
        <f t="shared" ca="1" si="26"/>
        <v>0</v>
      </c>
      <c r="AP10" s="51">
        <f t="shared" ca="1" si="27"/>
        <v>0</v>
      </c>
      <c r="AQ10" s="36">
        <f t="shared" ca="1" si="28"/>
        <v>0</v>
      </c>
      <c r="AR10" s="49" t="str">
        <f t="shared" ca="1" si="29"/>
        <v/>
      </c>
      <c r="AS10" s="50" t="str">
        <f t="shared" ca="1" si="30"/>
        <v/>
      </c>
      <c r="AT10" s="50" t="str">
        <f t="shared" ca="1" si="31"/>
        <v/>
      </c>
      <c r="AU10" s="50" t="str">
        <f t="shared" ca="1" si="32"/>
        <v/>
      </c>
      <c r="AV10" s="50" t="str">
        <f t="shared" ca="1" si="33"/>
        <v/>
      </c>
      <c r="AW10" s="50" t="str">
        <f t="shared" ca="1" si="34"/>
        <v/>
      </c>
      <c r="AX10" s="51" t="str">
        <f t="shared" ca="1" si="35"/>
        <v/>
      </c>
      <c r="AY10" s="52" t="str">
        <f t="shared" ca="1" si="36"/>
        <v/>
      </c>
      <c r="AZ10" s="37" t="str">
        <f t="shared" si="37"/>
        <v>0</v>
      </c>
      <c r="BA10" s="37" t="str">
        <f t="shared" si="38"/>
        <v>0</v>
      </c>
      <c r="BB10" s="37" t="str">
        <f t="shared" si="39"/>
        <v>0</v>
      </c>
      <c r="BC10" s="37" t="str">
        <f t="shared" si="40"/>
        <v>0</v>
      </c>
      <c r="BD10" s="37">
        <f t="shared" si="41"/>
        <v>212500</v>
      </c>
      <c r="BE10" s="37" t="str">
        <f t="shared" si="42"/>
        <v>0</v>
      </c>
      <c r="BF10" s="37" t="str">
        <f t="shared" si="43"/>
        <v>0</v>
      </c>
      <c r="BG10" s="38"/>
      <c r="BH10" s="38"/>
      <c r="BI10" s="38"/>
      <c r="BJ10" s="38"/>
      <c r="BK10" s="38"/>
      <c r="BL10" s="38"/>
      <c r="BM10" s="38"/>
      <c r="BO10">
        <v>5300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>
        <v>0</v>
      </c>
      <c r="F11">
        <v>0</v>
      </c>
      <c r="G11">
        <v>0</v>
      </c>
      <c r="H11">
        <v>0</v>
      </c>
      <c r="I11">
        <v>0</v>
      </c>
      <c r="J11">
        <v>1E-3</v>
      </c>
      <c r="K11">
        <v>0</v>
      </c>
      <c r="L11" s="41">
        <f t="shared" ca="1" si="4"/>
        <v>0</v>
      </c>
      <c r="M11" s="42">
        <f t="shared" si="5"/>
        <v>0</v>
      </c>
      <c r="N11" s="43">
        <f t="shared" si="6"/>
        <v>0</v>
      </c>
      <c r="O11" s="43">
        <f t="shared" si="7"/>
        <v>0</v>
      </c>
      <c r="P11" s="43">
        <f t="shared" si="8"/>
        <v>0</v>
      </c>
      <c r="Q11" s="43">
        <f t="shared" si="9"/>
        <v>0</v>
      </c>
      <c r="R11" s="43">
        <f t="shared" si="10"/>
        <v>0</v>
      </c>
      <c r="S11" s="44">
        <f t="shared" si="11"/>
        <v>0</v>
      </c>
      <c r="T11" s="198">
        <f t="shared" ca="1" si="12"/>
        <v>0</v>
      </c>
      <c r="U11" s="46">
        <v>2550</v>
      </c>
      <c r="V11" s="46">
        <v>2550</v>
      </c>
      <c r="W11" s="46">
        <v>2550</v>
      </c>
      <c r="X11" s="46">
        <v>2550</v>
      </c>
      <c r="Y11" s="46">
        <v>2550</v>
      </c>
      <c r="Z11" s="46">
        <v>2550</v>
      </c>
      <c r="AA11" s="46">
        <v>2550</v>
      </c>
      <c r="AB11" s="197">
        <f t="shared" ca="1" si="13"/>
        <v>0</v>
      </c>
      <c r="AC11" s="50">
        <f t="shared" ca="1" si="14"/>
        <v>0</v>
      </c>
      <c r="AD11" s="50">
        <f t="shared" ca="1" si="15"/>
        <v>0</v>
      </c>
      <c r="AE11" s="50">
        <f t="shared" ca="1" si="16"/>
        <v>0</v>
      </c>
      <c r="AF11" s="50">
        <f t="shared" ca="1" si="17"/>
        <v>0</v>
      </c>
      <c r="AG11" s="50">
        <f t="shared" ca="1" si="18"/>
        <v>0</v>
      </c>
      <c r="AH11" s="51">
        <f t="shared" ca="1" si="19"/>
        <v>0</v>
      </c>
      <c r="AI11" s="35">
        <f t="shared" ca="1" si="20"/>
        <v>0</v>
      </c>
      <c r="AJ11" s="49">
        <f t="shared" ca="1" si="21"/>
        <v>0</v>
      </c>
      <c r="AK11" s="50">
        <f t="shared" ca="1" si="22"/>
        <v>0</v>
      </c>
      <c r="AL11" s="50">
        <f t="shared" ca="1" si="23"/>
        <v>0</v>
      </c>
      <c r="AM11" s="50">
        <f t="shared" ca="1" si="24"/>
        <v>0</v>
      </c>
      <c r="AN11" s="50">
        <f t="shared" ca="1" si="25"/>
        <v>0</v>
      </c>
      <c r="AO11" s="50">
        <f t="shared" ca="1" si="26"/>
        <v>0</v>
      </c>
      <c r="AP11" s="51">
        <f t="shared" ca="1" si="27"/>
        <v>0</v>
      </c>
      <c r="AQ11" s="36">
        <f t="shared" ca="1" si="28"/>
        <v>0</v>
      </c>
      <c r="AR11" s="49" t="str">
        <f t="shared" ca="1" si="29"/>
        <v/>
      </c>
      <c r="AS11" s="50" t="str">
        <f t="shared" ca="1" si="30"/>
        <v/>
      </c>
      <c r="AT11" s="50" t="str">
        <f t="shared" ca="1" si="31"/>
        <v/>
      </c>
      <c r="AU11" s="50" t="str">
        <f t="shared" ca="1" si="32"/>
        <v/>
      </c>
      <c r="AV11" s="50" t="str">
        <f t="shared" ca="1" si="33"/>
        <v/>
      </c>
      <c r="AW11" s="50" t="str">
        <f t="shared" ca="1" si="34"/>
        <v/>
      </c>
      <c r="AX11" s="51" t="str">
        <f t="shared" ca="1" si="35"/>
        <v/>
      </c>
      <c r="AY11" s="52" t="str">
        <f t="shared" ca="1" si="36"/>
        <v/>
      </c>
      <c r="AZ11" s="37" t="str">
        <f t="shared" si="37"/>
        <v>0</v>
      </c>
      <c r="BA11" s="37" t="str">
        <f t="shared" si="38"/>
        <v>0</v>
      </c>
      <c r="BB11" s="37" t="str">
        <f t="shared" si="39"/>
        <v>0</v>
      </c>
      <c r="BC11" s="37" t="str">
        <f t="shared" si="40"/>
        <v>0</v>
      </c>
      <c r="BD11" s="37" t="str">
        <f t="shared" si="41"/>
        <v>0</v>
      </c>
      <c r="BE11" s="37">
        <f t="shared" si="42"/>
        <v>425000</v>
      </c>
      <c r="BF11" s="37" t="str">
        <f t="shared" si="43"/>
        <v>0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>
        <v>2.1999999999999999E-2</v>
      </c>
      <c r="F12">
        <v>1E-3</v>
      </c>
      <c r="G12">
        <v>1E-3</v>
      </c>
      <c r="H12">
        <v>0</v>
      </c>
      <c r="I12">
        <v>0</v>
      </c>
      <c r="J12">
        <v>2E-3</v>
      </c>
      <c r="K12">
        <v>1E-3</v>
      </c>
      <c r="L12" s="41">
        <f t="shared" ca="1" si="4"/>
        <v>0</v>
      </c>
      <c r="M12" s="42">
        <f t="shared" si="5"/>
        <v>0</v>
      </c>
      <c r="N12" s="43">
        <f t="shared" si="6"/>
        <v>0</v>
      </c>
      <c r="O12" s="43">
        <f t="shared" si="7"/>
        <v>0</v>
      </c>
      <c r="P12" s="43">
        <f t="shared" si="8"/>
        <v>0</v>
      </c>
      <c r="Q12" s="43">
        <f t="shared" si="9"/>
        <v>0</v>
      </c>
      <c r="R12" s="43">
        <f t="shared" si="10"/>
        <v>0</v>
      </c>
      <c r="S12" s="44">
        <f t="shared" si="11"/>
        <v>0</v>
      </c>
      <c r="T12" s="198">
        <f t="shared" ca="1" si="12"/>
        <v>0</v>
      </c>
      <c r="U12" s="46">
        <v>2550</v>
      </c>
      <c r="V12" s="46">
        <v>2550</v>
      </c>
      <c r="W12" s="46">
        <v>2550</v>
      </c>
      <c r="X12" s="46">
        <v>2550</v>
      </c>
      <c r="Y12" s="46">
        <v>2550</v>
      </c>
      <c r="Z12" s="46">
        <v>2550</v>
      </c>
      <c r="AA12" s="46">
        <v>2550</v>
      </c>
      <c r="AB12" s="197">
        <f t="shared" ca="1" si="13"/>
        <v>0</v>
      </c>
      <c r="AC12" s="50">
        <f t="shared" ca="1" si="14"/>
        <v>0</v>
      </c>
      <c r="AD12" s="50">
        <f t="shared" ca="1" si="15"/>
        <v>0</v>
      </c>
      <c r="AE12" s="50">
        <f t="shared" ca="1" si="16"/>
        <v>0</v>
      </c>
      <c r="AF12" s="50">
        <f t="shared" ca="1" si="17"/>
        <v>0</v>
      </c>
      <c r="AG12" s="50">
        <f t="shared" ca="1" si="18"/>
        <v>0</v>
      </c>
      <c r="AH12" s="51">
        <f t="shared" ca="1" si="19"/>
        <v>0</v>
      </c>
      <c r="AI12" s="35">
        <f t="shared" ca="1" si="20"/>
        <v>0</v>
      </c>
      <c r="AJ12" s="49">
        <f t="shared" ca="1" si="21"/>
        <v>0</v>
      </c>
      <c r="AK12" s="50">
        <f t="shared" ca="1" si="22"/>
        <v>0</v>
      </c>
      <c r="AL12" s="50">
        <f t="shared" ca="1" si="23"/>
        <v>0</v>
      </c>
      <c r="AM12" s="50">
        <f t="shared" ca="1" si="24"/>
        <v>0</v>
      </c>
      <c r="AN12" s="50">
        <f t="shared" ca="1" si="25"/>
        <v>0</v>
      </c>
      <c r="AO12" s="50">
        <f t="shared" ca="1" si="26"/>
        <v>0</v>
      </c>
      <c r="AP12" s="51">
        <f t="shared" ca="1" si="27"/>
        <v>0</v>
      </c>
      <c r="AQ12" s="36">
        <f t="shared" ca="1" si="28"/>
        <v>0</v>
      </c>
      <c r="AR12" s="49" t="str">
        <f t="shared" ca="1" si="29"/>
        <v/>
      </c>
      <c r="AS12" s="50" t="str">
        <f t="shared" ca="1" si="30"/>
        <v/>
      </c>
      <c r="AT12" s="50" t="str">
        <f t="shared" ca="1" si="31"/>
        <v/>
      </c>
      <c r="AU12" s="50" t="str">
        <f t="shared" ca="1" si="32"/>
        <v/>
      </c>
      <c r="AV12" s="50" t="str">
        <f t="shared" ca="1" si="33"/>
        <v/>
      </c>
      <c r="AW12" s="50" t="str">
        <f t="shared" ca="1" si="34"/>
        <v/>
      </c>
      <c r="AX12" s="51" t="str">
        <f t="shared" ca="1" si="35"/>
        <v/>
      </c>
      <c r="AY12" s="52" t="str">
        <f t="shared" ca="1" si="36"/>
        <v/>
      </c>
      <c r="AZ12" s="37">
        <f t="shared" si="37"/>
        <v>19318.18181818182</v>
      </c>
      <c r="BA12" s="37">
        <f t="shared" si="38"/>
        <v>425000</v>
      </c>
      <c r="BB12" s="37">
        <f t="shared" si="39"/>
        <v>425000</v>
      </c>
      <c r="BC12" s="37" t="str">
        <f t="shared" si="40"/>
        <v>0</v>
      </c>
      <c r="BD12" s="37" t="str">
        <f t="shared" si="41"/>
        <v>0</v>
      </c>
      <c r="BE12" s="37">
        <f t="shared" si="42"/>
        <v>212500</v>
      </c>
      <c r="BF12" s="37">
        <f t="shared" si="43"/>
        <v>425000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>
        <v>2.1999999999999999E-2</v>
      </c>
      <c r="F13">
        <v>6.0000000000000001E-3</v>
      </c>
      <c r="G13">
        <v>4.0000000000000001E-3</v>
      </c>
      <c r="H13">
        <v>5.0000000000000001E-3</v>
      </c>
      <c r="I13">
        <v>0.04</v>
      </c>
      <c r="J13">
        <v>8.9999999999999993E-3</v>
      </c>
      <c r="K13">
        <v>1.0999999999999999E-2</v>
      </c>
      <c r="L13" s="41">
        <f t="shared" ca="1" si="4"/>
        <v>0</v>
      </c>
      <c r="M13" s="42">
        <f t="shared" si="5"/>
        <v>0</v>
      </c>
      <c r="N13" s="43">
        <f t="shared" si="6"/>
        <v>0</v>
      </c>
      <c r="O13" s="43">
        <f t="shared" si="7"/>
        <v>0</v>
      </c>
      <c r="P13" s="43">
        <f t="shared" si="8"/>
        <v>0</v>
      </c>
      <c r="Q13" s="43">
        <f t="shared" si="9"/>
        <v>0</v>
      </c>
      <c r="R13" s="43">
        <f t="shared" si="10"/>
        <v>0</v>
      </c>
      <c r="S13" s="44">
        <f t="shared" si="11"/>
        <v>0</v>
      </c>
      <c r="T13" s="198">
        <f t="shared" ca="1" si="12"/>
        <v>0</v>
      </c>
      <c r="U13" s="46">
        <v>2550</v>
      </c>
      <c r="V13" s="46">
        <v>2550</v>
      </c>
      <c r="W13" s="46">
        <v>2550</v>
      </c>
      <c r="X13" s="46">
        <v>2550</v>
      </c>
      <c r="Y13" s="46">
        <v>2550</v>
      </c>
      <c r="Z13" s="46">
        <v>2550</v>
      </c>
      <c r="AA13" s="46">
        <v>2550</v>
      </c>
      <c r="AB13" s="197">
        <f t="shared" ca="1" si="13"/>
        <v>0</v>
      </c>
      <c r="AC13" s="50">
        <f t="shared" ca="1" si="14"/>
        <v>0</v>
      </c>
      <c r="AD13" s="50">
        <f t="shared" ca="1" si="15"/>
        <v>0</v>
      </c>
      <c r="AE13" s="50">
        <f t="shared" ca="1" si="16"/>
        <v>0</v>
      </c>
      <c r="AF13" s="50">
        <f t="shared" ca="1" si="17"/>
        <v>0</v>
      </c>
      <c r="AG13" s="50">
        <f t="shared" ca="1" si="18"/>
        <v>0</v>
      </c>
      <c r="AH13" s="51">
        <f t="shared" ca="1" si="19"/>
        <v>0</v>
      </c>
      <c r="AI13" s="35">
        <f t="shared" ca="1" si="20"/>
        <v>0</v>
      </c>
      <c r="AJ13" s="49">
        <f t="shared" ca="1" si="21"/>
        <v>0</v>
      </c>
      <c r="AK13" s="50">
        <f t="shared" ca="1" si="22"/>
        <v>0</v>
      </c>
      <c r="AL13" s="50">
        <f t="shared" ca="1" si="23"/>
        <v>0</v>
      </c>
      <c r="AM13" s="50">
        <f t="shared" ca="1" si="24"/>
        <v>0</v>
      </c>
      <c r="AN13" s="50">
        <f t="shared" ca="1" si="25"/>
        <v>0</v>
      </c>
      <c r="AO13" s="50">
        <f t="shared" ca="1" si="26"/>
        <v>0</v>
      </c>
      <c r="AP13" s="51">
        <f t="shared" ca="1" si="27"/>
        <v>0</v>
      </c>
      <c r="AQ13" s="36">
        <f t="shared" ca="1" si="28"/>
        <v>0</v>
      </c>
      <c r="AR13" s="49" t="str">
        <f t="shared" ca="1" si="29"/>
        <v/>
      </c>
      <c r="AS13" s="50" t="str">
        <f t="shared" ca="1" si="30"/>
        <v/>
      </c>
      <c r="AT13" s="50" t="str">
        <f t="shared" ca="1" si="31"/>
        <v/>
      </c>
      <c r="AU13" s="50" t="str">
        <f t="shared" ca="1" si="32"/>
        <v/>
      </c>
      <c r="AV13" s="50" t="str">
        <f t="shared" ca="1" si="33"/>
        <v/>
      </c>
      <c r="AW13" s="50" t="str">
        <f t="shared" ca="1" si="34"/>
        <v/>
      </c>
      <c r="AX13" s="51" t="str">
        <f t="shared" ca="1" si="35"/>
        <v/>
      </c>
      <c r="AY13" s="52" t="str">
        <f t="shared" ca="1" si="36"/>
        <v/>
      </c>
      <c r="AZ13" s="37">
        <f t="shared" si="37"/>
        <v>19318.18181818182</v>
      </c>
      <c r="BA13" s="37">
        <f t="shared" si="38"/>
        <v>70833.333333333328</v>
      </c>
      <c r="BB13" s="37">
        <f t="shared" si="39"/>
        <v>106250</v>
      </c>
      <c r="BC13" s="37">
        <f t="shared" si="40"/>
        <v>85000</v>
      </c>
      <c r="BD13" s="37">
        <f t="shared" si="41"/>
        <v>10625</v>
      </c>
      <c r="BE13" s="37">
        <f t="shared" si="42"/>
        <v>47222.222222222226</v>
      </c>
      <c r="BF13" s="37">
        <f t="shared" si="43"/>
        <v>38636.36363636364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>
        <v>1.2E-2</v>
      </c>
      <c r="F14">
        <v>4.4999999999999998E-2</v>
      </c>
      <c r="G14">
        <v>3.0000000000000001E-3</v>
      </c>
      <c r="H14">
        <v>7.0000000000000001E-3</v>
      </c>
      <c r="I14">
        <v>2.8000000000000001E-2</v>
      </c>
      <c r="J14">
        <v>8.9999999999999993E-3</v>
      </c>
      <c r="K14">
        <v>0.02</v>
      </c>
      <c r="L14" s="41">
        <f t="shared" ca="1" si="4"/>
        <v>0</v>
      </c>
      <c r="M14" s="42">
        <f t="shared" si="5"/>
        <v>0</v>
      </c>
      <c r="N14" s="43">
        <f t="shared" si="6"/>
        <v>0</v>
      </c>
      <c r="O14" s="43">
        <f t="shared" si="7"/>
        <v>0</v>
      </c>
      <c r="P14" s="43">
        <f t="shared" si="8"/>
        <v>0</v>
      </c>
      <c r="Q14" s="43">
        <f t="shared" si="9"/>
        <v>0</v>
      </c>
      <c r="R14" s="43">
        <f t="shared" si="10"/>
        <v>0</v>
      </c>
      <c r="S14" s="44">
        <f t="shared" si="11"/>
        <v>0</v>
      </c>
      <c r="T14" s="198">
        <f t="shared" ca="1" si="12"/>
        <v>0</v>
      </c>
      <c r="U14" s="46">
        <v>2550</v>
      </c>
      <c r="V14" s="46">
        <v>2550</v>
      </c>
      <c r="W14" s="46">
        <v>2550</v>
      </c>
      <c r="X14" s="46">
        <v>2550</v>
      </c>
      <c r="Y14" s="46">
        <v>2550</v>
      </c>
      <c r="Z14" s="46">
        <v>2550</v>
      </c>
      <c r="AA14" s="46">
        <v>2550</v>
      </c>
      <c r="AB14" s="197">
        <f t="shared" ca="1" si="13"/>
        <v>0</v>
      </c>
      <c r="AC14" s="50">
        <f t="shared" ca="1" si="14"/>
        <v>0</v>
      </c>
      <c r="AD14" s="50">
        <f t="shared" ca="1" si="15"/>
        <v>0</v>
      </c>
      <c r="AE14" s="50">
        <f t="shared" ca="1" si="16"/>
        <v>0</v>
      </c>
      <c r="AF14" s="50">
        <f t="shared" ca="1" si="17"/>
        <v>0</v>
      </c>
      <c r="AG14" s="50">
        <f t="shared" ca="1" si="18"/>
        <v>0</v>
      </c>
      <c r="AH14" s="51">
        <f t="shared" ca="1" si="19"/>
        <v>0</v>
      </c>
      <c r="AI14" s="35">
        <f t="shared" ca="1" si="20"/>
        <v>0</v>
      </c>
      <c r="AJ14" s="49">
        <f t="shared" ca="1" si="21"/>
        <v>0</v>
      </c>
      <c r="AK14" s="50">
        <f t="shared" ca="1" si="22"/>
        <v>0</v>
      </c>
      <c r="AL14" s="50">
        <f t="shared" ca="1" si="23"/>
        <v>0</v>
      </c>
      <c r="AM14" s="50">
        <f t="shared" ca="1" si="24"/>
        <v>0</v>
      </c>
      <c r="AN14" s="50">
        <f t="shared" ca="1" si="25"/>
        <v>0</v>
      </c>
      <c r="AO14" s="50">
        <f t="shared" ca="1" si="26"/>
        <v>0</v>
      </c>
      <c r="AP14" s="51">
        <f t="shared" ca="1" si="27"/>
        <v>0</v>
      </c>
      <c r="AQ14" s="36">
        <f t="shared" ca="1" si="28"/>
        <v>0</v>
      </c>
      <c r="AR14" s="49" t="str">
        <f t="shared" ca="1" si="29"/>
        <v/>
      </c>
      <c r="AS14" s="50" t="str">
        <f t="shared" ca="1" si="30"/>
        <v/>
      </c>
      <c r="AT14" s="50" t="str">
        <f t="shared" ca="1" si="31"/>
        <v/>
      </c>
      <c r="AU14" s="50" t="str">
        <f t="shared" ca="1" si="32"/>
        <v/>
      </c>
      <c r="AV14" s="50" t="str">
        <f t="shared" ca="1" si="33"/>
        <v/>
      </c>
      <c r="AW14" s="50" t="str">
        <f t="shared" ca="1" si="34"/>
        <v/>
      </c>
      <c r="AX14" s="51" t="str">
        <f t="shared" ca="1" si="35"/>
        <v/>
      </c>
      <c r="AY14" s="52" t="str">
        <f t="shared" ca="1" si="36"/>
        <v/>
      </c>
      <c r="AZ14" s="37">
        <f t="shared" si="37"/>
        <v>35416.666666666664</v>
      </c>
      <c r="BA14" s="37">
        <f t="shared" si="38"/>
        <v>9444.4444444444453</v>
      </c>
      <c r="BB14" s="37">
        <f t="shared" si="39"/>
        <v>141666.66666666666</v>
      </c>
      <c r="BC14" s="37">
        <f t="shared" si="40"/>
        <v>60714.28571428571</v>
      </c>
      <c r="BD14" s="37">
        <f t="shared" si="41"/>
        <v>15178.571428571428</v>
      </c>
      <c r="BE14" s="37">
        <f t="shared" si="42"/>
        <v>47222.222222222226</v>
      </c>
      <c r="BF14" s="37">
        <f t="shared" si="43"/>
        <v>21250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>
        <v>1.0999999999999999E-2</v>
      </c>
      <c r="F15">
        <v>1.9E-2</v>
      </c>
      <c r="G15">
        <v>2.5000000000000001E-2</v>
      </c>
      <c r="H15">
        <v>2.1999999999999999E-2</v>
      </c>
      <c r="I15">
        <v>9.9000000000000005E-2</v>
      </c>
      <c r="J15">
        <v>2.5999999999999999E-2</v>
      </c>
      <c r="K15">
        <v>1.7999999999999999E-2</v>
      </c>
      <c r="L15" s="41">
        <f t="shared" ca="1" si="4"/>
        <v>0</v>
      </c>
      <c r="M15" s="42">
        <f t="shared" si="5"/>
        <v>0</v>
      </c>
      <c r="N15" s="43">
        <f t="shared" si="6"/>
        <v>0</v>
      </c>
      <c r="O15" s="43">
        <f t="shared" si="7"/>
        <v>0</v>
      </c>
      <c r="P15" s="43">
        <f t="shared" si="8"/>
        <v>0</v>
      </c>
      <c r="Q15" s="43">
        <f t="shared" si="9"/>
        <v>0</v>
      </c>
      <c r="R15" s="43">
        <f t="shared" si="10"/>
        <v>0</v>
      </c>
      <c r="S15" s="44">
        <f t="shared" si="11"/>
        <v>0</v>
      </c>
      <c r="T15" s="198">
        <f t="shared" ca="1" si="12"/>
        <v>0</v>
      </c>
      <c r="U15" s="46">
        <v>2550</v>
      </c>
      <c r="V15" s="46">
        <v>2550</v>
      </c>
      <c r="W15" s="46">
        <v>2550</v>
      </c>
      <c r="X15" s="46">
        <v>2550</v>
      </c>
      <c r="Y15" s="46">
        <v>2550</v>
      </c>
      <c r="Z15" s="46">
        <v>2550</v>
      </c>
      <c r="AA15" s="46">
        <v>2550</v>
      </c>
      <c r="AB15" s="197">
        <f t="shared" ca="1" si="13"/>
        <v>0</v>
      </c>
      <c r="AC15" s="50">
        <f t="shared" ca="1" si="14"/>
        <v>0</v>
      </c>
      <c r="AD15" s="50">
        <f t="shared" ca="1" si="15"/>
        <v>0</v>
      </c>
      <c r="AE15" s="50">
        <f t="shared" ca="1" si="16"/>
        <v>0</v>
      </c>
      <c r="AF15" s="50">
        <f t="shared" ca="1" si="17"/>
        <v>0</v>
      </c>
      <c r="AG15" s="50">
        <f t="shared" ca="1" si="18"/>
        <v>0</v>
      </c>
      <c r="AH15" s="51">
        <f t="shared" ca="1" si="19"/>
        <v>0</v>
      </c>
      <c r="AI15" s="35">
        <f t="shared" ca="1" si="20"/>
        <v>0</v>
      </c>
      <c r="AJ15" s="49">
        <f t="shared" ca="1" si="21"/>
        <v>0</v>
      </c>
      <c r="AK15" s="50">
        <f t="shared" ca="1" si="22"/>
        <v>0</v>
      </c>
      <c r="AL15" s="50">
        <f t="shared" ca="1" si="23"/>
        <v>0</v>
      </c>
      <c r="AM15" s="50">
        <f t="shared" ca="1" si="24"/>
        <v>0</v>
      </c>
      <c r="AN15" s="50">
        <f t="shared" ca="1" si="25"/>
        <v>0</v>
      </c>
      <c r="AO15" s="50">
        <f t="shared" ca="1" si="26"/>
        <v>0</v>
      </c>
      <c r="AP15" s="51">
        <f t="shared" ca="1" si="27"/>
        <v>0</v>
      </c>
      <c r="AQ15" s="36">
        <f t="shared" ca="1" si="28"/>
        <v>0</v>
      </c>
      <c r="AR15" s="49" t="str">
        <f t="shared" ca="1" si="29"/>
        <v/>
      </c>
      <c r="AS15" s="50" t="str">
        <f t="shared" ca="1" si="30"/>
        <v/>
      </c>
      <c r="AT15" s="50" t="str">
        <f t="shared" ca="1" si="31"/>
        <v/>
      </c>
      <c r="AU15" s="50" t="str">
        <f t="shared" ca="1" si="32"/>
        <v/>
      </c>
      <c r="AV15" s="50" t="str">
        <f t="shared" ca="1" si="33"/>
        <v/>
      </c>
      <c r="AW15" s="50" t="str">
        <f t="shared" ca="1" si="34"/>
        <v/>
      </c>
      <c r="AX15" s="51" t="str">
        <f t="shared" ca="1" si="35"/>
        <v/>
      </c>
      <c r="AY15" s="52" t="str">
        <f t="shared" ca="1" si="36"/>
        <v/>
      </c>
      <c r="AZ15" s="37">
        <f t="shared" si="37"/>
        <v>38636.36363636364</v>
      </c>
      <c r="BA15" s="37">
        <f t="shared" si="38"/>
        <v>22368.42105263158</v>
      </c>
      <c r="BB15" s="37">
        <f t="shared" si="39"/>
        <v>17000</v>
      </c>
      <c r="BC15" s="37">
        <f t="shared" si="40"/>
        <v>19318.18181818182</v>
      </c>
      <c r="BD15" s="37">
        <f t="shared" si="41"/>
        <v>4292.9292929292924</v>
      </c>
      <c r="BE15" s="37">
        <f t="shared" si="42"/>
        <v>16346.153846153848</v>
      </c>
      <c r="BF15" s="37">
        <f t="shared" si="43"/>
        <v>23611.111111111113</v>
      </c>
      <c r="BG15" s="38"/>
      <c r="BH15" s="38"/>
      <c r="BI15" s="38"/>
      <c r="BJ15" s="38"/>
      <c r="BK15" s="38"/>
      <c r="BL15" s="38"/>
      <c r="BM15" s="38"/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>
        <v>4.1000000000000002E-2</v>
      </c>
      <c r="F16">
        <v>4.9000000000000002E-2</v>
      </c>
      <c r="G16">
        <v>3.0000000000000001E-3</v>
      </c>
      <c r="H16">
        <v>1.9E-2</v>
      </c>
      <c r="I16">
        <v>4.8000000000000001E-2</v>
      </c>
      <c r="J16">
        <v>7.0000000000000001E-3</v>
      </c>
      <c r="K16">
        <v>8.0000000000000002E-3</v>
      </c>
      <c r="L16" s="41">
        <f t="shared" ca="1" si="4"/>
        <v>0</v>
      </c>
      <c r="M16" s="42">
        <f t="shared" si="5"/>
        <v>0</v>
      </c>
      <c r="N16" s="43">
        <f t="shared" si="6"/>
        <v>0</v>
      </c>
      <c r="O16" s="43">
        <f t="shared" si="7"/>
        <v>0</v>
      </c>
      <c r="P16" s="43">
        <f t="shared" si="8"/>
        <v>0</v>
      </c>
      <c r="Q16" s="43">
        <f t="shared" si="9"/>
        <v>0</v>
      </c>
      <c r="R16" s="43">
        <f t="shared" si="10"/>
        <v>0</v>
      </c>
      <c r="S16" s="44">
        <f t="shared" si="11"/>
        <v>0</v>
      </c>
      <c r="T16" s="198">
        <f t="shared" ca="1" si="12"/>
        <v>0</v>
      </c>
      <c r="U16" s="46">
        <v>2550</v>
      </c>
      <c r="V16" s="46">
        <v>2550</v>
      </c>
      <c r="W16" s="46">
        <v>2550</v>
      </c>
      <c r="X16" s="46">
        <v>2550</v>
      </c>
      <c r="Y16" s="46">
        <v>2550</v>
      </c>
      <c r="Z16" s="46">
        <v>2550</v>
      </c>
      <c r="AA16" s="46">
        <v>2550</v>
      </c>
      <c r="AB16" s="197">
        <f t="shared" ca="1" si="13"/>
        <v>0</v>
      </c>
      <c r="AC16" s="50">
        <f t="shared" ca="1" si="14"/>
        <v>0</v>
      </c>
      <c r="AD16" s="50">
        <f t="shared" ca="1" si="15"/>
        <v>0</v>
      </c>
      <c r="AE16" s="50">
        <f t="shared" ca="1" si="16"/>
        <v>0</v>
      </c>
      <c r="AF16" s="50">
        <f t="shared" ca="1" si="17"/>
        <v>0</v>
      </c>
      <c r="AG16" s="50">
        <f t="shared" ca="1" si="18"/>
        <v>0</v>
      </c>
      <c r="AH16" s="51">
        <f t="shared" ca="1" si="19"/>
        <v>0</v>
      </c>
      <c r="AI16" s="35">
        <f t="shared" ca="1" si="20"/>
        <v>0</v>
      </c>
      <c r="AJ16" s="49">
        <f t="shared" ca="1" si="21"/>
        <v>0</v>
      </c>
      <c r="AK16" s="50">
        <f t="shared" ca="1" si="22"/>
        <v>0</v>
      </c>
      <c r="AL16" s="50">
        <f t="shared" ca="1" si="23"/>
        <v>0</v>
      </c>
      <c r="AM16" s="50">
        <f t="shared" ca="1" si="24"/>
        <v>0</v>
      </c>
      <c r="AN16" s="50">
        <f t="shared" ca="1" si="25"/>
        <v>0</v>
      </c>
      <c r="AO16" s="50">
        <f t="shared" ca="1" si="26"/>
        <v>0</v>
      </c>
      <c r="AP16" s="51">
        <f t="shared" ca="1" si="27"/>
        <v>0</v>
      </c>
      <c r="AQ16" s="36">
        <f t="shared" ca="1" si="28"/>
        <v>0</v>
      </c>
      <c r="AR16" s="49" t="str">
        <f t="shared" ca="1" si="29"/>
        <v/>
      </c>
      <c r="AS16" s="50" t="str">
        <f t="shared" ca="1" si="30"/>
        <v/>
      </c>
      <c r="AT16" s="50" t="str">
        <f t="shared" ca="1" si="31"/>
        <v/>
      </c>
      <c r="AU16" s="50" t="str">
        <f t="shared" ca="1" si="32"/>
        <v/>
      </c>
      <c r="AV16" s="50" t="str">
        <f t="shared" ca="1" si="33"/>
        <v/>
      </c>
      <c r="AW16" s="50" t="str">
        <f t="shared" ca="1" si="34"/>
        <v/>
      </c>
      <c r="AX16" s="51" t="str">
        <f t="shared" ca="1" si="35"/>
        <v/>
      </c>
      <c r="AY16" s="52" t="str">
        <f t="shared" ca="1" si="36"/>
        <v/>
      </c>
      <c r="AZ16" s="37">
        <f t="shared" si="37"/>
        <v>10365.853658536585</v>
      </c>
      <c r="BA16" s="37">
        <f t="shared" si="38"/>
        <v>8673.4693877551017</v>
      </c>
      <c r="BB16" s="37">
        <f t="shared" si="39"/>
        <v>141666.66666666666</v>
      </c>
      <c r="BC16" s="37">
        <f t="shared" si="40"/>
        <v>22368.42105263158</v>
      </c>
      <c r="BD16" s="37">
        <f t="shared" si="41"/>
        <v>8854.1666666666661</v>
      </c>
      <c r="BE16" s="37">
        <f t="shared" si="42"/>
        <v>60714.28571428571</v>
      </c>
      <c r="BF16" s="37">
        <f t="shared" si="43"/>
        <v>53125</v>
      </c>
      <c r="BG16" s="38"/>
      <c r="BH16" s="38"/>
      <c r="BI16" s="38"/>
      <c r="BJ16" s="38"/>
      <c r="BK16" s="38"/>
      <c r="BL16" s="38"/>
      <c r="BM16" s="38"/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>
        <v>4.2000000000000003E-2</v>
      </c>
      <c r="F17">
        <v>8.0000000000000002E-3</v>
      </c>
      <c r="G17">
        <v>1E-3</v>
      </c>
      <c r="H17">
        <v>2E-3</v>
      </c>
      <c r="I17">
        <v>2E-3</v>
      </c>
      <c r="J17">
        <v>3.0000000000000001E-3</v>
      </c>
      <c r="K17">
        <v>7.0000000000000001E-3</v>
      </c>
      <c r="L17" s="41">
        <f t="shared" ca="1" si="4"/>
        <v>0</v>
      </c>
      <c r="M17" s="42">
        <f t="shared" si="5"/>
        <v>0</v>
      </c>
      <c r="N17" s="43">
        <f t="shared" si="6"/>
        <v>0</v>
      </c>
      <c r="O17" s="43">
        <f t="shared" si="7"/>
        <v>0</v>
      </c>
      <c r="P17" s="43">
        <f t="shared" si="8"/>
        <v>0</v>
      </c>
      <c r="Q17" s="43">
        <f t="shared" si="9"/>
        <v>0</v>
      </c>
      <c r="R17" s="43">
        <f t="shared" si="10"/>
        <v>0</v>
      </c>
      <c r="S17" s="44">
        <f t="shared" si="11"/>
        <v>0</v>
      </c>
      <c r="T17" s="198">
        <f t="shared" ca="1" si="12"/>
        <v>0</v>
      </c>
      <c r="U17" s="46">
        <v>2550</v>
      </c>
      <c r="V17" s="46">
        <v>2550</v>
      </c>
      <c r="W17" s="46">
        <v>2550</v>
      </c>
      <c r="X17" s="46">
        <v>2550</v>
      </c>
      <c r="Y17" s="46">
        <v>2550</v>
      </c>
      <c r="Z17" s="46">
        <v>2550</v>
      </c>
      <c r="AA17" s="46">
        <v>2550</v>
      </c>
      <c r="AB17" s="197">
        <f t="shared" ca="1" si="13"/>
        <v>0</v>
      </c>
      <c r="AC17" s="50">
        <f t="shared" ca="1" si="14"/>
        <v>0</v>
      </c>
      <c r="AD17" s="50">
        <f t="shared" ca="1" si="15"/>
        <v>0</v>
      </c>
      <c r="AE17" s="50">
        <f t="shared" ca="1" si="16"/>
        <v>0</v>
      </c>
      <c r="AF17" s="50">
        <f t="shared" ca="1" si="17"/>
        <v>0</v>
      </c>
      <c r="AG17" s="50">
        <f t="shared" ca="1" si="18"/>
        <v>0</v>
      </c>
      <c r="AH17" s="51">
        <f t="shared" ca="1" si="19"/>
        <v>0</v>
      </c>
      <c r="AI17" s="35">
        <f t="shared" ca="1" si="20"/>
        <v>0</v>
      </c>
      <c r="AJ17" s="49">
        <f t="shared" ca="1" si="21"/>
        <v>0</v>
      </c>
      <c r="AK17" s="50">
        <f t="shared" ca="1" si="22"/>
        <v>0</v>
      </c>
      <c r="AL17" s="50">
        <f t="shared" ca="1" si="23"/>
        <v>0</v>
      </c>
      <c r="AM17" s="50">
        <f t="shared" ca="1" si="24"/>
        <v>0</v>
      </c>
      <c r="AN17" s="50">
        <f t="shared" ca="1" si="25"/>
        <v>0</v>
      </c>
      <c r="AO17" s="50">
        <f t="shared" ca="1" si="26"/>
        <v>0</v>
      </c>
      <c r="AP17" s="51">
        <f t="shared" ca="1" si="27"/>
        <v>0</v>
      </c>
      <c r="AQ17" s="36">
        <f t="shared" ca="1" si="28"/>
        <v>0</v>
      </c>
      <c r="AR17" s="49" t="str">
        <f t="shared" ca="1" si="29"/>
        <v/>
      </c>
      <c r="AS17" s="50" t="str">
        <f t="shared" ca="1" si="30"/>
        <v/>
      </c>
      <c r="AT17" s="50" t="str">
        <f t="shared" ca="1" si="31"/>
        <v/>
      </c>
      <c r="AU17" s="50" t="str">
        <f t="shared" ca="1" si="32"/>
        <v/>
      </c>
      <c r="AV17" s="50" t="str">
        <f t="shared" ca="1" si="33"/>
        <v/>
      </c>
      <c r="AW17" s="50" t="str">
        <f t="shared" ca="1" si="34"/>
        <v/>
      </c>
      <c r="AX17" s="51" t="str">
        <f t="shared" ca="1" si="35"/>
        <v/>
      </c>
      <c r="AY17" s="52" t="str">
        <f t="shared" ca="1" si="36"/>
        <v/>
      </c>
      <c r="AZ17" s="37">
        <f t="shared" si="37"/>
        <v>10119.047619047618</v>
      </c>
      <c r="BA17" s="37">
        <f t="shared" si="38"/>
        <v>53125</v>
      </c>
      <c r="BB17" s="37">
        <f t="shared" si="39"/>
        <v>425000</v>
      </c>
      <c r="BC17" s="37">
        <f t="shared" si="40"/>
        <v>212500</v>
      </c>
      <c r="BD17" s="37">
        <f t="shared" si="41"/>
        <v>212500</v>
      </c>
      <c r="BE17" s="37">
        <f t="shared" si="42"/>
        <v>141666.66666666666</v>
      </c>
      <c r="BF17" s="37">
        <f t="shared" si="43"/>
        <v>60714.28571428571</v>
      </c>
      <c r="BG17" s="38"/>
      <c r="BH17" s="38"/>
      <c r="BI17" s="38"/>
      <c r="BJ17" s="38"/>
      <c r="BK17" s="38"/>
      <c r="BL17" s="38"/>
      <c r="BM17" s="38"/>
    </row>
    <row r="18" spans="1:65" ht="15" thickBot="1">
      <c r="B18" s="3" t="s">
        <v>51</v>
      </c>
      <c r="C18" s="39">
        <v>0.5</v>
      </c>
      <c r="D18" s="40">
        <v>0.54166666666666663</v>
      </c>
      <c r="E18">
        <v>7.0000000000000001E-3</v>
      </c>
      <c r="F18">
        <v>2.4E-2</v>
      </c>
      <c r="G18">
        <v>4.5999999999999999E-2</v>
      </c>
      <c r="H18">
        <v>1.7000000000000001E-2</v>
      </c>
      <c r="I18">
        <v>6.8000000000000005E-2</v>
      </c>
      <c r="J18">
        <v>2.9000000000000001E-2</v>
      </c>
      <c r="K18">
        <v>1.2999999999999999E-2</v>
      </c>
      <c r="L18" s="41">
        <f t="shared" ca="1" si="4"/>
        <v>0</v>
      </c>
      <c r="M18" s="42">
        <f t="shared" si="5"/>
        <v>0</v>
      </c>
      <c r="N18" s="43">
        <f t="shared" si="6"/>
        <v>0</v>
      </c>
      <c r="O18" s="43">
        <f t="shared" si="7"/>
        <v>0</v>
      </c>
      <c r="P18" s="43">
        <f t="shared" si="8"/>
        <v>0</v>
      </c>
      <c r="Q18" s="43">
        <f t="shared" si="9"/>
        <v>0</v>
      </c>
      <c r="R18" s="43">
        <f t="shared" si="10"/>
        <v>0</v>
      </c>
      <c r="S18" s="44">
        <f t="shared" si="11"/>
        <v>0</v>
      </c>
      <c r="T18" s="198">
        <f t="shared" ca="1" si="12"/>
        <v>0</v>
      </c>
      <c r="U18" s="46">
        <v>2550</v>
      </c>
      <c r="V18" s="46">
        <v>2550</v>
      </c>
      <c r="W18" s="46">
        <v>2550</v>
      </c>
      <c r="X18" s="46">
        <v>2550</v>
      </c>
      <c r="Y18" s="46">
        <v>2550</v>
      </c>
      <c r="Z18" s="46">
        <v>2550</v>
      </c>
      <c r="AA18" s="46">
        <v>2550</v>
      </c>
      <c r="AB18" s="197">
        <f t="shared" ca="1" si="13"/>
        <v>0</v>
      </c>
      <c r="AC18" s="50">
        <f t="shared" ca="1" si="14"/>
        <v>0</v>
      </c>
      <c r="AD18" s="50">
        <f t="shared" ca="1" si="15"/>
        <v>0</v>
      </c>
      <c r="AE18" s="50">
        <f t="shared" ca="1" si="16"/>
        <v>0</v>
      </c>
      <c r="AF18" s="50">
        <f t="shared" ca="1" si="17"/>
        <v>0</v>
      </c>
      <c r="AG18" s="50">
        <f t="shared" ca="1" si="18"/>
        <v>0</v>
      </c>
      <c r="AH18" s="51">
        <f t="shared" ca="1" si="19"/>
        <v>0</v>
      </c>
      <c r="AI18" s="35">
        <f t="shared" ca="1" si="20"/>
        <v>0</v>
      </c>
      <c r="AJ18" s="49">
        <f t="shared" ca="1" si="21"/>
        <v>0</v>
      </c>
      <c r="AK18" s="50">
        <f t="shared" ca="1" si="22"/>
        <v>0</v>
      </c>
      <c r="AL18" s="50">
        <f t="shared" ca="1" si="23"/>
        <v>0</v>
      </c>
      <c r="AM18" s="50">
        <f t="shared" ca="1" si="24"/>
        <v>0</v>
      </c>
      <c r="AN18" s="50">
        <f t="shared" ca="1" si="25"/>
        <v>0</v>
      </c>
      <c r="AO18" s="50">
        <f t="shared" ca="1" si="26"/>
        <v>0</v>
      </c>
      <c r="AP18" s="51">
        <f t="shared" ca="1" si="27"/>
        <v>0</v>
      </c>
      <c r="AQ18" s="36">
        <f t="shared" ca="1" si="28"/>
        <v>0</v>
      </c>
      <c r="AR18" s="49" t="str">
        <f t="shared" ca="1" si="29"/>
        <v/>
      </c>
      <c r="AS18" s="50" t="str">
        <f t="shared" ca="1" si="30"/>
        <v/>
      </c>
      <c r="AT18" s="50" t="str">
        <f t="shared" ca="1" si="31"/>
        <v/>
      </c>
      <c r="AU18" s="50" t="str">
        <f t="shared" ca="1" si="32"/>
        <v/>
      </c>
      <c r="AV18" s="50" t="str">
        <f t="shared" ca="1" si="33"/>
        <v/>
      </c>
      <c r="AW18" s="50" t="str">
        <f t="shared" ca="1" si="34"/>
        <v/>
      </c>
      <c r="AX18" s="51" t="str">
        <f t="shared" ca="1" si="35"/>
        <v/>
      </c>
      <c r="AY18" s="52" t="str">
        <f t="shared" ca="1" si="36"/>
        <v/>
      </c>
      <c r="AZ18" s="37">
        <f t="shared" si="37"/>
        <v>60714.28571428571</v>
      </c>
      <c r="BA18" s="37">
        <f t="shared" si="38"/>
        <v>17708.333333333332</v>
      </c>
      <c r="BB18" s="37">
        <f t="shared" si="39"/>
        <v>9239.1304347826081</v>
      </c>
      <c r="BC18" s="37">
        <f t="shared" si="40"/>
        <v>25000</v>
      </c>
      <c r="BD18" s="37">
        <f t="shared" si="41"/>
        <v>6250</v>
      </c>
      <c r="BE18" s="37">
        <f t="shared" si="42"/>
        <v>14655.172413793103</v>
      </c>
      <c r="BF18" s="37">
        <f t="shared" si="43"/>
        <v>32692.307692307695</v>
      </c>
      <c r="BG18" s="38"/>
      <c r="BH18" s="38"/>
      <c r="BI18" s="38"/>
      <c r="BJ18" s="38"/>
      <c r="BK18" s="38"/>
      <c r="BL18" s="38"/>
      <c r="BM18" s="38"/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>
        <v>1.2E-2</v>
      </c>
      <c r="F19">
        <v>2.4E-2</v>
      </c>
      <c r="G19">
        <v>2.5999999999999999E-2</v>
      </c>
      <c r="H19">
        <v>6.0000000000000001E-3</v>
      </c>
      <c r="I19">
        <v>5.0999999999999997E-2</v>
      </c>
      <c r="J19">
        <v>8.0000000000000002E-3</v>
      </c>
      <c r="K19">
        <v>3.0000000000000001E-3</v>
      </c>
      <c r="L19" s="41">
        <f t="shared" ca="1" si="4"/>
        <v>0</v>
      </c>
      <c r="M19" s="42">
        <f t="shared" si="5"/>
        <v>0</v>
      </c>
      <c r="N19" s="43">
        <f t="shared" si="6"/>
        <v>0</v>
      </c>
      <c r="O19" s="43">
        <f t="shared" si="7"/>
        <v>0</v>
      </c>
      <c r="P19" s="43">
        <f t="shared" si="8"/>
        <v>0</v>
      </c>
      <c r="Q19" s="43">
        <f t="shared" si="9"/>
        <v>0</v>
      </c>
      <c r="R19" s="43">
        <f t="shared" si="10"/>
        <v>0</v>
      </c>
      <c r="S19" s="44">
        <f t="shared" si="11"/>
        <v>0</v>
      </c>
      <c r="T19" s="198">
        <f t="shared" ca="1" si="12"/>
        <v>0</v>
      </c>
      <c r="U19" s="46">
        <v>2550</v>
      </c>
      <c r="V19" s="46">
        <v>2550</v>
      </c>
      <c r="W19" s="46">
        <v>2550</v>
      </c>
      <c r="X19" s="46">
        <v>2550</v>
      </c>
      <c r="Y19" s="46">
        <v>2550</v>
      </c>
      <c r="Z19" s="46">
        <v>2550</v>
      </c>
      <c r="AA19" s="46">
        <v>2550</v>
      </c>
      <c r="AB19" s="197">
        <f t="shared" ca="1" si="13"/>
        <v>0</v>
      </c>
      <c r="AC19" s="50">
        <f t="shared" ca="1" si="14"/>
        <v>0</v>
      </c>
      <c r="AD19" s="50">
        <f t="shared" ca="1" si="15"/>
        <v>0</v>
      </c>
      <c r="AE19" s="50">
        <f t="shared" ca="1" si="16"/>
        <v>0</v>
      </c>
      <c r="AF19" s="50">
        <f t="shared" ca="1" si="17"/>
        <v>0</v>
      </c>
      <c r="AG19" s="50">
        <f t="shared" ca="1" si="18"/>
        <v>0</v>
      </c>
      <c r="AH19" s="51">
        <f t="shared" ca="1" si="19"/>
        <v>0</v>
      </c>
      <c r="AI19" s="35">
        <f t="shared" ca="1" si="20"/>
        <v>0</v>
      </c>
      <c r="AJ19" s="49">
        <f t="shared" ca="1" si="21"/>
        <v>0</v>
      </c>
      <c r="AK19" s="50">
        <f t="shared" ca="1" si="22"/>
        <v>0</v>
      </c>
      <c r="AL19" s="50">
        <f t="shared" ca="1" si="23"/>
        <v>0</v>
      </c>
      <c r="AM19" s="50">
        <f t="shared" ca="1" si="24"/>
        <v>0</v>
      </c>
      <c r="AN19" s="50">
        <f t="shared" ca="1" si="25"/>
        <v>0</v>
      </c>
      <c r="AO19" s="50">
        <f t="shared" ca="1" si="26"/>
        <v>0</v>
      </c>
      <c r="AP19" s="51">
        <f t="shared" ca="1" si="27"/>
        <v>0</v>
      </c>
      <c r="AQ19" s="36">
        <f t="shared" ca="1" si="28"/>
        <v>0</v>
      </c>
      <c r="AR19" s="49" t="str">
        <f t="shared" ca="1" si="29"/>
        <v/>
      </c>
      <c r="AS19" s="50" t="str">
        <f t="shared" ca="1" si="30"/>
        <v/>
      </c>
      <c r="AT19" s="50" t="str">
        <f t="shared" ca="1" si="31"/>
        <v/>
      </c>
      <c r="AU19" s="50" t="str">
        <f t="shared" ca="1" si="32"/>
        <v/>
      </c>
      <c r="AV19" s="50" t="str">
        <f t="shared" ca="1" si="33"/>
        <v/>
      </c>
      <c r="AW19" s="50" t="str">
        <f t="shared" ca="1" si="34"/>
        <v/>
      </c>
      <c r="AX19" s="51" t="str">
        <f t="shared" ca="1" si="35"/>
        <v/>
      </c>
      <c r="AY19" s="52" t="str">
        <f t="shared" ca="1" si="36"/>
        <v/>
      </c>
      <c r="AZ19" s="37">
        <f t="shared" si="37"/>
        <v>35416.666666666664</v>
      </c>
      <c r="BA19" s="37">
        <f t="shared" si="38"/>
        <v>17708.333333333332</v>
      </c>
      <c r="BB19" s="37">
        <f t="shared" si="39"/>
        <v>16346.153846153848</v>
      </c>
      <c r="BC19" s="37">
        <f t="shared" si="40"/>
        <v>70833.333333333328</v>
      </c>
      <c r="BD19" s="37">
        <f t="shared" si="41"/>
        <v>8333.3333333333339</v>
      </c>
      <c r="BE19" s="37">
        <f t="shared" si="42"/>
        <v>53125</v>
      </c>
      <c r="BF19" s="37">
        <f t="shared" si="43"/>
        <v>141666.66666666666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52</v>
      </c>
      <c r="C20" s="39">
        <v>0.58333333333333337</v>
      </c>
      <c r="D20" s="40">
        <v>0.625</v>
      </c>
      <c r="E20">
        <v>1.4999999999999999E-2</v>
      </c>
      <c r="F20">
        <v>5.8999999999999997E-2</v>
      </c>
      <c r="G20">
        <v>3.7999999999999999E-2</v>
      </c>
      <c r="H20">
        <v>1.4E-2</v>
      </c>
      <c r="I20">
        <v>3.0000000000000001E-3</v>
      </c>
      <c r="J20">
        <v>8.9999999999999993E-3</v>
      </c>
      <c r="K20">
        <v>5.7000000000000002E-2</v>
      </c>
      <c r="L20" s="41">
        <f t="shared" ca="1" si="4"/>
        <v>0</v>
      </c>
      <c r="M20" s="42">
        <f t="shared" si="5"/>
        <v>0</v>
      </c>
      <c r="N20" s="43">
        <f t="shared" si="6"/>
        <v>0</v>
      </c>
      <c r="O20" s="43">
        <f t="shared" si="7"/>
        <v>0</v>
      </c>
      <c r="P20" s="43">
        <f t="shared" si="8"/>
        <v>0</v>
      </c>
      <c r="Q20" s="43">
        <f t="shared" si="9"/>
        <v>0</v>
      </c>
      <c r="R20" s="43">
        <f t="shared" si="10"/>
        <v>0</v>
      </c>
      <c r="S20" s="44">
        <f t="shared" si="11"/>
        <v>0</v>
      </c>
      <c r="T20" s="198">
        <f t="shared" ca="1" si="12"/>
        <v>0</v>
      </c>
      <c r="U20" s="46">
        <v>2550</v>
      </c>
      <c r="V20" s="46">
        <v>2550</v>
      </c>
      <c r="W20" s="46">
        <v>2550</v>
      </c>
      <c r="X20" s="46">
        <v>2550</v>
      </c>
      <c r="Y20" s="46">
        <v>2550</v>
      </c>
      <c r="Z20" s="46">
        <v>2550</v>
      </c>
      <c r="AA20" s="46">
        <v>2550</v>
      </c>
      <c r="AB20" s="197">
        <f t="shared" ca="1" si="13"/>
        <v>0</v>
      </c>
      <c r="AC20" s="50">
        <f t="shared" ca="1" si="14"/>
        <v>0</v>
      </c>
      <c r="AD20" s="50">
        <f t="shared" ca="1" si="15"/>
        <v>0</v>
      </c>
      <c r="AE20" s="50">
        <f t="shared" ca="1" si="16"/>
        <v>0</v>
      </c>
      <c r="AF20" s="50">
        <f t="shared" ca="1" si="17"/>
        <v>0</v>
      </c>
      <c r="AG20" s="50">
        <f t="shared" ca="1" si="18"/>
        <v>0</v>
      </c>
      <c r="AH20" s="51">
        <f t="shared" ca="1" si="19"/>
        <v>0</v>
      </c>
      <c r="AI20" s="35">
        <f t="shared" ca="1" si="20"/>
        <v>0</v>
      </c>
      <c r="AJ20" s="49">
        <f t="shared" ca="1" si="21"/>
        <v>0</v>
      </c>
      <c r="AK20" s="50">
        <f t="shared" ca="1" si="22"/>
        <v>0</v>
      </c>
      <c r="AL20" s="50">
        <f t="shared" ca="1" si="23"/>
        <v>0</v>
      </c>
      <c r="AM20" s="50">
        <f t="shared" ca="1" si="24"/>
        <v>0</v>
      </c>
      <c r="AN20" s="50">
        <f t="shared" ca="1" si="25"/>
        <v>0</v>
      </c>
      <c r="AO20" s="50">
        <f t="shared" ca="1" si="26"/>
        <v>0</v>
      </c>
      <c r="AP20" s="51">
        <f t="shared" ca="1" si="27"/>
        <v>0</v>
      </c>
      <c r="AQ20" s="36">
        <f t="shared" ca="1" si="28"/>
        <v>0</v>
      </c>
      <c r="AR20" s="49" t="str">
        <f t="shared" ca="1" si="29"/>
        <v/>
      </c>
      <c r="AS20" s="50" t="str">
        <f t="shared" ca="1" si="30"/>
        <v/>
      </c>
      <c r="AT20" s="50" t="str">
        <f t="shared" ca="1" si="31"/>
        <v/>
      </c>
      <c r="AU20" s="50" t="str">
        <f t="shared" ca="1" si="32"/>
        <v/>
      </c>
      <c r="AV20" s="50" t="str">
        <f t="shared" ca="1" si="33"/>
        <v/>
      </c>
      <c r="AW20" s="50" t="str">
        <f t="shared" ca="1" si="34"/>
        <v/>
      </c>
      <c r="AX20" s="51" t="str">
        <f t="shared" ca="1" si="35"/>
        <v/>
      </c>
      <c r="AY20" s="52" t="str">
        <f t="shared" ca="1" si="36"/>
        <v/>
      </c>
      <c r="AZ20" s="37">
        <f t="shared" si="37"/>
        <v>28333.333333333336</v>
      </c>
      <c r="BA20" s="37">
        <f t="shared" si="38"/>
        <v>7203.3898305084749</v>
      </c>
      <c r="BB20" s="37">
        <f t="shared" si="39"/>
        <v>11184.21052631579</v>
      </c>
      <c r="BC20" s="37">
        <f t="shared" si="40"/>
        <v>30357.142857142855</v>
      </c>
      <c r="BD20" s="37">
        <f t="shared" si="41"/>
        <v>141666.66666666666</v>
      </c>
      <c r="BE20" s="37">
        <f t="shared" si="42"/>
        <v>47222.222222222226</v>
      </c>
      <c r="BF20" s="37">
        <f t="shared" si="43"/>
        <v>7456.1403508771928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52</v>
      </c>
      <c r="C21" s="39">
        <v>0.625</v>
      </c>
      <c r="D21" s="40">
        <v>0.66666666666666663</v>
      </c>
      <c r="E21">
        <v>0.01</v>
      </c>
      <c r="F21">
        <v>1.2E-2</v>
      </c>
      <c r="G21">
        <v>1.9E-2</v>
      </c>
      <c r="H21">
        <v>1.0999999999999999E-2</v>
      </c>
      <c r="I21">
        <v>1.4999999999999999E-2</v>
      </c>
      <c r="J21">
        <v>4.0000000000000001E-3</v>
      </c>
      <c r="K21">
        <v>6.0999999999999999E-2</v>
      </c>
      <c r="L21" s="41">
        <f t="shared" ca="1" si="4"/>
        <v>48</v>
      </c>
      <c r="M21" s="42">
        <f t="shared" si="5"/>
        <v>0</v>
      </c>
      <c r="N21" s="43">
        <f t="shared" si="6"/>
        <v>0</v>
      </c>
      <c r="O21" s="43">
        <f t="shared" si="7"/>
        <v>0</v>
      </c>
      <c r="P21" s="43">
        <f t="shared" si="8"/>
        <v>0</v>
      </c>
      <c r="Q21" s="43">
        <f t="shared" si="9"/>
        <v>0</v>
      </c>
      <c r="R21" s="43">
        <f t="shared" si="10"/>
        <v>0</v>
      </c>
      <c r="S21" s="44">
        <f t="shared" si="11"/>
        <v>2</v>
      </c>
      <c r="T21" s="198">
        <f t="shared" ca="1" si="12"/>
        <v>8</v>
      </c>
      <c r="U21" s="46">
        <v>2550</v>
      </c>
      <c r="V21" s="46">
        <v>2550</v>
      </c>
      <c r="W21" s="46">
        <v>2550</v>
      </c>
      <c r="X21" s="46">
        <v>2550</v>
      </c>
      <c r="Y21" s="46">
        <v>2550</v>
      </c>
      <c r="Z21" s="46">
        <v>2550</v>
      </c>
      <c r="AA21" s="46">
        <v>2550</v>
      </c>
      <c r="AB21" s="197">
        <f t="shared" ca="1" si="13"/>
        <v>0</v>
      </c>
      <c r="AC21" s="50">
        <f t="shared" ca="1" si="14"/>
        <v>0</v>
      </c>
      <c r="AD21" s="50">
        <f t="shared" ca="1" si="15"/>
        <v>0</v>
      </c>
      <c r="AE21" s="50">
        <f t="shared" ca="1" si="16"/>
        <v>0</v>
      </c>
      <c r="AF21" s="50">
        <f t="shared" ca="1" si="17"/>
        <v>0</v>
      </c>
      <c r="AG21" s="50">
        <f t="shared" ca="1" si="18"/>
        <v>0</v>
      </c>
      <c r="AH21" s="51">
        <f t="shared" ca="1" si="19"/>
        <v>20400</v>
      </c>
      <c r="AI21" s="35">
        <f t="shared" ca="1" si="20"/>
        <v>20400</v>
      </c>
      <c r="AJ21" s="49">
        <f t="shared" ca="1" si="21"/>
        <v>0</v>
      </c>
      <c r="AK21" s="50">
        <f t="shared" ca="1" si="22"/>
        <v>0</v>
      </c>
      <c r="AL21" s="50">
        <f t="shared" ca="1" si="23"/>
        <v>0</v>
      </c>
      <c r="AM21" s="50">
        <f t="shared" ca="1" si="24"/>
        <v>0</v>
      </c>
      <c r="AN21" s="50">
        <f t="shared" ca="1" si="25"/>
        <v>0</v>
      </c>
      <c r="AO21" s="50">
        <f t="shared" ca="1" si="26"/>
        <v>0</v>
      </c>
      <c r="AP21" s="51">
        <f t="shared" ca="1" si="27"/>
        <v>2.9279999999999999</v>
      </c>
      <c r="AQ21" s="36">
        <f t="shared" ca="1" si="28"/>
        <v>2.9279999999999999</v>
      </c>
      <c r="AR21" s="49" t="str">
        <f t="shared" ca="1" si="29"/>
        <v/>
      </c>
      <c r="AS21" s="50" t="str">
        <f t="shared" ca="1" si="30"/>
        <v/>
      </c>
      <c r="AT21" s="50" t="str">
        <f t="shared" ca="1" si="31"/>
        <v/>
      </c>
      <c r="AU21" s="50" t="str">
        <f t="shared" ca="1" si="32"/>
        <v/>
      </c>
      <c r="AV21" s="50" t="str">
        <f t="shared" ca="1" si="33"/>
        <v/>
      </c>
      <c r="AW21" s="50" t="str">
        <f t="shared" ca="1" si="34"/>
        <v/>
      </c>
      <c r="AX21" s="51">
        <f t="shared" ca="1" si="35"/>
        <v>6967.2131147540986</v>
      </c>
      <c r="AY21" s="52">
        <f t="shared" ca="1" si="36"/>
        <v>6967.2131147540986</v>
      </c>
      <c r="AZ21" s="37">
        <f t="shared" si="37"/>
        <v>42500</v>
      </c>
      <c r="BA21" s="37">
        <f t="shared" si="38"/>
        <v>35416.666666666664</v>
      </c>
      <c r="BB21" s="37">
        <f t="shared" si="39"/>
        <v>22368.42105263158</v>
      </c>
      <c r="BC21" s="37">
        <f t="shared" si="40"/>
        <v>38636.36363636364</v>
      </c>
      <c r="BD21" s="37">
        <f t="shared" si="41"/>
        <v>28333.333333333336</v>
      </c>
      <c r="BE21" s="37">
        <f t="shared" si="42"/>
        <v>106250</v>
      </c>
      <c r="BF21" s="37">
        <f t="shared" si="43"/>
        <v>6967.2131147540986</v>
      </c>
      <c r="BG21" s="38"/>
      <c r="BH21" s="38"/>
      <c r="BI21" s="38"/>
      <c r="BJ21" s="38"/>
      <c r="BK21" s="38"/>
      <c r="BL21" s="38"/>
      <c r="BM21" s="38">
        <v>2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>
        <v>2.4E-2</v>
      </c>
      <c r="F22">
        <v>1.6E-2</v>
      </c>
      <c r="G22">
        <v>8.0000000000000002E-3</v>
      </c>
      <c r="H22">
        <v>1.6E-2</v>
      </c>
      <c r="I22">
        <v>5.0000000000000001E-3</v>
      </c>
      <c r="J22">
        <v>4.9000000000000002E-2</v>
      </c>
      <c r="K22">
        <v>1.6E-2</v>
      </c>
      <c r="L22" s="41">
        <f t="shared" ca="1" si="4"/>
        <v>0</v>
      </c>
      <c r="M22" s="42">
        <f t="shared" si="5"/>
        <v>0</v>
      </c>
      <c r="N22" s="43">
        <f t="shared" si="6"/>
        <v>0</v>
      </c>
      <c r="O22" s="43">
        <f t="shared" si="7"/>
        <v>0</v>
      </c>
      <c r="P22" s="43">
        <f t="shared" si="8"/>
        <v>0</v>
      </c>
      <c r="Q22" s="43">
        <f t="shared" si="9"/>
        <v>0</v>
      </c>
      <c r="R22" s="43">
        <f t="shared" si="10"/>
        <v>0</v>
      </c>
      <c r="S22" s="44">
        <f t="shared" si="11"/>
        <v>0</v>
      </c>
      <c r="T22" s="198">
        <f t="shared" ca="1" si="12"/>
        <v>0</v>
      </c>
      <c r="U22" s="46">
        <v>4250</v>
      </c>
      <c r="V22" s="46">
        <v>4250</v>
      </c>
      <c r="W22" s="46">
        <v>4250</v>
      </c>
      <c r="X22" s="46">
        <v>4250</v>
      </c>
      <c r="Y22" s="46">
        <v>4250</v>
      </c>
      <c r="Z22" s="46">
        <v>4250</v>
      </c>
      <c r="AA22" s="46">
        <v>4250</v>
      </c>
      <c r="AB22" s="197">
        <f t="shared" ca="1" si="13"/>
        <v>0</v>
      </c>
      <c r="AC22" s="50">
        <f t="shared" ca="1" si="14"/>
        <v>0</v>
      </c>
      <c r="AD22" s="50">
        <f t="shared" ca="1" si="15"/>
        <v>0</v>
      </c>
      <c r="AE22" s="50">
        <f t="shared" ca="1" si="16"/>
        <v>0</v>
      </c>
      <c r="AF22" s="50">
        <f t="shared" ca="1" si="17"/>
        <v>0</v>
      </c>
      <c r="AG22" s="50">
        <f t="shared" ca="1" si="18"/>
        <v>0</v>
      </c>
      <c r="AH22" s="51">
        <f t="shared" ca="1" si="19"/>
        <v>0</v>
      </c>
      <c r="AI22" s="35">
        <f t="shared" ca="1" si="20"/>
        <v>0</v>
      </c>
      <c r="AJ22" s="49">
        <f t="shared" ca="1" si="21"/>
        <v>0</v>
      </c>
      <c r="AK22" s="50">
        <f t="shared" ca="1" si="22"/>
        <v>0</v>
      </c>
      <c r="AL22" s="50">
        <f t="shared" ca="1" si="23"/>
        <v>0</v>
      </c>
      <c r="AM22" s="50">
        <f t="shared" ca="1" si="24"/>
        <v>0</v>
      </c>
      <c r="AN22" s="50">
        <f t="shared" ca="1" si="25"/>
        <v>0</v>
      </c>
      <c r="AO22" s="50">
        <f t="shared" ca="1" si="26"/>
        <v>0</v>
      </c>
      <c r="AP22" s="51">
        <f t="shared" ca="1" si="27"/>
        <v>0</v>
      </c>
      <c r="AQ22" s="36">
        <f t="shared" ca="1" si="28"/>
        <v>0</v>
      </c>
      <c r="AR22" s="49" t="str">
        <f t="shared" ca="1" si="29"/>
        <v/>
      </c>
      <c r="AS22" s="50" t="str">
        <f t="shared" ca="1" si="30"/>
        <v/>
      </c>
      <c r="AT22" s="50" t="str">
        <f t="shared" ca="1" si="31"/>
        <v/>
      </c>
      <c r="AU22" s="50" t="str">
        <f t="shared" ca="1" si="32"/>
        <v/>
      </c>
      <c r="AV22" s="50" t="str">
        <f t="shared" ca="1" si="33"/>
        <v/>
      </c>
      <c r="AW22" s="50" t="str">
        <f t="shared" ca="1" si="34"/>
        <v/>
      </c>
      <c r="AX22" s="51" t="str">
        <f t="shared" ca="1" si="35"/>
        <v/>
      </c>
      <c r="AY22" s="52" t="str">
        <f t="shared" ca="1" si="36"/>
        <v/>
      </c>
      <c r="AZ22" s="37">
        <f t="shared" si="37"/>
        <v>29513.888888888891</v>
      </c>
      <c r="BA22" s="37">
        <f t="shared" si="38"/>
        <v>44270.833333333336</v>
      </c>
      <c r="BB22" s="37">
        <f t="shared" si="39"/>
        <v>88541.666666666672</v>
      </c>
      <c r="BC22" s="37">
        <f t="shared" si="40"/>
        <v>44270.833333333336</v>
      </c>
      <c r="BD22" s="37">
        <f t="shared" si="41"/>
        <v>141666.66666666666</v>
      </c>
      <c r="BE22" s="37">
        <f t="shared" si="42"/>
        <v>14455.78231292517</v>
      </c>
      <c r="BF22" s="37">
        <f t="shared" si="43"/>
        <v>44270.833333333336</v>
      </c>
      <c r="BG22" s="38"/>
      <c r="BH22" s="38"/>
      <c r="BI22" s="38"/>
      <c r="BJ22" s="38"/>
      <c r="BK22" s="38"/>
      <c r="BL22" s="38"/>
      <c r="BM22" s="38"/>
    </row>
    <row r="23" spans="1:65" ht="15" thickBot="1">
      <c r="B23" s="3" t="s">
        <v>52</v>
      </c>
      <c r="C23" s="39">
        <v>0.70833333333333337</v>
      </c>
      <c r="D23" s="40">
        <v>0.75</v>
      </c>
      <c r="E23">
        <v>1.2999999999999999E-2</v>
      </c>
      <c r="F23">
        <v>2.3E-2</v>
      </c>
      <c r="G23">
        <v>1.2999999999999999E-2</v>
      </c>
      <c r="H23">
        <v>2E-3</v>
      </c>
      <c r="I23">
        <v>1.6E-2</v>
      </c>
      <c r="J23">
        <v>3.9E-2</v>
      </c>
      <c r="K23">
        <v>2.5999999999999999E-2</v>
      </c>
      <c r="L23" s="41">
        <f t="shared" ca="1" si="4"/>
        <v>0</v>
      </c>
      <c r="M23" s="42">
        <f t="shared" si="5"/>
        <v>0</v>
      </c>
      <c r="N23" s="43">
        <f t="shared" si="6"/>
        <v>0</v>
      </c>
      <c r="O23" s="43">
        <f t="shared" si="7"/>
        <v>0</v>
      </c>
      <c r="P23" s="43">
        <f t="shared" si="8"/>
        <v>0</v>
      </c>
      <c r="Q23" s="43">
        <f t="shared" si="9"/>
        <v>0</v>
      </c>
      <c r="R23" s="43">
        <f t="shared" si="10"/>
        <v>0</v>
      </c>
      <c r="S23" s="44">
        <f t="shared" si="11"/>
        <v>0</v>
      </c>
      <c r="T23" s="198">
        <f t="shared" ca="1" si="12"/>
        <v>0</v>
      </c>
      <c r="U23" s="46">
        <v>4250</v>
      </c>
      <c r="V23" s="46">
        <v>4250</v>
      </c>
      <c r="W23" s="46">
        <v>4250</v>
      </c>
      <c r="X23" s="46">
        <v>4250</v>
      </c>
      <c r="Y23" s="46">
        <v>4250</v>
      </c>
      <c r="Z23" s="46">
        <v>4250</v>
      </c>
      <c r="AA23" s="46">
        <v>4250</v>
      </c>
      <c r="AB23" s="197">
        <f t="shared" ca="1" si="13"/>
        <v>0</v>
      </c>
      <c r="AC23" s="50">
        <f t="shared" ca="1" si="14"/>
        <v>0</v>
      </c>
      <c r="AD23" s="50">
        <f t="shared" ca="1" si="15"/>
        <v>0</v>
      </c>
      <c r="AE23" s="50">
        <f t="shared" ca="1" si="16"/>
        <v>0</v>
      </c>
      <c r="AF23" s="50">
        <f t="shared" ca="1" si="17"/>
        <v>0</v>
      </c>
      <c r="AG23" s="50">
        <f t="shared" ca="1" si="18"/>
        <v>0</v>
      </c>
      <c r="AH23" s="51">
        <f t="shared" ca="1" si="19"/>
        <v>0</v>
      </c>
      <c r="AI23" s="35">
        <f t="shared" ca="1" si="20"/>
        <v>0</v>
      </c>
      <c r="AJ23" s="49">
        <f t="shared" ca="1" si="21"/>
        <v>0</v>
      </c>
      <c r="AK23" s="50">
        <f t="shared" ca="1" si="22"/>
        <v>0</v>
      </c>
      <c r="AL23" s="50">
        <f t="shared" ca="1" si="23"/>
        <v>0</v>
      </c>
      <c r="AM23" s="50">
        <f t="shared" ca="1" si="24"/>
        <v>0</v>
      </c>
      <c r="AN23" s="50">
        <f t="shared" ca="1" si="25"/>
        <v>0</v>
      </c>
      <c r="AO23" s="50">
        <f t="shared" ca="1" si="26"/>
        <v>0</v>
      </c>
      <c r="AP23" s="51">
        <f t="shared" ca="1" si="27"/>
        <v>0</v>
      </c>
      <c r="AQ23" s="36">
        <f t="shared" ca="1" si="28"/>
        <v>0</v>
      </c>
      <c r="AR23" s="49" t="str">
        <f t="shared" ca="1" si="29"/>
        <v/>
      </c>
      <c r="AS23" s="50" t="str">
        <f t="shared" ca="1" si="30"/>
        <v/>
      </c>
      <c r="AT23" s="50" t="str">
        <f t="shared" ca="1" si="31"/>
        <v/>
      </c>
      <c r="AU23" s="50" t="str">
        <f t="shared" ca="1" si="32"/>
        <v/>
      </c>
      <c r="AV23" s="50" t="str">
        <f t="shared" ca="1" si="33"/>
        <v/>
      </c>
      <c r="AW23" s="50" t="str">
        <f t="shared" ca="1" si="34"/>
        <v/>
      </c>
      <c r="AX23" s="51" t="str">
        <f t="shared" ca="1" si="35"/>
        <v/>
      </c>
      <c r="AY23" s="52" t="str">
        <f t="shared" ca="1" si="36"/>
        <v/>
      </c>
      <c r="AZ23" s="37">
        <f t="shared" si="37"/>
        <v>54487.179487179492</v>
      </c>
      <c r="BA23" s="37">
        <f t="shared" si="38"/>
        <v>30797.101449275364</v>
      </c>
      <c r="BB23" s="37">
        <f t="shared" si="39"/>
        <v>54487.179487179492</v>
      </c>
      <c r="BC23" s="37">
        <f t="shared" si="40"/>
        <v>354166.66666666669</v>
      </c>
      <c r="BD23" s="37">
        <f t="shared" si="41"/>
        <v>44270.833333333336</v>
      </c>
      <c r="BE23" s="37">
        <f t="shared" si="42"/>
        <v>18162.393162393164</v>
      </c>
      <c r="BF23" s="37">
        <f t="shared" si="43"/>
        <v>27243.589743589746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48</v>
      </c>
      <c r="C24" s="39">
        <v>0.75</v>
      </c>
      <c r="D24" s="40">
        <v>0.79166666666666663</v>
      </c>
      <c r="E24">
        <v>8.1000000000000003E-2</v>
      </c>
      <c r="F24">
        <v>3.5999999999999997E-2</v>
      </c>
      <c r="G24">
        <v>2.8000000000000001E-2</v>
      </c>
      <c r="H24">
        <v>8.9999999999999993E-3</v>
      </c>
      <c r="I24">
        <v>1.6E-2</v>
      </c>
      <c r="J24">
        <v>1.2E-2</v>
      </c>
      <c r="K24">
        <v>0.01</v>
      </c>
      <c r="L24" s="41">
        <f t="shared" ca="1" si="4"/>
        <v>0</v>
      </c>
      <c r="M24" s="42">
        <f t="shared" si="5"/>
        <v>0</v>
      </c>
      <c r="N24" s="43">
        <f t="shared" si="6"/>
        <v>0</v>
      </c>
      <c r="O24" s="43">
        <f t="shared" si="7"/>
        <v>0</v>
      </c>
      <c r="P24" s="43">
        <f t="shared" si="8"/>
        <v>0</v>
      </c>
      <c r="Q24" s="43">
        <f t="shared" si="9"/>
        <v>0</v>
      </c>
      <c r="R24" s="43">
        <f t="shared" si="10"/>
        <v>0</v>
      </c>
      <c r="S24" s="44">
        <f t="shared" si="11"/>
        <v>0</v>
      </c>
      <c r="T24" s="198">
        <f t="shared" ca="1" si="12"/>
        <v>0</v>
      </c>
      <c r="U24" s="46">
        <v>4250</v>
      </c>
      <c r="V24" s="46">
        <v>4250</v>
      </c>
      <c r="W24" s="46">
        <v>4250</v>
      </c>
      <c r="X24" s="46">
        <v>4250</v>
      </c>
      <c r="Y24" s="46">
        <v>4250</v>
      </c>
      <c r="Z24" s="46">
        <v>4250</v>
      </c>
      <c r="AA24" s="46">
        <v>4250</v>
      </c>
      <c r="AB24" s="197">
        <f t="shared" ca="1" si="13"/>
        <v>0</v>
      </c>
      <c r="AC24" s="50">
        <f t="shared" ca="1" si="14"/>
        <v>0</v>
      </c>
      <c r="AD24" s="50">
        <f t="shared" ca="1" si="15"/>
        <v>0</v>
      </c>
      <c r="AE24" s="50">
        <f t="shared" ca="1" si="16"/>
        <v>0</v>
      </c>
      <c r="AF24" s="50">
        <f t="shared" ca="1" si="17"/>
        <v>0</v>
      </c>
      <c r="AG24" s="50">
        <f t="shared" ca="1" si="18"/>
        <v>0</v>
      </c>
      <c r="AH24" s="51">
        <f t="shared" ca="1" si="19"/>
        <v>0</v>
      </c>
      <c r="AI24" s="35">
        <f t="shared" ca="1" si="20"/>
        <v>0</v>
      </c>
      <c r="AJ24" s="49">
        <f t="shared" ca="1" si="21"/>
        <v>0</v>
      </c>
      <c r="AK24" s="50">
        <f t="shared" ca="1" si="22"/>
        <v>0</v>
      </c>
      <c r="AL24" s="50">
        <f t="shared" ca="1" si="23"/>
        <v>0</v>
      </c>
      <c r="AM24" s="50">
        <f t="shared" ca="1" si="24"/>
        <v>0</v>
      </c>
      <c r="AN24" s="50">
        <f t="shared" ca="1" si="25"/>
        <v>0</v>
      </c>
      <c r="AO24" s="50">
        <f t="shared" ca="1" si="26"/>
        <v>0</v>
      </c>
      <c r="AP24" s="51">
        <f t="shared" ca="1" si="27"/>
        <v>0</v>
      </c>
      <c r="AQ24" s="36">
        <f t="shared" ca="1" si="28"/>
        <v>0</v>
      </c>
      <c r="AR24" s="49" t="str">
        <f t="shared" ca="1" si="29"/>
        <v/>
      </c>
      <c r="AS24" s="50" t="str">
        <f t="shared" ca="1" si="30"/>
        <v/>
      </c>
      <c r="AT24" s="50" t="str">
        <f t="shared" ca="1" si="31"/>
        <v/>
      </c>
      <c r="AU24" s="50" t="str">
        <f t="shared" ca="1" si="32"/>
        <v/>
      </c>
      <c r="AV24" s="50" t="str">
        <f t="shared" ca="1" si="33"/>
        <v/>
      </c>
      <c r="AW24" s="50" t="str">
        <f t="shared" ca="1" si="34"/>
        <v/>
      </c>
      <c r="AX24" s="51" t="str">
        <f t="shared" ca="1" si="35"/>
        <v/>
      </c>
      <c r="AY24" s="52" t="str">
        <f t="shared" ca="1" si="36"/>
        <v/>
      </c>
      <c r="AZ24" s="37">
        <f t="shared" si="37"/>
        <v>8744.8559670781888</v>
      </c>
      <c r="BA24" s="37">
        <f t="shared" si="38"/>
        <v>19675.925925925927</v>
      </c>
      <c r="BB24" s="37">
        <f t="shared" si="39"/>
        <v>25297.61904761905</v>
      </c>
      <c r="BC24" s="37">
        <f t="shared" si="40"/>
        <v>78703.703703703708</v>
      </c>
      <c r="BD24" s="37">
        <f t="shared" si="41"/>
        <v>44270.833333333336</v>
      </c>
      <c r="BE24" s="37">
        <f t="shared" si="42"/>
        <v>59027.777777777781</v>
      </c>
      <c r="BF24" s="37">
        <f t="shared" si="43"/>
        <v>70833.333333333328</v>
      </c>
      <c r="BG24" s="38"/>
      <c r="BH24" s="38"/>
      <c r="BI24" s="38"/>
      <c r="BJ24" s="38"/>
      <c r="BK24" s="38"/>
      <c r="BL24" s="38"/>
      <c r="BM24" s="38"/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>
        <v>9.9000000000000005E-2</v>
      </c>
      <c r="F25">
        <v>0.04</v>
      </c>
      <c r="G25">
        <v>2.1999999999999999E-2</v>
      </c>
      <c r="H25">
        <v>5.1999999999999998E-2</v>
      </c>
      <c r="I25">
        <v>7.4999999999999997E-2</v>
      </c>
      <c r="J25">
        <v>3.6999999999999998E-2</v>
      </c>
      <c r="K25">
        <v>2.5000000000000001E-2</v>
      </c>
      <c r="L25" s="41">
        <f t="shared" ca="1" si="4"/>
        <v>0</v>
      </c>
      <c r="M25" s="42">
        <f t="shared" si="5"/>
        <v>0</v>
      </c>
      <c r="N25" s="43">
        <f t="shared" si="6"/>
        <v>0</v>
      </c>
      <c r="O25" s="43">
        <f t="shared" si="7"/>
        <v>0</v>
      </c>
      <c r="P25" s="43">
        <f t="shared" si="8"/>
        <v>0</v>
      </c>
      <c r="Q25" s="43">
        <f t="shared" si="9"/>
        <v>0</v>
      </c>
      <c r="R25" s="43">
        <f t="shared" si="10"/>
        <v>0</v>
      </c>
      <c r="S25" s="44">
        <f t="shared" si="11"/>
        <v>0</v>
      </c>
      <c r="T25" s="198">
        <f t="shared" ca="1" si="12"/>
        <v>0</v>
      </c>
      <c r="U25" s="46">
        <v>4250</v>
      </c>
      <c r="V25" s="46">
        <v>4250</v>
      </c>
      <c r="W25" s="46">
        <v>4250</v>
      </c>
      <c r="X25" s="46">
        <v>4250</v>
      </c>
      <c r="Y25" s="46">
        <v>4250</v>
      </c>
      <c r="Z25" s="46">
        <v>4250</v>
      </c>
      <c r="AA25" s="46">
        <v>4250</v>
      </c>
      <c r="AB25" s="197">
        <f t="shared" ca="1" si="13"/>
        <v>0</v>
      </c>
      <c r="AC25" s="50">
        <f t="shared" ca="1" si="14"/>
        <v>0</v>
      </c>
      <c r="AD25" s="50">
        <f t="shared" ca="1" si="15"/>
        <v>0</v>
      </c>
      <c r="AE25" s="50">
        <f t="shared" ca="1" si="16"/>
        <v>0</v>
      </c>
      <c r="AF25" s="50">
        <f t="shared" ca="1" si="17"/>
        <v>0</v>
      </c>
      <c r="AG25" s="50">
        <f t="shared" ca="1" si="18"/>
        <v>0</v>
      </c>
      <c r="AH25" s="51">
        <f t="shared" ca="1" si="19"/>
        <v>0</v>
      </c>
      <c r="AI25" s="35">
        <f t="shared" ca="1" si="20"/>
        <v>0</v>
      </c>
      <c r="AJ25" s="49">
        <f t="shared" ca="1" si="21"/>
        <v>0</v>
      </c>
      <c r="AK25" s="50">
        <f t="shared" ca="1" si="22"/>
        <v>0</v>
      </c>
      <c r="AL25" s="50">
        <f t="shared" ca="1" si="23"/>
        <v>0</v>
      </c>
      <c r="AM25" s="50">
        <f t="shared" ca="1" si="24"/>
        <v>0</v>
      </c>
      <c r="AN25" s="50">
        <f t="shared" ca="1" si="25"/>
        <v>0</v>
      </c>
      <c r="AO25" s="50">
        <f t="shared" ca="1" si="26"/>
        <v>0</v>
      </c>
      <c r="AP25" s="51">
        <f t="shared" ca="1" si="27"/>
        <v>0</v>
      </c>
      <c r="AQ25" s="36">
        <f t="shared" ca="1" si="28"/>
        <v>0</v>
      </c>
      <c r="AR25" s="49" t="str">
        <f t="shared" ca="1" si="29"/>
        <v/>
      </c>
      <c r="AS25" s="50" t="str">
        <f t="shared" ca="1" si="30"/>
        <v/>
      </c>
      <c r="AT25" s="50" t="str">
        <f t="shared" ca="1" si="31"/>
        <v/>
      </c>
      <c r="AU25" s="50" t="str">
        <f t="shared" ca="1" si="32"/>
        <v/>
      </c>
      <c r="AV25" s="50" t="str">
        <f t="shared" ca="1" si="33"/>
        <v/>
      </c>
      <c r="AW25" s="50" t="str">
        <f t="shared" ca="1" si="34"/>
        <v/>
      </c>
      <c r="AX25" s="51" t="str">
        <f t="shared" ca="1" si="35"/>
        <v/>
      </c>
      <c r="AY25" s="52" t="str">
        <f t="shared" ca="1" si="36"/>
        <v/>
      </c>
      <c r="AZ25" s="37">
        <f t="shared" si="37"/>
        <v>7154.8821548821552</v>
      </c>
      <c r="BA25" s="37">
        <f t="shared" si="38"/>
        <v>17708.333333333332</v>
      </c>
      <c r="BB25" s="37">
        <f t="shared" si="39"/>
        <v>32196.9696969697</v>
      </c>
      <c r="BC25" s="37">
        <f t="shared" si="40"/>
        <v>13621.794871794873</v>
      </c>
      <c r="BD25" s="37">
        <f t="shared" si="41"/>
        <v>9444.4444444444453</v>
      </c>
      <c r="BE25" s="37">
        <f t="shared" si="42"/>
        <v>19144.144144144146</v>
      </c>
      <c r="BF25" s="37">
        <f t="shared" si="43"/>
        <v>28333.333333333332</v>
      </c>
      <c r="BG25" s="38"/>
      <c r="BH25" s="38"/>
      <c r="BI25" s="38"/>
      <c r="BJ25" s="38"/>
      <c r="BK25" s="38"/>
      <c r="BL25" s="38"/>
      <c r="BM25" s="38"/>
    </row>
    <row r="26" spans="1:65" ht="15" thickBot="1">
      <c r="B26" s="3" t="s">
        <v>47</v>
      </c>
      <c r="C26" s="39">
        <v>0.83333333333333337</v>
      </c>
      <c r="D26" s="40">
        <v>0.875</v>
      </c>
      <c r="E26">
        <v>5.8999999999999997E-2</v>
      </c>
      <c r="F26">
        <v>2.4E-2</v>
      </c>
      <c r="G26">
        <v>4.3999999999999997E-2</v>
      </c>
      <c r="H26">
        <v>7.6999999999999999E-2</v>
      </c>
      <c r="I26">
        <v>3.6999999999999998E-2</v>
      </c>
      <c r="J26">
        <v>2.1000000000000001E-2</v>
      </c>
      <c r="K26">
        <v>4.4999999999999998E-2</v>
      </c>
      <c r="L26" s="41">
        <f t="shared" ca="1" si="4"/>
        <v>0</v>
      </c>
      <c r="M26" s="42">
        <f t="shared" si="5"/>
        <v>0</v>
      </c>
      <c r="N26" s="43">
        <f t="shared" si="6"/>
        <v>0</v>
      </c>
      <c r="O26" s="43">
        <f t="shared" si="7"/>
        <v>0</v>
      </c>
      <c r="P26" s="43">
        <f t="shared" si="8"/>
        <v>0</v>
      </c>
      <c r="Q26" s="43">
        <f t="shared" si="9"/>
        <v>0</v>
      </c>
      <c r="R26" s="43">
        <f t="shared" si="10"/>
        <v>0</v>
      </c>
      <c r="S26" s="44">
        <f t="shared" si="11"/>
        <v>0</v>
      </c>
      <c r="T26" s="198">
        <f t="shared" ca="1" si="12"/>
        <v>0</v>
      </c>
      <c r="U26" s="46">
        <v>4250</v>
      </c>
      <c r="V26" s="46">
        <v>4250</v>
      </c>
      <c r="W26" s="46">
        <v>4250</v>
      </c>
      <c r="X26" s="46">
        <v>4250</v>
      </c>
      <c r="Y26" s="46">
        <v>4250</v>
      </c>
      <c r="Z26" s="46">
        <v>4250</v>
      </c>
      <c r="AA26" s="46">
        <v>4250</v>
      </c>
      <c r="AB26" s="197">
        <f t="shared" ca="1" si="13"/>
        <v>0</v>
      </c>
      <c r="AC26" s="50">
        <f t="shared" ca="1" si="14"/>
        <v>0</v>
      </c>
      <c r="AD26" s="50">
        <f t="shared" ca="1" si="15"/>
        <v>0</v>
      </c>
      <c r="AE26" s="50">
        <f t="shared" ca="1" si="16"/>
        <v>0</v>
      </c>
      <c r="AF26" s="50">
        <f t="shared" ca="1" si="17"/>
        <v>0</v>
      </c>
      <c r="AG26" s="50">
        <f t="shared" ca="1" si="18"/>
        <v>0</v>
      </c>
      <c r="AH26" s="51">
        <f t="shared" ca="1" si="19"/>
        <v>0</v>
      </c>
      <c r="AI26" s="35">
        <f t="shared" ca="1" si="20"/>
        <v>0</v>
      </c>
      <c r="AJ26" s="49">
        <f t="shared" ca="1" si="21"/>
        <v>0</v>
      </c>
      <c r="AK26" s="50">
        <f t="shared" ca="1" si="22"/>
        <v>0</v>
      </c>
      <c r="AL26" s="50">
        <f t="shared" ca="1" si="23"/>
        <v>0</v>
      </c>
      <c r="AM26" s="50">
        <f t="shared" ca="1" si="24"/>
        <v>0</v>
      </c>
      <c r="AN26" s="50">
        <f t="shared" ca="1" si="25"/>
        <v>0</v>
      </c>
      <c r="AO26" s="50">
        <f t="shared" ca="1" si="26"/>
        <v>0</v>
      </c>
      <c r="AP26" s="51">
        <f t="shared" ca="1" si="27"/>
        <v>0</v>
      </c>
      <c r="AQ26" s="36">
        <f t="shared" ca="1" si="28"/>
        <v>0</v>
      </c>
      <c r="AR26" s="49" t="str">
        <f t="shared" ca="1" si="29"/>
        <v/>
      </c>
      <c r="AS26" s="50" t="str">
        <f t="shared" ca="1" si="30"/>
        <v/>
      </c>
      <c r="AT26" s="50" t="str">
        <f t="shared" ca="1" si="31"/>
        <v/>
      </c>
      <c r="AU26" s="50" t="str">
        <f t="shared" ca="1" si="32"/>
        <v/>
      </c>
      <c r="AV26" s="50" t="str">
        <f t="shared" ca="1" si="33"/>
        <v/>
      </c>
      <c r="AW26" s="50" t="str">
        <f t="shared" ca="1" si="34"/>
        <v/>
      </c>
      <c r="AX26" s="51" t="str">
        <f t="shared" ca="1" si="35"/>
        <v/>
      </c>
      <c r="AY26" s="52" t="str">
        <f t="shared" ca="1" si="36"/>
        <v/>
      </c>
      <c r="AZ26" s="37">
        <f t="shared" si="37"/>
        <v>12005.649717514125</v>
      </c>
      <c r="BA26" s="37">
        <f t="shared" si="38"/>
        <v>29513.888888888891</v>
      </c>
      <c r="BB26" s="37">
        <f t="shared" si="39"/>
        <v>16098.48484848485</v>
      </c>
      <c r="BC26" s="37">
        <f t="shared" si="40"/>
        <v>9199.1341991341997</v>
      </c>
      <c r="BD26" s="37">
        <f t="shared" si="41"/>
        <v>19144.144144144146</v>
      </c>
      <c r="BE26" s="37">
        <f t="shared" si="42"/>
        <v>33730.158730158728</v>
      </c>
      <c r="BF26" s="37">
        <f t="shared" si="43"/>
        <v>15740.740740740743</v>
      </c>
      <c r="BG26" s="38"/>
      <c r="BH26" s="38"/>
      <c r="BI26" s="38"/>
      <c r="BJ26" s="38"/>
      <c r="BK26" s="38"/>
      <c r="BL26" s="38"/>
      <c r="BM26" s="38"/>
    </row>
    <row r="27" spans="1:65" ht="15" thickBot="1">
      <c r="B27" s="3" t="s">
        <v>47</v>
      </c>
      <c r="C27" s="39">
        <v>0.875</v>
      </c>
      <c r="D27" s="40">
        <v>0.91666666666666663</v>
      </c>
      <c r="E27">
        <v>0.03</v>
      </c>
      <c r="F27">
        <v>4.4999999999999998E-2</v>
      </c>
      <c r="G27">
        <v>5.8000000000000003E-2</v>
      </c>
      <c r="H27">
        <v>7.8E-2</v>
      </c>
      <c r="I27">
        <v>6.7000000000000004E-2</v>
      </c>
      <c r="J27">
        <v>1.9E-2</v>
      </c>
      <c r="K27">
        <v>7.0000000000000001E-3</v>
      </c>
      <c r="L27" s="41">
        <f t="shared" ca="1" si="4"/>
        <v>0</v>
      </c>
      <c r="M27" s="42">
        <f t="shared" si="5"/>
        <v>0</v>
      </c>
      <c r="N27" s="43">
        <f t="shared" si="6"/>
        <v>0</v>
      </c>
      <c r="O27" s="43">
        <f t="shared" si="7"/>
        <v>0</v>
      </c>
      <c r="P27" s="43">
        <f t="shared" si="8"/>
        <v>0</v>
      </c>
      <c r="Q27" s="43">
        <f t="shared" si="9"/>
        <v>0</v>
      </c>
      <c r="R27" s="43">
        <f t="shared" si="10"/>
        <v>0</v>
      </c>
      <c r="S27" s="44">
        <f t="shared" si="11"/>
        <v>0</v>
      </c>
      <c r="T27" s="198">
        <f t="shared" ca="1" si="12"/>
        <v>0</v>
      </c>
      <c r="U27" s="46">
        <v>4250</v>
      </c>
      <c r="V27" s="46">
        <v>4250</v>
      </c>
      <c r="W27" s="46">
        <v>4250</v>
      </c>
      <c r="X27" s="46">
        <v>4250</v>
      </c>
      <c r="Y27" s="46">
        <v>4250</v>
      </c>
      <c r="Z27" s="46">
        <v>4250</v>
      </c>
      <c r="AA27" s="46">
        <v>4250</v>
      </c>
      <c r="AB27" s="197">
        <f t="shared" ca="1" si="13"/>
        <v>0</v>
      </c>
      <c r="AC27" s="50">
        <f t="shared" ca="1" si="14"/>
        <v>0</v>
      </c>
      <c r="AD27" s="50">
        <f t="shared" ca="1" si="15"/>
        <v>0</v>
      </c>
      <c r="AE27" s="50">
        <f t="shared" ca="1" si="16"/>
        <v>0</v>
      </c>
      <c r="AF27" s="50">
        <f t="shared" ca="1" si="17"/>
        <v>0</v>
      </c>
      <c r="AG27" s="50">
        <f t="shared" ca="1" si="18"/>
        <v>0</v>
      </c>
      <c r="AH27" s="51">
        <f t="shared" ca="1" si="19"/>
        <v>0</v>
      </c>
      <c r="AI27" s="35">
        <f t="shared" ca="1" si="20"/>
        <v>0</v>
      </c>
      <c r="AJ27" s="49">
        <f t="shared" ca="1" si="21"/>
        <v>0</v>
      </c>
      <c r="AK27" s="50">
        <f t="shared" ca="1" si="22"/>
        <v>0</v>
      </c>
      <c r="AL27" s="50">
        <f t="shared" ca="1" si="23"/>
        <v>0</v>
      </c>
      <c r="AM27" s="50">
        <f t="shared" ca="1" si="24"/>
        <v>0</v>
      </c>
      <c r="AN27" s="50">
        <f t="shared" ca="1" si="25"/>
        <v>0</v>
      </c>
      <c r="AO27" s="50">
        <f t="shared" ca="1" si="26"/>
        <v>0</v>
      </c>
      <c r="AP27" s="51">
        <f t="shared" ca="1" si="27"/>
        <v>0</v>
      </c>
      <c r="AQ27" s="36">
        <f t="shared" ca="1" si="28"/>
        <v>0</v>
      </c>
      <c r="AR27" s="49" t="str">
        <f t="shared" ca="1" si="29"/>
        <v/>
      </c>
      <c r="AS27" s="50" t="str">
        <f t="shared" ca="1" si="30"/>
        <v/>
      </c>
      <c r="AT27" s="50" t="str">
        <f t="shared" ca="1" si="31"/>
        <v/>
      </c>
      <c r="AU27" s="50" t="str">
        <f t="shared" ca="1" si="32"/>
        <v/>
      </c>
      <c r="AV27" s="50" t="str">
        <f t="shared" ca="1" si="33"/>
        <v/>
      </c>
      <c r="AW27" s="50" t="str">
        <f t="shared" ca="1" si="34"/>
        <v/>
      </c>
      <c r="AX27" s="51" t="str">
        <f t="shared" ca="1" si="35"/>
        <v/>
      </c>
      <c r="AY27" s="52" t="str">
        <f t="shared" ca="1" si="36"/>
        <v/>
      </c>
      <c r="AZ27" s="37">
        <f t="shared" si="37"/>
        <v>23611.111111111113</v>
      </c>
      <c r="BA27" s="37">
        <f t="shared" si="38"/>
        <v>15740.740740740743</v>
      </c>
      <c r="BB27" s="37">
        <f t="shared" si="39"/>
        <v>12212.643678160919</v>
      </c>
      <c r="BC27" s="37">
        <f t="shared" si="40"/>
        <v>9081.196581196582</v>
      </c>
      <c r="BD27" s="37">
        <f t="shared" si="41"/>
        <v>10572.139303482587</v>
      </c>
      <c r="BE27" s="37">
        <f t="shared" si="42"/>
        <v>37280.701754385969</v>
      </c>
      <c r="BF27" s="37">
        <f t="shared" si="43"/>
        <v>101190.4761904762</v>
      </c>
      <c r="BG27" s="38"/>
      <c r="BH27" s="38"/>
      <c r="BI27" s="38"/>
      <c r="BJ27" s="38"/>
      <c r="BK27" s="38"/>
      <c r="BL27" s="38"/>
      <c r="BM27" s="38"/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>
        <v>4.2000000000000003E-2</v>
      </c>
      <c r="F28">
        <v>9.9000000000000005E-2</v>
      </c>
      <c r="G28">
        <v>6.0999999999999999E-2</v>
      </c>
      <c r="H28">
        <v>6.8000000000000005E-2</v>
      </c>
      <c r="I28">
        <v>0.14000000000000001</v>
      </c>
      <c r="J28">
        <v>7.0999999999999994E-2</v>
      </c>
      <c r="K28">
        <v>4.8000000000000001E-2</v>
      </c>
      <c r="L28" s="41">
        <f t="shared" ca="1" si="4"/>
        <v>60</v>
      </c>
      <c r="M28" s="42">
        <f t="shared" si="5"/>
        <v>0</v>
      </c>
      <c r="N28" s="43">
        <f t="shared" si="6"/>
        <v>0</v>
      </c>
      <c r="O28" s="43">
        <f t="shared" si="7"/>
        <v>0</v>
      </c>
      <c r="P28" s="43">
        <f t="shared" si="8"/>
        <v>0</v>
      </c>
      <c r="Q28" s="43">
        <f t="shared" si="9"/>
        <v>2</v>
      </c>
      <c r="R28" s="43">
        <f t="shared" si="10"/>
        <v>0</v>
      </c>
      <c r="S28" s="44">
        <f t="shared" si="11"/>
        <v>0</v>
      </c>
      <c r="T28" s="198">
        <f t="shared" ca="1" si="12"/>
        <v>10</v>
      </c>
      <c r="U28" s="46">
        <v>4250</v>
      </c>
      <c r="V28" s="46">
        <v>4250</v>
      </c>
      <c r="W28" s="46">
        <v>4250</v>
      </c>
      <c r="X28" s="46">
        <v>4250</v>
      </c>
      <c r="Y28" s="46">
        <v>4250</v>
      </c>
      <c r="Z28" s="46">
        <v>4250</v>
      </c>
      <c r="AA28" s="46">
        <v>4250</v>
      </c>
      <c r="AB28" s="197">
        <f t="shared" ca="1" si="13"/>
        <v>0</v>
      </c>
      <c r="AC28" s="50">
        <f t="shared" ca="1" si="14"/>
        <v>0</v>
      </c>
      <c r="AD28" s="50">
        <f t="shared" ca="1" si="15"/>
        <v>0</v>
      </c>
      <c r="AE28" s="50">
        <f t="shared" ca="1" si="16"/>
        <v>0</v>
      </c>
      <c r="AF28" s="50">
        <f t="shared" ca="1" si="17"/>
        <v>42500</v>
      </c>
      <c r="AG28" s="50">
        <f t="shared" ca="1" si="18"/>
        <v>0</v>
      </c>
      <c r="AH28" s="51">
        <f t="shared" ca="1" si="19"/>
        <v>0</v>
      </c>
      <c r="AI28" s="35">
        <f t="shared" ca="1" si="20"/>
        <v>42500</v>
      </c>
      <c r="AJ28" s="49">
        <f t="shared" ca="1" si="21"/>
        <v>0</v>
      </c>
      <c r="AK28" s="50">
        <f t="shared" ca="1" si="22"/>
        <v>0</v>
      </c>
      <c r="AL28" s="50">
        <f t="shared" ca="1" si="23"/>
        <v>0</v>
      </c>
      <c r="AM28" s="50">
        <f t="shared" ca="1" si="24"/>
        <v>0</v>
      </c>
      <c r="AN28" s="50">
        <f t="shared" ca="1" si="25"/>
        <v>8.4</v>
      </c>
      <c r="AO28" s="50">
        <f t="shared" ca="1" si="26"/>
        <v>0</v>
      </c>
      <c r="AP28" s="51">
        <f t="shared" ca="1" si="27"/>
        <v>0</v>
      </c>
      <c r="AQ28" s="36">
        <f t="shared" ca="1" si="28"/>
        <v>8.4</v>
      </c>
      <c r="AR28" s="49" t="str">
        <f t="shared" ca="1" si="29"/>
        <v/>
      </c>
      <c r="AS28" s="50" t="str">
        <f t="shared" ca="1" si="30"/>
        <v/>
      </c>
      <c r="AT28" s="50" t="str">
        <f t="shared" ca="1" si="31"/>
        <v/>
      </c>
      <c r="AU28" s="50" t="str">
        <f t="shared" ca="1" si="32"/>
        <v/>
      </c>
      <c r="AV28" s="50">
        <f t="shared" ca="1" si="33"/>
        <v>5059.5238095238092</v>
      </c>
      <c r="AW28" s="50" t="str">
        <f t="shared" ca="1" si="34"/>
        <v/>
      </c>
      <c r="AX28" s="51" t="str">
        <f t="shared" ca="1" si="35"/>
        <v/>
      </c>
      <c r="AY28" s="52">
        <f t="shared" ca="1" si="36"/>
        <v>5059.5238095238092</v>
      </c>
      <c r="AZ28" s="37">
        <f t="shared" si="37"/>
        <v>16865.079365079364</v>
      </c>
      <c r="BA28" s="37">
        <f t="shared" si="38"/>
        <v>7154.8821548821552</v>
      </c>
      <c r="BB28" s="37">
        <f t="shared" si="39"/>
        <v>11612.021857923499</v>
      </c>
      <c r="BC28" s="37">
        <f t="shared" si="40"/>
        <v>10416.666666666666</v>
      </c>
      <c r="BD28" s="37">
        <f t="shared" si="41"/>
        <v>5059.5238095238092</v>
      </c>
      <c r="BE28" s="37">
        <f t="shared" si="42"/>
        <v>9976.5258215962458</v>
      </c>
      <c r="BF28" s="37">
        <f t="shared" si="43"/>
        <v>14756.944444444445</v>
      </c>
      <c r="BG28" s="38"/>
      <c r="BH28" s="38"/>
      <c r="BI28" s="38"/>
      <c r="BJ28" s="38"/>
      <c r="BK28" s="38">
        <v>2</v>
      </c>
      <c r="BL28" s="38"/>
      <c r="BM28" s="38"/>
    </row>
    <row r="29" spans="1:65" ht="15" thickBot="1">
      <c r="B29" s="3" t="s">
        <v>49</v>
      </c>
      <c r="C29" s="54">
        <v>0.95833333333333337</v>
      </c>
      <c r="D29" s="55">
        <v>0</v>
      </c>
      <c r="E29">
        <v>2.3E-2</v>
      </c>
      <c r="F29">
        <v>4.7E-2</v>
      </c>
      <c r="G29">
        <v>4.4999999999999998E-2</v>
      </c>
      <c r="H29">
        <v>0.106</v>
      </c>
      <c r="I29">
        <v>2.8000000000000001E-2</v>
      </c>
      <c r="J29">
        <v>2.9000000000000001E-2</v>
      </c>
      <c r="K29">
        <v>0.08</v>
      </c>
      <c r="L29" s="56">
        <f t="shared" ca="1" si="4"/>
        <v>60</v>
      </c>
      <c r="M29" s="57">
        <f t="shared" si="5"/>
        <v>0</v>
      </c>
      <c r="N29" s="58">
        <f t="shared" si="6"/>
        <v>0</v>
      </c>
      <c r="O29" s="58">
        <f t="shared" si="7"/>
        <v>0</v>
      </c>
      <c r="P29" s="58">
        <f t="shared" si="8"/>
        <v>2</v>
      </c>
      <c r="Q29" s="58">
        <f t="shared" si="9"/>
        <v>0</v>
      </c>
      <c r="R29" s="58">
        <f t="shared" si="10"/>
        <v>0</v>
      </c>
      <c r="S29" s="59">
        <f t="shared" si="11"/>
        <v>0</v>
      </c>
      <c r="T29" s="196">
        <f t="shared" ca="1" si="12"/>
        <v>10</v>
      </c>
      <c r="U29" s="46">
        <v>4250</v>
      </c>
      <c r="V29" s="46">
        <v>4250</v>
      </c>
      <c r="W29" s="46">
        <v>4250</v>
      </c>
      <c r="X29" s="46">
        <v>4250</v>
      </c>
      <c r="Y29" s="46">
        <v>4250</v>
      </c>
      <c r="Z29" s="46">
        <v>4250</v>
      </c>
      <c r="AA29" s="46">
        <v>4250</v>
      </c>
      <c r="AB29" s="195">
        <f t="shared" ca="1" si="13"/>
        <v>0</v>
      </c>
      <c r="AC29" s="65">
        <f t="shared" ca="1" si="14"/>
        <v>0</v>
      </c>
      <c r="AD29" s="65">
        <f t="shared" ca="1" si="15"/>
        <v>0</v>
      </c>
      <c r="AE29" s="65">
        <f t="shared" ca="1" si="16"/>
        <v>42500</v>
      </c>
      <c r="AF29" s="65">
        <f t="shared" ca="1" si="17"/>
        <v>0</v>
      </c>
      <c r="AG29" s="65">
        <f t="shared" ca="1" si="18"/>
        <v>0</v>
      </c>
      <c r="AH29" s="66">
        <f t="shared" ca="1" si="19"/>
        <v>0</v>
      </c>
      <c r="AI29" s="35">
        <f t="shared" ca="1" si="20"/>
        <v>42500</v>
      </c>
      <c r="AJ29" s="64">
        <f t="shared" ca="1" si="21"/>
        <v>0</v>
      </c>
      <c r="AK29" s="65">
        <f t="shared" ca="1" si="22"/>
        <v>0</v>
      </c>
      <c r="AL29" s="65">
        <f t="shared" ca="1" si="23"/>
        <v>0</v>
      </c>
      <c r="AM29" s="65">
        <f t="shared" ca="1" si="24"/>
        <v>6.3599999999999994</v>
      </c>
      <c r="AN29" s="65">
        <f t="shared" ca="1" si="25"/>
        <v>0</v>
      </c>
      <c r="AO29" s="65">
        <f t="shared" ca="1" si="26"/>
        <v>0</v>
      </c>
      <c r="AP29" s="66">
        <f t="shared" ca="1" si="27"/>
        <v>0</v>
      </c>
      <c r="AQ29" s="36">
        <f t="shared" ca="1" si="28"/>
        <v>6.3599999999999994</v>
      </c>
      <c r="AR29" s="64" t="str">
        <f t="shared" ca="1" si="29"/>
        <v/>
      </c>
      <c r="AS29" s="65" t="str">
        <f t="shared" ca="1" si="30"/>
        <v/>
      </c>
      <c r="AT29" s="65" t="str">
        <f t="shared" ca="1" si="31"/>
        <v/>
      </c>
      <c r="AU29" s="65">
        <f t="shared" ca="1" si="32"/>
        <v>6682.3899371069192</v>
      </c>
      <c r="AV29" s="65" t="str">
        <f t="shared" ca="1" si="33"/>
        <v/>
      </c>
      <c r="AW29" s="65" t="str">
        <f t="shared" ca="1" si="34"/>
        <v/>
      </c>
      <c r="AX29" s="66" t="str">
        <f t="shared" ca="1" si="35"/>
        <v/>
      </c>
      <c r="AY29" s="67">
        <f t="shared" ca="1" si="36"/>
        <v>6682.3899371069192</v>
      </c>
      <c r="AZ29" s="37">
        <f t="shared" si="37"/>
        <v>30797.101449275364</v>
      </c>
      <c r="BA29" s="37">
        <f t="shared" si="38"/>
        <v>15070.921985815603</v>
      </c>
      <c r="BB29" s="37">
        <f t="shared" si="39"/>
        <v>15740.740740740743</v>
      </c>
      <c r="BC29" s="37">
        <f t="shared" si="40"/>
        <v>6682.3899371069192</v>
      </c>
      <c r="BD29" s="37">
        <f t="shared" si="41"/>
        <v>25297.61904761905</v>
      </c>
      <c r="BE29" s="37">
        <f t="shared" si="42"/>
        <v>24425.287356321838</v>
      </c>
      <c r="BF29" s="37">
        <f t="shared" si="43"/>
        <v>8854.1666666666661</v>
      </c>
      <c r="BG29" s="38"/>
      <c r="BH29" s="38"/>
      <c r="BI29" s="38"/>
      <c r="BJ29" s="38">
        <v>2</v>
      </c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44">SUM(M6:M29)</f>
        <v>0</v>
      </c>
      <c r="N30" s="70">
        <f t="shared" si="44"/>
        <v>0</v>
      </c>
      <c r="O30" s="70">
        <f t="shared" si="44"/>
        <v>0</v>
      </c>
      <c r="P30" s="70">
        <f t="shared" si="44"/>
        <v>2</v>
      </c>
      <c r="Q30" s="70">
        <f t="shared" si="44"/>
        <v>2</v>
      </c>
      <c r="R30" s="70">
        <f t="shared" si="44"/>
        <v>0</v>
      </c>
      <c r="S30" s="70">
        <f t="shared" si="44"/>
        <v>2</v>
      </c>
      <c r="T30" s="71">
        <f t="shared" ca="1" si="44"/>
        <v>28</v>
      </c>
      <c r="U30" s="68"/>
      <c r="V30" s="68"/>
      <c r="W30" s="68"/>
      <c r="X30" s="68"/>
      <c r="Y30" s="68"/>
      <c r="Z30" s="68"/>
      <c r="AA30" s="68"/>
      <c r="AB30" s="70">
        <f t="shared" ref="AB30:AQ30" ca="1" si="45">SUM(AB6:AB29)</f>
        <v>0</v>
      </c>
      <c r="AC30" s="70">
        <f t="shared" ca="1" si="45"/>
        <v>0</v>
      </c>
      <c r="AD30" s="70">
        <f t="shared" ca="1" si="45"/>
        <v>0</v>
      </c>
      <c r="AE30" s="70">
        <f t="shared" ca="1" si="45"/>
        <v>42500</v>
      </c>
      <c r="AF30" s="70">
        <f t="shared" ca="1" si="45"/>
        <v>42500</v>
      </c>
      <c r="AG30" s="70">
        <f t="shared" ca="1" si="45"/>
        <v>0</v>
      </c>
      <c r="AH30" s="70">
        <f t="shared" ca="1" si="45"/>
        <v>20400</v>
      </c>
      <c r="AI30" s="71">
        <f t="shared" ca="1" si="45"/>
        <v>105400</v>
      </c>
      <c r="AJ30" s="70">
        <f t="shared" ca="1" si="45"/>
        <v>0</v>
      </c>
      <c r="AK30" s="70">
        <f t="shared" ca="1" si="45"/>
        <v>0</v>
      </c>
      <c r="AL30" s="70">
        <f t="shared" ca="1" si="45"/>
        <v>0</v>
      </c>
      <c r="AM30" s="70">
        <f t="shared" ca="1" si="45"/>
        <v>6.3599999999999994</v>
      </c>
      <c r="AN30" s="70">
        <f t="shared" ca="1" si="45"/>
        <v>8.4</v>
      </c>
      <c r="AO30" s="70">
        <f t="shared" ca="1" si="45"/>
        <v>0</v>
      </c>
      <c r="AP30" s="70">
        <f t="shared" ca="1" si="45"/>
        <v>2.9279999999999999</v>
      </c>
      <c r="AQ30" s="71">
        <f t="shared" ca="1" si="45"/>
        <v>17.687999999999999</v>
      </c>
      <c r="AR30" s="70" t="e">
        <f t="shared" ref="AR30:AY30" ca="1" si="46">AB30/AJ30</f>
        <v>#DIV/0!</v>
      </c>
      <c r="AS30" s="70" t="e">
        <f t="shared" ca="1" si="46"/>
        <v>#DIV/0!</v>
      </c>
      <c r="AT30" s="70" t="e">
        <f t="shared" ca="1" si="46"/>
        <v>#DIV/0!</v>
      </c>
      <c r="AU30" s="70">
        <f t="shared" ca="1" si="46"/>
        <v>6682.3899371069192</v>
      </c>
      <c r="AV30" s="70">
        <f t="shared" ca="1" si="46"/>
        <v>5059.5238095238092</v>
      </c>
      <c r="AW30" s="70" t="e">
        <f t="shared" ca="1" si="46"/>
        <v>#DIV/0!</v>
      </c>
      <c r="AX30" s="70">
        <f t="shared" ca="1" si="46"/>
        <v>6967.2131147540986</v>
      </c>
      <c r="AY30" s="72">
        <f t="shared" ca="1" si="46"/>
        <v>5958.8421528720037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0</v>
      </c>
      <c r="AC31" s="80">
        <f ca="1">AC30/4</f>
        <v>0</v>
      </c>
      <c r="AD31" s="68"/>
      <c r="AE31" s="68"/>
      <c r="AF31" s="68"/>
      <c r="AG31" s="68"/>
      <c r="AH31" s="80">
        <f ca="1">AH30/4</f>
        <v>5100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100000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8.4</v>
      </c>
      <c r="AR32" s="68"/>
      <c r="AS32" s="68"/>
      <c r="AT32" s="68"/>
      <c r="AU32" s="68"/>
      <c r="AV32" s="68"/>
      <c r="AW32" s="68"/>
      <c r="AX32" s="68"/>
      <c r="AY32" s="81">
        <f ca="1">AI30</f>
        <v>105400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68"/>
      <c r="D33" s="68"/>
      <c r="E33" s="68"/>
      <c r="F33" s="68"/>
      <c r="G33" s="68"/>
      <c r="H33" s="69"/>
      <c r="I33" s="69"/>
      <c r="J33" s="69"/>
      <c r="L33" s="190" t="s">
        <v>31</v>
      </c>
      <c r="M33" s="78">
        <f ca="1">AI30/AQ30</f>
        <v>5958.8421528720037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0.474898236092266</v>
      </c>
      <c r="AR33" s="68"/>
      <c r="AS33" s="68"/>
      <c r="AT33" s="68"/>
      <c r="AU33" s="68"/>
      <c r="AV33" s="68"/>
      <c r="AW33" s="68"/>
      <c r="AX33" s="68"/>
      <c r="AY33" s="84">
        <f ca="1">M32-AY32</f>
        <v>-5400</v>
      </c>
      <c r="AZ33" s="73">
        <f ca="1">AQ30*70%</f>
        <v>12.381599999999999</v>
      </c>
      <c r="BA33" s="73"/>
      <c r="BB33" s="73">
        <f ca="1">BA33+AZ33</f>
        <v>12.381599999999999</v>
      </c>
      <c r="BC33" s="73">
        <f ca="1">AY32</f>
        <v>105400</v>
      </c>
      <c r="BD33" s="73">
        <f ca="1">BC33/BB33</f>
        <v>8512.631646960006</v>
      </c>
      <c r="BE33" s="73"/>
      <c r="BF33" s="73"/>
    </row>
    <row r="34" spans="1:7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190" t="s">
        <v>32</v>
      </c>
      <c r="M34" s="85">
        <f ca="1">M33*3</f>
        <v>17876.526458616012</v>
      </c>
      <c r="N34" s="86"/>
      <c r="O34" s="68"/>
      <c r="P34" s="68"/>
      <c r="Q34" s="68"/>
      <c r="R34" s="116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7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78">
      <c r="A38" s="2"/>
      <c r="B38" s="2"/>
      <c r="M38" s="117"/>
      <c r="N38" s="117"/>
      <c r="O38" s="117"/>
      <c r="P38" s="117"/>
      <c r="Q38" s="117"/>
      <c r="R38" s="117"/>
      <c r="S38" s="117"/>
      <c r="T38" s="117"/>
    </row>
    <row r="39" spans="1:78">
      <c r="T39" s="118"/>
    </row>
    <row r="44" spans="1:78">
      <c r="A44" s="119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5" priority="1" operator="containsText" text="Paid">
      <formula>NOT(ISERROR(SEARCH("Paid",B6)))</formula>
    </cfRule>
    <cfRule type="containsText" dxfId="4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Z44"/>
  <sheetViews>
    <sheetView topLeftCell="AE1" zoomScale="50" zoomScaleNormal="50" workbookViewId="0">
      <selection activeCell="BD33" sqref="BD33"/>
    </sheetView>
  </sheetViews>
  <sheetFormatPr defaultRowHeight="14.4"/>
  <cols>
    <col min="12" max="12" width="12.77734375" bestFit="1" customWidth="1"/>
    <col min="53" max="53" width="10.44140625" bestFit="1" customWidth="1"/>
    <col min="55" max="55" width="10.109375" bestFit="1" customWidth="1"/>
  </cols>
  <sheetData>
    <row r="1" spans="1:78">
      <c r="A1" s="314">
        <v>43466</v>
      </c>
      <c r="B1" s="315" t="s">
        <v>59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78" ht="15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O2" s="1">
        <v>1</v>
      </c>
      <c r="BP2">
        <v>6</v>
      </c>
    </row>
    <row r="3" spans="1:78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O3">
        <v>2500</v>
      </c>
      <c r="BP3">
        <v>6</v>
      </c>
    </row>
    <row r="4" spans="1:78" ht="15" thickBot="1">
      <c r="B4" s="3"/>
      <c r="C4" s="190"/>
      <c r="D4" s="191"/>
      <c r="E4" s="190"/>
      <c r="F4" s="191"/>
      <c r="G4" s="191"/>
      <c r="H4" s="191"/>
      <c r="I4" s="191"/>
      <c r="J4" s="191"/>
      <c r="K4" s="192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O4">
        <v>3500</v>
      </c>
      <c r="BP4">
        <v>1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26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>
        <v>1.7000000000000001E-2</v>
      </c>
      <c r="F6">
        <v>8.0000000000000002E-3</v>
      </c>
      <c r="G6">
        <v>1E-3</v>
      </c>
      <c r="H6">
        <v>0</v>
      </c>
      <c r="I6">
        <v>8.0000000000000002E-3</v>
      </c>
      <c r="J6">
        <v>5.0000000000000001E-3</v>
      </c>
      <c r="K6">
        <v>2E-3</v>
      </c>
      <c r="L6" s="24">
        <f t="shared" ref="L6:L29" ca="1" si="4">T6*6</f>
        <v>48</v>
      </c>
      <c r="M6" s="25">
        <f t="shared" ref="M6:M29" si="5">BG6</f>
        <v>2</v>
      </c>
      <c r="N6" s="26">
        <f t="shared" ref="N6:N29" si="6">BH6</f>
        <v>0</v>
      </c>
      <c r="O6" s="26">
        <f t="shared" ref="O6:O29" si="7">BI6</f>
        <v>0</v>
      </c>
      <c r="P6" s="26">
        <f t="shared" ref="P6:P29" si="8">BJ6</f>
        <v>0</v>
      </c>
      <c r="Q6" s="26">
        <f t="shared" ref="Q6:Q29" si="9">BK6</f>
        <v>0</v>
      </c>
      <c r="R6" s="26">
        <f t="shared" ref="R6:R29" si="10">BL6</f>
        <v>0</v>
      </c>
      <c r="S6" s="27">
        <f t="shared" ref="S6:S29" si="11">BM6</f>
        <v>0</v>
      </c>
      <c r="T6" s="200">
        <f t="shared" ref="T6:T29" ca="1" si="12">IFERROR(M6*M$4+N6*N$4+O6*O$4+P6*P$4+Q6*Q$4+R6*R$4+S6*S$4,"0")</f>
        <v>8</v>
      </c>
      <c r="U6" s="46">
        <v>425</v>
      </c>
      <c r="V6" s="46">
        <v>425</v>
      </c>
      <c r="W6" s="46">
        <v>425</v>
      </c>
      <c r="X6" s="46">
        <v>425</v>
      </c>
      <c r="Y6" s="46">
        <v>425</v>
      </c>
      <c r="Z6" s="46">
        <v>425</v>
      </c>
      <c r="AA6" s="46">
        <v>425</v>
      </c>
      <c r="AB6" s="199">
        <f t="shared" ref="AB6:AB29" ca="1" si="13">M6*U6*AB$4</f>
        <v>3400</v>
      </c>
      <c r="AC6" s="33">
        <f t="shared" ref="AC6:AC29" ca="1" si="14">N6*V6*AC$4</f>
        <v>0</v>
      </c>
      <c r="AD6" s="33">
        <f t="shared" ref="AD6:AD29" ca="1" si="15">O6*W6*AD$4</f>
        <v>0</v>
      </c>
      <c r="AE6" s="33">
        <f t="shared" ref="AE6:AE29" ca="1" si="16">P6*X6*AE$4</f>
        <v>0</v>
      </c>
      <c r="AF6" s="33">
        <f t="shared" ref="AF6:AF29" ca="1" si="17">Q6*Y6*AF$4</f>
        <v>0</v>
      </c>
      <c r="AG6" s="33">
        <f t="shared" ref="AG6:AG29" ca="1" si="18">R6*Z6*AG$4</f>
        <v>0</v>
      </c>
      <c r="AH6" s="34">
        <f t="shared" ref="AH6:AH29" ca="1" si="19">S6*AA6*AH$4</f>
        <v>0</v>
      </c>
      <c r="AI6" s="35">
        <f t="shared" ref="AI6:AI29" ca="1" si="20">IFERROR(SUM(AB6:AH6),"")</f>
        <v>3400</v>
      </c>
      <c r="AJ6" s="32">
        <f t="shared" ref="AJ6:AJ29" ca="1" si="21">M6*AJ$4*60/$L$4*E6</f>
        <v>0.81600000000000006</v>
      </c>
      <c r="AK6" s="33">
        <f t="shared" ref="AK6:AK29" ca="1" si="22">N6*AK$4*60/$L$4*F6</f>
        <v>0</v>
      </c>
      <c r="AL6" s="33">
        <f t="shared" ref="AL6:AL29" ca="1" si="23">O6*AL$4*60/$L$4*G6</f>
        <v>0</v>
      </c>
      <c r="AM6" s="33">
        <f t="shared" ref="AM6:AM29" ca="1" si="24">P6*AM$4*60/$L$4*H6</f>
        <v>0</v>
      </c>
      <c r="AN6" s="33">
        <f t="shared" ref="AN6:AN29" ca="1" si="25">Q6*AN$4*60/$L$4*I6</f>
        <v>0</v>
      </c>
      <c r="AO6" s="33">
        <f t="shared" ref="AO6:AO29" ca="1" si="26">R6*AO$4*60/$L$4*J6</f>
        <v>0</v>
      </c>
      <c r="AP6" s="34">
        <f t="shared" ref="AP6:AP29" ca="1" si="27">S6*AP$4*60/$L$4*K6</f>
        <v>0</v>
      </c>
      <c r="AQ6" s="36">
        <f t="shared" ref="AQ6:AQ29" ca="1" si="28">IFERROR(SUM(AJ6:AP6),"")</f>
        <v>0.81600000000000006</v>
      </c>
      <c r="AR6" s="32">
        <f t="shared" ref="AR6:AR29" ca="1" si="29">IFERROR(AB6/AJ6,"")</f>
        <v>4166.6666666666661</v>
      </c>
      <c r="AS6" s="33" t="str">
        <f t="shared" ref="AS6:AS29" ca="1" si="30">IFERROR(AC6/AK6,"")</f>
        <v/>
      </c>
      <c r="AT6" s="33" t="str">
        <f t="shared" ref="AT6:AT29" ca="1" si="31">IFERROR(AD6/AL6,"")</f>
        <v/>
      </c>
      <c r="AU6" s="33" t="str">
        <f t="shared" ref="AU6:AU29" ca="1" si="32">IFERROR(AE6/AM6,"")</f>
        <v/>
      </c>
      <c r="AV6" s="33" t="str">
        <f t="shared" ref="AV6:AV29" ca="1" si="33">IFERROR(AF6/AN6,"")</f>
        <v/>
      </c>
      <c r="AW6" s="33" t="str">
        <f t="shared" ref="AW6:AW29" ca="1" si="34">IFERROR(AG6/AO6,"")</f>
        <v/>
      </c>
      <c r="AX6" s="34" t="str">
        <f t="shared" ref="AX6:AX29" ca="1" si="35">IFERROR(AH6/AP6,"")</f>
        <v/>
      </c>
      <c r="AY6" s="36">
        <f t="shared" ref="AY6:AY29" ca="1" si="36">IFERROR(AI6/AQ6,"")</f>
        <v>4166.6666666666661</v>
      </c>
      <c r="AZ6" s="37">
        <f t="shared" ref="AZ6:AZ29" si="37">IFERROR(U6/6/E6,"0")</f>
        <v>4166.6666666666661</v>
      </c>
      <c r="BA6" s="37">
        <f t="shared" ref="BA6:BA29" si="38">IFERROR(V6/6/F6,"0")</f>
        <v>8854.1666666666661</v>
      </c>
      <c r="BB6" s="37">
        <f t="shared" ref="BB6:BB29" si="39">IFERROR(W6/6/G6,"0")</f>
        <v>70833.333333333328</v>
      </c>
      <c r="BC6" s="37" t="str">
        <f t="shared" ref="BC6:BC29" si="40">IFERROR(X6/6/H6,"0")</f>
        <v>0</v>
      </c>
      <c r="BD6" s="37">
        <f t="shared" ref="BD6:BD29" si="41">IFERROR(Y6/6/I6,"0")</f>
        <v>8854.1666666666661</v>
      </c>
      <c r="BE6" s="37">
        <f t="shared" ref="BE6:BE29" si="42">IFERROR(Z6/6/J6,"0")</f>
        <v>14166.666666666666</v>
      </c>
      <c r="BF6" s="37">
        <f t="shared" ref="BF6:BF29" si="43">IFERROR(AA6/6/K6,"0")</f>
        <v>35416.666666666664</v>
      </c>
      <c r="BG6" s="38">
        <v>2</v>
      </c>
      <c r="BH6" s="38"/>
      <c r="BI6" s="38"/>
      <c r="BJ6" s="38"/>
      <c r="BK6" s="38"/>
      <c r="BL6" s="38"/>
      <c r="BM6" s="38"/>
      <c r="BO6"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>
        <v>1.0999999999999999E-2</v>
      </c>
      <c r="F7">
        <v>0</v>
      </c>
      <c r="G7">
        <v>0</v>
      </c>
      <c r="H7">
        <v>1E-3</v>
      </c>
      <c r="I7">
        <v>5.0000000000000001E-3</v>
      </c>
      <c r="J7">
        <v>0</v>
      </c>
      <c r="K7">
        <v>0</v>
      </c>
      <c r="L7" s="41">
        <f t="shared" ca="1" si="4"/>
        <v>0</v>
      </c>
      <c r="M7" s="42">
        <f t="shared" si="5"/>
        <v>0</v>
      </c>
      <c r="N7" s="43">
        <f t="shared" si="6"/>
        <v>0</v>
      </c>
      <c r="O7" s="43">
        <f t="shared" si="7"/>
        <v>0</v>
      </c>
      <c r="P7" s="43">
        <f t="shared" si="8"/>
        <v>0</v>
      </c>
      <c r="Q7" s="43">
        <f t="shared" si="9"/>
        <v>0</v>
      </c>
      <c r="R7" s="43">
        <f t="shared" si="10"/>
        <v>0</v>
      </c>
      <c r="S7" s="44">
        <f t="shared" si="11"/>
        <v>0</v>
      </c>
      <c r="T7" s="198">
        <f t="shared" ca="1" si="12"/>
        <v>0</v>
      </c>
      <c r="U7" s="46">
        <v>425</v>
      </c>
      <c r="V7" s="46">
        <v>425</v>
      </c>
      <c r="W7" s="46">
        <v>425</v>
      </c>
      <c r="X7" s="46">
        <v>425</v>
      </c>
      <c r="Y7" s="46">
        <v>425</v>
      </c>
      <c r="Z7" s="46">
        <v>425</v>
      </c>
      <c r="AA7" s="46">
        <v>425</v>
      </c>
      <c r="AB7" s="197">
        <f t="shared" ca="1" si="13"/>
        <v>0</v>
      </c>
      <c r="AC7" s="50">
        <f t="shared" ca="1" si="14"/>
        <v>0</v>
      </c>
      <c r="AD7" s="50">
        <f t="shared" ca="1" si="15"/>
        <v>0</v>
      </c>
      <c r="AE7" s="50">
        <f t="shared" ca="1" si="16"/>
        <v>0</v>
      </c>
      <c r="AF7" s="50">
        <f t="shared" ca="1" si="17"/>
        <v>0</v>
      </c>
      <c r="AG7" s="50">
        <f t="shared" ca="1" si="18"/>
        <v>0</v>
      </c>
      <c r="AH7" s="51">
        <f t="shared" ca="1" si="19"/>
        <v>0</v>
      </c>
      <c r="AI7" s="35">
        <f t="shared" ca="1" si="20"/>
        <v>0</v>
      </c>
      <c r="AJ7" s="49">
        <f t="shared" ca="1" si="21"/>
        <v>0</v>
      </c>
      <c r="AK7" s="50">
        <f t="shared" ca="1" si="22"/>
        <v>0</v>
      </c>
      <c r="AL7" s="50">
        <f t="shared" ca="1" si="23"/>
        <v>0</v>
      </c>
      <c r="AM7" s="50">
        <f t="shared" ca="1" si="24"/>
        <v>0</v>
      </c>
      <c r="AN7" s="50">
        <f t="shared" ca="1" si="25"/>
        <v>0</v>
      </c>
      <c r="AO7" s="50">
        <f t="shared" ca="1" si="26"/>
        <v>0</v>
      </c>
      <c r="AP7" s="51">
        <f t="shared" ca="1" si="27"/>
        <v>0</v>
      </c>
      <c r="AQ7" s="36">
        <f t="shared" ca="1" si="28"/>
        <v>0</v>
      </c>
      <c r="AR7" s="49" t="str">
        <f t="shared" ca="1" si="29"/>
        <v/>
      </c>
      <c r="AS7" s="50" t="str">
        <f t="shared" ca="1" si="30"/>
        <v/>
      </c>
      <c r="AT7" s="50" t="str">
        <f t="shared" ca="1" si="31"/>
        <v/>
      </c>
      <c r="AU7" s="50" t="str">
        <f t="shared" ca="1" si="32"/>
        <v/>
      </c>
      <c r="AV7" s="50" t="str">
        <f t="shared" ca="1" si="33"/>
        <v/>
      </c>
      <c r="AW7" s="50" t="str">
        <f t="shared" ca="1" si="34"/>
        <v/>
      </c>
      <c r="AX7" s="51" t="str">
        <f t="shared" ca="1" si="35"/>
        <v/>
      </c>
      <c r="AY7" s="52" t="str">
        <f t="shared" ca="1" si="36"/>
        <v/>
      </c>
      <c r="AZ7" s="37">
        <f t="shared" si="37"/>
        <v>6439.393939393939</v>
      </c>
      <c r="BA7" s="37" t="str">
        <f t="shared" si="38"/>
        <v>0</v>
      </c>
      <c r="BB7" s="37" t="str">
        <f t="shared" si="39"/>
        <v>0</v>
      </c>
      <c r="BC7" s="37">
        <f t="shared" si="40"/>
        <v>70833.333333333328</v>
      </c>
      <c r="BD7" s="37">
        <f t="shared" si="41"/>
        <v>14166.666666666666</v>
      </c>
      <c r="BE7" s="37" t="str">
        <f t="shared" si="42"/>
        <v>0</v>
      </c>
      <c r="BF7" s="37" t="str">
        <f t="shared" si="43"/>
        <v>0</v>
      </c>
      <c r="BG7" s="38"/>
      <c r="BH7" s="38"/>
      <c r="BI7" s="38"/>
      <c r="BJ7" s="38"/>
      <c r="BK7" s="38"/>
      <c r="BL7" s="38"/>
      <c r="BM7" s="38"/>
      <c r="BO7">
        <v>4800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>
        <v>0</v>
      </c>
      <c r="F8">
        <v>3.0000000000000001E-3</v>
      </c>
      <c r="G8">
        <v>1E-3</v>
      </c>
      <c r="H8">
        <v>0</v>
      </c>
      <c r="I8">
        <v>0</v>
      </c>
      <c r="J8">
        <v>0</v>
      </c>
      <c r="K8">
        <v>0</v>
      </c>
      <c r="L8" s="41">
        <f t="shared" ca="1" si="4"/>
        <v>0</v>
      </c>
      <c r="M8" s="42">
        <f t="shared" si="5"/>
        <v>0</v>
      </c>
      <c r="N8" s="43">
        <f t="shared" si="6"/>
        <v>0</v>
      </c>
      <c r="O8" s="43">
        <f t="shared" si="7"/>
        <v>0</v>
      </c>
      <c r="P8" s="43">
        <f t="shared" si="8"/>
        <v>0</v>
      </c>
      <c r="Q8" s="43">
        <f t="shared" si="9"/>
        <v>0</v>
      </c>
      <c r="R8" s="43">
        <f t="shared" si="10"/>
        <v>0</v>
      </c>
      <c r="S8" s="44">
        <f t="shared" si="11"/>
        <v>0</v>
      </c>
      <c r="T8" s="198">
        <f t="shared" ca="1" si="12"/>
        <v>0</v>
      </c>
      <c r="U8" s="46">
        <v>425</v>
      </c>
      <c r="V8" s="46">
        <v>425</v>
      </c>
      <c r="W8" s="46">
        <v>425</v>
      </c>
      <c r="X8" s="46">
        <v>425</v>
      </c>
      <c r="Y8" s="46">
        <v>425</v>
      </c>
      <c r="Z8" s="46">
        <v>425</v>
      </c>
      <c r="AA8" s="46">
        <v>425</v>
      </c>
      <c r="AB8" s="197">
        <f t="shared" ca="1" si="13"/>
        <v>0</v>
      </c>
      <c r="AC8" s="50">
        <f t="shared" ca="1" si="14"/>
        <v>0</v>
      </c>
      <c r="AD8" s="50">
        <f t="shared" ca="1" si="15"/>
        <v>0</v>
      </c>
      <c r="AE8" s="50">
        <f t="shared" ca="1" si="16"/>
        <v>0</v>
      </c>
      <c r="AF8" s="50">
        <f t="shared" ca="1" si="17"/>
        <v>0</v>
      </c>
      <c r="AG8" s="50">
        <f t="shared" ca="1" si="18"/>
        <v>0</v>
      </c>
      <c r="AH8" s="51">
        <f t="shared" ca="1" si="19"/>
        <v>0</v>
      </c>
      <c r="AI8" s="35">
        <f t="shared" ca="1" si="20"/>
        <v>0</v>
      </c>
      <c r="AJ8" s="49">
        <f t="shared" ca="1" si="21"/>
        <v>0</v>
      </c>
      <c r="AK8" s="50">
        <f t="shared" ca="1" si="22"/>
        <v>0</v>
      </c>
      <c r="AL8" s="50">
        <f t="shared" ca="1" si="23"/>
        <v>0</v>
      </c>
      <c r="AM8" s="50">
        <f t="shared" ca="1" si="24"/>
        <v>0</v>
      </c>
      <c r="AN8" s="50">
        <f t="shared" ca="1" si="25"/>
        <v>0</v>
      </c>
      <c r="AO8" s="50">
        <f t="shared" ca="1" si="26"/>
        <v>0</v>
      </c>
      <c r="AP8" s="51">
        <f t="shared" ca="1" si="27"/>
        <v>0</v>
      </c>
      <c r="AQ8" s="36">
        <f t="shared" ca="1" si="28"/>
        <v>0</v>
      </c>
      <c r="AR8" s="49" t="str">
        <f t="shared" ca="1" si="29"/>
        <v/>
      </c>
      <c r="AS8" s="50" t="str">
        <f t="shared" ca="1" si="30"/>
        <v/>
      </c>
      <c r="AT8" s="50" t="str">
        <f t="shared" ca="1" si="31"/>
        <v/>
      </c>
      <c r="AU8" s="50" t="str">
        <f t="shared" ca="1" si="32"/>
        <v/>
      </c>
      <c r="AV8" s="50" t="str">
        <f t="shared" ca="1" si="33"/>
        <v/>
      </c>
      <c r="AW8" s="50" t="str">
        <f t="shared" ca="1" si="34"/>
        <v/>
      </c>
      <c r="AX8" s="51" t="str">
        <f t="shared" ca="1" si="35"/>
        <v/>
      </c>
      <c r="AY8" s="52" t="str">
        <f t="shared" ca="1" si="36"/>
        <v/>
      </c>
      <c r="AZ8" s="37" t="str">
        <f t="shared" si="37"/>
        <v>0</v>
      </c>
      <c r="BA8" s="37">
        <f t="shared" si="38"/>
        <v>23611.111111111109</v>
      </c>
      <c r="BB8" s="37">
        <f t="shared" si="39"/>
        <v>70833.333333333328</v>
      </c>
      <c r="BC8" s="37" t="str">
        <f t="shared" si="40"/>
        <v>0</v>
      </c>
      <c r="BD8" s="37" t="str">
        <f t="shared" si="41"/>
        <v>0</v>
      </c>
      <c r="BE8" s="37" t="str">
        <f t="shared" si="42"/>
        <v>0</v>
      </c>
      <c r="BF8" s="37" t="str">
        <f t="shared" si="43"/>
        <v>0</v>
      </c>
      <c r="BG8" s="38"/>
      <c r="BH8" s="38"/>
      <c r="BI8" s="38"/>
      <c r="BJ8" s="38"/>
      <c r="BK8" s="38"/>
      <c r="BL8" s="38"/>
      <c r="BM8" s="38"/>
      <c r="BO8">
        <v>5100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>
        <v>2E-3</v>
      </c>
      <c r="F9">
        <v>0</v>
      </c>
      <c r="G9">
        <v>0</v>
      </c>
      <c r="H9">
        <v>0</v>
      </c>
      <c r="I9">
        <v>0</v>
      </c>
      <c r="J9">
        <v>2E-3</v>
      </c>
      <c r="K9">
        <v>0</v>
      </c>
      <c r="L9" s="41">
        <f t="shared" ca="1" si="4"/>
        <v>0</v>
      </c>
      <c r="M9" s="42">
        <f t="shared" si="5"/>
        <v>0</v>
      </c>
      <c r="N9" s="43">
        <f t="shared" si="6"/>
        <v>0</v>
      </c>
      <c r="O9" s="43">
        <f t="shared" si="7"/>
        <v>0</v>
      </c>
      <c r="P9" s="43">
        <f t="shared" si="8"/>
        <v>0</v>
      </c>
      <c r="Q9" s="43">
        <f t="shared" si="9"/>
        <v>0</v>
      </c>
      <c r="R9" s="43">
        <f t="shared" si="10"/>
        <v>0</v>
      </c>
      <c r="S9" s="44">
        <f t="shared" si="11"/>
        <v>0</v>
      </c>
      <c r="T9" s="198">
        <f t="shared" ca="1" si="12"/>
        <v>0</v>
      </c>
      <c r="U9" s="46">
        <v>425</v>
      </c>
      <c r="V9" s="46">
        <v>425</v>
      </c>
      <c r="W9" s="46">
        <v>425</v>
      </c>
      <c r="X9" s="46">
        <v>425</v>
      </c>
      <c r="Y9" s="46">
        <v>425</v>
      </c>
      <c r="Z9" s="46">
        <v>425</v>
      </c>
      <c r="AA9" s="46">
        <v>425</v>
      </c>
      <c r="AB9" s="197">
        <f t="shared" ca="1" si="13"/>
        <v>0</v>
      </c>
      <c r="AC9" s="50">
        <f t="shared" ca="1" si="14"/>
        <v>0</v>
      </c>
      <c r="AD9" s="50">
        <f t="shared" ca="1" si="15"/>
        <v>0</v>
      </c>
      <c r="AE9" s="50">
        <f t="shared" ca="1" si="16"/>
        <v>0</v>
      </c>
      <c r="AF9" s="50">
        <f t="shared" ca="1" si="17"/>
        <v>0</v>
      </c>
      <c r="AG9" s="50">
        <f t="shared" ca="1" si="18"/>
        <v>0</v>
      </c>
      <c r="AH9" s="51">
        <f t="shared" ca="1" si="19"/>
        <v>0</v>
      </c>
      <c r="AI9" s="35">
        <f t="shared" ca="1" si="20"/>
        <v>0</v>
      </c>
      <c r="AJ9" s="49">
        <f t="shared" ca="1" si="21"/>
        <v>0</v>
      </c>
      <c r="AK9" s="50">
        <f t="shared" ca="1" si="22"/>
        <v>0</v>
      </c>
      <c r="AL9" s="50">
        <f t="shared" ca="1" si="23"/>
        <v>0</v>
      </c>
      <c r="AM9" s="50">
        <f t="shared" ca="1" si="24"/>
        <v>0</v>
      </c>
      <c r="AN9" s="50">
        <f t="shared" ca="1" si="25"/>
        <v>0</v>
      </c>
      <c r="AO9" s="50">
        <f t="shared" ca="1" si="26"/>
        <v>0</v>
      </c>
      <c r="AP9" s="51">
        <f t="shared" ca="1" si="27"/>
        <v>0</v>
      </c>
      <c r="AQ9" s="36">
        <f t="shared" ca="1" si="28"/>
        <v>0</v>
      </c>
      <c r="AR9" s="49" t="str">
        <f t="shared" ca="1" si="29"/>
        <v/>
      </c>
      <c r="AS9" s="50" t="str">
        <f t="shared" ca="1" si="30"/>
        <v/>
      </c>
      <c r="AT9" s="50" t="str">
        <f t="shared" ca="1" si="31"/>
        <v/>
      </c>
      <c r="AU9" s="50" t="str">
        <f t="shared" ca="1" si="32"/>
        <v/>
      </c>
      <c r="AV9" s="50" t="str">
        <f t="shared" ca="1" si="33"/>
        <v/>
      </c>
      <c r="AW9" s="50" t="str">
        <f t="shared" ca="1" si="34"/>
        <v/>
      </c>
      <c r="AX9" s="51" t="str">
        <f t="shared" ca="1" si="35"/>
        <v/>
      </c>
      <c r="AY9" s="52" t="str">
        <f t="shared" ca="1" si="36"/>
        <v/>
      </c>
      <c r="AZ9" s="37">
        <f t="shared" si="37"/>
        <v>35416.666666666664</v>
      </c>
      <c r="BA9" s="37" t="str">
        <f t="shared" si="38"/>
        <v>0</v>
      </c>
      <c r="BB9" s="37" t="str">
        <f t="shared" si="39"/>
        <v>0</v>
      </c>
      <c r="BC9" s="37" t="str">
        <f t="shared" si="40"/>
        <v>0</v>
      </c>
      <c r="BD9" s="37" t="str">
        <f t="shared" si="41"/>
        <v>0</v>
      </c>
      <c r="BE9" s="37">
        <f t="shared" si="42"/>
        <v>35416.666666666664</v>
      </c>
      <c r="BF9" s="37" t="str">
        <f t="shared" si="43"/>
        <v>0</v>
      </c>
      <c r="BG9" s="38"/>
      <c r="BH9" s="38"/>
      <c r="BI9" s="38"/>
      <c r="BJ9" s="38"/>
      <c r="BK9" s="38"/>
      <c r="BL9" s="38"/>
      <c r="BM9" s="38"/>
      <c r="BO9">
        <v>5150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>
        <v>0</v>
      </c>
      <c r="F10">
        <v>0</v>
      </c>
      <c r="G10">
        <v>0</v>
      </c>
      <c r="H10">
        <v>0</v>
      </c>
      <c r="I10">
        <v>3.0000000000000001E-3</v>
      </c>
      <c r="J10">
        <v>0</v>
      </c>
      <c r="K10">
        <v>0</v>
      </c>
      <c r="L10" s="41">
        <f t="shared" ca="1" si="4"/>
        <v>0</v>
      </c>
      <c r="M10" s="42">
        <f t="shared" si="5"/>
        <v>0</v>
      </c>
      <c r="N10" s="43">
        <f t="shared" si="6"/>
        <v>0</v>
      </c>
      <c r="O10" s="43">
        <f t="shared" si="7"/>
        <v>0</v>
      </c>
      <c r="P10" s="43">
        <f t="shared" si="8"/>
        <v>0</v>
      </c>
      <c r="Q10" s="43">
        <f t="shared" si="9"/>
        <v>0</v>
      </c>
      <c r="R10" s="43">
        <f t="shared" si="10"/>
        <v>0</v>
      </c>
      <c r="S10" s="44">
        <f t="shared" si="11"/>
        <v>0</v>
      </c>
      <c r="T10" s="198">
        <f t="shared" ca="1" si="12"/>
        <v>0</v>
      </c>
      <c r="U10" s="46">
        <v>425</v>
      </c>
      <c r="V10" s="46">
        <v>425</v>
      </c>
      <c r="W10" s="46">
        <v>425</v>
      </c>
      <c r="X10" s="46">
        <v>425</v>
      </c>
      <c r="Y10" s="46">
        <v>425</v>
      </c>
      <c r="Z10" s="46">
        <v>425</v>
      </c>
      <c r="AA10" s="46">
        <v>425</v>
      </c>
      <c r="AB10" s="197">
        <f t="shared" ca="1" si="13"/>
        <v>0</v>
      </c>
      <c r="AC10" s="50">
        <f t="shared" ca="1" si="14"/>
        <v>0</v>
      </c>
      <c r="AD10" s="50">
        <f t="shared" ca="1" si="15"/>
        <v>0</v>
      </c>
      <c r="AE10" s="50">
        <f t="shared" ca="1" si="16"/>
        <v>0</v>
      </c>
      <c r="AF10" s="50">
        <f t="shared" ca="1" si="17"/>
        <v>0</v>
      </c>
      <c r="AG10" s="50">
        <f t="shared" ca="1" si="18"/>
        <v>0</v>
      </c>
      <c r="AH10" s="51">
        <f t="shared" ca="1" si="19"/>
        <v>0</v>
      </c>
      <c r="AI10" s="35">
        <f t="shared" ca="1" si="20"/>
        <v>0</v>
      </c>
      <c r="AJ10" s="49">
        <f t="shared" ca="1" si="21"/>
        <v>0</v>
      </c>
      <c r="AK10" s="50">
        <f t="shared" ca="1" si="22"/>
        <v>0</v>
      </c>
      <c r="AL10" s="50">
        <f t="shared" ca="1" si="23"/>
        <v>0</v>
      </c>
      <c r="AM10" s="50">
        <f t="shared" ca="1" si="24"/>
        <v>0</v>
      </c>
      <c r="AN10" s="50">
        <f t="shared" ca="1" si="25"/>
        <v>0</v>
      </c>
      <c r="AO10" s="50">
        <f t="shared" ca="1" si="26"/>
        <v>0</v>
      </c>
      <c r="AP10" s="51">
        <f t="shared" ca="1" si="27"/>
        <v>0</v>
      </c>
      <c r="AQ10" s="36">
        <f t="shared" ca="1" si="28"/>
        <v>0</v>
      </c>
      <c r="AR10" s="49" t="str">
        <f t="shared" ca="1" si="29"/>
        <v/>
      </c>
      <c r="AS10" s="50" t="str">
        <f t="shared" ca="1" si="30"/>
        <v/>
      </c>
      <c r="AT10" s="50" t="str">
        <f t="shared" ca="1" si="31"/>
        <v/>
      </c>
      <c r="AU10" s="50" t="str">
        <f t="shared" ca="1" si="32"/>
        <v/>
      </c>
      <c r="AV10" s="50" t="str">
        <f t="shared" ca="1" si="33"/>
        <v/>
      </c>
      <c r="AW10" s="50" t="str">
        <f t="shared" ca="1" si="34"/>
        <v/>
      </c>
      <c r="AX10" s="51" t="str">
        <f t="shared" ca="1" si="35"/>
        <v/>
      </c>
      <c r="AY10" s="52" t="str">
        <f t="shared" ca="1" si="36"/>
        <v/>
      </c>
      <c r="AZ10" s="37" t="str">
        <f t="shared" si="37"/>
        <v>0</v>
      </c>
      <c r="BA10" s="37" t="str">
        <f t="shared" si="38"/>
        <v>0</v>
      </c>
      <c r="BB10" s="37" t="str">
        <f t="shared" si="39"/>
        <v>0</v>
      </c>
      <c r="BC10" s="37" t="str">
        <f t="shared" si="40"/>
        <v>0</v>
      </c>
      <c r="BD10" s="37">
        <f t="shared" si="41"/>
        <v>23611.111111111109</v>
      </c>
      <c r="BE10" s="37" t="str">
        <f t="shared" si="42"/>
        <v>0</v>
      </c>
      <c r="BF10" s="37" t="str">
        <f t="shared" si="43"/>
        <v>0</v>
      </c>
      <c r="BG10" s="38"/>
      <c r="BH10" s="38"/>
      <c r="BI10" s="38"/>
      <c r="BJ10" s="38"/>
      <c r="BK10" s="38"/>
      <c r="BL10" s="38"/>
      <c r="BM10" s="38"/>
      <c r="BO10">
        <v>5300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>
        <v>0</v>
      </c>
      <c r="F11">
        <v>1E-3</v>
      </c>
      <c r="G11">
        <v>0</v>
      </c>
      <c r="H11">
        <v>0</v>
      </c>
      <c r="I11">
        <v>1E-3</v>
      </c>
      <c r="J11">
        <v>0</v>
      </c>
      <c r="K11">
        <v>0</v>
      </c>
      <c r="L11" s="41">
        <f t="shared" ca="1" si="4"/>
        <v>0</v>
      </c>
      <c r="M11" s="42">
        <f t="shared" si="5"/>
        <v>0</v>
      </c>
      <c r="N11" s="43">
        <f t="shared" si="6"/>
        <v>0</v>
      </c>
      <c r="O11" s="43">
        <f t="shared" si="7"/>
        <v>0</v>
      </c>
      <c r="P11" s="43">
        <f t="shared" si="8"/>
        <v>0</v>
      </c>
      <c r="Q11" s="43">
        <f t="shared" si="9"/>
        <v>0</v>
      </c>
      <c r="R11" s="43">
        <f t="shared" si="10"/>
        <v>0</v>
      </c>
      <c r="S11" s="44">
        <f t="shared" si="11"/>
        <v>0</v>
      </c>
      <c r="T11" s="198">
        <f t="shared" ca="1" si="12"/>
        <v>0</v>
      </c>
      <c r="U11" s="46">
        <v>425</v>
      </c>
      <c r="V11" s="46">
        <v>425</v>
      </c>
      <c r="W11" s="46">
        <v>425</v>
      </c>
      <c r="X11" s="46">
        <v>425</v>
      </c>
      <c r="Y11" s="46">
        <v>425</v>
      </c>
      <c r="Z11" s="46">
        <v>425</v>
      </c>
      <c r="AA11" s="46">
        <v>425</v>
      </c>
      <c r="AB11" s="197">
        <f t="shared" ca="1" si="13"/>
        <v>0</v>
      </c>
      <c r="AC11" s="50">
        <f t="shared" ca="1" si="14"/>
        <v>0</v>
      </c>
      <c r="AD11" s="50">
        <f t="shared" ca="1" si="15"/>
        <v>0</v>
      </c>
      <c r="AE11" s="50">
        <f t="shared" ca="1" si="16"/>
        <v>0</v>
      </c>
      <c r="AF11" s="50">
        <f t="shared" ca="1" si="17"/>
        <v>0</v>
      </c>
      <c r="AG11" s="50">
        <f t="shared" ca="1" si="18"/>
        <v>0</v>
      </c>
      <c r="AH11" s="51">
        <f t="shared" ca="1" si="19"/>
        <v>0</v>
      </c>
      <c r="AI11" s="35">
        <f t="shared" ca="1" si="20"/>
        <v>0</v>
      </c>
      <c r="AJ11" s="49">
        <f t="shared" ca="1" si="21"/>
        <v>0</v>
      </c>
      <c r="AK11" s="50">
        <f t="shared" ca="1" si="22"/>
        <v>0</v>
      </c>
      <c r="AL11" s="50">
        <f t="shared" ca="1" si="23"/>
        <v>0</v>
      </c>
      <c r="AM11" s="50">
        <f t="shared" ca="1" si="24"/>
        <v>0</v>
      </c>
      <c r="AN11" s="50">
        <f t="shared" ca="1" si="25"/>
        <v>0</v>
      </c>
      <c r="AO11" s="50">
        <f t="shared" ca="1" si="26"/>
        <v>0</v>
      </c>
      <c r="AP11" s="51">
        <f t="shared" ca="1" si="27"/>
        <v>0</v>
      </c>
      <c r="AQ11" s="36">
        <f t="shared" ca="1" si="28"/>
        <v>0</v>
      </c>
      <c r="AR11" s="49" t="str">
        <f t="shared" ca="1" si="29"/>
        <v/>
      </c>
      <c r="AS11" s="50" t="str">
        <f t="shared" ca="1" si="30"/>
        <v/>
      </c>
      <c r="AT11" s="50" t="str">
        <f t="shared" ca="1" si="31"/>
        <v/>
      </c>
      <c r="AU11" s="50" t="str">
        <f t="shared" ca="1" si="32"/>
        <v/>
      </c>
      <c r="AV11" s="50" t="str">
        <f t="shared" ca="1" si="33"/>
        <v/>
      </c>
      <c r="AW11" s="50" t="str">
        <f t="shared" ca="1" si="34"/>
        <v/>
      </c>
      <c r="AX11" s="51" t="str">
        <f t="shared" ca="1" si="35"/>
        <v/>
      </c>
      <c r="AY11" s="52" t="str">
        <f t="shared" ca="1" si="36"/>
        <v/>
      </c>
      <c r="AZ11" s="37" t="str">
        <f t="shared" si="37"/>
        <v>0</v>
      </c>
      <c r="BA11" s="37">
        <f t="shared" si="38"/>
        <v>70833.333333333328</v>
      </c>
      <c r="BB11" s="37" t="str">
        <f t="shared" si="39"/>
        <v>0</v>
      </c>
      <c r="BC11" s="37" t="str">
        <f t="shared" si="40"/>
        <v>0</v>
      </c>
      <c r="BD11" s="37">
        <f t="shared" si="41"/>
        <v>70833.333333333328</v>
      </c>
      <c r="BE11" s="37" t="str">
        <f t="shared" si="42"/>
        <v>0</v>
      </c>
      <c r="BF11" s="37" t="str">
        <f t="shared" si="43"/>
        <v>0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>
        <v>1E-3</v>
      </c>
      <c r="F12">
        <v>0.02</v>
      </c>
      <c r="G12">
        <v>6.0000000000000001E-3</v>
      </c>
      <c r="H12">
        <v>2E-3</v>
      </c>
      <c r="I12">
        <v>0</v>
      </c>
      <c r="J12">
        <v>0</v>
      </c>
      <c r="K12">
        <v>1E-3</v>
      </c>
      <c r="L12" s="41">
        <f t="shared" ca="1" si="4"/>
        <v>0</v>
      </c>
      <c r="M12" s="42">
        <f t="shared" si="5"/>
        <v>0</v>
      </c>
      <c r="N12" s="43">
        <f t="shared" si="6"/>
        <v>0</v>
      </c>
      <c r="O12" s="43">
        <f t="shared" si="7"/>
        <v>0</v>
      </c>
      <c r="P12" s="43">
        <f t="shared" si="8"/>
        <v>0</v>
      </c>
      <c r="Q12" s="43">
        <f t="shared" si="9"/>
        <v>0</v>
      </c>
      <c r="R12" s="43">
        <f t="shared" si="10"/>
        <v>0</v>
      </c>
      <c r="S12" s="44">
        <f t="shared" si="11"/>
        <v>0</v>
      </c>
      <c r="T12" s="198">
        <f t="shared" ca="1" si="12"/>
        <v>0</v>
      </c>
      <c r="U12" s="46">
        <v>425</v>
      </c>
      <c r="V12" s="46">
        <v>425</v>
      </c>
      <c r="W12" s="46">
        <v>425</v>
      </c>
      <c r="X12" s="46">
        <v>425</v>
      </c>
      <c r="Y12" s="46">
        <v>425</v>
      </c>
      <c r="Z12" s="46">
        <v>425</v>
      </c>
      <c r="AA12" s="46">
        <v>425</v>
      </c>
      <c r="AB12" s="197">
        <f t="shared" ca="1" si="13"/>
        <v>0</v>
      </c>
      <c r="AC12" s="50">
        <f t="shared" ca="1" si="14"/>
        <v>0</v>
      </c>
      <c r="AD12" s="50">
        <f t="shared" ca="1" si="15"/>
        <v>0</v>
      </c>
      <c r="AE12" s="50">
        <f t="shared" ca="1" si="16"/>
        <v>0</v>
      </c>
      <c r="AF12" s="50">
        <f t="shared" ca="1" si="17"/>
        <v>0</v>
      </c>
      <c r="AG12" s="50">
        <f t="shared" ca="1" si="18"/>
        <v>0</v>
      </c>
      <c r="AH12" s="51">
        <f t="shared" ca="1" si="19"/>
        <v>0</v>
      </c>
      <c r="AI12" s="35">
        <f t="shared" ca="1" si="20"/>
        <v>0</v>
      </c>
      <c r="AJ12" s="49">
        <f t="shared" ca="1" si="21"/>
        <v>0</v>
      </c>
      <c r="AK12" s="50">
        <f t="shared" ca="1" si="22"/>
        <v>0</v>
      </c>
      <c r="AL12" s="50">
        <f t="shared" ca="1" si="23"/>
        <v>0</v>
      </c>
      <c r="AM12" s="50">
        <f t="shared" ca="1" si="24"/>
        <v>0</v>
      </c>
      <c r="AN12" s="50">
        <f t="shared" ca="1" si="25"/>
        <v>0</v>
      </c>
      <c r="AO12" s="50">
        <f t="shared" ca="1" si="26"/>
        <v>0</v>
      </c>
      <c r="AP12" s="51">
        <f t="shared" ca="1" si="27"/>
        <v>0</v>
      </c>
      <c r="AQ12" s="36">
        <f t="shared" ca="1" si="28"/>
        <v>0</v>
      </c>
      <c r="AR12" s="49" t="str">
        <f t="shared" ca="1" si="29"/>
        <v/>
      </c>
      <c r="AS12" s="50" t="str">
        <f t="shared" ca="1" si="30"/>
        <v/>
      </c>
      <c r="AT12" s="50" t="str">
        <f t="shared" ca="1" si="31"/>
        <v/>
      </c>
      <c r="AU12" s="50" t="str">
        <f t="shared" ca="1" si="32"/>
        <v/>
      </c>
      <c r="AV12" s="50" t="str">
        <f t="shared" ca="1" si="33"/>
        <v/>
      </c>
      <c r="AW12" s="50" t="str">
        <f t="shared" ca="1" si="34"/>
        <v/>
      </c>
      <c r="AX12" s="51" t="str">
        <f t="shared" ca="1" si="35"/>
        <v/>
      </c>
      <c r="AY12" s="52" t="str">
        <f t="shared" ca="1" si="36"/>
        <v/>
      </c>
      <c r="AZ12" s="37">
        <f t="shared" si="37"/>
        <v>70833.333333333328</v>
      </c>
      <c r="BA12" s="37">
        <f t="shared" si="38"/>
        <v>3541.6666666666665</v>
      </c>
      <c r="BB12" s="37">
        <f t="shared" si="39"/>
        <v>11805.555555555555</v>
      </c>
      <c r="BC12" s="37">
        <f t="shared" si="40"/>
        <v>35416.666666666664</v>
      </c>
      <c r="BD12" s="37" t="str">
        <f t="shared" si="41"/>
        <v>0</v>
      </c>
      <c r="BE12" s="37" t="str">
        <f t="shared" si="42"/>
        <v>0</v>
      </c>
      <c r="BF12" s="37">
        <f t="shared" si="43"/>
        <v>70833.333333333328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>
        <v>0</v>
      </c>
      <c r="F13">
        <v>2E-3</v>
      </c>
      <c r="G13">
        <v>0</v>
      </c>
      <c r="H13">
        <v>1E-3</v>
      </c>
      <c r="I13">
        <v>1E-3</v>
      </c>
      <c r="J13">
        <v>0</v>
      </c>
      <c r="K13">
        <v>0</v>
      </c>
      <c r="L13" s="41">
        <f t="shared" ca="1" si="4"/>
        <v>0</v>
      </c>
      <c r="M13" s="42">
        <f t="shared" si="5"/>
        <v>0</v>
      </c>
      <c r="N13" s="43">
        <f t="shared" si="6"/>
        <v>0</v>
      </c>
      <c r="O13" s="43">
        <f t="shared" si="7"/>
        <v>0</v>
      </c>
      <c r="P13" s="43">
        <f t="shared" si="8"/>
        <v>0</v>
      </c>
      <c r="Q13" s="43">
        <f t="shared" si="9"/>
        <v>0</v>
      </c>
      <c r="R13" s="43">
        <f t="shared" si="10"/>
        <v>0</v>
      </c>
      <c r="S13" s="44">
        <f t="shared" si="11"/>
        <v>0</v>
      </c>
      <c r="T13" s="198">
        <f t="shared" ca="1" si="12"/>
        <v>0</v>
      </c>
      <c r="U13" s="46">
        <v>425</v>
      </c>
      <c r="V13" s="46">
        <v>425</v>
      </c>
      <c r="W13" s="46">
        <v>425</v>
      </c>
      <c r="X13" s="46">
        <v>425</v>
      </c>
      <c r="Y13" s="46">
        <v>425</v>
      </c>
      <c r="Z13" s="46">
        <v>425</v>
      </c>
      <c r="AA13" s="46">
        <v>425</v>
      </c>
      <c r="AB13" s="197">
        <f t="shared" ca="1" si="13"/>
        <v>0</v>
      </c>
      <c r="AC13" s="50">
        <f t="shared" ca="1" si="14"/>
        <v>0</v>
      </c>
      <c r="AD13" s="50">
        <f t="shared" ca="1" si="15"/>
        <v>0</v>
      </c>
      <c r="AE13" s="50">
        <f t="shared" ca="1" si="16"/>
        <v>0</v>
      </c>
      <c r="AF13" s="50">
        <f t="shared" ca="1" si="17"/>
        <v>0</v>
      </c>
      <c r="AG13" s="50">
        <f t="shared" ca="1" si="18"/>
        <v>0</v>
      </c>
      <c r="AH13" s="51">
        <f t="shared" ca="1" si="19"/>
        <v>0</v>
      </c>
      <c r="AI13" s="35">
        <f t="shared" ca="1" si="20"/>
        <v>0</v>
      </c>
      <c r="AJ13" s="49">
        <f t="shared" ca="1" si="21"/>
        <v>0</v>
      </c>
      <c r="AK13" s="50">
        <f t="shared" ca="1" si="22"/>
        <v>0</v>
      </c>
      <c r="AL13" s="50">
        <f t="shared" ca="1" si="23"/>
        <v>0</v>
      </c>
      <c r="AM13" s="50">
        <f t="shared" ca="1" si="24"/>
        <v>0</v>
      </c>
      <c r="AN13" s="50">
        <f t="shared" ca="1" si="25"/>
        <v>0</v>
      </c>
      <c r="AO13" s="50">
        <f t="shared" ca="1" si="26"/>
        <v>0</v>
      </c>
      <c r="AP13" s="51">
        <f t="shared" ca="1" si="27"/>
        <v>0</v>
      </c>
      <c r="AQ13" s="36">
        <f t="shared" ca="1" si="28"/>
        <v>0</v>
      </c>
      <c r="AR13" s="49" t="str">
        <f t="shared" ca="1" si="29"/>
        <v/>
      </c>
      <c r="AS13" s="50" t="str">
        <f t="shared" ca="1" si="30"/>
        <v/>
      </c>
      <c r="AT13" s="50" t="str">
        <f t="shared" ca="1" si="31"/>
        <v/>
      </c>
      <c r="AU13" s="50" t="str">
        <f t="shared" ca="1" si="32"/>
        <v/>
      </c>
      <c r="AV13" s="50" t="str">
        <f t="shared" ca="1" si="33"/>
        <v/>
      </c>
      <c r="AW13" s="50" t="str">
        <f t="shared" ca="1" si="34"/>
        <v/>
      </c>
      <c r="AX13" s="51" t="str">
        <f t="shared" ca="1" si="35"/>
        <v/>
      </c>
      <c r="AY13" s="52" t="str">
        <f t="shared" ca="1" si="36"/>
        <v/>
      </c>
      <c r="AZ13" s="37" t="str">
        <f t="shared" si="37"/>
        <v>0</v>
      </c>
      <c r="BA13" s="37">
        <f t="shared" si="38"/>
        <v>35416.666666666664</v>
      </c>
      <c r="BB13" s="37" t="str">
        <f t="shared" si="39"/>
        <v>0</v>
      </c>
      <c r="BC13" s="37">
        <f t="shared" si="40"/>
        <v>70833.333333333328</v>
      </c>
      <c r="BD13" s="37">
        <f t="shared" si="41"/>
        <v>70833.333333333328</v>
      </c>
      <c r="BE13" s="37" t="str">
        <f t="shared" si="42"/>
        <v>0</v>
      </c>
      <c r="BF13" s="37" t="str">
        <f t="shared" si="43"/>
        <v>0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>
        <v>0</v>
      </c>
      <c r="F14">
        <v>3.0000000000000001E-3</v>
      </c>
      <c r="G14">
        <v>1E-3</v>
      </c>
      <c r="H14">
        <v>0</v>
      </c>
      <c r="I14">
        <v>0</v>
      </c>
      <c r="J14">
        <v>6.0000000000000001E-3</v>
      </c>
      <c r="K14">
        <v>0</v>
      </c>
      <c r="L14" s="41">
        <f t="shared" ca="1" si="4"/>
        <v>0</v>
      </c>
      <c r="M14" s="42">
        <f t="shared" si="5"/>
        <v>0</v>
      </c>
      <c r="N14" s="43">
        <f t="shared" si="6"/>
        <v>0</v>
      </c>
      <c r="O14" s="43">
        <f t="shared" si="7"/>
        <v>0</v>
      </c>
      <c r="P14" s="43">
        <f t="shared" si="8"/>
        <v>0</v>
      </c>
      <c r="Q14" s="43">
        <f t="shared" si="9"/>
        <v>0</v>
      </c>
      <c r="R14" s="43">
        <f t="shared" si="10"/>
        <v>0</v>
      </c>
      <c r="S14" s="44">
        <f t="shared" si="11"/>
        <v>0</v>
      </c>
      <c r="T14" s="198">
        <f t="shared" ca="1" si="12"/>
        <v>0</v>
      </c>
      <c r="U14" s="46">
        <v>425</v>
      </c>
      <c r="V14" s="46">
        <v>425</v>
      </c>
      <c r="W14" s="46">
        <v>425</v>
      </c>
      <c r="X14" s="46">
        <v>425</v>
      </c>
      <c r="Y14" s="46">
        <v>425</v>
      </c>
      <c r="Z14" s="46">
        <v>425</v>
      </c>
      <c r="AA14" s="46">
        <v>425</v>
      </c>
      <c r="AB14" s="197">
        <f t="shared" ca="1" si="13"/>
        <v>0</v>
      </c>
      <c r="AC14" s="50">
        <f t="shared" ca="1" si="14"/>
        <v>0</v>
      </c>
      <c r="AD14" s="50">
        <f t="shared" ca="1" si="15"/>
        <v>0</v>
      </c>
      <c r="AE14" s="50">
        <f t="shared" ca="1" si="16"/>
        <v>0</v>
      </c>
      <c r="AF14" s="50">
        <f t="shared" ca="1" si="17"/>
        <v>0</v>
      </c>
      <c r="AG14" s="50">
        <f t="shared" ca="1" si="18"/>
        <v>0</v>
      </c>
      <c r="AH14" s="51">
        <f t="shared" ca="1" si="19"/>
        <v>0</v>
      </c>
      <c r="AI14" s="35">
        <f t="shared" ca="1" si="20"/>
        <v>0</v>
      </c>
      <c r="AJ14" s="49">
        <f t="shared" ca="1" si="21"/>
        <v>0</v>
      </c>
      <c r="AK14" s="50">
        <f t="shared" ca="1" si="22"/>
        <v>0</v>
      </c>
      <c r="AL14" s="50">
        <f t="shared" ca="1" si="23"/>
        <v>0</v>
      </c>
      <c r="AM14" s="50">
        <f t="shared" ca="1" si="24"/>
        <v>0</v>
      </c>
      <c r="AN14" s="50">
        <f t="shared" ca="1" si="25"/>
        <v>0</v>
      </c>
      <c r="AO14" s="50">
        <f t="shared" ca="1" si="26"/>
        <v>0</v>
      </c>
      <c r="AP14" s="51">
        <f t="shared" ca="1" si="27"/>
        <v>0</v>
      </c>
      <c r="AQ14" s="36">
        <f t="shared" ca="1" si="28"/>
        <v>0</v>
      </c>
      <c r="AR14" s="49" t="str">
        <f t="shared" ca="1" si="29"/>
        <v/>
      </c>
      <c r="AS14" s="50" t="str">
        <f t="shared" ca="1" si="30"/>
        <v/>
      </c>
      <c r="AT14" s="50" t="str">
        <f t="shared" ca="1" si="31"/>
        <v/>
      </c>
      <c r="AU14" s="50" t="str">
        <f t="shared" ca="1" si="32"/>
        <v/>
      </c>
      <c r="AV14" s="50" t="str">
        <f t="shared" ca="1" si="33"/>
        <v/>
      </c>
      <c r="AW14" s="50" t="str">
        <f t="shared" ca="1" si="34"/>
        <v/>
      </c>
      <c r="AX14" s="51" t="str">
        <f t="shared" ca="1" si="35"/>
        <v/>
      </c>
      <c r="AY14" s="52" t="str">
        <f t="shared" ca="1" si="36"/>
        <v/>
      </c>
      <c r="AZ14" s="37" t="str">
        <f t="shared" si="37"/>
        <v>0</v>
      </c>
      <c r="BA14" s="37">
        <f t="shared" si="38"/>
        <v>23611.111111111109</v>
      </c>
      <c r="BB14" s="37">
        <f t="shared" si="39"/>
        <v>70833.333333333328</v>
      </c>
      <c r="BC14" s="37" t="str">
        <f t="shared" si="40"/>
        <v>0</v>
      </c>
      <c r="BD14" s="37" t="str">
        <f t="shared" si="41"/>
        <v>0</v>
      </c>
      <c r="BE14" s="37">
        <f t="shared" si="42"/>
        <v>11805.555555555555</v>
      </c>
      <c r="BF14" s="37" t="str">
        <f t="shared" si="43"/>
        <v>0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>
        <v>1.4999999999999999E-2</v>
      </c>
      <c r="F15">
        <v>0.01</v>
      </c>
      <c r="G15">
        <v>4.0000000000000001E-3</v>
      </c>
      <c r="H15">
        <v>1.2999999999999999E-2</v>
      </c>
      <c r="I15">
        <v>0</v>
      </c>
      <c r="J15">
        <v>0.03</v>
      </c>
      <c r="K15">
        <v>8.9999999999999993E-3</v>
      </c>
      <c r="L15" s="41">
        <f t="shared" ca="1" si="4"/>
        <v>156</v>
      </c>
      <c r="M15" s="42">
        <f t="shared" si="5"/>
        <v>2</v>
      </c>
      <c r="N15" s="43">
        <f t="shared" si="6"/>
        <v>0</v>
      </c>
      <c r="O15" s="43">
        <f t="shared" si="7"/>
        <v>0</v>
      </c>
      <c r="P15" s="43">
        <f t="shared" si="8"/>
        <v>2</v>
      </c>
      <c r="Q15" s="43">
        <f t="shared" si="9"/>
        <v>0</v>
      </c>
      <c r="R15" s="43">
        <f t="shared" si="10"/>
        <v>2</v>
      </c>
      <c r="S15" s="44">
        <f t="shared" si="11"/>
        <v>0</v>
      </c>
      <c r="T15" s="198">
        <f t="shared" ca="1" si="12"/>
        <v>26</v>
      </c>
      <c r="U15" s="46">
        <v>425</v>
      </c>
      <c r="V15" s="46">
        <v>425</v>
      </c>
      <c r="W15" s="46">
        <v>425</v>
      </c>
      <c r="X15" s="46">
        <v>425</v>
      </c>
      <c r="Y15" s="46">
        <v>425</v>
      </c>
      <c r="Z15" s="46">
        <v>425</v>
      </c>
      <c r="AA15" s="46">
        <v>425</v>
      </c>
      <c r="AB15" s="197">
        <f t="shared" ca="1" si="13"/>
        <v>3400</v>
      </c>
      <c r="AC15" s="50">
        <f t="shared" ca="1" si="14"/>
        <v>0</v>
      </c>
      <c r="AD15" s="50">
        <f t="shared" ca="1" si="15"/>
        <v>0</v>
      </c>
      <c r="AE15" s="50">
        <f t="shared" ca="1" si="16"/>
        <v>4250</v>
      </c>
      <c r="AF15" s="50">
        <f t="shared" ca="1" si="17"/>
        <v>0</v>
      </c>
      <c r="AG15" s="50">
        <f t="shared" ca="1" si="18"/>
        <v>3400</v>
      </c>
      <c r="AH15" s="51">
        <f t="shared" ca="1" si="19"/>
        <v>0</v>
      </c>
      <c r="AI15" s="35">
        <f t="shared" ca="1" si="20"/>
        <v>11050</v>
      </c>
      <c r="AJ15" s="49">
        <f t="shared" ca="1" si="21"/>
        <v>0.72</v>
      </c>
      <c r="AK15" s="50">
        <f t="shared" ca="1" si="22"/>
        <v>0</v>
      </c>
      <c r="AL15" s="50">
        <f t="shared" ca="1" si="23"/>
        <v>0</v>
      </c>
      <c r="AM15" s="50">
        <f t="shared" ca="1" si="24"/>
        <v>0.77999999999999992</v>
      </c>
      <c r="AN15" s="50">
        <f t="shared" ca="1" si="25"/>
        <v>0</v>
      </c>
      <c r="AO15" s="50">
        <f t="shared" ca="1" si="26"/>
        <v>1.44</v>
      </c>
      <c r="AP15" s="51">
        <f t="shared" ca="1" si="27"/>
        <v>0</v>
      </c>
      <c r="AQ15" s="36">
        <f t="shared" ca="1" si="28"/>
        <v>2.94</v>
      </c>
      <c r="AR15" s="49">
        <f t="shared" ca="1" si="29"/>
        <v>4722.2222222222226</v>
      </c>
      <c r="AS15" s="50" t="str">
        <f t="shared" ca="1" si="30"/>
        <v/>
      </c>
      <c r="AT15" s="50" t="str">
        <f t="shared" ca="1" si="31"/>
        <v/>
      </c>
      <c r="AU15" s="50">
        <f t="shared" ca="1" si="32"/>
        <v>5448.7179487179492</v>
      </c>
      <c r="AV15" s="50" t="str">
        <f t="shared" ca="1" si="33"/>
        <v/>
      </c>
      <c r="AW15" s="50">
        <f t="shared" ca="1" si="34"/>
        <v>2361.1111111111113</v>
      </c>
      <c r="AX15" s="51" t="str">
        <f t="shared" ca="1" si="35"/>
        <v/>
      </c>
      <c r="AY15" s="52">
        <f t="shared" ca="1" si="36"/>
        <v>3758.5034013605441</v>
      </c>
      <c r="AZ15" s="37">
        <f t="shared" si="37"/>
        <v>4722.2222222222217</v>
      </c>
      <c r="BA15" s="37">
        <f t="shared" si="38"/>
        <v>7083.333333333333</v>
      </c>
      <c r="BB15" s="37">
        <f t="shared" si="39"/>
        <v>17708.333333333332</v>
      </c>
      <c r="BC15" s="37">
        <f t="shared" si="40"/>
        <v>5448.7179487179483</v>
      </c>
      <c r="BD15" s="37" t="str">
        <f t="shared" si="41"/>
        <v>0</v>
      </c>
      <c r="BE15" s="37">
        <f t="shared" si="42"/>
        <v>2361.1111111111109</v>
      </c>
      <c r="BF15" s="37">
        <f t="shared" si="43"/>
        <v>7870.3703703703704</v>
      </c>
      <c r="BG15" s="38">
        <v>2</v>
      </c>
      <c r="BH15" s="38"/>
      <c r="BI15" s="38"/>
      <c r="BJ15" s="38">
        <v>2</v>
      </c>
      <c r="BK15" s="38"/>
      <c r="BL15" s="38">
        <v>2</v>
      </c>
      <c r="BM15" s="38"/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>
        <v>8.9999999999999993E-3</v>
      </c>
      <c r="F16">
        <v>5.0000000000000001E-3</v>
      </c>
      <c r="G16">
        <v>4.0000000000000001E-3</v>
      </c>
      <c r="H16">
        <v>5.0000000000000001E-3</v>
      </c>
      <c r="I16">
        <v>1E-3</v>
      </c>
      <c r="J16">
        <v>8.9999999999999993E-3</v>
      </c>
      <c r="K16">
        <v>2E-3</v>
      </c>
      <c r="L16" s="41">
        <f t="shared" ca="1" si="4"/>
        <v>0</v>
      </c>
      <c r="M16" s="42">
        <f t="shared" si="5"/>
        <v>0</v>
      </c>
      <c r="N16" s="43">
        <f t="shared" si="6"/>
        <v>0</v>
      </c>
      <c r="O16" s="43">
        <f t="shared" si="7"/>
        <v>0</v>
      </c>
      <c r="P16" s="43">
        <f t="shared" si="8"/>
        <v>0</v>
      </c>
      <c r="Q16" s="43">
        <f t="shared" si="9"/>
        <v>0</v>
      </c>
      <c r="R16" s="43">
        <f t="shared" si="10"/>
        <v>0</v>
      </c>
      <c r="S16" s="44">
        <f t="shared" si="11"/>
        <v>0</v>
      </c>
      <c r="T16" s="198">
        <f t="shared" ca="1" si="12"/>
        <v>0</v>
      </c>
      <c r="U16" s="46">
        <v>425</v>
      </c>
      <c r="V16" s="46">
        <v>425</v>
      </c>
      <c r="W16" s="46">
        <v>425</v>
      </c>
      <c r="X16" s="46">
        <v>425</v>
      </c>
      <c r="Y16" s="46">
        <v>425</v>
      </c>
      <c r="Z16" s="46">
        <v>425</v>
      </c>
      <c r="AA16" s="46">
        <v>425</v>
      </c>
      <c r="AB16" s="197">
        <f t="shared" ca="1" si="13"/>
        <v>0</v>
      </c>
      <c r="AC16" s="50">
        <f t="shared" ca="1" si="14"/>
        <v>0</v>
      </c>
      <c r="AD16" s="50">
        <f t="shared" ca="1" si="15"/>
        <v>0</v>
      </c>
      <c r="AE16" s="50">
        <f t="shared" ca="1" si="16"/>
        <v>0</v>
      </c>
      <c r="AF16" s="50">
        <f t="shared" ca="1" si="17"/>
        <v>0</v>
      </c>
      <c r="AG16" s="50">
        <f t="shared" ca="1" si="18"/>
        <v>0</v>
      </c>
      <c r="AH16" s="51">
        <f t="shared" ca="1" si="19"/>
        <v>0</v>
      </c>
      <c r="AI16" s="35">
        <f t="shared" ca="1" si="20"/>
        <v>0</v>
      </c>
      <c r="AJ16" s="49">
        <f t="shared" ca="1" si="21"/>
        <v>0</v>
      </c>
      <c r="AK16" s="50">
        <f t="shared" ca="1" si="22"/>
        <v>0</v>
      </c>
      <c r="AL16" s="50">
        <f t="shared" ca="1" si="23"/>
        <v>0</v>
      </c>
      <c r="AM16" s="50">
        <f t="shared" ca="1" si="24"/>
        <v>0</v>
      </c>
      <c r="AN16" s="50">
        <f t="shared" ca="1" si="25"/>
        <v>0</v>
      </c>
      <c r="AO16" s="50">
        <f t="shared" ca="1" si="26"/>
        <v>0</v>
      </c>
      <c r="AP16" s="51">
        <f t="shared" ca="1" si="27"/>
        <v>0</v>
      </c>
      <c r="AQ16" s="36">
        <f t="shared" ca="1" si="28"/>
        <v>0</v>
      </c>
      <c r="AR16" s="49" t="str">
        <f t="shared" ca="1" si="29"/>
        <v/>
      </c>
      <c r="AS16" s="50" t="str">
        <f t="shared" ca="1" si="30"/>
        <v/>
      </c>
      <c r="AT16" s="50" t="str">
        <f t="shared" ca="1" si="31"/>
        <v/>
      </c>
      <c r="AU16" s="50" t="str">
        <f t="shared" ca="1" si="32"/>
        <v/>
      </c>
      <c r="AV16" s="50" t="str">
        <f t="shared" ca="1" si="33"/>
        <v/>
      </c>
      <c r="AW16" s="50" t="str">
        <f t="shared" ca="1" si="34"/>
        <v/>
      </c>
      <c r="AX16" s="51" t="str">
        <f t="shared" ca="1" si="35"/>
        <v/>
      </c>
      <c r="AY16" s="52" t="str">
        <f t="shared" ca="1" si="36"/>
        <v/>
      </c>
      <c r="AZ16" s="37">
        <f t="shared" si="37"/>
        <v>7870.3703703703704</v>
      </c>
      <c r="BA16" s="37">
        <f t="shared" si="38"/>
        <v>14166.666666666666</v>
      </c>
      <c r="BB16" s="37">
        <f t="shared" si="39"/>
        <v>17708.333333333332</v>
      </c>
      <c r="BC16" s="37">
        <f t="shared" si="40"/>
        <v>14166.666666666666</v>
      </c>
      <c r="BD16" s="37">
        <f t="shared" si="41"/>
        <v>70833.333333333328</v>
      </c>
      <c r="BE16" s="37">
        <f t="shared" si="42"/>
        <v>7870.3703703703704</v>
      </c>
      <c r="BF16" s="37">
        <f t="shared" si="43"/>
        <v>35416.666666666664</v>
      </c>
      <c r="BG16" s="38"/>
      <c r="BH16" s="38"/>
      <c r="BI16" s="38"/>
      <c r="BJ16" s="38"/>
      <c r="BK16" s="38"/>
      <c r="BL16" s="38"/>
      <c r="BM16" s="38"/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>
        <v>1E-3</v>
      </c>
      <c r="F17">
        <v>2E-3</v>
      </c>
      <c r="G17">
        <v>0.02</v>
      </c>
      <c r="H17">
        <v>1E-3</v>
      </c>
      <c r="I17">
        <v>2.5000000000000001E-2</v>
      </c>
      <c r="J17">
        <v>6.0000000000000001E-3</v>
      </c>
      <c r="K17">
        <v>1.0999999999999999E-2</v>
      </c>
      <c r="L17" s="41">
        <f t="shared" ca="1" si="4"/>
        <v>168</v>
      </c>
      <c r="M17" s="42">
        <f t="shared" si="5"/>
        <v>0</v>
      </c>
      <c r="N17" s="43">
        <f t="shared" si="6"/>
        <v>0</v>
      </c>
      <c r="O17" s="43">
        <f t="shared" si="7"/>
        <v>2</v>
      </c>
      <c r="P17" s="43">
        <f t="shared" si="8"/>
        <v>0</v>
      </c>
      <c r="Q17" s="43">
        <f t="shared" si="9"/>
        <v>2</v>
      </c>
      <c r="R17" s="43">
        <f t="shared" si="10"/>
        <v>0</v>
      </c>
      <c r="S17" s="44">
        <f t="shared" si="11"/>
        <v>2</v>
      </c>
      <c r="T17" s="198">
        <f t="shared" ca="1" si="12"/>
        <v>28</v>
      </c>
      <c r="U17" s="46">
        <v>425</v>
      </c>
      <c r="V17" s="46">
        <v>425</v>
      </c>
      <c r="W17" s="46">
        <v>425</v>
      </c>
      <c r="X17" s="46">
        <v>425</v>
      </c>
      <c r="Y17" s="46">
        <v>425</v>
      </c>
      <c r="Z17" s="46">
        <v>425</v>
      </c>
      <c r="AA17" s="46">
        <v>425</v>
      </c>
      <c r="AB17" s="197">
        <f t="shared" ca="1" si="13"/>
        <v>0</v>
      </c>
      <c r="AC17" s="50">
        <f t="shared" ca="1" si="14"/>
        <v>0</v>
      </c>
      <c r="AD17" s="50">
        <f t="shared" ca="1" si="15"/>
        <v>4250</v>
      </c>
      <c r="AE17" s="50">
        <f t="shared" ca="1" si="16"/>
        <v>0</v>
      </c>
      <c r="AF17" s="50">
        <f t="shared" ca="1" si="17"/>
        <v>4250</v>
      </c>
      <c r="AG17" s="50">
        <f t="shared" ca="1" si="18"/>
        <v>0</v>
      </c>
      <c r="AH17" s="51">
        <f t="shared" ca="1" si="19"/>
        <v>3400</v>
      </c>
      <c r="AI17" s="35">
        <f t="shared" ca="1" si="20"/>
        <v>11900</v>
      </c>
      <c r="AJ17" s="49">
        <f t="shared" ca="1" si="21"/>
        <v>0</v>
      </c>
      <c r="AK17" s="50">
        <f t="shared" ca="1" si="22"/>
        <v>0</v>
      </c>
      <c r="AL17" s="50">
        <f t="shared" ca="1" si="23"/>
        <v>1.2</v>
      </c>
      <c r="AM17" s="50">
        <f t="shared" ca="1" si="24"/>
        <v>0</v>
      </c>
      <c r="AN17" s="50">
        <f t="shared" ca="1" si="25"/>
        <v>1.5</v>
      </c>
      <c r="AO17" s="50">
        <f t="shared" ca="1" si="26"/>
        <v>0</v>
      </c>
      <c r="AP17" s="51">
        <f t="shared" ca="1" si="27"/>
        <v>0.52800000000000002</v>
      </c>
      <c r="AQ17" s="36">
        <f t="shared" ca="1" si="28"/>
        <v>3.2280000000000002</v>
      </c>
      <c r="AR17" s="49" t="str">
        <f t="shared" ca="1" si="29"/>
        <v/>
      </c>
      <c r="AS17" s="50" t="str">
        <f t="shared" ca="1" si="30"/>
        <v/>
      </c>
      <c r="AT17" s="50">
        <f t="shared" ca="1" si="31"/>
        <v>3541.666666666667</v>
      </c>
      <c r="AU17" s="50" t="str">
        <f t="shared" ca="1" si="32"/>
        <v/>
      </c>
      <c r="AV17" s="50">
        <f t="shared" ca="1" si="33"/>
        <v>2833.3333333333335</v>
      </c>
      <c r="AW17" s="50" t="str">
        <f t="shared" ca="1" si="34"/>
        <v/>
      </c>
      <c r="AX17" s="51">
        <f t="shared" ca="1" si="35"/>
        <v>6439.393939393939</v>
      </c>
      <c r="AY17" s="52">
        <f t="shared" ca="1" si="36"/>
        <v>3686.4931846344484</v>
      </c>
      <c r="AZ17" s="37">
        <f t="shared" si="37"/>
        <v>70833.333333333328</v>
      </c>
      <c r="BA17" s="37">
        <f t="shared" si="38"/>
        <v>35416.666666666664</v>
      </c>
      <c r="BB17" s="37">
        <f t="shared" si="39"/>
        <v>3541.6666666666665</v>
      </c>
      <c r="BC17" s="37">
        <f t="shared" si="40"/>
        <v>70833.333333333328</v>
      </c>
      <c r="BD17" s="37">
        <f t="shared" si="41"/>
        <v>2833.333333333333</v>
      </c>
      <c r="BE17" s="37">
        <f t="shared" si="42"/>
        <v>11805.555555555555</v>
      </c>
      <c r="BF17" s="37">
        <f t="shared" si="43"/>
        <v>6439.393939393939</v>
      </c>
      <c r="BG17" s="38"/>
      <c r="BH17" s="38"/>
      <c r="BI17" s="38">
        <v>2</v>
      </c>
      <c r="BJ17" s="38"/>
      <c r="BK17" s="38">
        <v>2</v>
      </c>
      <c r="BL17" s="38"/>
      <c r="BM17" s="38">
        <v>2</v>
      </c>
    </row>
    <row r="18" spans="1:65" ht="15" thickBot="1">
      <c r="B18" s="3" t="s">
        <v>51</v>
      </c>
      <c r="C18" s="39">
        <v>0.5</v>
      </c>
      <c r="D18" s="40">
        <v>0.54166666666666663</v>
      </c>
      <c r="E18">
        <v>1.9E-2</v>
      </c>
      <c r="F18">
        <v>1E-3</v>
      </c>
      <c r="G18">
        <v>5.0000000000000001E-3</v>
      </c>
      <c r="H18">
        <v>4.0000000000000001E-3</v>
      </c>
      <c r="I18">
        <v>1.7999999999999999E-2</v>
      </c>
      <c r="J18">
        <v>0</v>
      </c>
      <c r="K18">
        <v>1.7000000000000001E-2</v>
      </c>
      <c r="L18" s="41">
        <f t="shared" ca="1" si="4"/>
        <v>96</v>
      </c>
      <c r="M18" s="42">
        <f t="shared" si="5"/>
        <v>2</v>
      </c>
      <c r="N18" s="43">
        <f t="shared" si="6"/>
        <v>0</v>
      </c>
      <c r="O18" s="43">
        <f t="shared" si="7"/>
        <v>0</v>
      </c>
      <c r="P18" s="43">
        <f t="shared" si="8"/>
        <v>0</v>
      </c>
      <c r="Q18" s="43">
        <f t="shared" si="9"/>
        <v>0</v>
      </c>
      <c r="R18" s="43">
        <f t="shared" si="10"/>
        <v>0</v>
      </c>
      <c r="S18" s="44">
        <f t="shared" si="11"/>
        <v>2</v>
      </c>
      <c r="T18" s="198">
        <f t="shared" ca="1" si="12"/>
        <v>16</v>
      </c>
      <c r="U18" s="46">
        <v>425</v>
      </c>
      <c r="V18" s="46">
        <v>425</v>
      </c>
      <c r="W18" s="46">
        <v>425</v>
      </c>
      <c r="X18" s="46">
        <v>425</v>
      </c>
      <c r="Y18" s="46">
        <v>425</v>
      </c>
      <c r="Z18" s="46">
        <v>425</v>
      </c>
      <c r="AA18" s="46">
        <v>425</v>
      </c>
      <c r="AB18" s="197">
        <f t="shared" ca="1" si="13"/>
        <v>3400</v>
      </c>
      <c r="AC18" s="50">
        <f t="shared" ca="1" si="14"/>
        <v>0</v>
      </c>
      <c r="AD18" s="50">
        <f t="shared" ca="1" si="15"/>
        <v>0</v>
      </c>
      <c r="AE18" s="50">
        <f t="shared" ca="1" si="16"/>
        <v>0</v>
      </c>
      <c r="AF18" s="50">
        <f t="shared" ca="1" si="17"/>
        <v>0</v>
      </c>
      <c r="AG18" s="50">
        <f t="shared" ca="1" si="18"/>
        <v>0</v>
      </c>
      <c r="AH18" s="51">
        <f t="shared" ca="1" si="19"/>
        <v>3400</v>
      </c>
      <c r="AI18" s="35">
        <f t="shared" ca="1" si="20"/>
        <v>6800</v>
      </c>
      <c r="AJ18" s="49">
        <f t="shared" ca="1" si="21"/>
        <v>0.91199999999999992</v>
      </c>
      <c r="AK18" s="50">
        <f t="shared" ca="1" si="22"/>
        <v>0</v>
      </c>
      <c r="AL18" s="50">
        <f t="shared" ca="1" si="23"/>
        <v>0</v>
      </c>
      <c r="AM18" s="50">
        <f t="shared" ca="1" si="24"/>
        <v>0</v>
      </c>
      <c r="AN18" s="50">
        <f t="shared" ca="1" si="25"/>
        <v>0</v>
      </c>
      <c r="AO18" s="50">
        <f t="shared" ca="1" si="26"/>
        <v>0</v>
      </c>
      <c r="AP18" s="51">
        <f t="shared" ca="1" si="27"/>
        <v>0.81600000000000006</v>
      </c>
      <c r="AQ18" s="36">
        <f t="shared" ca="1" si="28"/>
        <v>1.728</v>
      </c>
      <c r="AR18" s="49">
        <f t="shared" ca="1" si="29"/>
        <v>3728.0701754385968</v>
      </c>
      <c r="AS18" s="50" t="str">
        <f t="shared" ca="1" si="30"/>
        <v/>
      </c>
      <c r="AT18" s="50" t="str">
        <f t="shared" ca="1" si="31"/>
        <v/>
      </c>
      <c r="AU18" s="50" t="str">
        <f t="shared" ca="1" si="32"/>
        <v/>
      </c>
      <c r="AV18" s="50" t="str">
        <f t="shared" ca="1" si="33"/>
        <v/>
      </c>
      <c r="AW18" s="50" t="str">
        <f t="shared" ca="1" si="34"/>
        <v/>
      </c>
      <c r="AX18" s="51">
        <f t="shared" ca="1" si="35"/>
        <v>4166.6666666666661</v>
      </c>
      <c r="AY18" s="52">
        <f t="shared" ca="1" si="36"/>
        <v>3935.1851851851852</v>
      </c>
      <c r="AZ18" s="37">
        <f t="shared" si="37"/>
        <v>3728.0701754385964</v>
      </c>
      <c r="BA18" s="37">
        <f t="shared" si="38"/>
        <v>70833.333333333328</v>
      </c>
      <c r="BB18" s="37">
        <f t="shared" si="39"/>
        <v>14166.666666666666</v>
      </c>
      <c r="BC18" s="37">
        <f t="shared" si="40"/>
        <v>17708.333333333332</v>
      </c>
      <c r="BD18" s="37">
        <f t="shared" si="41"/>
        <v>3935.1851851851852</v>
      </c>
      <c r="BE18" s="37" t="str">
        <f t="shared" si="42"/>
        <v>0</v>
      </c>
      <c r="BF18" s="37">
        <f t="shared" si="43"/>
        <v>4166.6666666666661</v>
      </c>
      <c r="BG18" s="38">
        <v>2</v>
      </c>
      <c r="BH18" s="38"/>
      <c r="BI18" s="38"/>
      <c r="BJ18" s="38"/>
      <c r="BK18" s="38"/>
      <c r="BL18" s="38"/>
      <c r="BM18" s="38">
        <v>2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>
        <v>8.0000000000000002E-3</v>
      </c>
      <c r="F19">
        <v>0</v>
      </c>
      <c r="G19">
        <v>3.0000000000000001E-3</v>
      </c>
      <c r="H19">
        <v>8.9999999999999993E-3</v>
      </c>
      <c r="I19">
        <v>1E-3</v>
      </c>
      <c r="J19">
        <v>3.0000000000000001E-3</v>
      </c>
      <c r="K19">
        <v>2E-3</v>
      </c>
      <c r="L19" s="41">
        <f t="shared" ca="1" si="4"/>
        <v>0</v>
      </c>
      <c r="M19" s="42">
        <f t="shared" si="5"/>
        <v>0</v>
      </c>
      <c r="N19" s="43">
        <f t="shared" si="6"/>
        <v>0</v>
      </c>
      <c r="O19" s="43">
        <f t="shared" si="7"/>
        <v>0</v>
      </c>
      <c r="P19" s="43">
        <f t="shared" si="8"/>
        <v>0</v>
      </c>
      <c r="Q19" s="43">
        <f t="shared" si="9"/>
        <v>0</v>
      </c>
      <c r="R19" s="43">
        <f t="shared" si="10"/>
        <v>0</v>
      </c>
      <c r="S19" s="44">
        <f t="shared" si="11"/>
        <v>0</v>
      </c>
      <c r="T19" s="198">
        <f t="shared" ca="1" si="12"/>
        <v>0</v>
      </c>
      <c r="U19" s="46">
        <v>425</v>
      </c>
      <c r="V19" s="46">
        <v>425</v>
      </c>
      <c r="W19" s="46">
        <v>425</v>
      </c>
      <c r="X19" s="46">
        <v>425</v>
      </c>
      <c r="Y19" s="46">
        <v>425</v>
      </c>
      <c r="Z19" s="46">
        <v>425</v>
      </c>
      <c r="AA19" s="46">
        <v>425</v>
      </c>
      <c r="AB19" s="197">
        <f t="shared" ca="1" si="13"/>
        <v>0</v>
      </c>
      <c r="AC19" s="50">
        <f t="shared" ca="1" si="14"/>
        <v>0</v>
      </c>
      <c r="AD19" s="50">
        <f t="shared" ca="1" si="15"/>
        <v>0</v>
      </c>
      <c r="AE19" s="50">
        <f t="shared" ca="1" si="16"/>
        <v>0</v>
      </c>
      <c r="AF19" s="50">
        <f t="shared" ca="1" si="17"/>
        <v>0</v>
      </c>
      <c r="AG19" s="50">
        <f t="shared" ca="1" si="18"/>
        <v>0</v>
      </c>
      <c r="AH19" s="51">
        <f t="shared" ca="1" si="19"/>
        <v>0</v>
      </c>
      <c r="AI19" s="35">
        <f t="shared" ca="1" si="20"/>
        <v>0</v>
      </c>
      <c r="AJ19" s="49">
        <f t="shared" ca="1" si="21"/>
        <v>0</v>
      </c>
      <c r="AK19" s="50">
        <f t="shared" ca="1" si="22"/>
        <v>0</v>
      </c>
      <c r="AL19" s="50">
        <f t="shared" ca="1" si="23"/>
        <v>0</v>
      </c>
      <c r="AM19" s="50">
        <f t="shared" ca="1" si="24"/>
        <v>0</v>
      </c>
      <c r="AN19" s="50">
        <f t="shared" ca="1" si="25"/>
        <v>0</v>
      </c>
      <c r="AO19" s="50">
        <f t="shared" ca="1" si="26"/>
        <v>0</v>
      </c>
      <c r="AP19" s="51">
        <f t="shared" ca="1" si="27"/>
        <v>0</v>
      </c>
      <c r="AQ19" s="36">
        <f t="shared" ca="1" si="28"/>
        <v>0</v>
      </c>
      <c r="AR19" s="49" t="str">
        <f t="shared" ca="1" si="29"/>
        <v/>
      </c>
      <c r="AS19" s="50" t="str">
        <f t="shared" ca="1" si="30"/>
        <v/>
      </c>
      <c r="AT19" s="50" t="str">
        <f t="shared" ca="1" si="31"/>
        <v/>
      </c>
      <c r="AU19" s="50" t="str">
        <f t="shared" ca="1" si="32"/>
        <v/>
      </c>
      <c r="AV19" s="50" t="str">
        <f t="shared" ca="1" si="33"/>
        <v/>
      </c>
      <c r="AW19" s="50" t="str">
        <f t="shared" ca="1" si="34"/>
        <v/>
      </c>
      <c r="AX19" s="51" t="str">
        <f t="shared" ca="1" si="35"/>
        <v/>
      </c>
      <c r="AY19" s="52" t="str">
        <f t="shared" ca="1" si="36"/>
        <v/>
      </c>
      <c r="AZ19" s="37">
        <f t="shared" si="37"/>
        <v>8854.1666666666661</v>
      </c>
      <c r="BA19" s="37" t="str">
        <f t="shared" si="38"/>
        <v>0</v>
      </c>
      <c r="BB19" s="37">
        <f t="shared" si="39"/>
        <v>23611.111111111109</v>
      </c>
      <c r="BC19" s="37">
        <f t="shared" si="40"/>
        <v>7870.3703703703704</v>
      </c>
      <c r="BD19" s="37">
        <f t="shared" si="41"/>
        <v>70833.333333333328</v>
      </c>
      <c r="BE19" s="37">
        <f t="shared" si="42"/>
        <v>23611.111111111109</v>
      </c>
      <c r="BF19" s="37">
        <f t="shared" si="43"/>
        <v>35416.666666666664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52</v>
      </c>
      <c r="C20" s="39">
        <v>0.58333333333333337</v>
      </c>
      <c r="D20" s="40">
        <v>0.625</v>
      </c>
      <c r="E20">
        <v>2E-3</v>
      </c>
      <c r="F20">
        <v>3.0000000000000001E-3</v>
      </c>
      <c r="G20">
        <v>2E-3</v>
      </c>
      <c r="H20">
        <v>3.0000000000000001E-3</v>
      </c>
      <c r="I20">
        <v>4.0000000000000001E-3</v>
      </c>
      <c r="J20">
        <v>3.0000000000000001E-3</v>
      </c>
      <c r="K20">
        <v>4.0000000000000001E-3</v>
      </c>
      <c r="L20" s="41">
        <f t="shared" ca="1" si="4"/>
        <v>0</v>
      </c>
      <c r="M20" s="42">
        <f t="shared" si="5"/>
        <v>0</v>
      </c>
      <c r="N20" s="43">
        <f t="shared" si="6"/>
        <v>0</v>
      </c>
      <c r="O20" s="43">
        <f t="shared" si="7"/>
        <v>0</v>
      </c>
      <c r="P20" s="43">
        <f t="shared" si="8"/>
        <v>0</v>
      </c>
      <c r="Q20" s="43">
        <f t="shared" si="9"/>
        <v>0</v>
      </c>
      <c r="R20" s="43">
        <f t="shared" si="10"/>
        <v>0</v>
      </c>
      <c r="S20" s="44">
        <f t="shared" si="11"/>
        <v>0</v>
      </c>
      <c r="T20" s="198">
        <f t="shared" ca="1" si="12"/>
        <v>0</v>
      </c>
      <c r="U20" s="46">
        <v>425</v>
      </c>
      <c r="V20" s="46">
        <v>425</v>
      </c>
      <c r="W20" s="46">
        <v>425</v>
      </c>
      <c r="X20" s="46">
        <v>425</v>
      </c>
      <c r="Y20" s="46">
        <v>425</v>
      </c>
      <c r="Z20" s="46">
        <v>425</v>
      </c>
      <c r="AA20" s="46">
        <v>425</v>
      </c>
      <c r="AB20" s="197">
        <f t="shared" ca="1" si="13"/>
        <v>0</v>
      </c>
      <c r="AC20" s="50">
        <f t="shared" ca="1" si="14"/>
        <v>0</v>
      </c>
      <c r="AD20" s="50">
        <f t="shared" ca="1" si="15"/>
        <v>0</v>
      </c>
      <c r="AE20" s="50">
        <f t="shared" ca="1" si="16"/>
        <v>0</v>
      </c>
      <c r="AF20" s="50">
        <f t="shared" ca="1" si="17"/>
        <v>0</v>
      </c>
      <c r="AG20" s="50">
        <f t="shared" ca="1" si="18"/>
        <v>0</v>
      </c>
      <c r="AH20" s="51">
        <f t="shared" ca="1" si="19"/>
        <v>0</v>
      </c>
      <c r="AI20" s="35">
        <f t="shared" ca="1" si="20"/>
        <v>0</v>
      </c>
      <c r="AJ20" s="49">
        <f t="shared" ca="1" si="21"/>
        <v>0</v>
      </c>
      <c r="AK20" s="50">
        <f t="shared" ca="1" si="22"/>
        <v>0</v>
      </c>
      <c r="AL20" s="50">
        <f t="shared" ca="1" si="23"/>
        <v>0</v>
      </c>
      <c r="AM20" s="50">
        <f t="shared" ca="1" si="24"/>
        <v>0</v>
      </c>
      <c r="AN20" s="50">
        <f t="shared" ca="1" si="25"/>
        <v>0</v>
      </c>
      <c r="AO20" s="50">
        <f t="shared" ca="1" si="26"/>
        <v>0</v>
      </c>
      <c r="AP20" s="51">
        <f t="shared" ca="1" si="27"/>
        <v>0</v>
      </c>
      <c r="AQ20" s="36">
        <f t="shared" ca="1" si="28"/>
        <v>0</v>
      </c>
      <c r="AR20" s="49" t="str">
        <f t="shared" ca="1" si="29"/>
        <v/>
      </c>
      <c r="AS20" s="50" t="str">
        <f t="shared" ca="1" si="30"/>
        <v/>
      </c>
      <c r="AT20" s="50" t="str">
        <f t="shared" ca="1" si="31"/>
        <v/>
      </c>
      <c r="AU20" s="50" t="str">
        <f t="shared" ca="1" si="32"/>
        <v/>
      </c>
      <c r="AV20" s="50" t="str">
        <f t="shared" ca="1" si="33"/>
        <v/>
      </c>
      <c r="AW20" s="50" t="str">
        <f t="shared" ca="1" si="34"/>
        <v/>
      </c>
      <c r="AX20" s="51" t="str">
        <f t="shared" ca="1" si="35"/>
        <v/>
      </c>
      <c r="AY20" s="52" t="str">
        <f t="shared" ca="1" si="36"/>
        <v/>
      </c>
      <c r="AZ20" s="37">
        <f t="shared" si="37"/>
        <v>35416.666666666664</v>
      </c>
      <c r="BA20" s="37">
        <f t="shared" si="38"/>
        <v>23611.111111111109</v>
      </c>
      <c r="BB20" s="37">
        <f t="shared" si="39"/>
        <v>35416.666666666664</v>
      </c>
      <c r="BC20" s="37">
        <f t="shared" si="40"/>
        <v>23611.111111111109</v>
      </c>
      <c r="BD20" s="37">
        <f t="shared" si="41"/>
        <v>17708.333333333332</v>
      </c>
      <c r="BE20" s="37">
        <f t="shared" si="42"/>
        <v>23611.111111111109</v>
      </c>
      <c r="BF20" s="37">
        <f t="shared" si="43"/>
        <v>17708.333333333332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52</v>
      </c>
      <c r="C21" s="39">
        <v>0.625</v>
      </c>
      <c r="D21" s="40">
        <v>0.66666666666666663</v>
      </c>
      <c r="E21">
        <v>1.6E-2</v>
      </c>
      <c r="F21">
        <v>3.0000000000000001E-3</v>
      </c>
      <c r="G21">
        <v>1.4999999999999999E-2</v>
      </c>
      <c r="H21">
        <v>7.0000000000000001E-3</v>
      </c>
      <c r="I21">
        <v>1.0999999999999999E-2</v>
      </c>
      <c r="J21">
        <v>8.0000000000000002E-3</v>
      </c>
      <c r="K21">
        <v>1.7000000000000001E-2</v>
      </c>
      <c r="L21" s="41">
        <f t="shared" ca="1" si="4"/>
        <v>48</v>
      </c>
      <c r="M21" s="42">
        <f t="shared" si="5"/>
        <v>0</v>
      </c>
      <c r="N21" s="43">
        <f t="shared" si="6"/>
        <v>0</v>
      </c>
      <c r="O21" s="43">
        <f t="shared" si="7"/>
        <v>0</v>
      </c>
      <c r="P21" s="43">
        <f t="shared" si="8"/>
        <v>0</v>
      </c>
      <c r="Q21" s="43">
        <f t="shared" si="9"/>
        <v>0</v>
      </c>
      <c r="R21" s="43">
        <f t="shared" si="10"/>
        <v>0</v>
      </c>
      <c r="S21" s="44">
        <f t="shared" si="11"/>
        <v>2</v>
      </c>
      <c r="T21" s="198">
        <f t="shared" ca="1" si="12"/>
        <v>8</v>
      </c>
      <c r="U21" s="46">
        <v>425</v>
      </c>
      <c r="V21" s="46">
        <v>425</v>
      </c>
      <c r="W21" s="46">
        <v>425</v>
      </c>
      <c r="X21" s="46">
        <v>425</v>
      </c>
      <c r="Y21" s="46">
        <v>425</v>
      </c>
      <c r="Z21" s="46">
        <v>425</v>
      </c>
      <c r="AA21" s="46">
        <v>425</v>
      </c>
      <c r="AB21" s="197">
        <f t="shared" ca="1" si="13"/>
        <v>0</v>
      </c>
      <c r="AC21" s="50">
        <f t="shared" ca="1" si="14"/>
        <v>0</v>
      </c>
      <c r="AD21" s="50">
        <f t="shared" ca="1" si="15"/>
        <v>0</v>
      </c>
      <c r="AE21" s="50">
        <f t="shared" ca="1" si="16"/>
        <v>0</v>
      </c>
      <c r="AF21" s="50">
        <f t="shared" ca="1" si="17"/>
        <v>0</v>
      </c>
      <c r="AG21" s="50">
        <f t="shared" ca="1" si="18"/>
        <v>0</v>
      </c>
      <c r="AH21" s="51">
        <f t="shared" ca="1" si="19"/>
        <v>3400</v>
      </c>
      <c r="AI21" s="35">
        <f t="shared" ca="1" si="20"/>
        <v>3400</v>
      </c>
      <c r="AJ21" s="49">
        <f t="shared" ca="1" si="21"/>
        <v>0</v>
      </c>
      <c r="AK21" s="50">
        <f t="shared" ca="1" si="22"/>
        <v>0</v>
      </c>
      <c r="AL21" s="50">
        <f t="shared" ca="1" si="23"/>
        <v>0</v>
      </c>
      <c r="AM21" s="50">
        <f t="shared" ca="1" si="24"/>
        <v>0</v>
      </c>
      <c r="AN21" s="50">
        <f t="shared" ca="1" si="25"/>
        <v>0</v>
      </c>
      <c r="AO21" s="50">
        <f t="shared" ca="1" si="26"/>
        <v>0</v>
      </c>
      <c r="AP21" s="51">
        <f t="shared" ca="1" si="27"/>
        <v>0.81600000000000006</v>
      </c>
      <c r="AQ21" s="36">
        <f t="shared" ca="1" si="28"/>
        <v>0.81600000000000006</v>
      </c>
      <c r="AR21" s="49" t="str">
        <f t="shared" ca="1" si="29"/>
        <v/>
      </c>
      <c r="AS21" s="50" t="str">
        <f t="shared" ca="1" si="30"/>
        <v/>
      </c>
      <c r="AT21" s="50" t="str">
        <f t="shared" ca="1" si="31"/>
        <v/>
      </c>
      <c r="AU21" s="50" t="str">
        <f t="shared" ca="1" si="32"/>
        <v/>
      </c>
      <c r="AV21" s="50" t="str">
        <f t="shared" ca="1" si="33"/>
        <v/>
      </c>
      <c r="AW21" s="50" t="str">
        <f t="shared" ca="1" si="34"/>
        <v/>
      </c>
      <c r="AX21" s="51">
        <f t="shared" ca="1" si="35"/>
        <v>4166.6666666666661</v>
      </c>
      <c r="AY21" s="52">
        <f t="shared" ca="1" si="36"/>
        <v>4166.6666666666661</v>
      </c>
      <c r="AZ21" s="37">
        <f t="shared" si="37"/>
        <v>4427.083333333333</v>
      </c>
      <c r="BA21" s="37">
        <f t="shared" si="38"/>
        <v>23611.111111111109</v>
      </c>
      <c r="BB21" s="37">
        <f t="shared" si="39"/>
        <v>4722.2222222222217</v>
      </c>
      <c r="BC21" s="37">
        <f t="shared" si="40"/>
        <v>10119.047619047618</v>
      </c>
      <c r="BD21" s="37">
        <f t="shared" si="41"/>
        <v>6439.393939393939</v>
      </c>
      <c r="BE21" s="37">
        <f t="shared" si="42"/>
        <v>8854.1666666666661</v>
      </c>
      <c r="BF21" s="37">
        <f t="shared" si="43"/>
        <v>4166.6666666666661</v>
      </c>
      <c r="BG21" s="38"/>
      <c r="BH21" s="38"/>
      <c r="BI21" s="38"/>
      <c r="BJ21" s="38"/>
      <c r="BK21" s="38"/>
      <c r="BL21" s="38"/>
      <c r="BM21" s="38">
        <v>2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>
        <v>3.7999999999999999E-2</v>
      </c>
      <c r="F22">
        <v>6.0000000000000001E-3</v>
      </c>
      <c r="G22">
        <v>7.0000000000000001E-3</v>
      </c>
      <c r="H22">
        <v>6.0000000000000001E-3</v>
      </c>
      <c r="I22">
        <v>1E-3</v>
      </c>
      <c r="J22">
        <v>5.0000000000000001E-3</v>
      </c>
      <c r="K22">
        <v>1.2E-2</v>
      </c>
      <c r="L22" s="41">
        <f t="shared" ca="1" si="4"/>
        <v>96</v>
      </c>
      <c r="M22" s="42">
        <f t="shared" si="5"/>
        <v>2</v>
      </c>
      <c r="N22" s="43">
        <f t="shared" si="6"/>
        <v>0</v>
      </c>
      <c r="O22" s="43">
        <f t="shared" si="7"/>
        <v>0</v>
      </c>
      <c r="P22" s="43">
        <f t="shared" si="8"/>
        <v>0</v>
      </c>
      <c r="Q22" s="43">
        <f t="shared" si="9"/>
        <v>0</v>
      </c>
      <c r="R22" s="43">
        <f t="shared" si="10"/>
        <v>0</v>
      </c>
      <c r="S22" s="44">
        <f t="shared" si="11"/>
        <v>2</v>
      </c>
      <c r="T22" s="198">
        <f t="shared" ca="1" si="12"/>
        <v>16</v>
      </c>
      <c r="U22" s="46">
        <v>425</v>
      </c>
      <c r="V22" s="46">
        <v>425</v>
      </c>
      <c r="W22" s="46">
        <v>425</v>
      </c>
      <c r="X22" s="46">
        <v>425</v>
      </c>
      <c r="Y22" s="46">
        <v>425</v>
      </c>
      <c r="Z22" s="46">
        <v>425</v>
      </c>
      <c r="AA22" s="46">
        <v>425</v>
      </c>
      <c r="AB22" s="197">
        <f t="shared" ca="1" si="13"/>
        <v>3400</v>
      </c>
      <c r="AC22" s="50">
        <f t="shared" ca="1" si="14"/>
        <v>0</v>
      </c>
      <c r="AD22" s="50">
        <f t="shared" ca="1" si="15"/>
        <v>0</v>
      </c>
      <c r="AE22" s="50">
        <f t="shared" ca="1" si="16"/>
        <v>0</v>
      </c>
      <c r="AF22" s="50">
        <f t="shared" ca="1" si="17"/>
        <v>0</v>
      </c>
      <c r="AG22" s="50">
        <f t="shared" ca="1" si="18"/>
        <v>0</v>
      </c>
      <c r="AH22" s="51">
        <f t="shared" ca="1" si="19"/>
        <v>3400</v>
      </c>
      <c r="AI22" s="35">
        <f t="shared" ca="1" si="20"/>
        <v>6800</v>
      </c>
      <c r="AJ22" s="49">
        <f t="shared" ca="1" si="21"/>
        <v>1.8239999999999998</v>
      </c>
      <c r="AK22" s="50">
        <f t="shared" ca="1" si="22"/>
        <v>0</v>
      </c>
      <c r="AL22" s="50">
        <f t="shared" ca="1" si="23"/>
        <v>0</v>
      </c>
      <c r="AM22" s="50">
        <f t="shared" ca="1" si="24"/>
        <v>0</v>
      </c>
      <c r="AN22" s="50">
        <f t="shared" ca="1" si="25"/>
        <v>0</v>
      </c>
      <c r="AO22" s="50">
        <f t="shared" ca="1" si="26"/>
        <v>0</v>
      </c>
      <c r="AP22" s="51">
        <f t="shared" ca="1" si="27"/>
        <v>0.57600000000000007</v>
      </c>
      <c r="AQ22" s="36">
        <f t="shared" ca="1" si="28"/>
        <v>2.4</v>
      </c>
      <c r="AR22" s="49">
        <f t="shared" ca="1" si="29"/>
        <v>1864.0350877192984</v>
      </c>
      <c r="AS22" s="50" t="str">
        <f t="shared" ca="1" si="30"/>
        <v/>
      </c>
      <c r="AT22" s="50" t="str">
        <f t="shared" ca="1" si="31"/>
        <v/>
      </c>
      <c r="AU22" s="50" t="str">
        <f t="shared" ca="1" si="32"/>
        <v/>
      </c>
      <c r="AV22" s="50" t="str">
        <f t="shared" ca="1" si="33"/>
        <v/>
      </c>
      <c r="AW22" s="50" t="str">
        <f t="shared" ca="1" si="34"/>
        <v/>
      </c>
      <c r="AX22" s="51">
        <f t="shared" ca="1" si="35"/>
        <v>5902.7777777777774</v>
      </c>
      <c r="AY22" s="52">
        <f t="shared" ca="1" si="36"/>
        <v>2833.3333333333335</v>
      </c>
      <c r="AZ22" s="37">
        <f t="shared" si="37"/>
        <v>1864.0350877192982</v>
      </c>
      <c r="BA22" s="37">
        <f t="shared" si="38"/>
        <v>11805.555555555555</v>
      </c>
      <c r="BB22" s="37">
        <f t="shared" si="39"/>
        <v>10119.047619047618</v>
      </c>
      <c r="BC22" s="37">
        <f t="shared" si="40"/>
        <v>11805.555555555555</v>
      </c>
      <c r="BD22" s="37">
        <f t="shared" si="41"/>
        <v>70833.333333333328</v>
      </c>
      <c r="BE22" s="37">
        <f t="shared" si="42"/>
        <v>14166.666666666666</v>
      </c>
      <c r="BF22" s="37">
        <f t="shared" si="43"/>
        <v>5902.7777777777774</v>
      </c>
      <c r="BG22" s="38">
        <v>2</v>
      </c>
      <c r="BH22" s="38"/>
      <c r="BI22" s="38"/>
      <c r="BJ22" s="38"/>
      <c r="BK22" s="38"/>
      <c r="BL22" s="38"/>
      <c r="BM22" s="38">
        <v>2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>
        <v>1.7999999999999999E-2</v>
      </c>
      <c r="F23">
        <v>4.0000000000000001E-3</v>
      </c>
      <c r="G23">
        <v>1.0999999999999999E-2</v>
      </c>
      <c r="H23">
        <v>2.4E-2</v>
      </c>
      <c r="I23">
        <v>8.9999999999999993E-3</v>
      </c>
      <c r="J23">
        <v>7.0000000000000001E-3</v>
      </c>
      <c r="K23">
        <v>7.0000000000000001E-3</v>
      </c>
      <c r="L23" s="41">
        <f t="shared" ca="1" si="4"/>
        <v>0</v>
      </c>
      <c r="M23" s="42">
        <f t="shared" si="5"/>
        <v>0</v>
      </c>
      <c r="N23" s="43">
        <f t="shared" si="6"/>
        <v>0</v>
      </c>
      <c r="O23" s="43">
        <f t="shared" si="7"/>
        <v>0</v>
      </c>
      <c r="P23" s="43">
        <f t="shared" si="8"/>
        <v>0</v>
      </c>
      <c r="Q23" s="43">
        <f t="shared" si="9"/>
        <v>0</v>
      </c>
      <c r="R23" s="43">
        <f t="shared" si="10"/>
        <v>0</v>
      </c>
      <c r="S23" s="44">
        <f t="shared" si="11"/>
        <v>0</v>
      </c>
      <c r="T23" s="198">
        <f t="shared" ca="1" si="12"/>
        <v>0</v>
      </c>
      <c r="U23" s="46">
        <v>425</v>
      </c>
      <c r="V23" s="46">
        <v>425</v>
      </c>
      <c r="W23" s="46">
        <v>425</v>
      </c>
      <c r="X23" s="46">
        <v>425</v>
      </c>
      <c r="Y23" s="46">
        <v>425</v>
      </c>
      <c r="Z23" s="46">
        <v>425</v>
      </c>
      <c r="AA23" s="46">
        <v>425</v>
      </c>
      <c r="AB23" s="197">
        <f t="shared" ca="1" si="13"/>
        <v>0</v>
      </c>
      <c r="AC23" s="50">
        <f t="shared" ca="1" si="14"/>
        <v>0</v>
      </c>
      <c r="AD23" s="50">
        <f t="shared" ca="1" si="15"/>
        <v>0</v>
      </c>
      <c r="AE23" s="50">
        <f t="shared" ca="1" si="16"/>
        <v>0</v>
      </c>
      <c r="AF23" s="50">
        <f t="shared" ca="1" si="17"/>
        <v>0</v>
      </c>
      <c r="AG23" s="50">
        <f t="shared" ca="1" si="18"/>
        <v>0</v>
      </c>
      <c r="AH23" s="51">
        <f t="shared" ca="1" si="19"/>
        <v>0</v>
      </c>
      <c r="AI23" s="35">
        <f t="shared" ca="1" si="20"/>
        <v>0</v>
      </c>
      <c r="AJ23" s="49">
        <f t="shared" ca="1" si="21"/>
        <v>0</v>
      </c>
      <c r="AK23" s="50">
        <f t="shared" ca="1" si="22"/>
        <v>0</v>
      </c>
      <c r="AL23" s="50">
        <f t="shared" ca="1" si="23"/>
        <v>0</v>
      </c>
      <c r="AM23" s="50">
        <f t="shared" ca="1" si="24"/>
        <v>0</v>
      </c>
      <c r="AN23" s="50">
        <f t="shared" ca="1" si="25"/>
        <v>0</v>
      </c>
      <c r="AO23" s="50">
        <f t="shared" ca="1" si="26"/>
        <v>0</v>
      </c>
      <c r="AP23" s="51">
        <f t="shared" ca="1" si="27"/>
        <v>0</v>
      </c>
      <c r="AQ23" s="36">
        <f t="shared" ca="1" si="28"/>
        <v>0</v>
      </c>
      <c r="AR23" s="49" t="str">
        <f t="shared" ca="1" si="29"/>
        <v/>
      </c>
      <c r="AS23" s="50" t="str">
        <f t="shared" ca="1" si="30"/>
        <v/>
      </c>
      <c r="AT23" s="50" t="str">
        <f t="shared" ca="1" si="31"/>
        <v/>
      </c>
      <c r="AU23" s="50" t="str">
        <f t="shared" ca="1" si="32"/>
        <v/>
      </c>
      <c r="AV23" s="50" t="str">
        <f t="shared" ca="1" si="33"/>
        <v/>
      </c>
      <c r="AW23" s="50" t="str">
        <f t="shared" ca="1" si="34"/>
        <v/>
      </c>
      <c r="AX23" s="51" t="str">
        <f t="shared" ca="1" si="35"/>
        <v/>
      </c>
      <c r="AY23" s="52" t="str">
        <f t="shared" ca="1" si="36"/>
        <v/>
      </c>
      <c r="AZ23" s="37">
        <f t="shared" si="37"/>
        <v>3935.1851851851852</v>
      </c>
      <c r="BA23" s="37">
        <f t="shared" si="38"/>
        <v>17708.333333333332</v>
      </c>
      <c r="BB23" s="37">
        <f t="shared" si="39"/>
        <v>6439.393939393939</v>
      </c>
      <c r="BC23" s="37">
        <f t="shared" si="40"/>
        <v>2951.3888888888887</v>
      </c>
      <c r="BD23" s="37">
        <f t="shared" si="41"/>
        <v>7870.3703703703704</v>
      </c>
      <c r="BE23" s="37">
        <f t="shared" si="42"/>
        <v>10119.047619047618</v>
      </c>
      <c r="BF23" s="37">
        <f t="shared" si="43"/>
        <v>10119.047619047618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48</v>
      </c>
      <c r="C24" s="39">
        <v>0.75</v>
      </c>
      <c r="D24" s="40">
        <v>0.79166666666666663</v>
      </c>
      <c r="E24">
        <v>2.4E-2</v>
      </c>
      <c r="F24">
        <v>4.2000000000000003E-2</v>
      </c>
      <c r="G24">
        <v>1.6E-2</v>
      </c>
      <c r="H24">
        <v>3.4000000000000002E-2</v>
      </c>
      <c r="I24">
        <v>2.1000000000000001E-2</v>
      </c>
      <c r="J24">
        <v>1.6E-2</v>
      </c>
      <c r="K24">
        <v>2.8000000000000001E-2</v>
      </c>
      <c r="L24" s="41">
        <f t="shared" ca="1" si="4"/>
        <v>204</v>
      </c>
      <c r="M24" s="42">
        <f t="shared" si="5"/>
        <v>2</v>
      </c>
      <c r="N24" s="43">
        <f t="shared" si="6"/>
        <v>2</v>
      </c>
      <c r="O24" s="43">
        <f t="shared" si="7"/>
        <v>0</v>
      </c>
      <c r="P24" s="43">
        <f t="shared" si="8"/>
        <v>2</v>
      </c>
      <c r="Q24" s="43">
        <f t="shared" si="9"/>
        <v>0</v>
      </c>
      <c r="R24" s="43">
        <f t="shared" si="10"/>
        <v>0</v>
      </c>
      <c r="S24" s="44">
        <f t="shared" si="11"/>
        <v>2</v>
      </c>
      <c r="T24" s="198">
        <f t="shared" ca="1" si="12"/>
        <v>34</v>
      </c>
      <c r="U24" s="46">
        <v>425</v>
      </c>
      <c r="V24" s="46">
        <v>425</v>
      </c>
      <c r="W24" s="46">
        <v>425</v>
      </c>
      <c r="X24" s="46">
        <v>425</v>
      </c>
      <c r="Y24" s="46">
        <v>425</v>
      </c>
      <c r="Z24" s="46">
        <v>425</v>
      </c>
      <c r="AA24" s="46">
        <v>425</v>
      </c>
      <c r="AB24" s="197">
        <f t="shared" ca="1" si="13"/>
        <v>3400</v>
      </c>
      <c r="AC24" s="50">
        <f t="shared" ca="1" si="14"/>
        <v>3400</v>
      </c>
      <c r="AD24" s="50">
        <f t="shared" ca="1" si="15"/>
        <v>0</v>
      </c>
      <c r="AE24" s="50">
        <f t="shared" ca="1" si="16"/>
        <v>4250</v>
      </c>
      <c r="AF24" s="50">
        <f t="shared" ca="1" si="17"/>
        <v>0</v>
      </c>
      <c r="AG24" s="50">
        <f t="shared" ca="1" si="18"/>
        <v>0</v>
      </c>
      <c r="AH24" s="51">
        <f t="shared" ca="1" si="19"/>
        <v>3400</v>
      </c>
      <c r="AI24" s="35">
        <f t="shared" ca="1" si="20"/>
        <v>14450</v>
      </c>
      <c r="AJ24" s="49">
        <f t="shared" ca="1" si="21"/>
        <v>1.1520000000000001</v>
      </c>
      <c r="AK24" s="50">
        <f t="shared" ca="1" si="22"/>
        <v>2.016</v>
      </c>
      <c r="AL24" s="50">
        <f t="shared" ca="1" si="23"/>
        <v>0</v>
      </c>
      <c r="AM24" s="50">
        <f t="shared" ca="1" si="24"/>
        <v>2.04</v>
      </c>
      <c r="AN24" s="50">
        <f t="shared" ca="1" si="25"/>
        <v>0</v>
      </c>
      <c r="AO24" s="50">
        <f t="shared" ca="1" si="26"/>
        <v>0</v>
      </c>
      <c r="AP24" s="51">
        <f t="shared" ca="1" si="27"/>
        <v>1.3440000000000001</v>
      </c>
      <c r="AQ24" s="36">
        <f t="shared" ca="1" si="28"/>
        <v>6.5520000000000005</v>
      </c>
      <c r="AR24" s="49">
        <f t="shared" ca="1" si="29"/>
        <v>2951.3888888888887</v>
      </c>
      <c r="AS24" s="50">
        <f t="shared" ca="1" si="30"/>
        <v>1686.5079365079364</v>
      </c>
      <c r="AT24" s="50" t="str">
        <f t="shared" ca="1" si="31"/>
        <v/>
      </c>
      <c r="AU24" s="50">
        <f t="shared" ca="1" si="32"/>
        <v>2083.3333333333335</v>
      </c>
      <c r="AV24" s="50" t="str">
        <f t="shared" ca="1" si="33"/>
        <v/>
      </c>
      <c r="AW24" s="50" t="str">
        <f t="shared" ca="1" si="34"/>
        <v/>
      </c>
      <c r="AX24" s="51">
        <f t="shared" ca="1" si="35"/>
        <v>2529.7619047619046</v>
      </c>
      <c r="AY24" s="52">
        <f t="shared" ca="1" si="36"/>
        <v>2205.4334554334555</v>
      </c>
      <c r="AZ24" s="37">
        <f t="shared" si="37"/>
        <v>2951.3888888888887</v>
      </c>
      <c r="BA24" s="37">
        <f t="shared" si="38"/>
        <v>1686.5079365079364</v>
      </c>
      <c r="BB24" s="37">
        <f t="shared" si="39"/>
        <v>4427.083333333333</v>
      </c>
      <c r="BC24" s="37">
        <f t="shared" si="40"/>
        <v>2083.333333333333</v>
      </c>
      <c r="BD24" s="37">
        <f t="shared" si="41"/>
        <v>3373.0158730158728</v>
      </c>
      <c r="BE24" s="37">
        <f t="shared" si="42"/>
        <v>4427.083333333333</v>
      </c>
      <c r="BF24" s="37">
        <f t="shared" si="43"/>
        <v>2529.7619047619046</v>
      </c>
      <c r="BG24" s="38">
        <v>2</v>
      </c>
      <c r="BH24" s="38">
        <v>2</v>
      </c>
      <c r="BI24" s="38"/>
      <c r="BJ24" s="38">
        <v>2</v>
      </c>
      <c r="BK24" s="38"/>
      <c r="BL24" s="38"/>
      <c r="BM24" s="38">
        <v>2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>
        <v>1.2E-2</v>
      </c>
      <c r="F25">
        <v>8.0000000000000002E-3</v>
      </c>
      <c r="G25">
        <v>1.7000000000000001E-2</v>
      </c>
      <c r="H25">
        <v>1.2999999999999999E-2</v>
      </c>
      <c r="I25">
        <v>1.4E-2</v>
      </c>
      <c r="J25">
        <v>2E-3</v>
      </c>
      <c r="K25">
        <v>1.4999999999999999E-2</v>
      </c>
      <c r="L25" s="41">
        <f t="shared" ca="1" si="4"/>
        <v>276</v>
      </c>
      <c r="M25" s="42">
        <f t="shared" si="5"/>
        <v>2</v>
      </c>
      <c r="N25" s="43">
        <f t="shared" si="6"/>
        <v>0</v>
      </c>
      <c r="O25" s="43">
        <f t="shared" si="7"/>
        <v>2</v>
      </c>
      <c r="P25" s="43">
        <f t="shared" si="8"/>
        <v>2</v>
      </c>
      <c r="Q25" s="43">
        <f t="shared" si="9"/>
        <v>2</v>
      </c>
      <c r="R25" s="43">
        <f t="shared" si="10"/>
        <v>0</v>
      </c>
      <c r="S25" s="44">
        <f t="shared" si="11"/>
        <v>2</v>
      </c>
      <c r="T25" s="198">
        <f t="shared" ca="1" si="12"/>
        <v>46</v>
      </c>
      <c r="U25" s="46">
        <v>425</v>
      </c>
      <c r="V25" s="46">
        <v>425</v>
      </c>
      <c r="W25" s="46">
        <v>425</v>
      </c>
      <c r="X25" s="46">
        <v>425</v>
      </c>
      <c r="Y25" s="46">
        <v>425</v>
      </c>
      <c r="Z25" s="46">
        <v>425</v>
      </c>
      <c r="AA25" s="46">
        <v>425</v>
      </c>
      <c r="AB25" s="197">
        <f t="shared" ca="1" si="13"/>
        <v>3400</v>
      </c>
      <c r="AC25" s="50">
        <f t="shared" ca="1" si="14"/>
        <v>0</v>
      </c>
      <c r="AD25" s="50">
        <f t="shared" ca="1" si="15"/>
        <v>4250</v>
      </c>
      <c r="AE25" s="50">
        <f t="shared" ca="1" si="16"/>
        <v>4250</v>
      </c>
      <c r="AF25" s="50">
        <f t="shared" ca="1" si="17"/>
        <v>4250</v>
      </c>
      <c r="AG25" s="50">
        <f t="shared" ca="1" si="18"/>
        <v>0</v>
      </c>
      <c r="AH25" s="51">
        <f t="shared" ca="1" si="19"/>
        <v>3400</v>
      </c>
      <c r="AI25" s="35">
        <f t="shared" ca="1" si="20"/>
        <v>19550</v>
      </c>
      <c r="AJ25" s="49">
        <f t="shared" ca="1" si="21"/>
        <v>0.57600000000000007</v>
      </c>
      <c r="AK25" s="50">
        <f t="shared" ca="1" si="22"/>
        <v>0</v>
      </c>
      <c r="AL25" s="50">
        <f t="shared" ca="1" si="23"/>
        <v>1.02</v>
      </c>
      <c r="AM25" s="50">
        <f t="shared" ca="1" si="24"/>
        <v>0.77999999999999992</v>
      </c>
      <c r="AN25" s="50">
        <f t="shared" ca="1" si="25"/>
        <v>0.84</v>
      </c>
      <c r="AO25" s="50">
        <f t="shared" ca="1" si="26"/>
        <v>0</v>
      </c>
      <c r="AP25" s="51">
        <f t="shared" ca="1" si="27"/>
        <v>0.72</v>
      </c>
      <c r="AQ25" s="36">
        <f t="shared" ca="1" si="28"/>
        <v>3.9359999999999999</v>
      </c>
      <c r="AR25" s="49">
        <f t="shared" ca="1" si="29"/>
        <v>5902.7777777777774</v>
      </c>
      <c r="AS25" s="50" t="str">
        <f t="shared" ca="1" si="30"/>
        <v/>
      </c>
      <c r="AT25" s="50">
        <f t="shared" ca="1" si="31"/>
        <v>4166.666666666667</v>
      </c>
      <c r="AU25" s="50">
        <f t="shared" ca="1" si="32"/>
        <v>5448.7179487179492</v>
      </c>
      <c r="AV25" s="50">
        <f t="shared" ca="1" si="33"/>
        <v>5059.5238095238101</v>
      </c>
      <c r="AW25" s="50" t="str">
        <f t="shared" ca="1" si="34"/>
        <v/>
      </c>
      <c r="AX25" s="51">
        <f t="shared" ca="1" si="35"/>
        <v>4722.2222222222226</v>
      </c>
      <c r="AY25" s="52">
        <f t="shared" ca="1" si="36"/>
        <v>4966.9715447154476</v>
      </c>
      <c r="AZ25" s="37">
        <f t="shared" si="37"/>
        <v>5902.7777777777774</v>
      </c>
      <c r="BA25" s="37">
        <f t="shared" si="38"/>
        <v>8854.1666666666661</v>
      </c>
      <c r="BB25" s="37">
        <f t="shared" si="39"/>
        <v>4166.6666666666661</v>
      </c>
      <c r="BC25" s="37">
        <f t="shared" si="40"/>
        <v>5448.7179487179483</v>
      </c>
      <c r="BD25" s="37">
        <f t="shared" si="41"/>
        <v>5059.5238095238092</v>
      </c>
      <c r="BE25" s="37">
        <f t="shared" si="42"/>
        <v>35416.666666666664</v>
      </c>
      <c r="BF25" s="37">
        <f t="shared" si="43"/>
        <v>4722.2222222222217</v>
      </c>
      <c r="BG25" s="38">
        <v>2</v>
      </c>
      <c r="BH25" s="38"/>
      <c r="BI25" s="38">
        <v>2</v>
      </c>
      <c r="BJ25" s="38">
        <v>2</v>
      </c>
      <c r="BK25" s="38">
        <v>2</v>
      </c>
      <c r="BL25" s="38"/>
      <c r="BM25" s="38">
        <v>2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>
        <v>5.0000000000000001E-3</v>
      </c>
      <c r="F26">
        <v>1.0999999999999999E-2</v>
      </c>
      <c r="G26">
        <v>6.0000000000000001E-3</v>
      </c>
      <c r="H26">
        <v>1.2999999999999999E-2</v>
      </c>
      <c r="I26">
        <v>0.01</v>
      </c>
      <c r="J26">
        <v>8.9999999999999993E-3</v>
      </c>
      <c r="K26">
        <v>8.0000000000000002E-3</v>
      </c>
      <c r="L26" s="41">
        <f t="shared" ca="1" si="4"/>
        <v>60</v>
      </c>
      <c r="M26" s="42">
        <f t="shared" si="5"/>
        <v>0</v>
      </c>
      <c r="N26" s="43">
        <f t="shared" si="6"/>
        <v>0</v>
      </c>
      <c r="O26" s="43">
        <f t="shared" si="7"/>
        <v>0</v>
      </c>
      <c r="P26" s="43">
        <f t="shared" si="8"/>
        <v>2</v>
      </c>
      <c r="Q26" s="43">
        <f t="shared" si="9"/>
        <v>0</v>
      </c>
      <c r="R26" s="43">
        <f t="shared" si="10"/>
        <v>0</v>
      </c>
      <c r="S26" s="44">
        <f t="shared" si="11"/>
        <v>0</v>
      </c>
      <c r="T26" s="198">
        <f t="shared" ca="1" si="12"/>
        <v>10</v>
      </c>
      <c r="U26" s="46">
        <v>425</v>
      </c>
      <c r="V26" s="46">
        <v>425</v>
      </c>
      <c r="W26" s="46">
        <v>425</v>
      </c>
      <c r="X26" s="46">
        <v>425</v>
      </c>
      <c r="Y26" s="46">
        <v>425</v>
      </c>
      <c r="Z26" s="46">
        <v>425</v>
      </c>
      <c r="AA26" s="46">
        <v>425</v>
      </c>
      <c r="AB26" s="197">
        <f t="shared" ca="1" si="13"/>
        <v>0</v>
      </c>
      <c r="AC26" s="50">
        <f t="shared" ca="1" si="14"/>
        <v>0</v>
      </c>
      <c r="AD26" s="50">
        <f t="shared" ca="1" si="15"/>
        <v>0</v>
      </c>
      <c r="AE26" s="50">
        <f t="shared" ca="1" si="16"/>
        <v>4250</v>
      </c>
      <c r="AF26" s="50">
        <f t="shared" ca="1" si="17"/>
        <v>0</v>
      </c>
      <c r="AG26" s="50">
        <f t="shared" ca="1" si="18"/>
        <v>0</v>
      </c>
      <c r="AH26" s="51">
        <f t="shared" ca="1" si="19"/>
        <v>0</v>
      </c>
      <c r="AI26" s="35">
        <f t="shared" ca="1" si="20"/>
        <v>4250</v>
      </c>
      <c r="AJ26" s="49">
        <f t="shared" ca="1" si="21"/>
        <v>0</v>
      </c>
      <c r="AK26" s="50">
        <f t="shared" ca="1" si="22"/>
        <v>0</v>
      </c>
      <c r="AL26" s="50">
        <f t="shared" ca="1" si="23"/>
        <v>0</v>
      </c>
      <c r="AM26" s="50">
        <f t="shared" ca="1" si="24"/>
        <v>0.77999999999999992</v>
      </c>
      <c r="AN26" s="50">
        <f t="shared" ca="1" si="25"/>
        <v>0</v>
      </c>
      <c r="AO26" s="50">
        <f t="shared" ca="1" si="26"/>
        <v>0</v>
      </c>
      <c r="AP26" s="51">
        <f t="shared" ca="1" si="27"/>
        <v>0</v>
      </c>
      <c r="AQ26" s="36">
        <f t="shared" ca="1" si="28"/>
        <v>0.77999999999999992</v>
      </c>
      <c r="AR26" s="49" t="str">
        <f t="shared" ca="1" si="29"/>
        <v/>
      </c>
      <c r="AS26" s="50" t="str">
        <f t="shared" ca="1" si="30"/>
        <v/>
      </c>
      <c r="AT26" s="50" t="str">
        <f t="shared" ca="1" si="31"/>
        <v/>
      </c>
      <c r="AU26" s="50">
        <f t="shared" ca="1" si="32"/>
        <v>5448.7179487179492</v>
      </c>
      <c r="AV26" s="50" t="str">
        <f t="shared" ca="1" si="33"/>
        <v/>
      </c>
      <c r="AW26" s="50" t="str">
        <f t="shared" ca="1" si="34"/>
        <v/>
      </c>
      <c r="AX26" s="51" t="str">
        <f t="shared" ca="1" si="35"/>
        <v/>
      </c>
      <c r="AY26" s="52">
        <f t="shared" ca="1" si="36"/>
        <v>5448.7179487179492</v>
      </c>
      <c r="AZ26" s="37">
        <f t="shared" si="37"/>
        <v>14166.666666666666</v>
      </c>
      <c r="BA26" s="37">
        <f t="shared" si="38"/>
        <v>6439.393939393939</v>
      </c>
      <c r="BB26" s="37">
        <f t="shared" si="39"/>
        <v>11805.555555555555</v>
      </c>
      <c r="BC26" s="37">
        <f t="shared" si="40"/>
        <v>5448.7179487179483</v>
      </c>
      <c r="BD26" s="37">
        <f t="shared" si="41"/>
        <v>7083.333333333333</v>
      </c>
      <c r="BE26" s="37">
        <f t="shared" si="42"/>
        <v>7870.3703703703704</v>
      </c>
      <c r="BF26" s="37">
        <f t="shared" si="43"/>
        <v>8854.1666666666661</v>
      </c>
      <c r="BG26" s="38"/>
      <c r="BH26" s="38"/>
      <c r="BI26" s="38"/>
      <c r="BJ26" s="38">
        <v>2</v>
      </c>
      <c r="BK26" s="38"/>
      <c r="BL26" s="38"/>
      <c r="BM26" s="38"/>
    </row>
    <row r="27" spans="1:65" ht="15" thickBot="1">
      <c r="B27" s="3" t="s">
        <v>47</v>
      </c>
      <c r="C27" s="39">
        <v>0.875</v>
      </c>
      <c r="D27" s="40">
        <v>0.91666666666666663</v>
      </c>
      <c r="E27">
        <v>2.7E-2</v>
      </c>
      <c r="F27">
        <v>1.7000000000000001E-2</v>
      </c>
      <c r="G27">
        <v>4.7E-2</v>
      </c>
      <c r="H27">
        <v>1.7000000000000001E-2</v>
      </c>
      <c r="I27">
        <v>0.02</v>
      </c>
      <c r="J27">
        <v>2.1000000000000001E-2</v>
      </c>
      <c r="K27">
        <v>3.1E-2</v>
      </c>
      <c r="L27" s="41">
        <f t="shared" ca="1" si="4"/>
        <v>264</v>
      </c>
      <c r="M27" s="42">
        <f t="shared" si="5"/>
        <v>2</v>
      </c>
      <c r="N27" s="43">
        <f t="shared" si="6"/>
        <v>0</v>
      </c>
      <c r="O27" s="43">
        <f t="shared" si="7"/>
        <v>2</v>
      </c>
      <c r="P27" s="43">
        <f t="shared" si="8"/>
        <v>0</v>
      </c>
      <c r="Q27" s="43">
        <f t="shared" si="9"/>
        <v>2</v>
      </c>
      <c r="R27" s="43">
        <f t="shared" si="10"/>
        <v>2</v>
      </c>
      <c r="S27" s="44">
        <f t="shared" si="11"/>
        <v>2</v>
      </c>
      <c r="T27" s="198">
        <f t="shared" ca="1" si="12"/>
        <v>44</v>
      </c>
      <c r="U27" s="46">
        <v>425</v>
      </c>
      <c r="V27" s="46">
        <v>425</v>
      </c>
      <c r="W27" s="46">
        <v>425</v>
      </c>
      <c r="X27" s="46">
        <v>425</v>
      </c>
      <c r="Y27" s="46">
        <v>425</v>
      </c>
      <c r="Z27" s="46">
        <v>425</v>
      </c>
      <c r="AA27" s="46">
        <v>425</v>
      </c>
      <c r="AB27" s="197">
        <f t="shared" ca="1" si="13"/>
        <v>3400</v>
      </c>
      <c r="AC27" s="50">
        <f t="shared" ca="1" si="14"/>
        <v>0</v>
      </c>
      <c r="AD27" s="50">
        <f t="shared" ca="1" si="15"/>
        <v>4250</v>
      </c>
      <c r="AE27" s="50">
        <f t="shared" ca="1" si="16"/>
        <v>0</v>
      </c>
      <c r="AF27" s="50">
        <f t="shared" ca="1" si="17"/>
        <v>4250</v>
      </c>
      <c r="AG27" s="50">
        <f t="shared" ca="1" si="18"/>
        <v>3400</v>
      </c>
      <c r="AH27" s="51">
        <f t="shared" ca="1" si="19"/>
        <v>3400</v>
      </c>
      <c r="AI27" s="35">
        <f t="shared" ca="1" si="20"/>
        <v>18700</v>
      </c>
      <c r="AJ27" s="49">
        <f t="shared" ca="1" si="21"/>
        <v>1.296</v>
      </c>
      <c r="AK27" s="50">
        <f t="shared" ca="1" si="22"/>
        <v>0</v>
      </c>
      <c r="AL27" s="50">
        <f t="shared" ca="1" si="23"/>
        <v>2.82</v>
      </c>
      <c r="AM27" s="50">
        <f t="shared" ca="1" si="24"/>
        <v>0</v>
      </c>
      <c r="AN27" s="50">
        <f t="shared" ca="1" si="25"/>
        <v>1.2</v>
      </c>
      <c r="AO27" s="50">
        <f t="shared" ca="1" si="26"/>
        <v>1.008</v>
      </c>
      <c r="AP27" s="51">
        <f t="shared" ca="1" si="27"/>
        <v>1.488</v>
      </c>
      <c r="AQ27" s="36">
        <f t="shared" ca="1" si="28"/>
        <v>7.8119999999999994</v>
      </c>
      <c r="AR27" s="49">
        <f t="shared" ca="1" si="29"/>
        <v>2623.4567901234568</v>
      </c>
      <c r="AS27" s="50" t="str">
        <f t="shared" ca="1" si="30"/>
        <v/>
      </c>
      <c r="AT27" s="50">
        <f t="shared" ca="1" si="31"/>
        <v>1507.0921985815603</v>
      </c>
      <c r="AU27" s="50" t="str">
        <f t="shared" ca="1" si="32"/>
        <v/>
      </c>
      <c r="AV27" s="50">
        <f t="shared" ca="1" si="33"/>
        <v>3541.666666666667</v>
      </c>
      <c r="AW27" s="50">
        <f t="shared" ca="1" si="34"/>
        <v>3373.0158730158728</v>
      </c>
      <c r="AX27" s="51">
        <f t="shared" ca="1" si="35"/>
        <v>2284.9462365591398</v>
      </c>
      <c r="AY27" s="52">
        <f t="shared" ca="1" si="36"/>
        <v>2393.7532002048133</v>
      </c>
      <c r="AZ27" s="37">
        <f t="shared" si="37"/>
        <v>2623.4567901234568</v>
      </c>
      <c r="BA27" s="37">
        <f t="shared" si="38"/>
        <v>4166.6666666666661</v>
      </c>
      <c r="BB27" s="37">
        <f t="shared" si="39"/>
        <v>1507.0921985815601</v>
      </c>
      <c r="BC27" s="37">
        <f t="shared" si="40"/>
        <v>4166.6666666666661</v>
      </c>
      <c r="BD27" s="37">
        <f t="shared" si="41"/>
        <v>3541.6666666666665</v>
      </c>
      <c r="BE27" s="37">
        <f t="shared" si="42"/>
        <v>3373.0158730158728</v>
      </c>
      <c r="BF27" s="37">
        <f t="shared" si="43"/>
        <v>2284.9462365591398</v>
      </c>
      <c r="BG27" s="38">
        <v>2</v>
      </c>
      <c r="BH27" s="38"/>
      <c r="BI27" s="38">
        <v>2</v>
      </c>
      <c r="BJ27" s="38"/>
      <c r="BK27" s="38">
        <v>2</v>
      </c>
      <c r="BL27" s="38">
        <v>2</v>
      </c>
      <c r="BM27" s="38">
        <v>2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>
        <v>6.0000000000000001E-3</v>
      </c>
      <c r="F28">
        <v>3.0000000000000001E-3</v>
      </c>
      <c r="G28">
        <v>2.3E-2</v>
      </c>
      <c r="H28">
        <v>8.9999999999999993E-3</v>
      </c>
      <c r="I28">
        <v>2E-3</v>
      </c>
      <c r="J28">
        <v>3.0000000000000001E-3</v>
      </c>
      <c r="K28">
        <v>4.0000000000000001E-3</v>
      </c>
      <c r="L28" s="41">
        <f t="shared" ca="1" si="4"/>
        <v>0</v>
      </c>
      <c r="M28" s="42">
        <f t="shared" si="5"/>
        <v>0</v>
      </c>
      <c r="N28" s="43">
        <f t="shared" si="6"/>
        <v>0</v>
      </c>
      <c r="O28" s="43">
        <f t="shared" si="7"/>
        <v>0</v>
      </c>
      <c r="P28" s="43">
        <f t="shared" si="8"/>
        <v>0</v>
      </c>
      <c r="Q28" s="43">
        <f t="shared" si="9"/>
        <v>0</v>
      </c>
      <c r="R28" s="43">
        <f t="shared" si="10"/>
        <v>0</v>
      </c>
      <c r="S28" s="44">
        <f t="shared" si="11"/>
        <v>0</v>
      </c>
      <c r="T28" s="198">
        <f t="shared" ca="1" si="12"/>
        <v>0</v>
      </c>
      <c r="U28" s="46">
        <v>425</v>
      </c>
      <c r="V28" s="46">
        <v>425</v>
      </c>
      <c r="W28" s="46">
        <v>425</v>
      </c>
      <c r="X28" s="46">
        <v>425</v>
      </c>
      <c r="Y28" s="46">
        <v>425</v>
      </c>
      <c r="Z28" s="46">
        <v>425</v>
      </c>
      <c r="AA28" s="46">
        <v>425</v>
      </c>
      <c r="AB28" s="197">
        <f t="shared" ca="1" si="13"/>
        <v>0</v>
      </c>
      <c r="AC28" s="50">
        <f t="shared" ca="1" si="14"/>
        <v>0</v>
      </c>
      <c r="AD28" s="50">
        <f t="shared" ca="1" si="15"/>
        <v>0</v>
      </c>
      <c r="AE28" s="50">
        <f t="shared" ca="1" si="16"/>
        <v>0</v>
      </c>
      <c r="AF28" s="50">
        <f t="shared" ca="1" si="17"/>
        <v>0</v>
      </c>
      <c r="AG28" s="50">
        <f t="shared" ca="1" si="18"/>
        <v>0</v>
      </c>
      <c r="AH28" s="51">
        <f t="shared" ca="1" si="19"/>
        <v>0</v>
      </c>
      <c r="AI28" s="35">
        <f t="shared" ca="1" si="20"/>
        <v>0</v>
      </c>
      <c r="AJ28" s="49">
        <f t="shared" ca="1" si="21"/>
        <v>0</v>
      </c>
      <c r="AK28" s="50">
        <f t="shared" ca="1" si="22"/>
        <v>0</v>
      </c>
      <c r="AL28" s="50">
        <f t="shared" ca="1" si="23"/>
        <v>0</v>
      </c>
      <c r="AM28" s="50">
        <f t="shared" ca="1" si="24"/>
        <v>0</v>
      </c>
      <c r="AN28" s="50">
        <f t="shared" ca="1" si="25"/>
        <v>0</v>
      </c>
      <c r="AO28" s="50">
        <f t="shared" ca="1" si="26"/>
        <v>0</v>
      </c>
      <c r="AP28" s="51">
        <f t="shared" ca="1" si="27"/>
        <v>0</v>
      </c>
      <c r="AQ28" s="36">
        <f t="shared" ca="1" si="28"/>
        <v>0</v>
      </c>
      <c r="AR28" s="49" t="str">
        <f t="shared" ca="1" si="29"/>
        <v/>
      </c>
      <c r="AS28" s="50" t="str">
        <f t="shared" ca="1" si="30"/>
        <v/>
      </c>
      <c r="AT28" s="50" t="str">
        <f t="shared" ca="1" si="31"/>
        <v/>
      </c>
      <c r="AU28" s="50" t="str">
        <f t="shared" ca="1" si="32"/>
        <v/>
      </c>
      <c r="AV28" s="50" t="str">
        <f t="shared" ca="1" si="33"/>
        <v/>
      </c>
      <c r="AW28" s="50" t="str">
        <f t="shared" ca="1" si="34"/>
        <v/>
      </c>
      <c r="AX28" s="51" t="str">
        <f t="shared" ca="1" si="35"/>
        <v/>
      </c>
      <c r="AY28" s="52" t="str">
        <f t="shared" ca="1" si="36"/>
        <v/>
      </c>
      <c r="AZ28" s="37">
        <f t="shared" si="37"/>
        <v>11805.555555555555</v>
      </c>
      <c r="BA28" s="37">
        <f t="shared" si="38"/>
        <v>23611.111111111109</v>
      </c>
      <c r="BB28" s="37">
        <f t="shared" si="39"/>
        <v>3079.710144927536</v>
      </c>
      <c r="BC28" s="37">
        <f t="shared" si="40"/>
        <v>7870.3703703703704</v>
      </c>
      <c r="BD28" s="37">
        <f t="shared" si="41"/>
        <v>35416.666666666664</v>
      </c>
      <c r="BE28" s="37">
        <f t="shared" si="42"/>
        <v>23611.111111111109</v>
      </c>
      <c r="BF28" s="37">
        <f t="shared" si="43"/>
        <v>17708.333333333332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49</v>
      </c>
      <c r="C29" s="54">
        <v>0.95833333333333337</v>
      </c>
      <c r="D29" s="55">
        <v>0</v>
      </c>
      <c r="E29">
        <v>1.2999999999999999E-2</v>
      </c>
      <c r="F29">
        <v>2E-3</v>
      </c>
      <c r="G29">
        <v>4.0000000000000001E-3</v>
      </c>
      <c r="H29">
        <v>4.0000000000000001E-3</v>
      </c>
      <c r="I29">
        <v>3.0000000000000001E-3</v>
      </c>
      <c r="J29">
        <v>7.0000000000000001E-3</v>
      </c>
      <c r="K29">
        <v>5.0000000000000001E-3</v>
      </c>
      <c r="L29" s="56">
        <f t="shared" ca="1" si="4"/>
        <v>0</v>
      </c>
      <c r="M29" s="57">
        <f t="shared" si="5"/>
        <v>0</v>
      </c>
      <c r="N29" s="58">
        <f t="shared" si="6"/>
        <v>0</v>
      </c>
      <c r="O29" s="58">
        <f t="shared" si="7"/>
        <v>0</v>
      </c>
      <c r="P29" s="58">
        <f t="shared" si="8"/>
        <v>0</v>
      </c>
      <c r="Q29" s="58">
        <f t="shared" si="9"/>
        <v>0</v>
      </c>
      <c r="R29" s="58">
        <f t="shared" si="10"/>
        <v>0</v>
      </c>
      <c r="S29" s="59">
        <f t="shared" si="11"/>
        <v>0</v>
      </c>
      <c r="T29" s="196">
        <f t="shared" ca="1" si="12"/>
        <v>0</v>
      </c>
      <c r="U29" s="46">
        <v>425</v>
      </c>
      <c r="V29" s="46">
        <v>425</v>
      </c>
      <c r="W29" s="46">
        <v>425</v>
      </c>
      <c r="X29" s="46">
        <v>425</v>
      </c>
      <c r="Y29" s="46">
        <v>425</v>
      </c>
      <c r="Z29" s="46">
        <v>425</v>
      </c>
      <c r="AA29" s="46">
        <v>425</v>
      </c>
      <c r="AB29" s="195">
        <f t="shared" ca="1" si="13"/>
        <v>0</v>
      </c>
      <c r="AC29" s="65">
        <f t="shared" ca="1" si="14"/>
        <v>0</v>
      </c>
      <c r="AD29" s="65">
        <f t="shared" ca="1" si="15"/>
        <v>0</v>
      </c>
      <c r="AE29" s="65">
        <f t="shared" ca="1" si="16"/>
        <v>0</v>
      </c>
      <c r="AF29" s="65">
        <f t="shared" ca="1" si="17"/>
        <v>0</v>
      </c>
      <c r="AG29" s="65">
        <f t="shared" ca="1" si="18"/>
        <v>0</v>
      </c>
      <c r="AH29" s="66">
        <f t="shared" ca="1" si="19"/>
        <v>0</v>
      </c>
      <c r="AI29" s="35">
        <f t="shared" ca="1" si="20"/>
        <v>0</v>
      </c>
      <c r="AJ29" s="64">
        <f t="shared" ca="1" si="21"/>
        <v>0</v>
      </c>
      <c r="AK29" s="65">
        <f t="shared" ca="1" si="22"/>
        <v>0</v>
      </c>
      <c r="AL29" s="65">
        <f t="shared" ca="1" si="23"/>
        <v>0</v>
      </c>
      <c r="AM29" s="65">
        <f t="shared" ca="1" si="24"/>
        <v>0</v>
      </c>
      <c r="AN29" s="65">
        <f t="shared" ca="1" si="25"/>
        <v>0</v>
      </c>
      <c r="AO29" s="65">
        <f t="shared" ca="1" si="26"/>
        <v>0</v>
      </c>
      <c r="AP29" s="66">
        <f t="shared" ca="1" si="27"/>
        <v>0</v>
      </c>
      <c r="AQ29" s="36">
        <f t="shared" ca="1" si="28"/>
        <v>0</v>
      </c>
      <c r="AR29" s="64" t="str">
        <f t="shared" ca="1" si="29"/>
        <v/>
      </c>
      <c r="AS29" s="65" t="str">
        <f t="shared" ca="1" si="30"/>
        <v/>
      </c>
      <c r="AT29" s="65" t="str">
        <f t="shared" ca="1" si="31"/>
        <v/>
      </c>
      <c r="AU29" s="65" t="str">
        <f t="shared" ca="1" si="32"/>
        <v/>
      </c>
      <c r="AV29" s="65" t="str">
        <f t="shared" ca="1" si="33"/>
        <v/>
      </c>
      <c r="AW29" s="65" t="str">
        <f t="shared" ca="1" si="34"/>
        <v/>
      </c>
      <c r="AX29" s="66" t="str">
        <f t="shared" ca="1" si="35"/>
        <v/>
      </c>
      <c r="AY29" s="67" t="str">
        <f t="shared" ca="1" si="36"/>
        <v/>
      </c>
      <c r="AZ29" s="37">
        <f t="shared" si="37"/>
        <v>5448.7179487179483</v>
      </c>
      <c r="BA29" s="37">
        <f t="shared" si="38"/>
        <v>35416.666666666664</v>
      </c>
      <c r="BB29" s="37">
        <f t="shared" si="39"/>
        <v>17708.333333333332</v>
      </c>
      <c r="BC29" s="37">
        <f t="shared" si="40"/>
        <v>17708.333333333332</v>
      </c>
      <c r="BD29" s="37">
        <f t="shared" si="41"/>
        <v>23611.111111111109</v>
      </c>
      <c r="BE29" s="37">
        <f t="shared" si="42"/>
        <v>10119.047619047618</v>
      </c>
      <c r="BF29" s="37">
        <f t="shared" si="43"/>
        <v>14166.666666666666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44">SUM(M6:M29)</f>
        <v>14</v>
      </c>
      <c r="N30" s="70">
        <f t="shared" si="44"/>
        <v>2</v>
      </c>
      <c r="O30" s="70">
        <f t="shared" si="44"/>
        <v>6</v>
      </c>
      <c r="P30" s="70">
        <f t="shared" si="44"/>
        <v>8</v>
      </c>
      <c r="Q30" s="70">
        <f t="shared" si="44"/>
        <v>6</v>
      </c>
      <c r="R30" s="70">
        <f t="shared" si="44"/>
        <v>4</v>
      </c>
      <c r="S30" s="70">
        <f t="shared" si="44"/>
        <v>14</v>
      </c>
      <c r="T30" s="71">
        <f t="shared" ca="1" si="44"/>
        <v>236</v>
      </c>
      <c r="U30" s="68"/>
      <c r="V30" s="68"/>
      <c r="W30" s="68"/>
      <c r="X30" s="68"/>
      <c r="Y30" s="68"/>
      <c r="Z30" s="68"/>
      <c r="AA30" s="68"/>
      <c r="AB30" s="70">
        <f t="shared" ref="AB30:AQ30" ca="1" si="45">SUM(AB6:AB29)</f>
        <v>23800</v>
      </c>
      <c r="AC30" s="70">
        <f t="shared" ca="1" si="45"/>
        <v>3400</v>
      </c>
      <c r="AD30" s="70">
        <f t="shared" ca="1" si="45"/>
        <v>12750</v>
      </c>
      <c r="AE30" s="70">
        <f t="shared" ca="1" si="45"/>
        <v>17000</v>
      </c>
      <c r="AF30" s="70">
        <f t="shared" ca="1" si="45"/>
        <v>12750</v>
      </c>
      <c r="AG30" s="70">
        <f t="shared" ca="1" si="45"/>
        <v>6800</v>
      </c>
      <c r="AH30" s="70">
        <f t="shared" ca="1" si="45"/>
        <v>23800</v>
      </c>
      <c r="AI30" s="71">
        <f t="shared" ca="1" si="45"/>
        <v>100300</v>
      </c>
      <c r="AJ30" s="70">
        <f t="shared" ca="1" si="45"/>
        <v>7.2960000000000003</v>
      </c>
      <c r="AK30" s="70">
        <f t="shared" ca="1" si="45"/>
        <v>2.016</v>
      </c>
      <c r="AL30" s="70">
        <f t="shared" ca="1" si="45"/>
        <v>5.0399999999999991</v>
      </c>
      <c r="AM30" s="70">
        <f t="shared" ca="1" si="45"/>
        <v>4.38</v>
      </c>
      <c r="AN30" s="70">
        <f t="shared" ca="1" si="45"/>
        <v>3.54</v>
      </c>
      <c r="AO30" s="70">
        <f t="shared" ca="1" si="45"/>
        <v>2.448</v>
      </c>
      <c r="AP30" s="70">
        <f t="shared" ca="1" si="45"/>
        <v>6.2880000000000003</v>
      </c>
      <c r="AQ30" s="71">
        <f t="shared" ca="1" si="45"/>
        <v>31.008000000000003</v>
      </c>
      <c r="AR30" s="70">
        <f t="shared" ref="AR30:AY30" ca="1" si="46">AB30/AJ30</f>
        <v>3262.0614035087719</v>
      </c>
      <c r="AS30" s="70">
        <f t="shared" ca="1" si="46"/>
        <v>1686.5079365079364</v>
      </c>
      <c r="AT30" s="70">
        <f t="shared" ca="1" si="46"/>
        <v>2529.761904761905</v>
      </c>
      <c r="AU30" s="70">
        <f t="shared" ca="1" si="46"/>
        <v>3881.2785388127854</v>
      </c>
      <c r="AV30" s="70">
        <f t="shared" ca="1" si="46"/>
        <v>3601.6949152542375</v>
      </c>
      <c r="AW30" s="70">
        <f t="shared" ca="1" si="46"/>
        <v>2777.7777777777778</v>
      </c>
      <c r="AX30" s="70">
        <f t="shared" ca="1" si="46"/>
        <v>3784.9872773536895</v>
      </c>
      <c r="AY30" s="72">
        <f t="shared" ca="1" si="46"/>
        <v>3234.6491228070172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5950</v>
      </c>
      <c r="AC31" s="80">
        <f ca="1">AC30/4</f>
        <v>850</v>
      </c>
      <c r="AD31" s="68"/>
      <c r="AE31" s="68"/>
      <c r="AF31" s="68"/>
      <c r="AG31" s="68"/>
      <c r="AH31" s="80">
        <f ca="1">AH30/4</f>
        <v>5950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100000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8.5919999999999987</v>
      </c>
      <c r="AR32" s="68"/>
      <c r="AS32" s="68"/>
      <c r="AT32" s="68"/>
      <c r="AU32" s="68"/>
      <c r="AV32" s="68"/>
      <c r="AW32" s="68"/>
      <c r="AX32" s="68"/>
      <c r="AY32" s="81">
        <f ca="1">AI30</f>
        <v>100300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68"/>
      <c r="D33" s="68"/>
      <c r="E33" s="68"/>
      <c r="F33" s="68"/>
      <c r="G33" s="68"/>
      <c r="H33" s="69"/>
      <c r="I33" s="69"/>
      <c r="J33" s="69"/>
      <c r="L33" s="190" t="s">
        <v>31</v>
      </c>
      <c r="M33" s="78">
        <f ca="1">AI30/AQ30</f>
        <v>3234.6491228070172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0.27708978328173367</v>
      </c>
      <c r="AR33" s="68"/>
      <c r="AS33" s="68"/>
      <c r="AT33" s="68"/>
      <c r="AU33" s="68"/>
      <c r="AV33" s="68"/>
      <c r="AW33" s="68"/>
      <c r="AX33" s="68"/>
      <c r="AY33" s="84">
        <f ca="1">M32-AY32</f>
        <v>-300</v>
      </c>
      <c r="AZ33" s="73">
        <f ca="1">AQ30*70%</f>
        <v>21.7056</v>
      </c>
      <c r="BA33" s="73"/>
      <c r="BB33" s="73">
        <f ca="1">BA33+AZ33</f>
        <v>21.7056</v>
      </c>
      <c r="BC33" s="73">
        <f ca="1">AY32</f>
        <v>100300</v>
      </c>
      <c r="BD33" s="73">
        <f ca="1">BC33/BB33</f>
        <v>4620.9273182957395</v>
      </c>
      <c r="BE33" s="73"/>
      <c r="BF33" s="73"/>
    </row>
    <row r="34" spans="1:7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190" t="s">
        <v>32</v>
      </c>
      <c r="M34" s="85">
        <f ca="1">M33*3</f>
        <v>9703.9473684210516</v>
      </c>
      <c r="N34" s="86"/>
      <c r="O34" s="68"/>
      <c r="P34" s="68"/>
      <c r="Q34" s="68"/>
      <c r="R34" s="116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7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78">
      <c r="A38" s="2"/>
      <c r="B38" s="2"/>
      <c r="M38" s="117"/>
      <c r="N38" s="117"/>
      <c r="O38" s="117"/>
      <c r="P38" s="117"/>
      <c r="Q38" s="117"/>
      <c r="R38" s="117"/>
      <c r="S38" s="117"/>
      <c r="T38" s="117"/>
    </row>
    <row r="39" spans="1:78">
      <c r="T39" s="118"/>
    </row>
    <row r="44" spans="1:78">
      <c r="A44" s="119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" priority="1" operator="containsText" text="Paid">
      <formula>NOT(ISERROR(SEARCH("Paid",B6)))</formula>
    </cfRule>
    <cfRule type="containsText" dxfId="2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2"/>
  <sheetViews>
    <sheetView topLeftCell="H1" zoomScale="50" zoomScaleNormal="50" workbookViewId="0">
      <selection activeCell="BD33" sqref="BD33"/>
    </sheetView>
  </sheetViews>
  <sheetFormatPr defaultRowHeight="14.4"/>
  <cols>
    <col min="1" max="1" width="11.88671875" bestFit="1" customWidth="1"/>
    <col min="12" max="12" width="12.77734375" bestFit="1" customWidth="1"/>
    <col min="13" max="13" width="13.33203125" bestFit="1" customWidth="1"/>
    <col min="28" max="34" width="0" hidden="1" customWidth="1"/>
    <col min="35" max="35" width="17.33203125" bestFit="1" customWidth="1"/>
    <col min="36" max="42" width="0" hidden="1" customWidth="1"/>
    <col min="44" max="50" width="0" hidden="1" customWidth="1"/>
    <col min="51" max="51" width="15.33203125" bestFit="1" customWidth="1"/>
    <col min="53" max="53" width="10.44140625" bestFit="1" customWidth="1"/>
    <col min="55" max="55" width="11" bestFit="1" customWidth="1"/>
  </cols>
  <sheetData>
    <row r="1" spans="1:78">
      <c r="A1" s="314">
        <v>43466</v>
      </c>
      <c r="B1" s="315" t="s">
        <v>63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78" ht="15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O2" s="1">
        <v>1</v>
      </c>
      <c r="BP2">
        <v>6</v>
      </c>
    </row>
    <row r="3" spans="1:78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O3">
        <v>4000</v>
      </c>
      <c r="BP3">
        <v>6</v>
      </c>
    </row>
    <row r="4" spans="1:78" ht="15" thickBot="1">
      <c r="B4" s="3"/>
      <c r="C4" s="224"/>
      <c r="D4" s="223"/>
      <c r="E4" s="224"/>
      <c r="F4" s="223"/>
      <c r="G4" s="223"/>
      <c r="H4" s="223"/>
      <c r="I4" s="223"/>
      <c r="J4" s="223"/>
      <c r="K4" s="225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O4">
        <f>BO3+500</f>
        <v>4500</v>
      </c>
      <c r="BP4">
        <v>6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26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BO4+500</f>
        <v>5000</v>
      </c>
      <c r="BP5">
        <v>6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226">
        <v>0</v>
      </c>
      <c r="F6" s="226">
        <v>1E-3</v>
      </c>
      <c r="G6" s="226">
        <v>8.0000000000000002E-3</v>
      </c>
      <c r="H6" s="226">
        <v>5.0000000000000001E-3</v>
      </c>
      <c r="I6" s="226">
        <v>3.3000000000000002E-2</v>
      </c>
      <c r="J6" s="226">
        <v>1.6E-2</v>
      </c>
      <c r="K6" s="226">
        <v>4.0000000000000001E-3</v>
      </c>
      <c r="L6" s="24">
        <f t="shared" ref="L6:L29" ca="1" si="5">T6*6</f>
        <v>0</v>
      </c>
      <c r="M6" s="25" t="str">
        <f t="shared" ref="M6:S29" si="6">BG6</f>
        <v/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200" t="str">
        <f t="shared" ref="T6:T29" ca="1" si="7">IFERROR(M6*M$4+N6*N$4+O6*O$4+P6*P$4+Q6*Q$4+R6*R$4+S6*S$4,"0")</f>
        <v>0</v>
      </c>
      <c r="U6" s="46">
        <v>2550</v>
      </c>
      <c r="V6" s="46">
        <v>2550</v>
      </c>
      <c r="W6" s="46">
        <v>2550</v>
      </c>
      <c r="X6" s="46">
        <v>2550</v>
      </c>
      <c r="Y6" s="46">
        <v>2550</v>
      </c>
      <c r="Z6" s="46">
        <v>2550</v>
      </c>
      <c r="AA6" s="46">
        <v>2550</v>
      </c>
      <c r="AB6" s="199" t="e">
        <f t="shared" ref="AB6:AH29" ca="1" si="8">M6*U6*AB$4</f>
        <v>#VALUE!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 t="str">
        <f t="shared" ref="AI6:AI29" ca="1" si="9">IFERROR(SUM(AB6:AH6),"")</f>
        <v/>
      </c>
      <c r="AJ6" s="32" t="e">
        <f t="shared" ref="AJ6:AP29" ca="1" si="10">M6*AJ$4*60/$L$4*E6</f>
        <v>#VALUE!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 t="str">
        <f t="shared" ref="AQ6:AQ29" ca="1" si="11">IFERROR(SUM(AJ6:AP6),"")</f>
        <v/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 t="str">
        <f t="shared" ref="AZ6:BF29" si="13">IFERROR(U6/6/E6,"0")</f>
        <v>0</v>
      </c>
      <c r="BA6" s="37">
        <f t="shared" si="13"/>
        <v>425000</v>
      </c>
      <c r="BB6" s="37">
        <f t="shared" si="13"/>
        <v>53125</v>
      </c>
      <c r="BC6" s="37">
        <f t="shared" si="13"/>
        <v>85000</v>
      </c>
      <c r="BD6" s="37">
        <f t="shared" si="13"/>
        <v>12878.787878787878</v>
      </c>
      <c r="BE6" s="37">
        <f t="shared" si="13"/>
        <v>26562.5</v>
      </c>
      <c r="BF6" s="37">
        <f t="shared" si="13"/>
        <v>106250</v>
      </c>
      <c r="BG6" s="38" t="str">
        <f>IFERROR(VLOOKUP(AZ6,$BO$2:$BP$10,2,TRUE),"")</f>
        <v/>
      </c>
      <c r="BH6" s="38">
        <f t="shared" ref="BH6:BM6" si="14">IFERROR(VLOOKUP(BA6,$BO$2:$BP$10,2,TRUE),"")</f>
        <v>0</v>
      </c>
      <c r="BI6" s="38">
        <f t="shared" si="14"/>
        <v>0</v>
      </c>
      <c r="BJ6" s="38">
        <f t="shared" si="14"/>
        <v>0</v>
      </c>
      <c r="BK6" s="38">
        <f t="shared" si="14"/>
        <v>0</v>
      </c>
      <c r="BL6" s="38">
        <f t="shared" si="14"/>
        <v>0</v>
      </c>
      <c r="BM6" s="38">
        <f t="shared" si="14"/>
        <v>0</v>
      </c>
      <c r="BO6">
        <f t="shared" si="4"/>
        <v>5500</v>
      </c>
      <c r="BP6">
        <v>6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226">
        <v>1E-3</v>
      </c>
      <c r="F7" s="226">
        <v>1E-3</v>
      </c>
      <c r="G7" s="226">
        <v>8.9999999999999993E-3</v>
      </c>
      <c r="H7" s="226">
        <v>0</v>
      </c>
      <c r="I7" s="226">
        <v>2.7E-2</v>
      </c>
      <c r="J7" s="226">
        <v>0</v>
      </c>
      <c r="K7" s="226">
        <v>0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98">
        <f t="shared" ca="1" si="7"/>
        <v>0</v>
      </c>
      <c r="U7" s="46">
        <v>2550</v>
      </c>
      <c r="V7" s="46">
        <v>2550</v>
      </c>
      <c r="W7" s="46">
        <v>2550</v>
      </c>
      <c r="X7" s="46">
        <v>2550</v>
      </c>
      <c r="Y7" s="46">
        <v>2550</v>
      </c>
      <c r="Z7" s="46">
        <v>2550</v>
      </c>
      <c r="AA7" s="46">
        <v>2550</v>
      </c>
      <c r="AB7" s="197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425000</v>
      </c>
      <c r="BA7" s="37">
        <f t="shared" si="13"/>
        <v>425000</v>
      </c>
      <c r="BB7" s="37">
        <f t="shared" si="13"/>
        <v>47222.222222222226</v>
      </c>
      <c r="BC7" s="37" t="str">
        <f t="shared" si="13"/>
        <v>0</v>
      </c>
      <c r="BD7" s="37">
        <f t="shared" si="13"/>
        <v>15740.740740740741</v>
      </c>
      <c r="BE7" s="37" t="str">
        <f t="shared" si="13"/>
        <v>0</v>
      </c>
      <c r="BF7" s="37" t="str">
        <f t="shared" si="13"/>
        <v>0</v>
      </c>
      <c r="BG7" s="38"/>
      <c r="BH7" s="38"/>
      <c r="BI7" s="38"/>
      <c r="BJ7" s="38"/>
      <c r="BK7" s="38"/>
      <c r="BL7" s="38"/>
      <c r="BM7" s="38"/>
      <c r="BO7">
        <f t="shared" si="4"/>
        <v>6000</v>
      </c>
      <c r="BP7">
        <v>6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226">
        <v>0</v>
      </c>
      <c r="F8" s="226">
        <v>0</v>
      </c>
      <c r="G8" s="226">
        <v>0</v>
      </c>
      <c r="H8" s="226">
        <v>1E-3</v>
      </c>
      <c r="I8" s="226">
        <v>2.7E-2</v>
      </c>
      <c r="J8" s="226">
        <v>0</v>
      </c>
      <c r="K8" s="226">
        <v>2E-3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98">
        <f t="shared" ca="1" si="7"/>
        <v>0</v>
      </c>
      <c r="U8" s="46">
        <v>2125</v>
      </c>
      <c r="V8" s="46">
        <v>2125</v>
      </c>
      <c r="W8" s="46">
        <v>2125</v>
      </c>
      <c r="X8" s="46">
        <v>2125</v>
      </c>
      <c r="Y8" s="46">
        <v>2125</v>
      </c>
      <c r="Z8" s="46">
        <v>2125</v>
      </c>
      <c r="AA8" s="46">
        <v>2125</v>
      </c>
      <c r="AB8" s="197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 t="str">
        <f t="shared" si="13"/>
        <v>0</v>
      </c>
      <c r="BA8" s="37" t="str">
        <f t="shared" si="13"/>
        <v>0</v>
      </c>
      <c r="BB8" s="37" t="str">
        <f t="shared" si="13"/>
        <v>0</v>
      </c>
      <c r="BC8" s="37">
        <f t="shared" si="13"/>
        <v>354166.66666666669</v>
      </c>
      <c r="BD8" s="37">
        <f t="shared" si="13"/>
        <v>13117.283950617284</v>
      </c>
      <c r="BE8" s="37" t="str">
        <f t="shared" si="13"/>
        <v>0</v>
      </c>
      <c r="BF8" s="37">
        <f t="shared" si="13"/>
        <v>177083.33333333334</v>
      </c>
      <c r="BG8" s="38"/>
      <c r="BH8" s="38"/>
      <c r="BI8" s="38"/>
      <c r="BJ8" s="38"/>
      <c r="BK8" s="38"/>
      <c r="BL8" s="38"/>
      <c r="BM8" s="38"/>
      <c r="BO8">
        <f t="shared" si="4"/>
        <v>6500</v>
      </c>
      <c r="BP8">
        <v>1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226">
        <v>1E-3</v>
      </c>
      <c r="F9" s="226">
        <v>4.0000000000000001E-3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98">
        <f t="shared" ca="1" si="7"/>
        <v>0</v>
      </c>
      <c r="U9" s="46">
        <v>2125</v>
      </c>
      <c r="V9" s="46">
        <v>2125</v>
      </c>
      <c r="W9" s="46">
        <v>2125</v>
      </c>
      <c r="X9" s="46">
        <v>2125</v>
      </c>
      <c r="Y9" s="46">
        <v>2125</v>
      </c>
      <c r="Z9" s="46">
        <v>2125</v>
      </c>
      <c r="AA9" s="46">
        <v>2125</v>
      </c>
      <c r="AB9" s="197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354166.66666666669</v>
      </c>
      <c r="BA9" s="37">
        <f t="shared" si="13"/>
        <v>88541.666666666672</v>
      </c>
      <c r="BB9" s="37" t="str">
        <f t="shared" si="13"/>
        <v>0</v>
      </c>
      <c r="BC9" s="37" t="str">
        <f t="shared" si="13"/>
        <v>0</v>
      </c>
      <c r="BD9" s="37" t="str">
        <f t="shared" si="13"/>
        <v>0</v>
      </c>
      <c r="BE9" s="37" t="str">
        <f t="shared" si="13"/>
        <v>0</v>
      </c>
      <c r="BF9" s="37" t="str">
        <f t="shared" si="13"/>
        <v>0</v>
      </c>
      <c r="BG9" s="38"/>
      <c r="BH9" s="38"/>
      <c r="BI9" s="38"/>
      <c r="BJ9" s="38"/>
      <c r="BK9" s="38"/>
      <c r="BL9" s="38"/>
      <c r="BM9" s="38"/>
      <c r="BO9">
        <f t="shared" si="4"/>
        <v>7000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226">
        <v>1E-3</v>
      </c>
      <c r="F10" s="226">
        <v>0</v>
      </c>
      <c r="G10" s="226">
        <v>0</v>
      </c>
      <c r="H10" s="226">
        <v>0</v>
      </c>
      <c r="I10" s="226">
        <v>2E-3</v>
      </c>
      <c r="J10" s="226">
        <v>0</v>
      </c>
      <c r="K10" s="226">
        <v>0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98">
        <f t="shared" ca="1" si="7"/>
        <v>0</v>
      </c>
      <c r="U10" s="46">
        <v>2125</v>
      </c>
      <c r="V10" s="46">
        <v>2125</v>
      </c>
      <c r="W10" s="46">
        <v>2125</v>
      </c>
      <c r="X10" s="46">
        <v>2125</v>
      </c>
      <c r="Y10" s="46">
        <v>2125</v>
      </c>
      <c r="Z10" s="46">
        <v>2125</v>
      </c>
      <c r="AA10" s="46">
        <v>2125</v>
      </c>
      <c r="AB10" s="197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3"/>
        <v>354166.66666666669</v>
      </c>
      <c r="BA10" s="37" t="str">
        <f t="shared" si="13"/>
        <v>0</v>
      </c>
      <c r="BB10" s="37" t="str">
        <f t="shared" si="13"/>
        <v>0</v>
      </c>
      <c r="BC10" s="37" t="str">
        <f t="shared" si="13"/>
        <v>0</v>
      </c>
      <c r="BD10" s="37">
        <f t="shared" si="13"/>
        <v>177083.33333333334</v>
      </c>
      <c r="BE10" s="37" t="str">
        <f t="shared" si="13"/>
        <v>0</v>
      </c>
      <c r="BF10" s="37" t="str">
        <f t="shared" si="13"/>
        <v>0</v>
      </c>
      <c r="BG10" s="38"/>
      <c r="BH10" s="38"/>
      <c r="BI10" s="38"/>
      <c r="BJ10" s="38"/>
      <c r="BK10" s="38"/>
      <c r="BL10" s="38"/>
      <c r="BM10" s="38"/>
      <c r="BO10">
        <f t="shared" si="4"/>
        <v>7500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226">
        <v>0</v>
      </c>
      <c r="F11" s="226">
        <v>0</v>
      </c>
      <c r="G11" s="226">
        <v>3.0000000000000001E-3</v>
      </c>
      <c r="H11" s="226">
        <v>0</v>
      </c>
      <c r="I11" s="226">
        <v>1E-3</v>
      </c>
      <c r="J11" s="226">
        <v>0</v>
      </c>
      <c r="K11" s="226">
        <v>0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98">
        <f t="shared" ca="1" si="7"/>
        <v>0</v>
      </c>
      <c r="U11" s="46">
        <v>2125</v>
      </c>
      <c r="V11" s="46">
        <v>2125</v>
      </c>
      <c r="W11" s="46">
        <v>2125</v>
      </c>
      <c r="X11" s="46">
        <v>2125</v>
      </c>
      <c r="Y11" s="46">
        <v>2125</v>
      </c>
      <c r="Z11" s="46">
        <v>2125</v>
      </c>
      <c r="AA11" s="46">
        <v>2125</v>
      </c>
      <c r="AB11" s="197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 t="str">
        <f t="shared" si="13"/>
        <v>0</v>
      </c>
      <c r="BA11" s="37" t="str">
        <f t="shared" si="13"/>
        <v>0</v>
      </c>
      <c r="BB11" s="37">
        <f t="shared" si="13"/>
        <v>118055.55555555556</v>
      </c>
      <c r="BC11" s="37" t="str">
        <f t="shared" si="13"/>
        <v>0</v>
      </c>
      <c r="BD11" s="37">
        <f t="shared" si="13"/>
        <v>354166.66666666669</v>
      </c>
      <c r="BE11" s="37" t="str">
        <f t="shared" si="13"/>
        <v>0</v>
      </c>
      <c r="BF11" s="37" t="str">
        <f t="shared" si="13"/>
        <v>0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226">
        <v>1E-3</v>
      </c>
      <c r="F12" s="226">
        <v>1E-3</v>
      </c>
      <c r="G12" s="226">
        <v>1E-3</v>
      </c>
      <c r="H12" s="226">
        <v>0</v>
      </c>
      <c r="I12" s="226">
        <v>0</v>
      </c>
      <c r="J12" s="226">
        <v>0</v>
      </c>
      <c r="K12" s="226">
        <v>0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98">
        <f t="shared" ca="1" si="7"/>
        <v>0</v>
      </c>
      <c r="U12" s="46">
        <v>2500</v>
      </c>
      <c r="V12" s="46">
        <v>2500</v>
      </c>
      <c r="W12" s="46">
        <v>2500</v>
      </c>
      <c r="X12" s="46">
        <v>2500</v>
      </c>
      <c r="Y12" s="46">
        <v>2500</v>
      </c>
      <c r="Z12" s="46">
        <v>2500</v>
      </c>
      <c r="AA12" s="46">
        <v>2500</v>
      </c>
      <c r="AB12" s="197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3"/>
        <v>416666.66666666669</v>
      </c>
      <c r="BA12" s="37">
        <f t="shared" si="13"/>
        <v>416666.66666666669</v>
      </c>
      <c r="BB12" s="37">
        <f t="shared" si="13"/>
        <v>416666.66666666669</v>
      </c>
      <c r="BC12" s="37" t="str">
        <f t="shared" si="13"/>
        <v>0</v>
      </c>
      <c r="BD12" s="37" t="str">
        <f t="shared" si="13"/>
        <v>0</v>
      </c>
      <c r="BE12" s="37" t="str">
        <f t="shared" si="13"/>
        <v>0</v>
      </c>
      <c r="BF12" s="37" t="str">
        <f t="shared" si="13"/>
        <v>0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226">
        <v>1E-3</v>
      </c>
      <c r="F13" s="226">
        <v>8.0000000000000002E-3</v>
      </c>
      <c r="G13" s="226">
        <v>5.0000000000000001E-3</v>
      </c>
      <c r="H13" s="226">
        <v>1.0999999999999999E-2</v>
      </c>
      <c r="I13" s="226">
        <v>8.0000000000000002E-3</v>
      </c>
      <c r="J13" s="226">
        <v>4.0000000000000001E-3</v>
      </c>
      <c r="K13" s="226">
        <v>8.0000000000000002E-3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198">
        <f t="shared" ca="1" si="7"/>
        <v>0</v>
      </c>
      <c r="U13" s="46">
        <v>2500</v>
      </c>
      <c r="V13" s="46">
        <v>2500</v>
      </c>
      <c r="W13" s="46">
        <v>2500</v>
      </c>
      <c r="X13" s="46">
        <v>2500</v>
      </c>
      <c r="Y13" s="46">
        <v>2500</v>
      </c>
      <c r="Z13" s="46">
        <v>2500</v>
      </c>
      <c r="AA13" s="46">
        <v>2500</v>
      </c>
      <c r="AB13" s="197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35">
        <f t="shared" ca="1" si="9"/>
        <v>0</v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36">
        <f t="shared" ca="1" si="11"/>
        <v>0</v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3"/>
        <v>416666.66666666669</v>
      </c>
      <c r="BA13" s="37">
        <f t="shared" si="13"/>
        <v>52083.333333333336</v>
      </c>
      <c r="BB13" s="37">
        <f t="shared" si="13"/>
        <v>83333.333333333328</v>
      </c>
      <c r="BC13" s="37">
        <f t="shared" si="13"/>
        <v>37878.78787878788</v>
      </c>
      <c r="BD13" s="37">
        <f t="shared" si="13"/>
        <v>52083.333333333336</v>
      </c>
      <c r="BE13" s="37">
        <f t="shared" si="13"/>
        <v>104166.66666666667</v>
      </c>
      <c r="BF13" s="37">
        <f t="shared" si="13"/>
        <v>52083.333333333336</v>
      </c>
      <c r="BG13" s="38">
        <f t="shared" ref="BG13:BG29" si="15">IFERROR(VLOOKUP(AZ13,$BO$2:$BP$10,2,TRUE),"")</f>
        <v>0</v>
      </c>
      <c r="BH13" s="38">
        <f t="shared" ref="BH13:BH29" si="16">IFERROR(VLOOKUP(BA13,$BO$2:$BP$10,2,TRUE),"")</f>
        <v>0</v>
      </c>
      <c r="BI13" s="38">
        <f t="shared" ref="BI13:BI29" si="17">IFERROR(VLOOKUP(BB13,$BO$2:$BP$10,2,TRUE),"")</f>
        <v>0</v>
      </c>
      <c r="BJ13" s="38">
        <f t="shared" ref="BJ13:BJ29" si="18">IFERROR(VLOOKUP(BC13,$BO$2:$BP$10,2,TRUE),"")</f>
        <v>0</v>
      </c>
      <c r="BK13" s="38">
        <f t="shared" ref="BK13:BK29" si="19">IFERROR(VLOOKUP(BD13,$BO$2:$BP$10,2,TRUE),"")</f>
        <v>0</v>
      </c>
      <c r="BL13" s="38">
        <f t="shared" ref="BL13:BL29" si="20">IFERROR(VLOOKUP(BE13,$BO$2:$BP$10,2,TRUE),"")</f>
        <v>0</v>
      </c>
      <c r="BM13" s="38">
        <f t="shared" ref="BM13:BM29" si="21">IFERROR(VLOOKUP(BF13,$BO$2:$BP$10,2,TRUE),"")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226">
        <v>0.02</v>
      </c>
      <c r="F14" s="226">
        <v>7.0000000000000001E-3</v>
      </c>
      <c r="G14" s="226">
        <v>1.0999999999999999E-2</v>
      </c>
      <c r="H14" s="226">
        <v>2E-3</v>
      </c>
      <c r="I14" s="226">
        <v>1.4999999999999999E-2</v>
      </c>
      <c r="J14" s="226">
        <v>6.0000000000000001E-3</v>
      </c>
      <c r="K14" s="226">
        <v>2.8000000000000001E-2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198">
        <f t="shared" ca="1" si="7"/>
        <v>0</v>
      </c>
      <c r="U14" s="46">
        <v>3400</v>
      </c>
      <c r="V14" s="46">
        <v>3400</v>
      </c>
      <c r="W14" s="46">
        <v>3400</v>
      </c>
      <c r="X14" s="46">
        <v>3400</v>
      </c>
      <c r="Y14" s="46">
        <v>3400</v>
      </c>
      <c r="Z14" s="46">
        <v>3400</v>
      </c>
      <c r="AA14" s="46">
        <v>3400</v>
      </c>
      <c r="AB14" s="197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36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3"/>
        <v>28333.333333333332</v>
      </c>
      <c r="BA14" s="37">
        <f t="shared" si="13"/>
        <v>80952.380952380947</v>
      </c>
      <c r="BB14" s="37">
        <f t="shared" si="13"/>
        <v>51515.151515151512</v>
      </c>
      <c r="BC14" s="37">
        <f t="shared" si="13"/>
        <v>283333.33333333331</v>
      </c>
      <c r="BD14" s="37">
        <f t="shared" si="13"/>
        <v>37777.777777777774</v>
      </c>
      <c r="BE14" s="37">
        <f t="shared" si="13"/>
        <v>94444.444444444438</v>
      </c>
      <c r="BF14" s="37">
        <f t="shared" si="13"/>
        <v>20238.095238095237</v>
      </c>
      <c r="BG14" s="38">
        <f t="shared" si="15"/>
        <v>0</v>
      </c>
      <c r="BH14" s="38">
        <f t="shared" si="16"/>
        <v>0</v>
      </c>
      <c r="BI14" s="38">
        <f t="shared" si="17"/>
        <v>0</v>
      </c>
      <c r="BJ14" s="38">
        <f t="shared" si="18"/>
        <v>0</v>
      </c>
      <c r="BK14" s="38">
        <f t="shared" si="19"/>
        <v>0</v>
      </c>
      <c r="BL14" s="38">
        <f t="shared" si="20"/>
        <v>0</v>
      </c>
      <c r="BM14" s="38">
        <f t="shared" si="21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226">
        <v>4.4999999999999998E-2</v>
      </c>
      <c r="F15" s="226">
        <v>2.7E-2</v>
      </c>
      <c r="G15" s="226">
        <v>1.9E-2</v>
      </c>
      <c r="H15" s="226">
        <v>2.4E-2</v>
      </c>
      <c r="I15" s="226">
        <v>2.1000000000000001E-2</v>
      </c>
      <c r="J15" s="226">
        <v>5.0999999999999997E-2</v>
      </c>
      <c r="K15" s="226">
        <v>7.4999999999999997E-2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198">
        <f t="shared" ca="1" si="7"/>
        <v>0</v>
      </c>
      <c r="U15" s="46">
        <v>3400</v>
      </c>
      <c r="V15" s="46">
        <v>3400</v>
      </c>
      <c r="W15" s="46">
        <v>3400</v>
      </c>
      <c r="X15" s="46">
        <v>3400</v>
      </c>
      <c r="Y15" s="46">
        <v>3400</v>
      </c>
      <c r="Z15" s="46">
        <v>3400</v>
      </c>
      <c r="AA15" s="46">
        <v>3400</v>
      </c>
      <c r="AB15" s="197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35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36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3"/>
        <v>12592.592592592593</v>
      </c>
      <c r="BA15" s="37">
        <f t="shared" si="13"/>
        <v>20987.654320987655</v>
      </c>
      <c r="BB15" s="37">
        <f t="shared" si="13"/>
        <v>29824.561403508771</v>
      </c>
      <c r="BC15" s="37">
        <f t="shared" si="13"/>
        <v>23611.111111111109</v>
      </c>
      <c r="BD15" s="37">
        <f t="shared" si="13"/>
        <v>26984.126984126982</v>
      </c>
      <c r="BE15" s="37">
        <f t="shared" si="13"/>
        <v>11111.111111111111</v>
      </c>
      <c r="BF15" s="37">
        <f t="shared" si="13"/>
        <v>7555.5555555555557</v>
      </c>
      <c r="BG15" s="38">
        <f t="shared" si="15"/>
        <v>0</v>
      </c>
      <c r="BH15" s="38">
        <f t="shared" si="16"/>
        <v>0</v>
      </c>
      <c r="BI15" s="38">
        <f t="shared" si="17"/>
        <v>0</v>
      </c>
      <c r="BJ15" s="38">
        <f t="shared" si="18"/>
        <v>0</v>
      </c>
      <c r="BK15" s="38">
        <f t="shared" si="19"/>
        <v>0</v>
      </c>
      <c r="BL15" s="38">
        <f t="shared" si="20"/>
        <v>0</v>
      </c>
      <c r="BM15" s="38">
        <f t="shared" si="21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226">
        <v>8.4000000000000005E-2</v>
      </c>
      <c r="F16" s="226">
        <v>1.2E-2</v>
      </c>
      <c r="G16" s="226">
        <v>8.0000000000000002E-3</v>
      </c>
      <c r="H16" s="226">
        <v>2.3E-2</v>
      </c>
      <c r="I16" s="226">
        <v>8.9999999999999993E-3</v>
      </c>
      <c r="J16" s="226">
        <v>0.106</v>
      </c>
      <c r="K16" s="226">
        <v>5.0999999999999997E-2</v>
      </c>
      <c r="L16" s="41">
        <f t="shared" ca="1" si="5"/>
        <v>168</v>
      </c>
      <c r="M16" s="42">
        <f t="shared" si="6"/>
        <v>1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6</v>
      </c>
      <c r="S16" s="44">
        <f t="shared" si="6"/>
        <v>0</v>
      </c>
      <c r="T16" s="198">
        <f t="shared" ca="1" si="7"/>
        <v>28</v>
      </c>
      <c r="U16" s="46">
        <v>3400</v>
      </c>
      <c r="V16" s="46">
        <v>3400</v>
      </c>
      <c r="W16" s="46">
        <v>3400</v>
      </c>
      <c r="X16" s="46">
        <v>3400</v>
      </c>
      <c r="Y16" s="46">
        <v>3400</v>
      </c>
      <c r="Z16" s="46">
        <v>3400</v>
      </c>
      <c r="AA16" s="46">
        <v>3400</v>
      </c>
      <c r="AB16" s="197">
        <f t="shared" ca="1" si="8"/>
        <v>13600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81600</v>
      </c>
      <c r="AH16" s="51">
        <f t="shared" ca="1" si="8"/>
        <v>0</v>
      </c>
      <c r="AI16" s="35">
        <f t="shared" ca="1" si="9"/>
        <v>95200</v>
      </c>
      <c r="AJ16" s="49">
        <f t="shared" ca="1" si="10"/>
        <v>2.016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15.263999999999999</v>
      </c>
      <c r="AP16" s="51">
        <f t="shared" ca="1" si="10"/>
        <v>0</v>
      </c>
      <c r="AQ16" s="36">
        <f t="shared" ca="1" si="11"/>
        <v>17.28</v>
      </c>
      <c r="AR16" s="49">
        <f t="shared" ca="1" si="12"/>
        <v>6746.0317460317456</v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>
        <f t="shared" ca="1" si="12"/>
        <v>5345.9119496855346</v>
      </c>
      <c r="AX16" s="51" t="str">
        <f t="shared" ca="1" si="12"/>
        <v/>
      </c>
      <c r="AY16" s="52">
        <f t="shared" ca="1" si="12"/>
        <v>5509.2592592592591</v>
      </c>
      <c r="AZ16" s="37">
        <f t="shared" si="13"/>
        <v>6746.0317460317456</v>
      </c>
      <c r="BA16" s="37">
        <f t="shared" si="13"/>
        <v>47222.222222222219</v>
      </c>
      <c r="BB16" s="37">
        <f t="shared" si="13"/>
        <v>70833.333333333328</v>
      </c>
      <c r="BC16" s="37">
        <f t="shared" si="13"/>
        <v>24637.681159420288</v>
      </c>
      <c r="BD16" s="37">
        <f t="shared" si="13"/>
        <v>62962.962962962964</v>
      </c>
      <c r="BE16" s="37">
        <f t="shared" si="13"/>
        <v>5345.9119496855346</v>
      </c>
      <c r="BF16" s="37">
        <f t="shared" si="13"/>
        <v>11111.111111111111</v>
      </c>
      <c r="BG16" s="38">
        <f t="shared" si="15"/>
        <v>1</v>
      </c>
      <c r="BH16" s="38">
        <f t="shared" si="16"/>
        <v>0</v>
      </c>
      <c r="BI16" s="38">
        <f t="shared" si="17"/>
        <v>0</v>
      </c>
      <c r="BJ16" s="38">
        <f t="shared" si="18"/>
        <v>0</v>
      </c>
      <c r="BK16" s="38">
        <f t="shared" si="19"/>
        <v>0</v>
      </c>
      <c r="BL16" s="38">
        <f t="shared" si="20"/>
        <v>6</v>
      </c>
      <c r="BM16" s="38">
        <f t="shared" si="21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226">
        <v>6.9000000000000006E-2</v>
      </c>
      <c r="F17" s="226">
        <v>7.0000000000000001E-3</v>
      </c>
      <c r="G17" s="226">
        <v>1.2E-2</v>
      </c>
      <c r="H17" s="226">
        <v>0.10299999999999999</v>
      </c>
      <c r="I17" s="226">
        <v>6.0999999999999999E-2</v>
      </c>
      <c r="J17" s="226">
        <v>5.8000000000000003E-2</v>
      </c>
      <c r="K17" s="226">
        <v>6.2E-2</v>
      </c>
      <c r="L17" s="41">
        <f t="shared" ca="1" si="5"/>
        <v>180</v>
      </c>
      <c r="M17" s="42">
        <f t="shared" si="6"/>
        <v>0</v>
      </c>
      <c r="N17" s="43">
        <f t="shared" si="6"/>
        <v>0</v>
      </c>
      <c r="O17" s="43">
        <f t="shared" si="6"/>
        <v>0</v>
      </c>
      <c r="P17" s="43">
        <f t="shared" si="6"/>
        <v>6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198">
        <f t="shared" ca="1" si="7"/>
        <v>30</v>
      </c>
      <c r="U17" s="46">
        <v>3400</v>
      </c>
      <c r="V17" s="46">
        <v>3400</v>
      </c>
      <c r="W17" s="46">
        <v>3400</v>
      </c>
      <c r="X17" s="46">
        <v>3400</v>
      </c>
      <c r="Y17" s="46">
        <v>3400</v>
      </c>
      <c r="Z17" s="46">
        <v>3400</v>
      </c>
      <c r="AA17" s="46">
        <v>3400</v>
      </c>
      <c r="AB17" s="197">
        <f t="shared" ca="1" si="8"/>
        <v>0</v>
      </c>
      <c r="AC17" s="50">
        <f t="shared" ca="1" si="8"/>
        <v>0</v>
      </c>
      <c r="AD17" s="50">
        <f t="shared" ca="1" si="8"/>
        <v>0</v>
      </c>
      <c r="AE17" s="50">
        <f t="shared" ca="1" si="8"/>
        <v>102000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35">
        <f t="shared" ca="1" si="9"/>
        <v>102000</v>
      </c>
      <c r="AJ17" s="49">
        <f t="shared" ca="1" si="10"/>
        <v>0</v>
      </c>
      <c r="AK17" s="50">
        <f t="shared" ca="1" si="10"/>
        <v>0</v>
      </c>
      <c r="AL17" s="50">
        <f t="shared" ca="1" si="10"/>
        <v>0</v>
      </c>
      <c r="AM17" s="50">
        <f t="shared" ca="1" si="10"/>
        <v>18.54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36">
        <f t="shared" ca="1" si="11"/>
        <v>18.54</v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>
        <f t="shared" ca="1" si="12"/>
        <v>5501.6181229773465</v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>
        <f t="shared" ca="1" si="12"/>
        <v>5501.6181229773465</v>
      </c>
      <c r="AZ17" s="37">
        <f t="shared" si="13"/>
        <v>8212.5603864734294</v>
      </c>
      <c r="BA17" s="37">
        <f t="shared" si="13"/>
        <v>80952.380952380947</v>
      </c>
      <c r="BB17" s="37">
        <f t="shared" si="13"/>
        <v>47222.222222222219</v>
      </c>
      <c r="BC17" s="37">
        <f t="shared" si="13"/>
        <v>5501.6181229773465</v>
      </c>
      <c r="BD17" s="37">
        <f t="shared" si="13"/>
        <v>9289.6174863387969</v>
      </c>
      <c r="BE17" s="37">
        <f t="shared" si="13"/>
        <v>9770.1149425287349</v>
      </c>
      <c r="BF17" s="37">
        <f t="shared" si="13"/>
        <v>9139.7849462365593</v>
      </c>
      <c r="BG17" s="38">
        <f t="shared" si="15"/>
        <v>0</v>
      </c>
      <c r="BH17" s="38">
        <f t="shared" si="16"/>
        <v>0</v>
      </c>
      <c r="BI17" s="38">
        <f t="shared" si="17"/>
        <v>0</v>
      </c>
      <c r="BJ17" s="38">
        <f t="shared" si="18"/>
        <v>6</v>
      </c>
      <c r="BK17" s="38">
        <f t="shared" si="19"/>
        <v>0</v>
      </c>
      <c r="BL17" s="38">
        <f t="shared" si="20"/>
        <v>0</v>
      </c>
      <c r="BM17" s="38">
        <f t="shared" si="21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226">
        <v>1.6E-2</v>
      </c>
      <c r="F18" s="226">
        <v>2.3E-2</v>
      </c>
      <c r="G18" s="226">
        <v>1E-3</v>
      </c>
      <c r="H18" s="226">
        <v>1.0999999999999999E-2</v>
      </c>
      <c r="I18" s="226">
        <v>9.1999999999999998E-2</v>
      </c>
      <c r="J18" s="226">
        <v>0.125</v>
      </c>
      <c r="K18" s="226">
        <v>6.9000000000000006E-2</v>
      </c>
      <c r="L18" s="41">
        <f t="shared" ca="1" si="5"/>
        <v>144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6</v>
      </c>
      <c r="S18" s="44">
        <f t="shared" si="6"/>
        <v>0</v>
      </c>
      <c r="T18" s="198">
        <f t="shared" ca="1" si="7"/>
        <v>24</v>
      </c>
      <c r="U18" s="46">
        <v>4250</v>
      </c>
      <c r="V18" s="46">
        <v>4250</v>
      </c>
      <c r="W18" s="46">
        <v>4250</v>
      </c>
      <c r="X18" s="46">
        <v>4250</v>
      </c>
      <c r="Y18" s="46">
        <v>4250</v>
      </c>
      <c r="Z18" s="46">
        <v>4250</v>
      </c>
      <c r="AA18" s="46">
        <v>4250</v>
      </c>
      <c r="AB18" s="197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102000</v>
      </c>
      <c r="AH18" s="51">
        <f t="shared" ca="1" si="8"/>
        <v>0</v>
      </c>
      <c r="AI18" s="35">
        <f t="shared" ca="1" si="9"/>
        <v>102000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18</v>
      </c>
      <c r="AP18" s="51">
        <f t="shared" ca="1" si="10"/>
        <v>0</v>
      </c>
      <c r="AQ18" s="36">
        <f t="shared" ca="1" si="11"/>
        <v>18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>
        <f t="shared" ca="1" si="12"/>
        <v>5666.666666666667</v>
      </c>
      <c r="AX18" s="51" t="str">
        <f t="shared" ca="1" si="12"/>
        <v/>
      </c>
      <c r="AY18" s="52">
        <f t="shared" ca="1" si="12"/>
        <v>5666.666666666667</v>
      </c>
      <c r="AZ18" s="37">
        <f t="shared" si="13"/>
        <v>44270.833333333336</v>
      </c>
      <c r="BA18" s="37">
        <f t="shared" si="13"/>
        <v>30797.101449275364</v>
      </c>
      <c r="BB18" s="37">
        <f t="shared" si="13"/>
        <v>708333.33333333337</v>
      </c>
      <c r="BC18" s="37">
        <f t="shared" si="13"/>
        <v>64393.939393939399</v>
      </c>
      <c r="BD18" s="37">
        <f t="shared" si="13"/>
        <v>7699.275362318841</v>
      </c>
      <c r="BE18" s="37">
        <f t="shared" si="13"/>
        <v>5666.666666666667</v>
      </c>
      <c r="BF18" s="37">
        <f t="shared" si="13"/>
        <v>10265.700483091787</v>
      </c>
      <c r="BG18" s="38">
        <f t="shared" si="15"/>
        <v>0</v>
      </c>
      <c r="BH18" s="38">
        <f t="shared" si="16"/>
        <v>0</v>
      </c>
      <c r="BI18" s="38">
        <f t="shared" si="17"/>
        <v>0</v>
      </c>
      <c r="BJ18" s="38">
        <f t="shared" si="18"/>
        <v>0</v>
      </c>
      <c r="BK18" s="38">
        <f t="shared" si="19"/>
        <v>0</v>
      </c>
      <c r="BL18" s="38">
        <f t="shared" si="20"/>
        <v>6</v>
      </c>
      <c r="BM18" s="38">
        <f t="shared" si="21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226">
        <v>8.0000000000000002E-3</v>
      </c>
      <c r="F19" s="226">
        <v>7.0000000000000001E-3</v>
      </c>
      <c r="G19" s="226">
        <v>3.7999999999999999E-2</v>
      </c>
      <c r="H19" s="226">
        <v>4.2999999999999997E-2</v>
      </c>
      <c r="I19" s="226">
        <v>6.5000000000000002E-2</v>
      </c>
      <c r="J19" s="226">
        <v>6.8000000000000005E-2</v>
      </c>
      <c r="K19" s="226">
        <v>8.8999999999999996E-2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198">
        <f t="shared" ca="1" si="7"/>
        <v>0</v>
      </c>
      <c r="U19" s="46">
        <v>4250</v>
      </c>
      <c r="V19" s="46">
        <v>4250</v>
      </c>
      <c r="W19" s="46">
        <v>4250</v>
      </c>
      <c r="X19" s="46">
        <v>4250</v>
      </c>
      <c r="Y19" s="46">
        <v>4250</v>
      </c>
      <c r="Z19" s="46">
        <v>4250</v>
      </c>
      <c r="AA19" s="46">
        <v>4250</v>
      </c>
      <c r="AB19" s="197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36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3"/>
        <v>88541.666666666672</v>
      </c>
      <c r="BA19" s="37">
        <f t="shared" si="13"/>
        <v>101190.4761904762</v>
      </c>
      <c r="BB19" s="37">
        <f t="shared" si="13"/>
        <v>18640.350877192985</v>
      </c>
      <c r="BC19" s="37">
        <f t="shared" si="13"/>
        <v>16472.868217054267</v>
      </c>
      <c r="BD19" s="37">
        <f t="shared" si="13"/>
        <v>10897.435897435898</v>
      </c>
      <c r="BE19" s="37">
        <f t="shared" si="13"/>
        <v>10416.666666666666</v>
      </c>
      <c r="BF19" s="37">
        <f t="shared" si="13"/>
        <v>7958.8014981273418</v>
      </c>
      <c r="BG19" s="38">
        <f t="shared" si="15"/>
        <v>0</v>
      </c>
      <c r="BH19" s="38">
        <f t="shared" si="16"/>
        <v>0</v>
      </c>
      <c r="BI19" s="38">
        <f t="shared" si="17"/>
        <v>0</v>
      </c>
      <c r="BJ19" s="38">
        <f t="shared" si="18"/>
        <v>0</v>
      </c>
      <c r="BK19" s="38">
        <f t="shared" si="19"/>
        <v>0</v>
      </c>
      <c r="BL19" s="38">
        <f t="shared" si="20"/>
        <v>0</v>
      </c>
      <c r="BM19" s="38">
        <f t="shared" si="21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226">
        <v>0.03</v>
      </c>
      <c r="F20" s="226">
        <v>6.0000000000000001E-3</v>
      </c>
      <c r="G20" s="226">
        <v>0.02</v>
      </c>
      <c r="H20" s="226">
        <v>2.1000000000000001E-2</v>
      </c>
      <c r="I20" s="226">
        <v>4.4999999999999998E-2</v>
      </c>
      <c r="J20" s="226">
        <v>2.4E-2</v>
      </c>
      <c r="K20" s="226">
        <v>5.1999999999999998E-2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198">
        <f t="shared" ca="1" si="7"/>
        <v>0</v>
      </c>
      <c r="U20" s="46">
        <v>4250</v>
      </c>
      <c r="V20" s="46">
        <v>4250</v>
      </c>
      <c r="W20" s="46">
        <v>4250</v>
      </c>
      <c r="X20" s="46">
        <v>4250</v>
      </c>
      <c r="Y20" s="46">
        <v>4250</v>
      </c>
      <c r="Z20" s="46">
        <v>4250</v>
      </c>
      <c r="AA20" s="46">
        <v>4250</v>
      </c>
      <c r="AB20" s="197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36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3"/>
        <v>23611.111111111113</v>
      </c>
      <c r="BA20" s="37">
        <f t="shared" si="13"/>
        <v>118055.55555555556</v>
      </c>
      <c r="BB20" s="37">
        <f t="shared" si="13"/>
        <v>35416.666666666664</v>
      </c>
      <c r="BC20" s="37">
        <f t="shared" si="13"/>
        <v>33730.158730158728</v>
      </c>
      <c r="BD20" s="37">
        <f t="shared" si="13"/>
        <v>15740.740740740743</v>
      </c>
      <c r="BE20" s="37">
        <f t="shared" si="13"/>
        <v>29513.888888888891</v>
      </c>
      <c r="BF20" s="37">
        <f t="shared" si="13"/>
        <v>13621.794871794873</v>
      </c>
      <c r="BG20" s="38">
        <f t="shared" si="15"/>
        <v>0</v>
      </c>
      <c r="BH20" s="38">
        <f t="shared" si="16"/>
        <v>0</v>
      </c>
      <c r="BI20" s="38">
        <f t="shared" si="17"/>
        <v>0</v>
      </c>
      <c r="BJ20" s="38">
        <f t="shared" si="18"/>
        <v>0</v>
      </c>
      <c r="BK20" s="38">
        <f t="shared" si="19"/>
        <v>0</v>
      </c>
      <c r="BL20" s="38">
        <f t="shared" si="20"/>
        <v>0</v>
      </c>
      <c r="BM20" s="38">
        <f t="shared" si="21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226">
        <v>2.3E-2</v>
      </c>
      <c r="F21" s="226">
        <v>1.2999999999999999E-2</v>
      </c>
      <c r="G21" s="226">
        <v>0.04</v>
      </c>
      <c r="H21" s="226">
        <v>0.02</v>
      </c>
      <c r="I21" s="226">
        <v>6.7000000000000004E-2</v>
      </c>
      <c r="J21" s="226">
        <v>0.08</v>
      </c>
      <c r="K21" s="226">
        <v>0.09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198">
        <f t="shared" ca="1" si="7"/>
        <v>0</v>
      </c>
      <c r="U21" s="46">
        <v>4250</v>
      </c>
      <c r="V21" s="46">
        <v>4250</v>
      </c>
      <c r="W21" s="46">
        <v>4250</v>
      </c>
      <c r="X21" s="46">
        <v>4250</v>
      </c>
      <c r="Y21" s="46">
        <v>4250</v>
      </c>
      <c r="Z21" s="46">
        <v>4250</v>
      </c>
      <c r="AA21" s="46">
        <v>4250</v>
      </c>
      <c r="AB21" s="197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36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3"/>
        <v>30797.101449275364</v>
      </c>
      <c r="BA21" s="37">
        <f t="shared" si="13"/>
        <v>54487.179487179492</v>
      </c>
      <c r="BB21" s="37">
        <f t="shared" si="13"/>
        <v>17708.333333333332</v>
      </c>
      <c r="BC21" s="37">
        <f t="shared" si="13"/>
        <v>35416.666666666664</v>
      </c>
      <c r="BD21" s="37">
        <f t="shared" si="13"/>
        <v>10572.139303482587</v>
      </c>
      <c r="BE21" s="37">
        <f t="shared" si="13"/>
        <v>8854.1666666666661</v>
      </c>
      <c r="BF21" s="37">
        <f t="shared" si="13"/>
        <v>7870.3703703703713</v>
      </c>
      <c r="BG21" s="38">
        <f t="shared" si="15"/>
        <v>0</v>
      </c>
      <c r="BH21" s="38">
        <f t="shared" si="16"/>
        <v>0</v>
      </c>
      <c r="BI21" s="38">
        <f t="shared" si="17"/>
        <v>0</v>
      </c>
      <c r="BJ21" s="38">
        <f t="shared" si="18"/>
        <v>0</v>
      </c>
      <c r="BK21" s="38">
        <f t="shared" si="19"/>
        <v>0</v>
      </c>
      <c r="BL21" s="38">
        <f t="shared" si="20"/>
        <v>0</v>
      </c>
      <c r="BM21" s="38">
        <f t="shared" si="21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226">
        <v>6.6000000000000003E-2</v>
      </c>
      <c r="F22" s="226">
        <v>2.5999999999999999E-2</v>
      </c>
      <c r="G22" s="226">
        <v>5.6000000000000001E-2</v>
      </c>
      <c r="H22" s="226">
        <v>0.19600000000000001</v>
      </c>
      <c r="I22" s="226">
        <v>1.6E-2</v>
      </c>
      <c r="J22" s="226">
        <v>0.126</v>
      </c>
      <c r="K22" s="226">
        <v>9.5000000000000001E-2</v>
      </c>
      <c r="L22" s="41">
        <f t="shared" ca="1" si="5"/>
        <v>324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6</v>
      </c>
      <c r="Q22" s="43">
        <f t="shared" si="6"/>
        <v>0</v>
      </c>
      <c r="R22" s="43">
        <f t="shared" si="6"/>
        <v>6</v>
      </c>
      <c r="S22" s="44">
        <f t="shared" si="6"/>
        <v>0</v>
      </c>
      <c r="T22" s="198">
        <f t="shared" ca="1" si="7"/>
        <v>54</v>
      </c>
      <c r="U22" s="46">
        <v>4500</v>
      </c>
      <c r="V22" s="46">
        <v>4500</v>
      </c>
      <c r="W22" s="46">
        <v>4500</v>
      </c>
      <c r="X22" s="46">
        <v>4500</v>
      </c>
      <c r="Y22" s="46">
        <v>4500</v>
      </c>
      <c r="Z22" s="46">
        <v>4500</v>
      </c>
      <c r="AA22" s="46">
        <v>4500</v>
      </c>
      <c r="AB22" s="197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135000</v>
      </c>
      <c r="AF22" s="50">
        <f t="shared" ca="1" si="8"/>
        <v>0</v>
      </c>
      <c r="AG22" s="50">
        <f t="shared" ca="1" si="8"/>
        <v>108000</v>
      </c>
      <c r="AH22" s="51">
        <f t="shared" ca="1" si="8"/>
        <v>0</v>
      </c>
      <c r="AI22" s="35">
        <f t="shared" ca="1" si="9"/>
        <v>243000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35.28</v>
      </c>
      <c r="AN22" s="50">
        <f t="shared" ca="1" si="10"/>
        <v>0</v>
      </c>
      <c r="AO22" s="50">
        <f t="shared" ca="1" si="10"/>
        <v>18.143999999999998</v>
      </c>
      <c r="AP22" s="51">
        <f t="shared" ca="1" si="10"/>
        <v>0</v>
      </c>
      <c r="AQ22" s="36">
        <f t="shared" ca="1" si="11"/>
        <v>53.423999999999999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>
        <f t="shared" ca="1" si="12"/>
        <v>3826.5306122448978</v>
      </c>
      <c r="AV22" s="50" t="str">
        <f t="shared" ca="1" si="12"/>
        <v/>
      </c>
      <c r="AW22" s="50">
        <f t="shared" ca="1" si="12"/>
        <v>5952.3809523809532</v>
      </c>
      <c r="AX22" s="51" t="str">
        <f t="shared" ca="1" si="12"/>
        <v/>
      </c>
      <c r="AY22" s="52">
        <f t="shared" ca="1" si="12"/>
        <v>4548.5175202156333</v>
      </c>
      <c r="AZ22" s="37">
        <f t="shared" si="13"/>
        <v>11363.636363636364</v>
      </c>
      <c r="BA22" s="37">
        <f t="shared" si="13"/>
        <v>28846.153846153848</v>
      </c>
      <c r="BB22" s="37">
        <f t="shared" si="13"/>
        <v>13392.857142857143</v>
      </c>
      <c r="BC22" s="37">
        <f t="shared" si="13"/>
        <v>3826.5306122448978</v>
      </c>
      <c r="BD22" s="37">
        <f t="shared" si="13"/>
        <v>46875</v>
      </c>
      <c r="BE22" s="37">
        <f t="shared" si="13"/>
        <v>5952.3809523809523</v>
      </c>
      <c r="BF22" s="37">
        <f t="shared" si="13"/>
        <v>7894.7368421052633</v>
      </c>
      <c r="BG22" s="38">
        <f t="shared" si="15"/>
        <v>0</v>
      </c>
      <c r="BH22" s="38">
        <f t="shared" si="16"/>
        <v>0</v>
      </c>
      <c r="BI22" s="38">
        <f t="shared" si="17"/>
        <v>0</v>
      </c>
      <c r="BJ22" s="38">
        <f t="shared" si="18"/>
        <v>6</v>
      </c>
      <c r="BK22" s="38">
        <f t="shared" si="19"/>
        <v>0</v>
      </c>
      <c r="BL22" s="38">
        <f t="shared" si="20"/>
        <v>6</v>
      </c>
      <c r="BM22" s="38">
        <f t="shared" si="21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226">
        <v>6.2E-2</v>
      </c>
      <c r="F23" s="226">
        <v>6.2E-2</v>
      </c>
      <c r="G23" s="226">
        <v>6.4000000000000001E-2</v>
      </c>
      <c r="H23" s="226">
        <v>6.5000000000000002E-2</v>
      </c>
      <c r="I23" s="226">
        <v>1.7999999999999999E-2</v>
      </c>
      <c r="J23" s="226">
        <v>1.6E-2</v>
      </c>
      <c r="K23" s="226">
        <v>2.7E-2</v>
      </c>
      <c r="L23" s="41">
        <f t="shared" ca="1" si="5"/>
        <v>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198">
        <f t="shared" ca="1" si="7"/>
        <v>0</v>
      </c>
      <c r="U23" s="46">
        <v>4500</v>
      </c>
      <c r="V23" s="46">
        <v>4500</v>
      </c>
      <c r="W23" s="46">
        <v>4500</v>
      </c>
      <c r="X23" s="46">
        <v>4500</v>
      </c>
      <c r="Y23" s="46">
        <v>4500</v>
      </c>
      <c r="Z23" s="46">
        <v>4500</v>
      </c>
      <c r="AA23" s="46">
        <v>4500</v>
      </c>
      <c r="AB23" s="197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35">
        <f t="shared" ca="1" si="9"/>
        <v>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36">
        <f t="shared" ca="1" si="11"/>
        <v>0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 t="str">
        <f t="shared" ca="1" si="12"/>
        <v/>
      </c>
      <c r="AZ23" s="37">
        <f t="shared" si="13"/>
        <v>12096.774193548386</v>
      </c>
      <c r="BA23" s="37">
        <f t="shared" si="13"/>
        <v>12096.774193548386</v>
      </c>
      <c r="BB23" s="37">
        <f t="shared" si="13"/>
        <v>11718.75</v>
      </c>
      <c r="BC23" s="37">
        <f t="shared" si="13"/>
        <v>11538.461538461537</v>
      </c>
      <c r="BD23" s="37">
        <f t="shared" si="13"/>
        <v>41666.666666666672</v>
      </c>
      <c r="BE23" s="37">
        <f t="shared" si="13"/>
        <v>46875</v>
      </c>
      <c r="BF23" s="37">
        <f t="shared" si="13"/>
        <v>27777.777777777777</v>
      </c>
      <c r="BG23" s="38">
        <f t="shared" si="15"/>
        <v>0</v>
      </c>
      <c r="BH23" s="38">
        <f t="shared" si="16"/>
        <v>0</v>
      </c>
      <c r="BI23" s="38">
        <f t="shared" si="17"/>
        <v>0</v>
      </c>
      <c r="BJ23" s="38">
        <f t="shared" si="18"/>
        <v>0</v>
      </c>
      <c r="BK23" s="38">
        <f t="shared" si="19"/>
        <v>0</v>
      </c>
      <c r="BL23" s="38">
        <f t="shared" si="20"/>
        <v>0</v>
      </c>
      <c r="BM23" s="38">
        <f t="shared" si="21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226">
        <v>0.13800000000000001</v>
      </c>
      <c r="F24" s="226">
        <v>0.04</v>
      </c>
      <c r="G24" s="226">
        <v>8.2000000000000003E-2</v>
      </c>
      <c r="H24" s="226">
        <v>7.9000000000000001E-2</v>
      </c>
      <c r="I24" s="226">
        <v>0.121</v>
      </c>
      <c r="J24" s="226">
        <v>8.2000000000000003E-2</v>
      </c>
      <c r="K24" s="226">
        <v>9.1999999999999998E-2</v>
      </c>
      <c r="L24" s="41">
        <f t="shared" ca="1" si="5"/>
        <v>324</v>
      </c>
      <c r="M24" s="42">
        <f t="shared" si="6"/>
        <v>6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6</v>
      </c>
      <c r="R24" s="43">
        <f t="shared" si="6"/>
        <v>0</v>
      </c>
      <c r="S24" s="44">
        <f t="shared" si="6"/>
        <v>0</v>
      </c>
      <c r="T24" s="198">
        <f t="shared" ca="1" si="7"/>
        <v>54</v>
      </c>
      <c r="U24" s="46">
        <v>4500</v>
      </c>
      <c r="V24" s="46">
        <v>4500</v>
      </c>
      <c r="W24" s="46">
        <v>4500</v>
      </c>
      <c r="X24" s="46">
        <v>4500</v>
      </c>
      <c r="Y24" s="46">
        <v>4500</v>
      </c>
      <c r="Z24" s="46">
        <v>4500</v>
      </c>
      <c r="AA24" s="46">
        <v>4500</v>
      </c>
      <c r="AB24" s="197">
        <f t="shared" ca="1" si="8"/>
        <v>108000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135000</v>
      </c>
      <c r="AG24" s="50">
        <f t="shared" ca="1" si="8"/>
        <v>0</v>
      </c>
      <c r="AH24" s="51">
        <f t="shared" ca="1" si="8"/>
        <v>0</v>
      </c>
      <c r="AI24" s="35">
        <f t="shared" ca="1" si="9"/>
        <v>243000</v>
      </c>
      <c r="AJ24" s="49">
        <f t="shared" ca="1" si="10"/>
        <v>19.872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21.78</v>
      </c>
      <c r="AO24" s="50">
        <f t="shared" ca="1" si="10"/>
        <v>0</v>
      </c>
      <c r="AP24" s="51">
        <f t="shared" ca="1" si="10"/>
        <v>0</v>
      </c>
      <c r="AQ24" s="36">
        <f t="shared" ca="1" si="11"/>
        <v>41.652000000000001</v>
      </c>
      <c r="AR24" s="49">
        <f t="shared" ca="1" si="12"/>
        <v>5434.782608695652</v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>
        <f t="shared" ca="1" si="12"/>
        <v>6198.3471074380159</v>
      </c>
      <c r="AW24" s="50" t="str">
        <f t="shared" ca="1" si="12"/>
        <v/>
      </c>
      <c r="AX24" s="51" t="str">
        <f t="shared" ca="1" si="12"/>
        <v/>
      </c>
      <c r="AY24" s="52">
        <f t="shared" ca="1" si="12"/>
        <v>5834.0535868625757</v>
      </c>
      <c r="AZ24" s="37">
        <f t="shared" si="13"/>
        <v>5434.782608695652</v>
      </c>
      <c r="BA24" s="37">
        <f t="shared" si="13"/>
        <v>18750</v>
      </c>
      <c r="BB24" s="37">
        <f t="shared" si="13"/>
        <v>9146.3414634146338</v>
      </c>
      <c r="BC24" s="37">
        <f t="shared" si="13"/>
        <v>9493.67088607595</v>
      </c>
      <c r="BD24" s="37">
        <f t="shared" si="13"/>
        <v>6198.3471074380168</v>
      </c>
      <c r="BE24" s="37">
        <f t="shared" si="13"/>
        <v>9146.3414634146338</v>
      </c>
      <c r="BF24" s="37">
        <f t="shared" si="13"/>
        <v>8152.173913043478</v>
      </c>
      <c r="BG24" s="38">
        <f t="shared" si="15"/>
        <v>6</v>
      </c>
      <c r="BH24" s="38">
        <f t="shared" si="16"/>
        <v>0</v>
      </c>
      <c r="BI24" s="38">
        <f t="shared" si="17"/>
        <v>0</v>
      </c>
      <c r="BJ24" s="38">
        <f t="shared" si="18"/>
        <v>0</v>
      </c>
      <c r="BK24" s="38">
        <f t="shared" si="19"/>
        <v>6</v>
      </c>
      <c r="BL24" s="38">
        <f t="shared" si="20"/>
        <v>0</v>
      </c>
      <c r="BM24" s="38">
        <f t="shared" si="21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226">
        <v>8.1000000000000003E-2</v>
      </c>
      <c r="F25" s="226">
        <v>0.113</v>
      </c>
      <c r="G25" s="226">
        <v>0.111</v>
      </c>
      <c r="H25" s="226">
        <v>0.19</v>
      </c>
      <c r="I25" s="226">
        <v>6.9000000000000006E-2</v>
      </c>
      <c r="J25" s="226">
        <v>5.3999999999999999E-2</v>
      </c>
      <c r="K25" s="226">
        <v>0.125</v>
      </c>
      <c r="L25" s="41">
        <f t="shared" ca="1" si="5"/>
        <v>378</v>
      </c>
      <c r="M25" s="42">
        <f t="shared" si="6"/>
        <v>0</v>
      </c>
      <c r="N25" s="43">
        <f t="shared" si="6"/>
        <v>1</v>
      </c>
      <c r="O25" s="43">
        <f t="shared" si="6"/>
        <v>1</v>
      </c>
      <c r="P25" s="43">
        <f t="shared" si="6"/>
        <v>6</v>
      </c>
      <c r="Q25" s="43">
        <f t="shared" si="6"/>
        <v>0</v>
      </c>
      <c r="R25" s="43">
        <f t="shared" si="6"/>
        <v>0</v>
      </c>
      <c r="S25" s="44">
        <f t="shared" si="6"/>
        <v>6</v>
      </c>
      <c r="T25" s="198">
        <f t="shared" ca="1" si="7"/>
        <v>63</v>
      </c>
      <c r="U25" s="46">
        <v>4500</v>
      </c>
      <c r="V25" s="46">
        <v>4500</v>
      </c>
      <c r="W25" s="46">
        <v>4500</v>
      </c>
      <c r="X25" s="46">
        <v>4500</v>
      </c>
      <c r="Y25" s="46">
        <v>4500</v>
      </c>
      <c r="Z25" s="46">
        <v>4500</v>
      </c>
      <c r="AA25" s="46">
        <v>4500</v>
      </c>
      <c r="AB25" s="197">
        <f t="shared" ca="1" si="8"/>
        <v>0</v>
      </c>
      <c r="AC25" s="50">
        <f t="shared" ca="1" si="8"/>
        <v>18000</v>
      </c>
      <c r="AD25" s="50">
        <f t="shared" ca="1" si="8"/>
        <v>22500</v>
      </c>
      <c r="AE25" s="50">
        <f t="shared" ca="1" si="8"/>
        <v>135000</v>
      </c>
      <c r="AF25" s="50">
        <f t="shared" ca="1" si="8"/>
        <v>0</v>
      </c>
      <c r="AG25" s="50">
        <f t="shared" ca="1" si="8"/>
        <v>0</v>
      </c>
      <c r="AH25" s="51">
        <f t="shared" ca="1" si="8"/>
        <v>108000</v>
      </c>
      <c r="AI25" s="35">
        <f t="shared" ca="1" si="9"/>
        <v>283500</v>
      </c>
      <c r="AJ25" s="49">
        <f t="shared" ca="1" si="10"/>
        <v>0</v>
      </c>
      <c r="AK25" s="50">
        <f t="shared" ca="1" si="10"/>
        <v>2.7120000000000002</v>
      </c>
      <c r="AL25" s="50">
        <f t="shared" ca="1" si="10"/>
        <v>3.33</v>
      </c>
      <c r="AM25" s="50">
        <f t="shared" ca="1" si="10"/>
        <v>34.200000000000003</v>
      </c>
      <c r="AN25" s="50">
        <f t="shared" ca="1" si="10"/>
        <v>0</v>
      </c>
      <c r="AO25" s="50">
        <f t="shared" ca="1" si="10"/>
        <v>0</v>
      </c>
      <c r="AP25" s="51">
        <f t="shared" ca="1" si="10"/>
        <v>18</v>
      </c>
      <c r="AQ25" s="36">
        <f t="shared" ca="1" si="11"/>
        <v>58.242000000000004</v>
      </c>
      <c r="AR25" s="49" t="str">
        <f t="shared" ca="1" si="12"/>
        <v/>
      </c>
      <c r="AS25" s="50">
        <f t="shared" ca="1" si="12"/>
        <v>6637.1681415929197</v>
      </c>
      <c r="AT25" s="50">
        <f t="shared" ca="1" si="12"/>
        <v>6756.7567567567567</v>
      </c>
      <c r="AU25" s="50">
        <f t="shared" ca="1" si="12"/>
        <v>3947.3684210526312</v>
      </c>
      <c r="AV25" s="50" t="str">
        <f t="shared" ca="1" si="12"/>
        <v/>
      </c>
      <c r="AW25" s="50" t="str">
        <f t="shared" ca="1" si="12"/>
        <v/>
      </c>
      <c r="AX25" s="51">
        <f t="shared" ca="1" si="12"/>
        <v>6000</v>
      </c>
      <c r="AY25" s="52">
        <f t="shared" ca="1" si="12"/>
        <v>4867.6213042134541</v>
      </c>
      <c r="AZ25" s="37">
        <f t="shared" si="13"/>
        <v>9259.2592592592591</v>
      </c>
      <c r="BA25" s="37">
        <f t="shared" si="13"/>
        <v>6637.1681415929206</v>
      </c>
      <c r="BB25" s="37">
        <f t="shared" si="13"/>
        <v>6756.7567567567567</v>
      </c>
      <c r="BC25" s="37">
        <f t="shared" si="13"/>
        <v>3947.3684210526317</v>
      </c>
      <c r="BD25" s="37">
        <f t="shared" si="13"/>
        <v>10869.565217391304</v>
      </c>
      <c r="BE25" s="37">
        <f t="shared" si="13"/>
        <v>13888.888888888889</v>
      </c>
      <c r="BF25" s="37">
        <f t="shared" si="13"/>
        <v>6000</v>
      </c>
      <c r="BG25" s="38">
        <f t="shared" si="15"/>
        <v>0</v>
      </c>
      <c r="BH25" s="38">
        <f t="shared" si="16"/>
        <v>1</v>
      </c>
      <c r="BI25" s="38">
        <f t="shared" si="17"/>
        <v>1</v>
      </c>
      <c r="BJ25" s="38">
        <f t="shared" si="18"/>
        <v>6</v>
      </c>
      <c r="BK25" s="38">
        <f t="shared" si="19"/>
        <v>0</v>
      </c>
      <c r="BL25" s="38">
        <f t="shared" si="20"/>
        <v>0</v>
      </c>
      <c r="BM25" s="38">
        <f t="shared" si="21"/>
        <v>6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226">
        <v>6.9000000000000006E-2</v>
      </c>
      <c r="F26" s="226">
        <v>6.5000000000000002E-2</v>
      </c>
      <c r="G26" s="226">
        <v>3.4000000000000002E-2</v>
      </c>
      <c r="H26" s="226">
        <v>0.13300000000000001</v>
      </c>
      <c r="I26" s="226">
        <v>0.10100000000000001</v>
      </c>
      <c r="J26" s="226">
        <v>8.8999999999999996E-2</v>
      </c>
      <c r="K26" s="226">
        <v>0.161</v>
      </c>
      <c r="L26" s="41">
        <f t="shared" ca="1" si="5"/>
        <v>324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6</v>
      </c>
      <c r="Q26" s="43">
        <f t="shared" si="6"/>
        <v>0</v>
      </c>
      <c r="R26" s="43">
        <f t="shared" si="6"/>
        <v>0</v>
      </c>
      <c r="S26" s="44">
        <f t="shared" si="6"/>
        <v>6</v>
      </c>
      <c r="T26" s="198">
        <f t="shared" ca="1" si="7"/>
        <v>54</v>
      </c>
      <c r="U26" s="46">
        <v>4250</v>
      </c>
      <c r="V26" s="46">
        <v>4250</v>
      </c>
      <c r="W26" s="46">
        <v>4250</v>
      </c>
      <c r="X26" s="46">
        <v>4250</v>
      </c>
      <c r="Y26" s="46">
        <v>4250</v>
      </c>
      <c r="Z26" s="46">
        <v>4250</v>
      </c>
      <c r="AA26" s="46">
        <v>4250</v>
      </c>
      <c r="AB26" s="197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127500</v>
      </c>
      <c r="AF26" s="50">
        <f t="shared" ca="1" si="8"/>
        <v>0</v>
      </c>
      <c r="AG26" s="50">
        <f t="shared" ca="1" si="8"/>
        <v>0</v>
      </c>
      <c r="AH26" s="51">
        <f t="shared" ca="1" si="8"/>
        <v>102000</v>
      </c>
      <c r="AI26" s="35">
        <f t="shared" ca="1" si="9"/>
        <v>229500</v>
      </c>
      <c r="AJ26" s="49">
        <f t="shared" ca="1" si="10"/>
        <v>0</v>
      </c>
      <c r="AK26" s="50">
        <f t="shared" ca="1" si="10"/>
        <v>0</v>
      </c>
      <c r="AL26" s="50">
        <f t="shared" ca="1" si="10"/>
        <v>0</v>
      </c>
      <c r="AM26" s="50">
        <f t="shared" ca="1" si="10"/>
        <v>23.94</v>
      </c>
      <c r="AN26" s="50">
        <f t="shared" ca="1" si="10"/>
        <v>0</v>
      </c>
      <c r="AO26" s="50">
        <f t="shared" ca="1" si="10"/>
        <v>0</v>
      </c>
      <c r="AP26" s="51">
        <f t="shared" ca="1" si="10"/>
        <v>23.184000000000001</v>
      </c>
      <c r="AQ26" s="36">
        <f t="shared" ca="1" si="11"/>
        <v>47.124000000000002</v>
      </c>
      <c r="AR26" s="49" t="str">
        <f t="shared" ca="1" si="12"/>
        <v/>
      </c>
      <c r="AS26" s="50" t="str">
        <f t="shared" ca="1" si="12"/>
        <v/>
      </c>
      <c r="AT26" s="50" t="str">
        <f t="shared" ca="1" si="12"/>
        <v/>
      </c>
      <c r="AU26" s="50">
        <f t="shared" ca="1" si="12"/>
        <v>5325.8145363408521</v>
      </c>
      <c r="AV26" s="50" t="str">
        <f t="shared" ca="1" si="12"/>
        <v/>
      </c>
      <c r="AW26" s="50" t="str">
        <f t="shared" ca="1" si="12"/>
        <v/>
      </c>
      <c r="AX26" s="51">
        <f t="shared" ca="1" si="12"/>
        <v>4399.5859213250515</v>
      </c>
      <c r="AY26" s="52">
        <f t="shared" ca="1" si="12"/>
        <v>4870.1298701298701</v>
      </c>
      <c r="AZ26" s="37">
        <f t="shared" si="13"/>
        <v>10265.700483091787</v>
      </c>
      <c r="BA26" s="37">
        <f t="shared" si="13"/>
        <v>10897.435897435898</v>
      </c>
      <c r="BB26" s="37">
        <f t="shared" si="13"/>
        <v>20833.333333333332</v>
      </c>
      <c r="BC26" s="37">
        <f t="shared" si="13"/>
        <v>5325.8145363408521</v>
      </c>
      <c r="BD26" s="37">
        <f t="shared" si="13"/>
        <v>7013.2013201320133</v>
      </c>
      <c r="BE26" s="37">
        <f t="shared" si="13"/>
        <v>7958.8014981273418</v>
      </c>
      <c r="BF26" s="37">
        <f t="shared" si="13"/>
        <v>4399.5859213250515</v>
      </c>
      <c r="BG26" s="38">
        <f t="shared" si="15"/>
        <v>0</v>
      </c>
      <c r="BH26" s="38">
        <f t="shared" si="16"/>
        <v>0</v>
      </c>
      <c r="BI26" s="38">
        <f t="shared" si="17"/>
        <v>0</v>
      </c>
      <c r="BJ26" s="38">
        <f t="shared" si="18"/>
        <v>6</v>
      </c>
      <c r="BK26" s="38">
        <f t="shared" si="19"/>
        <v>0</v>
      </c>
      <c r="BL26" s="38">
        <f t="shared" si="20"/>
        <v>0</v>
      </c>
      <c r="BM26" s="38">
        <f t="shared" si="21"/>
        <v>6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226">
        <v>3.9E-2</v>
      </c>
      <c r="F27" s="226">
        <v>2.1999999999999999E-2</v>
      </c>
      <c r="G27" s="226">
        <v>0.02</v>
      </c>
      <c r="H27" s="226">
        <v>0.153</v>
      </c>
      <c r="I27" s="226">
        <v>6.7000000000000004E-2</v>
      </c>
      <c r="J27" s="226">
        <v>2.3E-2</v>
      </c>
      <c r="K27" s="226">
        <v>8.8999999999999996E-2</v>
      </c>
      <c r="L27" s="41">
        <f t="shared" ca="1" si="5"/>
        <v>180</v>
      </c>
      <c r="M27" s="42">
        <f t="shared" si="6"/>
        <v>0</v>
      </c>
      <c r="N27" s="43">
        <f t="shared" si="6"/>
        <v>0</v>
      </c>
      <c r="O27" s="43">
        <f t="shared" si="6"/>
        <v>0</v>
      </c>
      <c r="P27" s="43">
        <f t="shared" si="6"/>
        <v>6</v>
      </c>
      <c r="Q27" s="43">
        <f t="shared" si="6"/>
        <v>0</v>
      </c>
      <c r="R27" s="43">
        <f t="shared" si="6"/>
        <v>0</v>
      </c>
      <c r="S27" s="44">
        <f t="shared" si="6"/>
        <v>0</v>
      </c>
      <c r="T27" s="198">
        <f t="shared" ca="1" si="7"/>
        <v>30</v>
      </c>
      <c r="U27" s="46">
        <v>4250</v>
      </c>
      <c r="V27" s="46">
        <v>4250</v>
      </c>
      <c r="W27" s="46">
        <v>4250</v>
      </c>
      <c r="X27" s="46">
        <v>4250</v>
      </c>
      <c r="Y27" s="46">
        <v>4250</v>
      </c>
      <c r="Z27" s="46">
        <v>4250</v>
      </c>
      <c r="AA27" s="46">
        <v>4250</v>
      </c>
      <c r="AB27" s="197">
        <f t="shared" ca="1" si="8"/>
        <v>0</v>
      </c>
      <c r="AC27" s="50">
        <f t="shared" ca="1" si="8"/>
        <v>0</v>
      </c>
      <c r="AD27" s="50">
        <f t="shared" ca="1" si="8"/>
        <v>0</v>
      </c>
      <c r="AE27" s="50">
        <f t="shared" ca="1" si="8"/>
        <v>127500</v>
      </c>
      <c r="AF27" s="50">
        <f t="shared" ca="1" si="8"/>
        <v>0</v>
      </c>
      <c r="AG27" s="50">
        <f t="shared" ca="1" si="8"/>
        <v>0</v>
      </c>
      <c r="AH27" s="51">
        <f t="shared" ca="1" si="8"/>
        <v>0</v>
      </c>
      <c r="AI27" s="35">
        <f t="shared" ca="1" si="9"/>
        <v>127500</v>
      </c>
      <c r="AJ27" s="49">
        <f t="shared" ca="1" si="10"/>
        <v>0</v>
      </c>
      <c r="AK27" s="50">
        <f t="shared" ca="1" si="10"/>
        <v>0</v>
      </c>
      <c r="AL27" s="50">
        <f t="shared" ca="1" si="10"/>
        <v>0</v>
      </c>
      <c r="AM27" s="50">
        <f t="shared" ca="1" si="10"/>
        <v>27.54</v>
      </c>
      <c r="AN27" s="50">
        <f t="shared" ca="1" si="10"/>
        <v>0</v>
      </c>
      <c r="AO27" s="50">
        <f t="shared" ca="1" si="10"/>
        <v>0</v>
      </c>
      <c r="AP27" s="51">
        <f t="shared" ca="1" si="10"/>
        <v>0</v>
      </c>
      <c r="AQ27" s="36">
        <f t="shared" ca="1" si="11"/>
        <v>27.54</v>
      </c>
      <c r="AR27" s="49" t="str">
        <f t="shared" ca="1" si="12"/>
        <v/>
      </c>
      <c r="AS27" s="50" t="str">
        <f t="shared" ca="1" si="12"/>
        <v/>
      </c>
      <c r="AT27" s="50" t="str">
        <f t="shared" ca="1" si="12"/>
        <v/>
      </c>
      <c r="AU27" s="50">
        <f t="shared" ca="1" si="12"/>
        <v>4629.6296296296296</v>
      </c>
      <c r="AV27" s="50" t="str">
        <f t="shared" ca="1" si="12"/>
        <v/>
      </c>
      <c r="AW27" s="50" t="str">
        <f t="shared" ca="1" si="12"/>
        <v/>
      </c>
      <c r="AX27" s="51" t="str">
        <f t="shared" ca="1" si="12"/>
        <v/>
      </c>
      <c r="AY27" s="52">
        <f t="shared" ca="1" si="12"/>
        <v>4629.6296296296296</v>
      </c>
      <c r="AZ27" s="37">
        <f t="shared" si="13"/>
        <v>18162.393162393164</v>
      </c>
      <c r="BA27" s="37">
        <f t="shared" si="13"/>
        <v>32196.9696969697</v>
      </c>
      <c r="BB27" s="37">
        <f t="shared" si="13"/>
        <v>35416.666666666664</v>
      </c>
      <c r="BC27" s="37">
        <f t="shared" si="13"/>
        <v>4629.6296296296296</v>
      </c>
      <c r="BD27" s="37">
        <f t="shared" si="13"/>
        <v>10572.139303482587</v>
      </c>
      <c r="BE27" s="37">
        <f t="shared" si="13"/>
        <v>30797.101449275364</v>
      </c>
      <c r="BF27" s="37">
        <f t="shared" si="13"/>
        <v>7958.8014981273418</v>
      </c>
      <c r="BG27" s="38">
        <f t="shared" si="15"/>
        <v>0</v>
      </c>
      <c r="BH27" s="38">
        <f t="shared" si="16"/>
        <v>0</v>
      </c>
      <c r="BI27" s="38">
        <f t="shared" si="17"/>
        <v>0</v>
      </c>
      <c r="BJ27" s="38">
        <f t="shared" si="18"/>
        <v>6</v>
      </c>
      <c r="BK27" s="38">
        <f t="shared" si="19"/>
        <v>0</v>
      </c>
      <c r="BL27" s="38">
        <f t="shared" si="20"/>
        <v>0</v>
      </c>
      <c r="BM27" s="38">
        <f t="shared" si="21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226">
        <v>2.9000000000000001E-2</v>
      </c>
      <c r="F28" s="226">
        <v>2.3E-2</v>
      </c>
      <c r="G28" s="226">
        <v>3.5999999999999997E-2</v>
      </c>
      <c r="H28" s="226">
        <v>6.5000000000000002E-2</v>
      </c>
      <c r="I28" s="226">
        <v>6.7000000000000004E-2</v>
      </c>
      <c r="J28" s="226">
        <v>6.0000000000000001E-3</v>
      </c>
      <c r="K28" s="226">
        <v>3.7999999999999999E-2</v>
      </c>
      <c r="L28" s="41">
        <f t="shared" ca="1" si="5"/>
        <v>0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198">
        <f t="shared" ca="1" si="7"/>
        <v>0</v>
      </c>
      <c r="U28" s="46">
        <v>3400</v>
      </c>
      <c r="V28" s="46">
        <v>3400</v>
      </c>
      <c r="W28" s="46">
        <v>3400</v>
      </c>
      <c r="X28" s="46">
        <v>3400</v>
      </c>
      <c r="Y28" s="46">
        <v>3400</v>
      </c>
      <c r="Z28" s="46">
        <v>3400</v>
      </c>
      <c r="AA28" s="46">
        <v>3400</v>
      </c>
      <c r="AB28" s="197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35">
        <f t="shared" ca="1" si="9"/>
        <v>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36">
        <f t="shared" ca="1" si="11"/>
        <v>0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 t="str">
        <f t="shared" ca="1" si="12"/>
        <v/>
      </c>
      <c r="AZ28" s="37">
        <f t="shared" si="13"/>
        <v>19540.22988505747</v>
      </c>
      <c r="BA28" s="37">
        <f t="shared" si="13"/>
        <v>24637.681159420288</v>
      </c>
      <c r="BB28" s="37">
        <f t="shared" si="13"/>
        <v>15740.740740740741</v>
      </c>
      <c r="BC28" s="37">
        <f t="shared" si="13"/>
        <v>8717.9487179487169</v>
      </c>
      <c r="BD28" s="37">
        <f t="shared" si="13"/>
        <v>8457.7114427860688</v>
      </c>
      <c r="BE28" s="37">
        <f t="shared" si="13"/>
        <v>94444.444444444438</v>
      </c>
      <c r="BF28" s="37">
        <f t="shared" si="13"/>
        <v>14912.280701754386</v>
      </c>
      <c r="BG28" s="38">
        <f t="shared" si="15"/>
        <v>0</v>
      </c>
      <c r="BH28" s="38">
        <f t="shared" si="16"/>
        <v>0</v>
      </c>
      <c r="BI28" s="38">
        <f t="shared" si="17"/>
        <v>0</v>
      </c>
      <c r="BJ28" s="38">
        <f t="shared" si="18"/>
        <v>0</v>
      </c>
      <c r="BK28" s="38">
        <f t="shared" si="19"/>
        <v>0</v>
      </c>
      <c r="BL28" s="38">
        <f t="shared" si="20"/>
        <v>0</v>
      </c>
      <c r="BM28" s="38">
        <f t="shared" si="21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226">
        <v>1.4E-2</v>
      </c>
      <c r="F29" s="226">
        <v>1.0999999999999999E-2</v>
      </c>
      <c r="G29" s="226">
        <v>1E-3</v>
      </c>
      <c r="H29" s="226">
        <v>3.1E-2</v>
      </c>
      <c r="I29" s="226">
        <v>2.5999999999999999E-2</v>
      </c>
      <c r="J29" s="226">
        <v>1.4999999999999999E-2</v>
      </c>
      <c r="K29" s="226">
        <v>4.0000000000000001E-3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196">
        <f t="shared" ca="1" si="7"/>
        <v>0</v>
      </c>
      <c r="U29" s="46">
        <v>3400</v>
      </c>
      <c r="V29" s="46">
        <v>3400</v>
      </c>
      <c r="W29" s="46">
        <v>3400</v>
      </c>
      <c r="X29" s="46">
        <v>3400</v>
      </c>
      <c r="Y29" s="46">
        <v>3400</v>
      </c>
      <c r="Z29" s="46">
        <v>3400</v>
      </c>
      <c r="AA29" s="46">
        <v>3400</v>
      </c>
      <c r="AB29" s="195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3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36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3"/>
        <v>40476.190476190473</v>
      </c>
      <c r="BA29" s="37">
        <f t="shared" si="13"/>
        <v>51515.151515151512</v>
      </c>
      <c r="BB29" s="37">
        <f t="shared" si="13"/>
        <v>566666.66666666663</v>
      </c>
      <c r="BC29" s="37">
        <f t="shared" si="13"/>
        <v>18279.569892473119</v>
      </c>
      <c r="BD29" s="37">
        <f t="shared" si="13"/>
        <v>21794.871794871793</v>
      </c>
      <c r="BE29" s="37">
        <f t="shared" si="13"/>
        <v>37777.777777777774</v>
      </c>
      <c r="BF29" s="37">
        <f t="shared" si="13"/>
        <v>141666.66666666666</v>
      </c>
      <c r="BG29" s="38">
        <f t="shared" si="15"/>
        <v>0</v>
      </c>
      <c r="BH29" s="38">
        <f t="shared" si="16"/>
        <v>0</v>
      </c>
      <c r="BI29" s="38">
        <f t="shared" si="17"/>
        <v>0</v>
      </c>
      <c r="BJ29" s="38">
        <f t="shared" si="18"/>
        <v>0</v>
      </c>
      <c r="BK29" s="38">
        <f t="shared" si="19"/>
        <v>0</v>
      </c>
      <c r="BL29" s="38">
        <f t="shared" si="20"/>
        <v>0</v>
      </c>
      <c r="BM29" s="38">
        <f t="shared" si="21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22">SUM(M6:M29)</f>
        <v>7</v>
      </c>
      <c r="N30" s="70">
        <f t="shared" si="22"/>
        <v>1</v>
      </c>
      <c r="O30" s="70">
        <f t="shared" si="22"/>
        <v>1</v>
      </c>
      <c r="P30" s="70">
        <f t="shared" si="22"/>
        <v>30</v>
      </c>
      <c r="Q30" s="70">
        <f t="shared" si="22"/>
        <v>6</v>
      </c>
      <c r="R30" s="70">
        <f t="shared" si="22"/>
        <v>18</v>
      </c>
      <c r="S30" s="70">
        <f t="shared" si="22"/>
        <v>12</v>
      </c>
      <c r="T30" s="71">
        <f t="shared" ca="1" si="22"/>
        <v>337</v>
      </c>
      <c r="U30" s="68"/>
      <c r="V30" s="68"/>
      <c r="W30" s="68"/>
      <c r="X30" s="68"/>
      <c r="Y30" s="68"/>
      <c r="Z30" s="68"/>
      <c r="AA30" s="68"/>
      <c r="AB30" s="70" t="e">
        <f t="shared" ref="AB30:AQ30" ca="1" si="23">SUM(AB6:AB29)</f>
        <v>#VALUE!</v>
      </c>
      <c r="AC30" s="70">
        <f t="shared" ca="1" si="23"/>
        <v>18000</v>
      </c>
      <c r="AD30" s="70">
        <f t="shared" ca="1" si="23"/>
        <v>22500</v>
      </c>
      <c r="AE30" s="70">
        <f t="shared" ca="1" si="23"/>
        <v>627000</v>
      </c>
      <c r="AF30" s="70">
        <f t="shared" ca="1" si="23"/>
        <v>135000</v>
      </c>
      <c r="AG30" s="70">
        <f t="shared" ca="1" si="23"/>
        <v>291600</v>
      </c>
      <c r="AH30" s="70">
        <f t="shared" ca="1" si="23"/>
        <v>210000</v>
      </c>
      <c r="AI30" s="71">
        <f t="shared" ca="1" si="23"/>
        <v>1425700</v>
      </c>
      <c r="AJ30" s="70" t="e">
        <f t="shared" ca="1" si="23"/>
        <v>#VALUE!</v>
      </c>
      <c r="AK30" s="70">
        <f t="shared" ca="1" si="23"/>
        <v>2.7120000000000002</v>
      </c>
      <c r="AL30" s="70">
        <f t="shared" ca="1" si="23"/>
        <v>3.33</v>
      </c>
      <c r="AM30" s="70">
        <f t="shared" ca="1" si="23"/>
        <v>139.5</v>
      </c>
      <c r="AN30" s="70">
        <f t="shared" ca="1" si="23"/>
        <v>21.78</v>
      </c>
      <c r="AO30" s="70">
        <f t="shared" ca="1" si="23"/>
        <v>51.407999999999994</v>
      </c>
      <c r="AP30" s="70">
        <f t="shared" ca="1" si="23"/>
        <v>41.183999999999997</v>
      </c>
      <c r="AQ30" s="71">
        <f t="shared" ca="1" si="23"/>
        <v>281.80200000000002</v>
      </c>
      <c r="AR30" s="70" t="e">
        <f t="shared" ref="AR30:AY30" ca="1" si="24">AB30/AJ30</f>
        <v>#VALUE!</v>
      </c>
      <c r="AS30" s="70">
        <f t="shared" ca="1" si="24"/>
        <v>6637.1681415929197</v>
      </c>
      <c r="AT30" s="70">
        <f t="shared" ca="1" si="24"/>
        <v>6756.7567567567567</v>
      </c>
      <c r="AU30" s="70">
        <f t="shared" ca="1" si="24"/>
        <v>4494.6236559139788</v>
      </c>
      <c r="AV30" s="70">
        <f t="shared" ca="1" si="24"/>
        <v>6198.3471074380159</v>
      </c>
      <c r="AW30" s="70">
        <f t="shared" ca="1" si="24"/>
        <v>5672.268907563026</v>
      </c>
      <c r="AX30" s="70">
        <f t="shared" ca="1" si="24"/>
        <v>5099.0675990675991</v>
      </c>
      <c r="AY30" s="72">
        <f t="shared" ca="1" si="24"/>
        <v>5059.2259813628007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 t="e">
        <f ca="1">AB30/4</f>
        <v>#VALUE!</v>
      </c>
      <c r="AC31" s="80">
        <f ca="1">AC30/4</f>
        <v>4500</v>
      </c>
      <c r="AD31" s="68"/>
      <c r="AE31" s="68"/>
      <c r="AF31" s="68"/>
      <c r="AG31" s="68"/>
      <c r="AH31" s="80">
        <f ca="1">AH30/4</f>
        <v>52500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1450000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74.664000000000001</v>
      </c>
      <c r="AR32" s="68"/>
      <c r="AS32" s="68"/>
      <c r="AT32" s="68"/>
      <c r="AU32" s="68"/>
      <c r="AV32" s="68"/>
      <c r="AW32" s="68"/>
      <c r="AX32" s="68"/>
      <c r="AY32" s="81">
        <f ca="1">AI30</f>
        <v>1425700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4" t="s">
        <v>31</v>
      </c>
      <c r="M33" s="78">
        <f ca="1">AI30/AQ30</f>
        <v>5059.2259813628007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0.26495198756573762</v>
      </c>
      <c r="AR33" s="68"/>
      <c r="AS33" s="68"/>
      <c r="AT33" s="68"/>
      <c r="AU33" s="68"/>
      <c r="AV33" s="68"/>
      <c r="AW33" s="68"/>
      <c r="AX33" s="68"/>
      <c r="AY33" s="84">
        <f ca="1">M32-AY32</f>
        <v>24300</v>
      </c>
      <c r="AZ33" s="73">
        <f ca="1">AQ30*70%</f>
        <v>197.26140000000001</v>
      </c>
      <c r="BA33" s="73">
        <v>239.40060000000005</v>
      </c>
      <c r="BB33" s="73">
        <f ca="1">BA33+AZ33</f>
        <v>436.66200000000003</v>
      </c>
      <c r="BC33" s="73">
        <f ca="1">AY32</f>
        <v>1425700</v>
      </c>
      <c r="BD33" s="73">
        <f ca="1">BC33/BB33</f>
        <v>3264.996725155841</v>
      </c>
      <c r="BE33" s="73"/>
      <c r="BF33" s="73"/>
    </row>
    <row r="34" spans="1:7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4" t="s">
        <v>32</v>
      </c>
      <c r="M34" s="85">
        <f ca="1">M33*3</f>
        <v>15177.677944088402</v>
      </c>
      <c r="N34" s="86"/>
      <c r="O34" s="68"/>
      <c r="P34" s="68"/>
      <c r="Q34" s="68"/>
      <c r="R34" s="116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7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78">
      <c r="A38" s="2"/>
      <c r="B38" s="2"/>
      <c r="M38" s="117"/>
      <c r="N38" s="117"/>
      <c r="O38" s="117"/>
      <c r="P38" s="117"/>
      <c r="Q38" s="117"/>
      <c r="R38" s="117"/>
      <c r="S38" s="117"/>
      <c r="T38" s="117"/>
    </row>
    <row r="39" spans="1:78">
      <c r="P39" s="46"/>
      <c r="T39" s="118"/>
    </row>
    <row r="40" spans="1:78">
      <c r="P40" s="46"/>
    </row>
    <row r="41" spans="1:78">
      <c r="P41" s="46"/>
    </row>
    <row r="42" spans="1:78">
      <c r="P42" s="46"/>
    </row>
    <row r="43" spans="1:78">
      <c r="P43" s="46"/>
    </row>
    <row r="44" spans="1:78">
      <c r="A44" s="119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4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  <row r="45" spans="1:78">
      <c r="P45" s="46"/>
    </row>
    <row r="46" spans="1:78">
      <c r="P46" s="46"/>
    </row>
    <row r="47" spans="1:78">
      <c r="P47" s="46"/>
    </row>
    <row r="48" spans="1:78">
      <c r="P48" s="46"/>
    </row>
    <row r="49" spans="16:16">
      <c r="P49" s="46"/>
    </row>
    <row r="50" spans="16:16">
      <c r="P50" s="46"/>
    </row>
    <row r="51" spans="16:16">
      <c r="P51" s="46"/>
    </row>
    <row r="52" spans="16:16">
      <c r="P52" s="46"/>
    </row>
    <row r="53" spans="16:16">
      <c r="P53" s="46"/>
    </row>
    <row r="54" spans="16:16">
      <c r="P54" s="46"/>
    </row>
    <row r="55" spans="16:16">
      <c r="P55" s="46"/>
    </row>
    <row r="56" spans="16:16">
      <c r="P56" s="46"/>
    </row>
    <row r="57" spans="16:16">
      <c r="P57" s="46"/>
    </row>
    <row r="58" spans="16:16">
      <c r="P58" s="46"/>
    </row>
    <row r="59" spans="16:16">
      <c r="P59" s="46"/>
    </row>
    <row r="60" spans="16:16">
      <c r="P60" s="46"/>
    </row>
    <row r="61" spans="16:16">
      <c r="P61" s="46"/>
    </row>
    <row r="62" spans="16:16">
      <c r="P62" s="4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" priority="1" operator="containsText" text="Paid">
      <formula>NOT(ISERROR(SEARCH("Paid",B6)))</formula>
    </cfRule>
    <cfRule type="containsText" dxfId="0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V66"/>
  <sheetViews>
    <sheetView zoomScale="60" zoomScaleNormal="60" workbookViewId="0">
      <selection activeCell="Q28" sqref="Q28"/>
    </sheetView>
  </sheetViews>
  <sheetFormatPr defaultRowHeight="14.4"/>
  <cols>
    <col min="1" max="1" width="12.77734375" bestFit="1" customWidth="1"/>
    <col min="2" max="2" width="16.21875" bestFit="1" customWidth="1"/>
    <col min="3" max="3" width="11.77734375" bestFit="1" customWidth="1"/>
    <col min="4" max="4" width="7.21875" bestFit="1" customWidth="1"/>
    <col min="5" max="5" width="6.55468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6.77734375" bestFit="1" customWidth="1"/>
    <col min="12" max="12" width="17.77734375" bestFit="1" customWidth="1"/>
    <col min="13" max="13" width="17" bestFit="1" customWidth="1"/>
    <col min="14" max="14" width="9.44140625" bestFit="1" customWidth="1"/>
    <col min="15" max="15" width="8.44140625" bestFit="1" customWidth="1"/>
    <col min="16" max="16" width="9" bestFit="1" customWidth="1"/>
    <col min="17" max="17" width="8.44140625" bestFit="1" customWidth="1"/>
    <col min="18" max="18" width="7.21875" bestFit="1" customWidth="1"/>
    <col min="19" max="19" width="8" bestFit="1" customWidth="1"/>
    <col min="20" max="20" width="15.21875" bestFit="1" customWidth="1"/>
    <col min="21" max="27" width="10.5546875" bestFit="1" customWidth="1"/>
    <col min="28" max="28" width="11.77734375" hidden="1" customWidth="1"/>
    <col min="29" max="30" width="12.21875" hidden="1" customWidth="1"/>
    <col min="31" max="31" width="13" hidden="1" customWidth="1"/>
    <col min="32" max="34" width="12.21875" hidden="1" customWidth="1"/>
    <col min="35" max="35" width="12.109375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12.21875" customWidth="1"/>
    <col min="44" max="44" width="8.44140625" hidden="1" customWidth="1"/>
    <col min="45" max="45" width="9.44140625" hidden="1" customWidth="1"/>
    <col min="46" max="47" width="9" hidden="1" customWidth="1"/>
    <col min="48" max="48" width="9.44140625" hidden="1" customWidth="1"/>
    <col min="49" max="49" width="9" hidden="1" customWidth="1"/>
    <col min="50" max="50" width="8.21875" hidden="1" customWidth="1"/>
    <col min="51" max="51" width="16.88671875" bestFit="1" customWidth="1"/>
    <col min="52" max="52" width="12.77734375" bestFit="1" customWidth="1"/>
    <col min="53" max="53" width="13" bestFit="1" customWidth="1"/>
    <col min="54" max="54" width="10.21875" bestFit="1" customWidth="1"/>
    <col min="55" max="55" width="13.44140625" bestFit="1" customWidth="1"/>
    <col min="56" max="56" width="10.21875" bestFit="1" customWidth="1"/>
    <col min="57" max="57" width="9.44140625" bestFit="1" customWidth="1"/>
    <col min="58" max="58" width="10.21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  <col min="66" max="67" width="9.44140625" bestFit="1" customWidth="1"/>
    <col min="68" max="68" width="9" bestFit="1" customWidth="1"/>
    <col min="69" max="69" width="9.44140625" bestFit="1" customWidth="1"/>
    <col min="70" max="70" width="13.44140625" bestFit="1" customWidth="1"/>
    <col min="71" max="71" width="12.21875" bestFit="1" customWidth="1"/>
    <col min="72" max="72" width="9" bestFit="1" customWidth="1"/>
    <col min="73" max="73" width="9.44140625" bestFit="1" customWidth="1"/>
    <col min="74" max="74" width="11.21875" bestFit="1" customWidth="1"/>
  </cols>
  <sheetData>
    <row r="1" spans="1:74" ht="15" customHeight="1">
      <c r="A1" s="314">
        <v>43466</v>
      </c>
      <c r="B1" s="315" t="s">
        <v>43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74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</row>
    <row r="3" spans="1:74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</row>
    <row r="4" spans="1:74" ht="15" thickBot="1">
      <c r="B4" s="3"/>
      <c r="C4" s="246"/>
      <c r="D4" s="247"/>
      <c r="E4" s="128"/>
      <c r="F4" s="129"/>
      <c r="G4" s="129"/>
      <c r="H4" s="129"/>
      <c r="I4" s="129"/>
      <c r="J4" s="129"/>
      <c r="K4" s="130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</row>
    <row r="5" spans="1:74" ht="15" thickBot="1">
      <c r="A5" s="10">
        <v>43466</v>
      </c>
      <c r="B5" s="3"/>
      <c r="C5" s="11" t="s">
        <v>16</v>
      </c>
      <c r="D5" s="12" t="s">
        <v>17</v>
      </c>
      <c r="E5" s="131" t="s">
        <v>18</v>
      </c>
      <c r="F5" s="131" t="s">
        <v>19</v>
      </c>
      <c r="G5" s="131" t="s">
        <v>20</v>
      </c>
      <c r="H5" s="131" t="s">
        <v>21</v>
      </c>
      <c r="I5" s="131" t="s">
        <v>22</v>
      </c>
      <c r="J5" s="131" t="s">
        <v>23</v>
      </c>
      <c r="K5" s="131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 s="1">
        <v>1</v>
      </c>
      <c r="BQ5">
        <v>1</v>
      </c>
      <c r="BS5" s="1">
        <v>1</v>
      </c>
      <c r="BT5">
        <v>1</v>
      </c>
    </row>
    <row r="6" spans="1:74">
      <c r="A6" s="10">
        <v>43497</v>
      </c>
      <c r="B6" s="3" t="s">
        <v>46</v>
      </c>
      <c r="C6" s="22">
        <v>0</v>
      </c>
      <c r="D6" s="23">
        <v>4.1666666666666664E-2</v>
      </c>
      <c r="E6" s="100">
        <v>1.1599999999999999</v>
      </c>
      <c r="F6" s="100">
        <v>1.54</v>
      </c>
      <c r="G6" s="100">
        <v>1.75</v>
      </c>
      <c r="H6" s="100">
        <v>1.77</v>
      </c>
      <c r="I6" s="100">
        <v>1.96</v>
      </c>
      <c r="J6" s="100">
        <v>1.1200000000000001</v>
      </c>
      <c r="K6" s="100">
        <v>1.04</v>
      </c>
      <c r="L6" s="24">
        <f t="shared" ref="L6:L31" ca="1" si="4">T6*6</f>
        <v>0</v>
      </c>
      <c r="M6" s="272">
        <v>0</v>
      </c>
      <c r="N6" s="273">
        <v>0</v>
      </c>
      <c r="O6" s="273">
        <v>0</v>
      </c>
      <c r="P6" s="296">
        <v>0</v>
      </c>
      <c r="Q6" s="296">
        <v>0</v>
      </c>
      <c r="R6" s="273">
        <v>0</v>
      </c>
      <c r="S6" s="274">
        <v>0</v>
      </c>
      <c r="T6" s="28">
        <f t="shared" ref="T6:T31" ca="1" si="5">IFERROR(M6*M$4+N6*N$4+O6*O$4+P6*P$4+Q6*Q$4+R6*R$4+S6*S$4,"0")</f>
        <v>0</v>
      </c>
      <c r="U6" s="29">
        <v>20000</v>
      </c>
      <c r="V6" s="30">
        <v>20000</v>
      </c>
      <c r="W6" s="30">
        <v>20000</v>
      </c>
      <c r="X6" s="30">
        <v>20000</v>
      </c>
      <c r="Y6" s="30">
        <v>20000</v>
      </c>
      <c r="Z6" s="30">
        <v>20000</v>
      </c>
      <c r="AA6" s="31">
        <v>20000</v>
      </c>
      <c r="AB6" s="32">
        <f t="shared" ref="AB6:AB31" ca="1" si="6">M6*U6*AB$4</f>
        <v>0</v>
      </c>
      <c r="AC6" s="33">
        <f t="shared" ref="AC6:AC31" ca="1" si="7">N6*V6*AC$4</f>
        <v>0</v>
      </c>
      <c r="AD6" s="33">
        <f t="shared" ref="AD6:AD31" ca="1" si="8">O6*W6*AD$4</f>
        <v>0</v>
      </c>
      <c r="AE6" s="33">
        <f t="shared" ref="AE6:AE31" ca="1" si="9">P6*X6*AE$4</f>
        <v>0</v>
      </c>
      <c r="AF6" s="33">
        <f t="shared" ref="AF6:AF31" ca="1" si="10">Q6*Y6*AF$4</f>
        <v>0</v>
      </c>
      <c r="AG6" s="33">
        <f t="shared" ref="AG6:AG31" ca="1" si="11">R6*Z6*AG$4</f>
        <v>0</v>
      </c>
      <c r="AH6" s="34">
        <f t="shared" ref="AH6:AH31" ca="1" si="12">S6*AA6*AH$4</f>
        <v>0</v>
      </c>
      <c r="AI6" s="35">
        <f t="shared" ref="AI6:AI31" ca="1" si="13">SUM(AB6:AH6)</f>
        <v>0</v>
      </c>
      <c r="AJ6" s="32">
        <f t="shared" ref="AJ6:AJ31" ca="1" si="14">M6*AJ$4*60/$L$4*E6</f>
        <v>0</v>
      </c>
      <c r="AK6" s="33">
        <f t="shared" ref="AK6:AK31" ca="1" si="15">N6*AK$4*60/$L$4*F6</f>
        <v>0</v>
      </c>
      <c r="AL6" s="33">
        <f t="shared" ref="AL6:AL31" ca="1" si="16">O6*AL$4*60/$L$4*G6</f>
        <v>0</v>
      </c>
      <c r="AM6" s="33">
        <f t="shared" ref="AM6:AM31" ca="1" si="17">P6*AM$4*60/$L$4*H6</f>
        <v>0</v>
      </c>
      <c r="AN6" s="33">
        <f t="shared" ref="AN6:AN31" ca="1" si="18">Q6*AN$4*60/$L$4*I6</f>
        <v>0</v>
      </c>
      <c r="AO6" s="33">
        <f t="shared" ref="AO6:AO31" ca="1" si="19">R6*AO$4*60/$L$4*J6</f>
        <v>0</v>
      </c>
      <c r="AP6" s="34">
        <f t="shared" ref="AP6:AP31" ca="1" si="20">S6*AP$4*60/$L$4*K6</f>
        <v>0</v>
      </c>
      <c r="AQ6" s="36">
        <f t="shared" ref="AQ6:AQ31" ca="1" si="21">SUM(AJ6:AP6)</f>
        <v>0</v>
      </c>
      <c r="AR6" s="32" t="str">
        <f t="shared" ref="AR6:AR16" ca="1" si="22">IFERROR(AB6/AJ6,"")</f>
        <v/>
      </c>
      <c r="AS6" s="33" t="str">
        <f t="shared" ref="AS6:AS16" ca="1" si="23">IFERROR(AC6/AK6,"")</f>
        <v/>
      </c>
      <c r="AT6" s="33" t="str">
        <f t="shared" ref="AT6:AT16" ca="1" si="24">IFERROR(AD6/AL6,"")</f>
        <v/>
      </c>
      <c r="AU6" s="33" t="str">
        <f t="shared" ref="AU6:AU16" ca="1" si="25">IFERROR(AE6/AM6,"")</f>
        <v/>
      </c>
      <c r="AV6" s="33" t="str">
        <f t="shared" ref="AV6:AV16" ca="1" si="26">IFERROR(AF6/AN6,"")</f>
        <v/>
      </c>
      <c r="AW6" s="33" t="str">
        <f t="shared" ref="AW6:AW16" ca="1" si="27">IFERROR(AG6/AO6,"")</f>
        <v/>
      </c>
      <c r="AX6" s="34" t="str">
        <f t="shared" ref="AX6:AX16" ca="1" si="28">IFERROR(AH6/AP6,"")</f>
        <v/>
      </c>
      <c r="AY6" s="36" t="str">
        <f t="shared" ref="AY6:AY16" ca="1" si="29">IFERROR(AI6/AQ6,"")</f>
        <v/>
      </c>
      <c r="AZ6" s="37">
        <f t="shared" ref="AZ6:AZ31" si="30">IFERROR(U6/6/E6,"0")</f>
        <v>2873.5632183908051</v>
      </c>
      <c r="BA6" s="37">
        <f t="shared" ref="BA6:BA31" si="31">IFERROR(V6/6/F6,"0")</f>
        <v>2164.5021645021648</v>
      </c>
      <c r="BB6" s="37">
        <f t="shared" ref="BB6:BB31" si="32">IFERROR(W6/6/G6,"0")</f>
        <v>1904.7619047619048</v>
      </c>
      <c r="BC6" s="37">
        <f t="shared" ref="BC6:BC31" si="33">IFERROR(X6/6/H6,"0")</f>
        <v>1883.2391713747647</v>
      </c>
      <c r="BD6" s="37">
        <f t="shared" ref="BD6:BD31" si="34">IFERROR(Y6/6/I6,"0")</f>
        <v>1700.6802721088436</v>
      </c>
      <c r="BE6" s="37">
        <f t="shared" ref="BE6:BE31" si="35">IFERROR(Z6/6/J6,"0")</f>
        <v>2976.1904761904761</v>
      </c>
      <c r="BF6" s="37">
        <f t="shared" ref="BF6:BF31" si="36">IFERROR(AA6/6/K6,"0")</f>
        <v>3205.1282051282051</v>
      </c>
      <c r="BG6" s="38"/>
      <c r="BH6" s="38"/>
      <c r="BI6" s="38"/>
      <c r="BJ6" s="38"/>
      <c r="BK6" s="38"/>
      <c r="BL6" s="38"/>
      <c r="BM6" s="38"/>
      <c r="BN6" s="73"/>
      <c r="BO6" s="73"/>
      <c r="BP6">
        <v>2000</v>
      </c>
      <c r="BQ6">
        <v>1</v>
      </c>
      <c r="BR6" s="73"/>
      <c r="BS6">
        <v>3000</v>
      </c>
      <c r="BT6">
        <v>1</v>
      </c>
      <c r="BU6" s="73"/>
      <c r="BV6" s="98"/>
    </row>
    <row r="7" spans="1:74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00">
        <v>0.92</v>
      </c>
      <c r="F7" s="100">
        <v>0.86</v>
      </c>
      <c r="G7" s="100">
        <v>1.24</v>
      </c>
      <c r="H7" s="100">
        <v>1.1599999999999999</v>
      </c>
      <c r="I7" s="100">
        <v>0.85</v>
      </c>
      <c r="J7" s="100">
        <v>0.69</v>
      </c>
      <c r="K7" s="100">
        <v>0.75</v>
      </c>
      <c r="L7" s="41">
        <f t="shared" ca="1" si="4"/>
        <v>0</v>
      </c>
      <c r="M7" s="275">
        <v>0</v>
      </c>
      <c r="N7" s="276">
        <v>0</v>
      </c>
      <c r="O7" s="276">
        <v>0</v>
      </c>
      <c r="P7" s="296">
        <v>0</v>
      </c>
      <c r="Q7" s="296">
        <v>0</v>
      </c>
      <c r="R7" s="276">
        <v>0</v>
      </c>
      <c r="S7" s="277">
        <v>0</v>
      </c>
      <c r="T7" s="45">
        <f t="shared" ca="1" si="5"/>
        <v>0</v>
      </c>
      <c r="U7" s="46">
        <v>9000</v>
      </c>
      <c r="V7" s="47">
        <v>9000</v>
      </c>
      <c r="W7" s="47">
        <v>9000</v>
      </c>
      <c r="X7" s="47">
        <v>9000</v>
      </c>
      <c r="Y7" s="47">
        <v>9000</v>
      </c>
      <c r="Z7" s="47">
        <v>9000</v>
      </c>
      <c r="AA7" s="48">
        <v>9000</v>
      </c>
      <c r="AB7" s="49">
        <f t="shared" ca="1" si="6"/>
        <v>0</v>
      </c>
      <c r="AC7" s="50">
        <f t="shared" ca="1" si="7"/>
        <v>0</v>
      </c>
      <c r="AD7" s="50">
        <f t="shared" ca="1" si="8"/>
        <v>0</v>
      </c>
      <c r="AE7" s="50">
        <f t="shared" ca="1" si="9"/>
        <v>0</v>
      </c>
      <c r="AF7" s="50">
        <f t="shared" ca="1" si="10"/>
        <v>0</v>
      </c>
      <c r="AG7" s="50">
        <f t="shared" ca="1" si="11"/>
        <v>0</v>
      </c>
      <c r="AH7" s="51">
        <f t="shared" ca="1" si="12"/>
        <v>0</v>
      </c>
      <c r="AI7" s="121">
        <f t="shared" ca="1" si="13"/>
        <v>0</v>
      </c>
      <c r="AJ7" s="49">
        <f t="shared" ca="1" si="14"/>
        <v>0</v>
      </c>
      <c r="AK7" s="50">
        <f t="shared" ca="1" si="15"/>
        <v>0</v>
      </c>
      <c r="AL7" s="50">
        <f t="shared" ca="1" si="16"/>
        <v>0</v>
      </c>
      <c r="AM7" s="50">
        <f t="shared" ca="1" si="17"/>
        <v>0</v>
      </c>
      <c r="AN7" s="50">
        <f t="shared" ca="1" si="18"/>
        <v>0</v>
      </c>
      <c r="AO7" s="50">
        <f t="shared" ca="1" si="19"/>
        <v>0</v>
      </c>
      <c r="AP7" s="51">
        <f t="shared" ca="1" si="20"/>
        <v>0</v>
      </c>
      <c r="AQ7" s="52">
        <f t="shared" ca="1" si="21"/>
        <v>0</v>
      </c>
      <c r="AR7" s="49" t="str">
        <f t="shared" ca="1" si="22"/>
        <v/>
      </c>
      <c r="AS7" s="50" t="str">
        <f t="shared" ca="1" si="23"/>
        <v/>
      </c>
      <c r="AT7" s="50" t="str">
        <f t="shared" ca="1" si="24"/>
        <v/>
      </c>
      <c r="AU7" s="50" t="str">
        <f t="shared" ca="1" si="25"/>
        <v/>
      </c>
      <c r="AV7" s="50" t="str">
        <f t="shared" ca="1" si="26"/>
        <v/>
      </c>
      <c r="AW7" s="50" t="str">
        <f t="shared" ca="1" si="27"/>
        <v/>
      </c>
      <c r="AX7" s="51" t="str">
        <f t="shared" ca="1" si="28"/>
        <v/>
      </c>
      <c r="AY7" s="52" t="str">
        <f t="shared" ca="1" si="29"/>
        <v/>
      </c>
      <c r="AZ7" s="37">
        <f t="shared" si="30"/>
        <v>1630.4347826086955</v>
      </c>
      <c r="BA7" s="37">
        <f t="shared" si="31"/>
        <v>1744.1860465116279</v>
      </c>
      <c r="BB7" s="37">
        <f t="shared" si="32"/>
        <v>1209.6774193548388</v>
      </c>
      <c r="BC7" s="37">
        <f t="shared" si="33"/>
        <v>1293.1034482758621</v>
      </c>
      <c r="BD7" s="37">
        <f t="shared" si="34"/>
        <v>1764.7058823529412</v>
      </c>
      <c r="BE7" s="37">
        <f t="shared" si="35"/>
        <v>2173.913043478261</v>
      </c>
      <c r="BF7" s="37">
        <f t="shared" si="36"/>
        <v>2000</v>
      </c>
      <c r="BG7" s="38"/>
      <c r="BH7" s="38"/>
      <c r="BI7" s="38"/>
      <c r="BJ7" s="38"/>
      <c r="BK7" s="38"/>
      <c r="BL7" s="38"/>
      <c r="BM7" s="38"/>
      <c r="BN7" s="73"/>
      <c r="BO7" s="73"/>
      <c r="BP7">
        <f>BP6+500</f>
        <v>2500</v>
      </c>
      <c r="BQ7">
        <v>1</v>
      </c>
      <c r="BR7" s="73"/>
      <c r="BS7">
        <f>BS6+1000</f>
        <v>4000</v>
      </c>
      <c r="BT7">
        <v>1</v>
      </c>
      <c r="BU7" s="73"/>
      <c r="BV7" s="98"/>
    </row>
    <row r="8" spans="1:74">
      <c r="A8" s="10">
        <v>43556</v>
      </c>
      <c r="B8" s="3" t="s">
        <v>46</v>
      </c>
      <c r="C8" s="39">
        <v>8.3333333333333329E-2</v>
      </c>
      <c r="D8" s="40">
        <v>0.125</v>
      </c>
      <c r="E8" s="100">
        <v>0.28999999999999998</v>
      </c>
      <c r="F8" s="100">
        <v>0.11</v>
      </c>
      <c r="G8" s="100">
        <v>0.04</v>
      </c>
      <c r="H8" s="100">
        <v>0.17</v>
      </c>
      <c r="I8" s="100">
        <v>0.06</v>
      </c>
      <c r="J8" s="100">
        <v>0.17</v>
      </c>
      <c r="K8" s="100">
        <v>0.34</v>
      </c>
      <c r="L8" s="41">
        <f t="shared" ca="1" si="4"/>
        <v>0</v>
      </c>
      <c r="M8" s="275">
        <v>0</v>
      </c>
      <c r="N8" s="276">
        <v>0</v>
      </c>
      <c r="O8" s="276">
        <v>0</v>
      </c>
      <c r="P8" s="296">
        <v>0</v>
      </c>
      <c r="Q8" s="296">
        <v>0</v>
      </c>
      <c r="R8" s="276">
        <v>0</v>
      </c>
      <c r="S8" s="277">
        <v>0</v>
      </c>
      <c r="T8" s="45">
        <f t="shared" ca="1" si="5"/>
        <v>0</v>
      </c>
      <c r="U8" s="46">
        <v>6375</v>
      </c>
      <c r="V8" s="47">
        <v>6375</v>
      </c>
      <c r="W8" s="47">
        <v>6375</v>
      </c>
      <c r="X8" s="47">
        <v>6375</v>
      </c>
      <c r="Y8" s="47">
        <v>6375</v>
      </c>
      <c r="Z8" s="47">
        <v>6375</v>
      </c>
      <c r="AA8" s="48">
        <v>6375</v>
      </c>
      <c r="AB8" s="49">
        <f t="shared" ca="1" si="6"/>
        <v>0</v>
      </c>
      <c r="AC8" s="50">
        <f t="shared" ca="1" si="7"/>
        <v>0</v>
      </c>
      <c r="AD8" s="50">
        <f t="shared" ca="1" si="8"/>
        <v>0</v>
      </c>
      <c r="AE8" s="50">
        <f t="shared" ca="1" si="9"/>
        <v>0</v>
      </c>
      <c r="AF8" s="50">
        <f t="shared" ca="1" si="10"/>
        <v>0</v>
      </c>
      <c r="AG8" s="50">
        <f t="shared" ca="1" si="11"/>
        <v>0</v>
      </c>
      <c r="AH8" s="51">
        <f t="shared" ca="1" si="12"/>
        <v>0</v>
      </c>
      <c r="AI8" s="121">
        <f t="shared" ca="1" si="13"/>
        <v>0</v>
      </c>
      <c r="AJ8" s="49">
        <f t="shared" ca="1" si="14"/>
        <v>0</v>
      </c>
      <c r="AK8" s="50">
        <f t="shared" ca="1" si="15"/>
        <v>0</v>
      </c>
      <c r="AL8" s="50">
        <f t="shared" ca="1" si="16"/>
        <v>0</v>
      </c>
      <c r="AM8" s="50">
        <f t="shared" ca="1" si="17"/>
        <v>0</v>
      </c>
      <c r="AN8" s="50">
        <f t="shared" ca="1" si="18"/>
        <v>0</v>
      </c>
      <c r="AO8" s="50">
        <f t="shared" ca="1" si="19"/>
        <v>0</v>
      </c>
      <c r="AP8" s="51">
        <f t="shared" ca="1" si="20"/>
        <v>0</v>
      </c>
      <c r="AQ8" s="52">
        <f t="shared" ca="1" si="21"/>
        <v>0</v>
      </c>
      <c r="AR8" s="49" t="str">
        <f t="shared" ca="1" si="22"/>
        <v/>
      </c>
      <c r="AS8" s="50" t="str">
        <f t="shared" ca="1" si="23"/>
        <v/>
      </c>
      <c r="AT8" s="50" t="str">
        <f t="shared" ca="1" si="24"/>
        <v/>
      </c>
      <c r="AU8" s="50" t="str">
        <f t="shared" ca="1" si="25"/>
        <v/>
      </c>
      <c r="AV8" s="50" t="str">
        <f t="shared" ca="1" si="26"/>
        <v/>
      </c>
      <c r="AW8" s="50" t="str">
        <f t="shared" ca="1" si="27"/>
        <v/>
      </c>
      <c r="AX8" s="51" t="str">
        <f t="shared" ca="1" si="28"/>
        <v/>
      </c>
      <c r="AY8" s="52" t="str">
        <f t="shared" ca="1" si="29"/>
        <v/>
      </c>
      <c r="AZ8" s="37">
        <f t="shared" si="30"/>
        <v>3663.7931034482763</v>
      </c>
      <c r="BA8" s="37">
        <f t="shared" si="31"/>
        <v>9659.0909090909099</v>
      </c>
      <c r="BB8" s="37">
        <f t="shared" si="32"/>
        <v>26562.5</v>
      </c>
      <c r="BC8" s="37">
        <f t="shared" si="33"/>
        <v>6250</v>
      </c>
      <c r="BD8" s="37">
        <f t="shared" si="34"/>
        <v>17708.333333333336</v>
      </c>
      <c r="BE8" s="37">
        <f t="shared" si="35"/>
        <v>6250</v>
      </c>
      <c r="BF8" s="37">
        <f t="shared" si="36"/>
        <v>3125</v>
      </c>
      <c r="BG8" s="38"/>
      <c r="BH8" s="38"/>
      <c r="BI8" s="38"/>
      <c r="BJ8" s="38"/>
      <c r="BK8" s="38"/>
      <c r="BL8" s="38"/>
      <c r="BM8" s="38"/>
      <c r="BN8" s="73"/>
      <c r="BO8" s="73"/>
      <c r="BP8">
        <f>BP7+300</f>
        <v>2800</v>
      </c>
      <c r="BQ8">
        <v>1</v>
      </c>
      <c r="BR8" s="73"/>
      <c r="BS8">
        <f>BS7+1000</f>
        <v>5000</v>
      </c>
      <c r="BT8">
        <v>0</v>
      </c>
      <c r="BU8" s="73"/>
      <c r="BV8" s="98"/>
    </row>
    <row r="9" spans="1:74">
      <c r="A9" s="10">
        <v>43586</v>
      </c>
      <c r="B9" s="3" t="s">
        <v>46</v>
      </c>
      <c r="C9" s="39">
        <v>0.125</v>
      </c>
      <c r="D9" s="40">
        <v>0.16666666666666666</v>
      </c>
      <c r="E9" s="100">
        <v>0.08</v>
      </c>
      <c r="F9" s="100">
        <v>0.04</v>
      </c>
      <c r="G9" s="100">
        <v>0.01</v>
      </c>
      <c r="H9" s="100">
        <v>0.08</v>
      </c>
      <c r="I9" s="100">
        <v>0.05</v>
      </c>
      <c r="J9" s="100">
        <v>0.04</v>
      </c>
      <c r="K9" s="100">
        <v>0.04</v>
      </c>
      <c r="L9" s="41">
        <f t="shared" ca="1" si="4"/>
        <v>0</v>
      </c>
      <c r="M9" s="275">
        <v>0</v>
      </c>
      <c r="N9" s="276">
        <v>0</v>
      </c>
      <c r="O9" s="276">
        <v>0</v>
      </c>
      <c r="P9" s="296">
        <v>0</v>
      </c>
      <c r="Q9" s="296">
        <v>0</v>
      </c>
      <c r="R9" s="276">
        <v>0</v>
      </c>
      <c r="S9" s="277">
        <v>0</v>
      </c>
      <c r="T9" s="45">
        <f t="shared" ca="1" si="5"/>
        <v>0</v>
      </c>
      <c r="U9" s="46">
        <v>6375</v>
      </c>
      <c r="V9" s="47">
        <v>6375</v>
      </c>
      <c r="W9" s="47">
        <v>6375</v>
      </c>
      <c r="X9" s="47">
        <v>6375</v>
      </c>
      <c r="Y9" s="47">
        <v>6375</v>
      </c>
      <c r="Z9" s="47">
        <v>6375</v>
      </c>
      <c r="AA9" s="48">
        <v>6375</v>
      </c>
      <c r="AB9" s="49">
        <f t="shared" ca="1" si="6"/>
        <v>0</v>
      </c>
      <c r="AC9" s="50">
        <f t="shared" ca="1" si="7"/>
        <v>0</v>
      </c>
      <c r="AD9" s="50">
        <f t="shared" ca="1" si="8"/>
        <v>0</v>
      </c>
      <c r="AE9" s="50">
        <f t="shared" ca="1" si="9"/>
        <v>0</v>
      </c>
      <c r="AF9" s="50">
        <f t="shared" ca="1" si="10"/>
        <v>0</v>
      </c>
      <c r="AG9" s="50">
        <f t="shared" ca="1" si="11"/>
        <v>0</v>
      </c>
      <c r="AH9" s="51">
        <f t="shared" ca="1" si="12"/>
        <v>0</v>
      </c>
      <c r="AI9" s="121">
        <f t="shared" ca="1" si="13"/>
        <v>0</v>
      </c>
      <c r="AJ9" s="49">
        <f t="shared" ca="1" si="14"/>
        <v>0</v>
      </c>
      <c r="AK9" s="50">
        <f t="shared" ca="1" si="15"/>
        <v>0</v>
      </c>
      <c r="AL9" s="50">
        <f t="shared" ca="1" si="16"/>
        <v>0</v>
      </c>
      <c r="AM9" s="50">
        <f t="shared" ca="1" si="17"/>
        <v>0</v>
      </c>
      <c r="AN9" s="50">
        <f t="shared" ca="1" si="18"/>
        <v>0</v>
      </c>
      <c r="AO9" s="50">
        <f t="shared" ca="1" si="19"/>
        <v>0</v>
      </c>
      <c r="AP9" s="51">
        <f t="shared" ca="1" si="20"/>
        <v>0</v>
      </c>
      <c r="AQ9" s="52">
        <f t="shared" ca="1" si="21"/>
        <v>0</v>
      </c>
      <c r="AR9" s="49" t="str">
        <f t="shared" ca="1" si="22"/>
        <v/>
      </c>
      <c r="AS9" s="50" t="str">
        <f t="shared" ca="1" si="23"/>
        <v/>
      </c>
      <c r="AT9" s="50" t="str">
        <f t="shared" ca="1" si="24"/>
        <v/>
      </c>
      <c r="AU9" s="50" t="str">
        <f t="shared" ca="1" si="25"/>
        <v/>
      </c>
      <c r="AV9" s="50" t="str">
        <f t="shared" ca="1" si="26"/>
        <v/>
      </c>
      <c r="AW9" s="50" t="str">
        <f t="shared" ca="1" si="27"/>
        <v/>
      </c>
      <c r="AX9" s="51" t="str">
        <f t="shared" ca="1" si="28"/>
        <v/>
      </c>
      <c r="AY9" s="52" t="str">
        <f t="shared" ca="1" si="29"/>
        <v/>
      </c>
      <c r="AZ9" s="37">
        <f t="shared" si="30"/>
        <v>13281.25</v>
      </c>
      <c r="BA9" s="37">
        <f t="shared" si="31"/>
        <v>26562.5</v>
      </c>
      <c r="BB9" s="37">
        <f t="shared" si="32"/>
        <v>106250</v>
      </c>
      <c r="BC9" s="37">
        <f t="shared" si="33"/>
        <v>13281.25</v>
      </c>
      <c r="BD9" s="37">
        <f t="shared" si="34"/>
        <v>21250</v>
      </c>
      <c r="BE9" s="37">
        <f t="shared" si="35"/>
        <v>26562.5</v>
      </c>
      <c r="BF9" s="37">
        <f t="shared" si="36"/>
        <v>26562.5</v>
      </c>
      <c r="BG9" s="38"/>
      <c r="BH9" s="38"/>
      <c r="BI9" s="38"/>
      <c r="BJ9" s="38"/>
      <c r="BK9" s="38"/>
      <c r="BL9" s="38"/>
      <c r="BM9" s="38"/>
      <c r="BN9" s="73"/>
      <c r="BO9" s="73"/>
      <c r="BP9">
        <f>BP8+300</f>
        <v>3100</v>
      </c>
      <c r="BQ9">
        <v>0</v>
      </c>
      <c r="BR9" s="73"/>
      <c r="BS9">
        <f>BS8+1000</f>
        <v>6000</v>
      </c>
      <c r="BT9">
        <v>0</v>
      </c>
      <c r="BU9" s="73"/>
      <c r="BV9" s="98"/>
    </row>
    <row r="10" spans="1:74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00">
        <v>0.01</v>
      </c>
      <c r="F10" s="100">
        <v>0.02</v>
      </c>
      <c r="G10" s="100">
        <v>0</v>
      </c>
      <c r="H10" s="100">
        <v>0.06</v>
      </c>
      <c r="I10" s="100">
        <v>0</v>
      </c>
      <c r="J10" s="100">
        <v>0</v>
      </c>
      <c r="K10" s="100">
        <v>0.03</v>
      </c>
      <c r="L10" s="41">
        <f t="shared" ca="1" si="4"/>
        <v>0</v>
      </c>
      <c r="M10" s="275">
        <v>0</v>
      </c>
      <c r="N10" s="276">
        <v>0</v>
      </c>
      <c r="O10" s="276">
        <v>0</v>
      </c>
      <c r="P10" s="296">
        <v>0</v>
      </c>
      <c r="Q10" s="296">
        <v>0</v>
      </c>
      <c r="R10" s="276">
        <v>0</v>
      </c>
      <c r="S10" s="277">
        <v>0</v>
      </c>
      <c r="T10" s="45">
        <f t="shared" ca="1" si="5"/>
        <v>0</v>
      </c>
      <c r="U10" s="46">
        <v>6375</v>
      </c>
      <c r="V10" s="47">
        <v>6375</v>
      </c>
      <c r="W10" s="47">
        <v>6375</v>
      </c>
      <c r="X10" s="47">
        <v>6375</v>
      </c>
      <c r="Y10" s="47">
        <v>6375</v>
      </c>
      <c r="Z10" s="47">
        <v>6375</v>
      </c>
      <c r="AA10" s="48">
        <v>6375</v>
      </c>
      <c r="AB10" s="49">
        <f t="shared" ca="1" si="6"/>
        <v>0</v>
      </c>
      <c r="AC10" s="50">
        <f t="shared" ca="1" si="7"/>
        <v>0</v>
      </c>
      <c r="AD10" s="50">
        <f t="shared" ca="1" si="8"/>
        <v>0</v>
      </c>
      <c r="AE10" s="50">
        <f t="shared" ca="1" si="9"/>
        <v>0</v>
      </c>
      <c r="AF10" s="50">
        <f t="shared" ca="1" si="10"/>
        <v>0</v>
      </c>
      <c r="AG10" s="50">
        <f t="shared" ca="1" si="11"/>
        <v>0</v>
      </c>
      <c r="AH10" s="51">
        <f t="shared" ca="1" si="12"/>
        <v>0</v>
      </c>
      <c r="AI10" s="121">
        <f t="shared" ca="1" si="13"/>
        <v>0</v>
      </c>
      <c r="AJ10" s="49">
        <f t="shared" ca="1" si="14"/>
        <v>0</v>
      </c>
      <c r="AK10" s="50">
        <f t="shared" ca="1" si="15"/>
        <v>0</v>
      </c>
      <c r="AL10" s="50">
        <f t="shared" ca="1" si="16"/>
        <v>0</v>
      </c>
      <c r="AM10" s="50">
        <f t="shared" ca="1" si="17"/>
        <v>0</v>
      </c>
      <c r="AN10" s="50">
        <f t="shared" ca="1" si="18"/>
        <v>0</v>
      </c>
      <c r="AO10" s="50">
        <f t="shared" ca="1" si="19"/>
        <v>0</v>
      </c>
      <c r="AP10" s="51">
        <f t="shared" ca="1" si="20"/>
        <v>0</v>
      </c>
      <c r="AQ10" s="52">
        <f t="shared" ca="1" si="21"/>
        <v>0</v>
      </c>
      <c r="AR10" s="49" t="str">
        <f t="shared" ca="1" si="22"/>
        <v/>
      </c>
      <c r="AS10" s="50" t="str">
        <f t="shared" ca="1" si="23"/>
        <v/>
      </c>
      <c r="AT10" s="50" t="str">
        <f t="shared" ca="1" si="24"/>
        <v/>
      </c>
      <c r="AU10" s="50" t="str">
        <f t="shared" ca="1" si="25"/>
        <v/>
      </c>
      <c r="AV10" s="50" t="str">
        <f t="shared" ca="1" si="26"/>
        <v/>
      </c>
      <c r="AW10" s="50" t="str">
        <f t="shared" ca="1" si="27"/>
        <v/>
      </c>
      <c r="AX10" s="51" t="str">
        <f t="shared" ca="1" si="28"/>
        <v/>
      </c>
      <c r="AY10" s="52" t="str">
        <f t="shared" ca="1" si="29"/>
        <v/>
      </c>
      <c r="AZ10" s="37">
        <f t="shared" si="30"/>
        <v>106250</v>
      </c>
      <c r="BA10" s="37">
        <f t="shared" si="31"/>
        <v>53125</v>
      </c>
      <c r="BB10" s="37" t="str">
        <f t="shared" si="32"/>
        <v>0</v>
      </c>
      <c r="BC10" s="37">
        <f t="shared" si="33"/>
        <v>17708.333333333336</v>
      </c>
      <c r="BD10" s="37" t="str">
        <f t="shared" si="34"/>
        <v>0</v>
      </c>
      <c r="BE10" s="37" t="str">
        <f t="shared" si="35"/>
        <v>0</v>
      </c>
      <c r="BF10" s="37">
        <f t="shared" si="36"/>
        <v>35416.666666666672</v>
      </c>
      <c r="BG10" s="38"/>
      <c r="BH10" s="38"/>
      <c r="BI10" s="38"/>
      <c r="BJ10" s="38"/>
      <c r="BK10" s="38"/>
      <c r="BL10" s="38"/>
      <c r="BM10" s="38"/>
      <c r="BN10" s="73"/>
      <c r="BO10" s="73"/>
      <c r="BP10" s="73"/>
      <c r="BQ10" s="73"/>
      <c r="BR10" s="73"/>
      <c r="BS10" s="73"/>
      <c r="BT10" s="73"/>
      <c r="BU10" s="73"/>
      <c r="BV10" s="98"/>
    </row>
    <row r="11" spans="1:74">
      <c r="A11" s="10">
        <v>43647</v>
      </c>
      <c r="B11" s="3" t="s">
        <v>46</v>
      </c>
      <c r="C11" s="39">
        <v>0.20833333333333334</v>
      </c>
      <c r="D11" s="40">
        <v>0.25</v>
      </c>
      <c r="E11" s="100">
        <v>0</v>
      </c>
      <c r="F11" s="100">
        <v>0</v>
      </c>
      <c r="G11" s="100">
        <v>0</v>
      </c>
      <c r="H11" s="100">
        <v>0.04</v>
      </c>
      <c r="I11" s="100">
        <v>0</v>
      </c>
      <c r="J11" s="100">
        <v>0.01</v>
      </c>
      <c r="K11" s="100">
        <v>0</v>
      </c>
      <c r="L11" s="41">
        <f t="shared" ca="1" si="4"/>
        <v>0</v>
      </c>
      <c r="M11" s="275">
        <v>0</v>
      </c>
      <c r="N11" s="276">
        <v>0</v>
      </c>
      <c r="O11" s="276">
        <v>0</v>
      </c>
      <c r="P11" s="296">
        <v>0</v>
      </c>
      <c r="Q11" s="296">
        <v>0</v>
      </c>
      <c r="R11" s="276">
        <v>0</v>
      </c>
      <c r="S11" s="277">
        <v>0</v>
      </c>
      <c r="T11" s="45">
        <f t="shared" ca="1" si="5"/>
        <v>0</v>
      </c>
      <c r="U11" s="46">
        <v>6375</v>
      </c>
      <c r="V11" s="47">
        <v>6375</v>
      </c>
      <c r="W11" s="47">
        <v>6375</v>
      </c>
      <c r="X11" s="47">
        <v>6375</v>
      </c>
      <c r="Y11" s="47">
        <v>6375</v>
      </c>
      <c r="Z11" s="47">
        <v>6375</v>
      </c>
      <c r="AA11" s="48">
        <v>6375</v>
      </c>
      <c r="AB11" s="49">
        <f t="shared" ca="1" si="6"/>
        <v>0</v>
      </c>
      <c r="AC11" s="50">
        <f t="shared" ca="1" si="7"/>
        <v>0</v>
      </c>
      <c r="AD11" s="50">
        <f t="shared" ca="1" si="8"/>
        <v>0</v>
      </c>
      <c r="AE11" s="50">
        <f t="shared" ca="1" si="9"/>
        <v>0</v>
      </c>
      <c r="AF11" s="50">
        <f t="shared" ca="1" si="10"/>
        <v>0</v>
      </c>
      <c r="AG11" s="50">
        <f t="shared" ca="1" si="11"/>
        <v>0</v>
      </c>
      <c r="AH11" s="51">
        <f t="shared" ca="1" si="12"/>
        <v>0</v>
      </c>
      <c r="AI11" s="121">
        <f t="shared" ca="1" si="13"/>
        <v>0</v>
      </c>
      <c r="AJ11" s="49">
        <f t="shared" ca="1" si="14"/>
        <v>0</v>
      </c>
      <c r="AK11" s="50">
        <f t="shared" ca="1" si="15"/>
        <v>0</v>
      </c>
      <c r="AL11" s="50">
        <f t="shared" ca="1" si="16"/>
        <v>0</v>
      </c>
      <c r="AM11" s="50">
        <f t="shared" ca="1" si="17"/>
        <v>0</v>
      </c>
      <c r="AN11" s="50">
        <f t="shared" ca="1" si="18"/>
        <v>0</v>
      </c>
      <c r="AO11" s="50">
        <f t="shared" ca="1" si="19"/>
        <v>0</v>
      </c>
      <c r="AP11" s="51">
        <f t="shared" ca="1" si="20"/>
        <v>0</v>
      </c>
      <c r="AQ11" s="52">
        <f t="shared" ca="1" si="21"/>
        <v>0</v>
      </c>
      <c r="AR11" s="49" t="str">
        <f t="shared" ca="1" si="22"/>
        <v/>
      </c>
      <c r="AS11" s="50" t="str">
        <f t="shared" ca="1" si="23"/>
        <v/>
      </c>
      <c r="AT11" s="50" t="str">
        <f t="shared" ca="1" si="24"/>
        <v/>
      </c>
      <c r="AU11" s="50" t="str">
        <f t="shared" ca="1" si="25"/>
        <v/>
      </c>
      <c r="AV11" s="50" t="str">
        <f t="shared" ca="1" si="26"/>
        <v/>
      </c>
      <c r="AW11" s="50" t="str">
        <f t="shared" ca="1" si="27"/>
        <v/>
      </c>
      <c r="AX11" s="51" t="str">
        <f t="shared" ca="1" si="28"/>
        <v/>
      </c>
      <c r="AY11" s="52" t="str">
        <f t="shared" ca="1" si="29"/>
        <v/>
      </c>
      <c r="AZ11" s="37" t="str">
        <f t="shared" si="30"/>
        <v>0</v>
      </c>
      <c r="BA11" s="37" t="str">
        <f t="shared" si="31"/>
        <v>0</v>
      </c>
      <c r="BB11" s="37" t="str">
        <f t="shared" si="32"/>
        <v>0</v>
      </c>
      <c r="BC11" s="37">
        <f t="shared" si="33"/>
        <v>26562.5</v>
      </c>
      <c r="BD11" s="37" t="str">
        <f t="shared" si="34"/>
        <v>0</v>
      </c>
      <c r="BE11" s="37">
        <f t="shared" si="35"/>
        <v>106250</v>
      </c>
      <c r="BF11" s="37" t="str">
        <f t="shared" si="36"/>
        <v>0</v>
      </c>
      <c r="BG11" s="38"/>
      <c r="BH11" s="38"/>
      <c r="BI11" s="38"/>
      <c r="BJ11" s="38"/>
      <c r="BK11" s="38"/>
      <c r="BL11" s="38"/>
      <c r="BM11" s="38"/>
      <c r="BN11" s="73"/>
      <c r="BO11" s="73"/>
      <c r="BP11" s="73"/>
      <c r="BQ11" s="73"/>
      <c r="BR11" s="73"/>
      <c r="BS11" s="73"/>
      <c r="BT11" s="73"/>
      <c r="BU11" s="73"/>
      <c r="BV11" s="98"/>
    </row>
    <row r="12" spans="1:74">
      <c r="A12" s="10">
        <v>43678</v>
      </c>
      <c r="B12" s="3" t="s">
        <v>46</v>
      </c>
      <c r="C12" s="39">
        <v>0.25</v>
      </c>
      <c r="D12" s="40">
        <v>0.29166666666666669</v>
      </c>
      <c r="E12" s="100">
        <v>0.01</v>
      </c>
      <c r="F12" s="100">
        <v>0.01</v>
      </c>
      <c r="G12" s="100">
        <v>0.01</v>
      </c>
      <c r="H12" s="100">
        <v>0.04</v>
      </c>
      <c r="I12" s="100">
        <v>0.01</v>
      </c>
      <c r="J12" s="100">
        <v>0.04</v>
      </c>
      <c r="K12" s="100">
        <v>0.01</v>
      </c>
      <c r="L12" s="41">
        <f t="shared" ca="1" si="4"/>
        <v>0</v>
      </c>
      <c r="M12" s="275">
        <v>0</v>
      </c>
      <c r="N12" s="276">
        <v>0</v>
      </c>
      <c r="O12" s="276">
        <v>0</v>
      </c>
      <c r="P12" s="296">
        <v>0</v>
      </c>
      <c r="Q12" s="296">
        <v>0</v>
      </c>
      <c r="R12" s="276">
        <v>0</v>
      </c>
      <c r="S12" s="277">
        <v>0</v>
      </c>
      <c r="T12" s="45">
        <f t="shared" ca="1" si="5"/>
        <v>0</v>
      </c>
      <c r="U12" s="46">
        <v>6375</v>
      </c>
      <c r="V12" s="47">
        <v>6375</v>
      </c>
      <c r="W12" s="47">
        <v>6375</v>
      </c>
      <c r="X12" s="47">
        <v>6375</v>
      </c>
      <c r="Y12" s="47">
        <v>6375</v>
      </c>
      <c r="Z12" s="47">
        <v>6375</v>
      </c>
      <c r="AA12" s="48">
        <v>6375</v>
      </c>
      <c r="AB12" s="49">
        <f t="shared" ca="1" si="6"/>
        <v>0</v>
      </c>
      <c r="AC12" s="50">
        <f t="shared" ca="1" si="7"/>
        <v>0</v>
      </c>
      <c r="AD12" s="50">
        <f t="shared" ca="1" si="8"/>
        <v>0</v>
      </c>
      <c r="AE12" s="50">
        <f t="shared" ca="1" si="9"/>
        <v>0</v>
      </c>
      <c r="AF12" s="50">
        <f t="shared" ca="1" si="10"/>
        <v>0</v>
      </c>
      <c r="AG12" s="50">
        <f t="shared" ca="1" si="11"/>
        <v>0</v>
      </c>
      <c r="AH12" s="51">
        <f t="shared" ca="1" si="12"/>
        <v>0</v>
      </c>
      <c r="AI12" s="121">
        <f t="shared" ca="1" si="13"/>
        <v>0</v>
      </c>
      <c r="AJ12" s="49">
        <f t="shared" ca="1" si="14"/>
        <v>0</v>
      </c>
      <c r="AK12" s="50">
        <f t="shared" ca="1" si="15"/>
        <v>0</v>
      </c>
      <c r="AL12" s="50">
        <f t="shared" ca="1" si="16"/>
        <v>0</v>
      </c>
      <c r="AM12" s="50">
        <f t="shared" ca="1" si="17"/>
        <v>0</v>
      </c>
      <c r="AN12" s="50">
        <f t="shared" ca="1" si="18"/>
        <v>0</v>
      </c>
      <c r="AO12" s="50">
        <f t="shared" ca="1" si="19"/>
        <v>0</v>
      </c>
      <c r="AP12" s="51">
        <f t="shared" ca="1" si="20"/>
        <v>0</v>
      </c>
      <c r="AQ12" s="52">
        <f t="shared" ca="1" si="21"/>
        <v>0</v>
      </c>
      <c r="AR12" s="49" t="str">
        <f t="shared" ca="1" si="22"/>
        <v/>
      </c>
      <c r="AS12" s="50" t="str">
        <f t="shared" ca="1" si="23"/>
        <v/>
      </c>
      <c r="AT12" s="50" t="str">
        <f t="shared" ca="1" si="24"/>
        <v/>
      </c>
      <c r="AU12" s="50" t="str">
        <f t="shared" ca="1" si="25"/>
        <v/>
      </c>
      <c r="AV12" s="50" t="str">
        <f t="shared" ca="1" si="26"/>
        <v/>
      </c>
      <c r="AW12" s="50" t="str">
        <f t="shared" ca="1" si="27"/>
        <v/>
      </c>
      <c r="AX12" s="51" t="str">
        <f t="shared" ca="1" si="28"/>
        <v/>
      </c>
      <c r="AY12" s="52" t="str">
        <f t="shared" ca="1" si="29"/>
        <v/>
      </c>
      <c r="AZ12" s="37">
        <f t="shared" si="30"/>
        <v>106250</v>
      </c>
      <c r="BA12" s="37">
        <f t="shared" si="31"/>
        <v>106250</v>
      </c>
      <c r="BB12" s="37">
        <f t="shared" si="32"/>
        <v>106250</v>
      </c>
      <c r="BC12" s="37">
        <f t="shared" si="33"/>
        <v>26562.5</v>
      </c>
      <c r="BD12" s="37">
        <f t="shared" si="34"/>
        <v>106250</v>
      </c>
      <c r="BE12" s="37">
        <f t="shared" si="35"/>
        <v>26562.5</v>
      </c>
      <c r="BF12" s="37">
        <f t="shared" si="36"/>
        <v>106250</v>
      </c>
      <c r="BG12" s="38"/>
      <c r="BH12" s="38"/>
      <c r="BI12" s="38"/>
      <c r="BJ12" s="38"/>
      <c r="BK12" s="38"/>
      <c r="BL12" s="38"/>
      <c r="BM12" s="38"/>
      <c r="BN12" s="73"/>
      <c r="BO12" s="73"/>
      <c r="BP12" s="73"/>
      <c r="BQ12" s="73"/>
      <c r="BR12" s="73"/>
      <c r="BS12" s="73"/>
      <c r="BT12" s="73"/>
      <c r="BU12" s="73"/>
      <c r="BV12" s="98"/>
    </row>
    <row r="13" spans="1:74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00">
        <v>0.05</v>
      </c>
      <c r="F13" s="100">
        <v>0.13</v>
      </c>
      <c r="G13" s="100">
        <v>0.1</v>
      </c>
      <c r="H13" s="100">
        <v>0.15</v>
      </c>
      <c r="I13" s="100">
        <v>0.19</v>
      </c>
      <c r="J13" s="100">
        <v>0.11</v>
      </c>
      <c r="K13" s="100">
        <v>0.02</v>
      </c>
      <c r="L13" s="41">
        <f t="shared" ca="1" si="4"/>
        <v>0</v>
      </c>
      <c r="M13" s="275">
        <v>0</v>
      </c>
      <c r="N13" s="276">
        <v>0</v>
      </c>
      <c r="O13" s="276">
        <v>0</v>
      </c>
      <c r="P13" s="296">
        <v>0</v>
      </c>
      <c r="Q13" s="296">
        <v>0</v>
      </c>
      <c r="R13" s="276">
        <v>0</v>
      </c>
      <c r="S13" s="277">
        <v>0</v>
      </c>
      <c r="T13" s="45">
        <f t="shared" ca="1" si="5"/>
        <v>0</v>
      </c>
      <c r="U13" s="46">
        <v>6375</v>
      </c>
      <c r="V13" s="47">
        <v>6375</v>
      </c>
      <c r="W13" s="47">
        <v>6375</v>
      </c>
      <c r="X13" s="47">
        <v>6375</v>
      </c>
      <c r="Y13" s="47">
        <v>6375</v>
      </c>
      <c r="Z13" s="47">
        <v>6375</v>
      </c>
      <c r="AA13" s="48">
        <v>6375</v>
      </c>
      <c r="AB13" s="49">
        <f t="shared" ca="1" si="6"/>
        <v>0</v>
      </c>
      <c r="AC13" s="50">
        <f t="shared" ca="1" si="7"/>
        <v>0</v>
      </c>
      <c r="AD13" s="50">
        <f t="shared" ca="1" si="8"/>
        <v>0</v>
      </c>
      <c r="AE13" s="50">
        <f t="shared" ca="1" si="9"/>
        <v>0</v>
      </c>
      <c r="AF13" s="50">
        <f t="shared" ca="1" si="10"/>
        <v>0</v>
      </c>
      <c r="AG13" s="50">
        <f t="shared" ca="1" si="11"/>
        <v>0</v>
      </c>
      <c r="AH13" s="51">
        <f t="shared" ca="1" si="12"/>
        <v>0</v>
      </c>
      <c r="AI13" s="121">
        <f t="shared" ca="1" si="13"/>
        <v>0</v>
      </c>
      <c r="AJ13" s="49">
        <f t="shared" ca="1" si="14"/>
        <v>0</v>
      </c>
      <c r="AK13" s="50">
        <f t="shared" ca="1" si="15"/>
        <v>0</v>
      </c>
      <c r="AL13" s="50">
        <f t="shared" ca="1" si="16"/>
        <v>0</v>
      </c>
      <c r="AM13" s="50">
        <f t="shared" ca="1" si="17"/>
        <v>0</v>
      </c>
      <c r="AN13" s="50">
        <f t="shared" ca="1" si="18"/>
        <v>0</v>
      </c>
      <c r="AO13" s="50">
        <f t="shared" ca="1" si="19"/>
        <v>0</v>
      </c>
      <c r="AP13" s="51">
        <f t="shared" ca="1" si="20"/>
        <v>0</v>
      </c>
      <c r="AQ13" s="52">
        <f t="shared" ca="1" si="21"/>
        <v>0</v>
      </c>
      <c r="AR13" s="49" t="str">
        <f t="shared" ca="1" si="22"/>
        <v/>
      </c>
      <c r="AS13" s="50" t="str">
        <f t="shared" ca="1" si="23"/>
        <v/>
      </c>
      <c r="AT13" s="50" t="str">
        <f t="shared" ca="1" si="24"/>
        <v/>
      </c>
      <c r="AU13" s="50" t="str">
        <f t="shared" ca="1" si="25"/>
        <v/>
      </c>
      <c r="AV13" s="50" t="str">
        <f t="shared" ca="1" si="26"/>
        <v/>
      </c>
      <c r="AW13" s="50" t="str">
        <f t="shared" ca="1" si="27"/>
        <v/>
      </c>
      <c r="AX13" s="51" t="str">
        <f t="shared" ca="1" si="28"/>
        <v/>
      </c>
      <c r="AY13" s="52" t="str">
        <f t="shared" ca="1" si="29"/>
        <v/>
      </c>
      <c r="AZ13" s="37">
        <f t="shared" si="30"/>
        <v>21250</v>
      </c>
      <c r="BA13" s="37">
        <f t="shared" si="31"/>
        <v>8173.0769230769229</v>
      </c>
      <c r="BB13" s="37">
        <f t="shared" si="32"/>
        <v>10625</v>
      </c>
      <c r="BC13" s="37">
        <f t="shared" si="33"/>
        <v>7083.3333333333339</v>
      </c>
      <c r="BD13" s="37">
        <f t="shared" si="34"/>
        <v>5592.105263157895</v>
      </c>
      <c r="BE13" s="37">
        <f t="shared" si="35"/>
        <v>9659.0909090909099</v>
      </c>
      <c r="BF13" s="37">
        <f t="shared" si="36"/>
        <v>53125</v>
      </c>
      <c r="BG13" s="38">
        <f t="shared" ref="BG13:BM20" si="37">IFERROR(VLOOKUP(AZ13,$BP$5:$BQ$9,2,TRUE),"0")</f>
        <v>0</v>
      </c>
      <c r="BH13" s="38">
        <f t="shared" si="37"/>
        <v>0</v>
      </c>
      <c r="BI13" s="38">
        <f t="shared" si="37"/>
        <v>0</v>
      </c>
      <c r="BJ13" s="38">
        <f t="shared" si="37"/>
        <v>0</v>
      </c>
      <c r="BK13" s="38">
        <f t="shared" si="37"/>
        <v>0</v>
      </c>
      <c r="BL13" s="38">
        <f t="shared" si="37"/>
        <v>0</v>
      </c>
      <c r="BM13" s="38">
        <f t="shared" si="37"/>
        <v>0</v>
      </c>
      <c r="BN13" s="73"/>
      <c r="BO13" s="73"/>
      <c r="BP13" s="73"/>
      <c r="BQ13" s="73"/>
      <c r="BR13" s="73"/>
      <c r="BS13" s="73"/>
      <c r="BT13" s="73"/>
      <c r="BU13" s="73"/>
      <c r="BV13" s="98"/>
    </row>
    <row r="14" spans="1:74">
      <c r="A14" s="10">
        <v>43739</v>
      </c>
      <c r="B14" s="3" t="s">
        <v>50</v>
      </c>
      <c r="C14" s="39">
        <v>0.33333333333333331</v>
      </c>
      <c r="D14" s="40">
        <v>0.375</v>
      </c>
      <c r="E14" s="100">
        <v>0.27</v>
      </c>
      <c r="F14" s="100">
        <v>0.69</v>
      </c>
      <c r="G14" s="100">
        <v>0.3</v>
      </c>
      <c r="H14" s="100">
        <v>0.6</v>
      </c>
      <c r="I14" s="100">
        <v>0.49</v>
      </c>
      <c r="J14" s="100">
        <v>0.39</v>
      </c>
      <c r="K14" s="100">
        <v>0.25</v>
      </c>
      <c r="L14" s="41">
        <f t="shared" ca="1" si="4"/>
        <v>48</v>
      </c>
      <c r="M14" s="275">
        <v>0</v>
      </c>
      <c r="N14" s="276">
        <v>1</v>
      </c>
      <c r="O14" s="276">
        <v>0</v>
      </c>
      <c r="P14" s="296">
        <v>0</v>
      </c>
      <c r="Q14" s="296">
        <v>0</v>
      </c>
      <c r="R14" s="296">
        <v>1</v>
      </c>
      <c r="S14" s="277">
        <v>0</v>
      </c>
      <c r="T14" s="278">
        <f t="shared" ca="1" si="5"/>
        <v>8</v>
      </c>
      <c r="U14" s="46">
        <v>10000</v>
      </c>
      <c r="V14" s="47">
        <v>10000</v>
      </c>
      <c r="W14" s="47">
        <v>10000</v>
      </c>
      <c r="X14" s="47">
        <v>10000</v>
      </c>
      <c r="Y14" s="47">
        <v>10000</v>
      </c>
      <c r="Z14" s="47">
        <v>10000</v>
      </c>
      <c r="AA14" s="48">
        <v>10000</v>
      </c>
      <c r="AB14" s="49">
        <f t="shared" ca="1" si="6"/>
        <v>0</v>
      </c>
      <c r="AC14" s="50">
        <f t="shared" ca="1" si="7"/>
        <v>40000</v>
      </c>
      <c r="AD14" s="50">
        <f t="shared" ca="1" si="8"/>
        <v>0</v>
      </c>
      <c r="AE14" s="50">
        <f t="shared" ca="1" si="9"/>
        <v>0</v>
      </c>
      <c r="AF14" s="50">
        <f t="shared" ca="1" si="10"/>
        <v>0</v>
      </c>
      <c r="AG14" s="50">
        <f t="shared" ca="1" si="11"/>
        <v>40000</v>
      </c>
      <c r="AH14" s="51">
        <f t="shared" ca="1" si="12"/>
        <v>0</v>
      </c>
      <c r="AI14" s="121">
        <f t="shared" ca="1" si="13"/>
        <v>80000</v>
      </c>
      <c r="AJ14" s="49">
        <f t="shared" ca="1" si="14"/>
        <v>0</v>
      </c>
      <c r="AK14" s="50">
        <f t="shared" ca="1" si="15"/>
        <v>16.559999999999999</v>
      </c>
      <c r="AL14" s="50">
        <f t="shared" ca="1" si="16"/>
        <v>0</v>
      </c>
      <c r="AM14" s="50">
        <f t="shared" ca="1" si="17"/>
        <v>0</v>
      </c>
      <c r="AN14" s="50">
        <f t="shared" ca="1" si="18"/>
        <v>0</v>
      </c>
      <c r="AO14" s="50">
        <f t="shared" ca="1" si="19"/>
        <v>9.36</v>
      </c>
      <c r="AP14" s="51">
        <f t="shared" ca="1" si="20"/>
        <v>0</v>
      </c>
      <c r="AQ14" s="52">
        <f t="shared" ca="1" si="21"/>
        <v>25.919999999999998</v>
      </c>
      <c r="AR14" s="49" t="str">
        <f t="shared" ca="1" si="22"/>
        <v/>
      </c>
      <c r="AS14" s="50">
        <f t="shared" ca="1" si="23"/>
        <v>2415.4589371980678</v>
      </c>
      <c r="AT14" s="50" t="str">
        <f t="shared" ca="1" si="24"/>
        <v/>
      </c>
      <c r="AU14" s="50" t="str">
        <f t="shared" ca="1" si="25"/>
        <v/>
      </c>
      <c r="AV14" s="50" t="str">
        <f t="shared" ca="1" si="26"/>
        <v/>
      </c>
      <c r="AW14" s="50">
        <f t="shared" ca="1" si="27"/>
        <v>4273.5042735042734</v>
      </c>
      <c r="AX14" s="51" t="str">
        <f t="shared" ca="1" si="28"/>
        <v/>
      </c>
      <c r="AY14" s="52">
        <f t="shared" ca="1" si="29"/>
        <v>3086.4197530864199</v>
      </c>
      <c r="AZ14" s="37">
        <f t="shared" si="30"/>
        <v>6172.8395061728397</v>
      </c>
      <c r="BA14" s="37">
        <f t="shared" si="31"/>
        <v>2415.4589371980678</v>
      </c>
      <c r="BB14" s="37">
        <f t="shared" si="32"/>
        <v>5555.5555555555557</v>
      </c>
      <c r="BC14" s="37">
        <f t="shared" si="33"/>
        <v>2777.7777777777778</v>
      </c>
      <c r="BD14" s="37">
        <f t="shared" si="34"/>
        <v>3401.3605442176872</v>
      </c>
      <c r="BE14" s="37">
        <f t="shared" si="35"/>
        <v>4273.5042735042734</v>
      </c>
      <c r="BF14" s="37">
        <f t="shared" si="36"/>
        <v>6666.666666666667</v>
      </c>
      <c r="BG14" s="38">
        <f t="shared" si="37"/>
        <v>0</v>
      </c>
      <c r="BH14" s="38">
        <f t="shared" si="37"/>
        <v>1</v>
      </c>
      <c r="BI14" s="38">
        <f t="shared" si="37"/>
        <v>0</v>
      </c>
      <c r="BJ14" s="38">
        <f t="shared" si="37"/>
        <v>1</v>
      </c>
      <c r="BK14" s="38">
        <f t="shared" si="37"/>
        <v>0</v>
      </c>
      <c r="BL14" s="38">
        <f t="shared" si="37"/>
        <v>0</v>
      </c>
      <c r="BM14" s="38">
        <f t="shared" si="37"/>
        <v>0</v>
      </c>
      <c r="BN14" s="73"/>
      <c r="BO14" s="73"/>
      <c r="BP14" s="73"/>
      <c r="BQ14" s="73"/>
      <c r="BR14" s="73"/>
      <c r="BS14" s="73"/>
      <c r="BT14" s="73"/>
      <c r="BU14" s="73"/>
      <c r="BV14" s="98"/>
    </row>
    <row r="15" spans="1:74">
      <c r="A15" s="10">
        <v>43770</v>
      </c>
      <c r="B15" s="3" t="s">
        <v>50</v>
      </c>
      <c r="C15" s="39">
        <v>0.375</v>
      </c>
      <c r="D15" s="40">
        <v>0.41666666666666669</v>
      </c>
      <c r="E15" s="100">
        <v>0.48</v>
      </c>
      <c r="F15" s="100">
        <v>0.8</v>
      </c>
      <c r="G15" s="100">
        <v>0.88</v>
      </c>
      <c r="H15" s="100">
        <v>0.61</v>
      </c>
      <c r="I15" s="100">
        <v>0.55000000000000004</v>
      </c>
      <c r="J15" s="100">
        <v>0.56999999999999995</v>
      </c>
      <c r="K15" s="100">
        <v>0.4</v>
      </c>
      <c r="L15" s="41">
        <f t="shared" ca="1" si="4"/>
        <v>0</v>
      </c>
      <c r="M15" s="275">
        <v>0</v>
      </c>
      <c r="N15" s="276">
        <v>0</v>
      </c>
      <c r="O15" s="276">
        <v>0</v>
      </c>
      <c r="P15" s="296">
        <v>0</v>
      </c>
      <c r="Q15" s="296">
        <v>0</v>
      </c>
      <c r="R15" s="276">
        <v>0</v>
      </c>
      <c r="S15" s="277">
        <v>0</v>
      </c>
      <c r="T15" s="278">
        <f t="shared" ca="1" si="5"/>
        <v>0</v>
      </c>
      <c r="U15" s="46">
        <v>28500</v>
      </c>
      <c r="V15" s="47">
        <v>28500</v>
      </c>
      <c r="W15" s="47">
        <v>28500</v>
      </c>
      <c r="X15" s="47">
        <v>28500</v>
      </c>
      <c r="Y15" s="47">
        <v>28500</v>
      </c>
      <c r="Z15" s="47">
        <v>28500</v>
      </c>
      <c r="AA15" s="48">
        <v>28500</v>
      </c>
      <c r="AB15" s="49">
        <f t="shared" ca="1" si="6"/>
        <v>0</v>
      </c>
      <c r="AC15" s="50">
        <f t="shared" ca="1" si="7"/>
        <v>0</v>
      </c>
      <c r="AD15" s="50">
        <f t="shared" ca="1" si="8"/>
        <v>0</v>
      </c>
      <c r="AE15" s="50">
        <f t="shared" ca="1" si="9"/>
        <v>0</v>
      </c>
      <c r="AF15" s="50">
        <f t="shared" ca="1" si="10"/>
        <v>0</v>
      </c>
      <c r="AG15" s="50">
        <f t="shared" ca="1" si="11"/>
        <v>0</v>
      </c>
      <c r="AH15" s="51">
        <f t="shared" ca="1" si="12"/>
        <v>0</v>
      </c>
      <c r="AI15" s="121">
        <f t="shared" ca="1" si="13"/>
        <v>0</v>
      </c>
      <c r="AJ15" s="49">
        <f t="shared" ca="1" si="14"/>
        <v>0</v>
      </c>
      <c r="AK15" s="50">
        <f t="shared" ca="1" si="15"/>
        <v>0</v>
      </c>
      <c r="AL15" s="50">
        <f t="shared" ca="1" si="16"/>
        <v>0</v>
      </c>
      <c r="AM15" s="50">
        <f t="shared" ca="1" si="17"/>
        <v>0</v>
      </c>
      <c r="AN15" s="50">
        <f t="shared" ca="1" si="18"/>
        <v>0</v>
      </c>
      <c r="AO15" s="50">
        <f t="shared" ca="1" si="19"/>
        <v>0</v>
      </c>
      <c r="AP15" s="51">
        <f t="shared" ca="1" si="20"/>
        <v>0</v>
      </c>
      <c r="AQ15" s="52">
        <f t="shared" ca="1" si="21"/>
        <v>0</v>
      </c>
      <c r="AR15" s="49" t="str">
        <f t="shared" ca="1" si="22"/>
        <v/>
      </c>
      <c r="AS15" s="50" t="str">
        <f t="shared" ca="1" si="23"/>
        <v/>
      </c>
      <c r="AT15" s="50" t="str">
        <f t="shared" ca="1" si="24"/>
        <v/>
      </c>
      <c r="AU15" s="50" t="str">
        <f t="shared" ca="1" si="25"/>
        <v/>
      </c>
      <c r="AV15" s="50" t="str">
        <f t="shared" ca="1" si="26"/>
        <v/>
      </c>
      <c r="AW15" s="50" t="str">
        <f t="shared" ca="1" si="27"/>
        <v/>
      </c>
      <c r="AX15" s="51" t="str">
        <f t="shared" ca="1" si="28"/>
        <v/>
      </c>
      <c r="AY15" s="52" t="str">
        <f t="shared" ca="1" si="29"/>
        <v/>
      </c>
      <c r="AZ15" s="37">
        <f t="shared" si="30"/>
        <v>9895.8333333333339</v>
      </c>
      <c r="BA15" s="37">
        <f t="shared" si="31"/>
        <v>5937.5</v>
      </c>
      <c r="BB15" s="37">
        <f t="shared" si="32"/>
        <v>5397.727272727273</v>
      </c>
      <c r="BC15" s="37">
        <f t="shared" si="33"/>
        <v>7786.8852459016398</v>
      </c>
      <c r="BD15" s="37">
        <f t="shared" si="34"/>
        <v>8636.363636363636</v>
      </c>
      <c r="BE15" s="37">
        <f t="shared" si="35"/>
        <v>8333.3333333333339</v>
      </c>
      <c r="BF15" s="37">
        <f t="shared" si="36"/>
        <v>11875</v>
      </c>
      <c r="BG15" s="38">
        <f t="shared" si="37"/>
        <v>0</v>
      </c>
      <c r="BH15" s="38">
        <f t="shared" si="37"/>
        <v>0</v>
      </c>
      <c r="BI15" s="38">
        <f t="shared" si="37"/>
        <v>0</v>
      </c>
      <c r="BJ15" s="38">
        <f t="shared" si="37"/>
        <v>0</v>
      </c>
      <c r="BK15" s="38">
        <f t="shared" si="37"/>
        <v>0</v>
      </c>
      <c r="BL15" s="38">
        <f t="shared" si="37"/>
        <v>0</v>
      </c>
      <c r="BM15" s="38">
        <f t="shared" si="37"/>
        <v>0</v>
      </c>
      <c r="BN15" s="73"/>
      <c r="BO15" s="73"/>
      <c r="BP15" s="73"/>
      <c r="BQ15" s="73"/>
      <c r="BR15" s="73"/>
      <c r="BS15" s="73"/>
      <c r="BT15" s="73"/>
      <c r="BU15" s="73"/>
      <c r="BV15" s="98"/>
    </row>
    <row r="16" spans="1:74">
      <c r="A16" s="10">
        <v>43800</v>
      </c>
      <c r="B16" s="3" t="s">
        <v>50</v>
      </c>
      <c r="C16" s="143">
        <v>0.41666666666666669</v>
      </c>
      <c r="D16" s="144">
        <v>0.4375</v>
      </c>
      <c r="E16" s="100">
        <v>0.32</v>
      </c>
      <c r="F16" s="100">
        <v>0.83</v>
      </c>
      <c r="G16" s="100">
        <v>1.19</v>
      </c>
      <c r="H16" s="100">
        <v>0.93</v>
      </c>
      <c r="I16" s="100">
        <v>0.77</v>
      </c>
      <c r="J16" s="100">
        <v>0.9</v>
      </c>
      <c r="K16" s="100">
        <v>0.56999999999999995</v>
      </c>
      <c r="L16" s="145">
        <f t="shared" ca="1" si="4"/>
        <v>0</v>
      </c>
      <c r="M16" s="275">
        <v>0</v>
      </c>
      <c r="N16" s="276">
        <v>0</v>
      </c>
      <c r="O16" s="276">
        <v>0</v>
      </c>
      <c r="P16" s="296">
        <v>0</v>
      </c>
      <c r="Q16" s="296">
        <v>0</v>
      </c>
      <c r="R16" s="276">
        <v>0</v>
      </c>
      <c r="S16" s="277">
        <v>0</v>
      </c>
      <c r="T16" s="278">
        <f t="shared" ca="1" si="5"/>
        <v>0</v>
      </c>
      <c r="U16" s="46">
        <v>28500</v>
      </c>
      <c r="V16" s="47">
        <v>28500</v>
      </c>
      <c r="W16" s="47">
        <v>28500</v>
      </c>
      <c r="X16" s="47">
        <v>28500</v>
      </c>
      <c r="Y16" s="47">
        <v>28500</v>
      </c>
      <c r="Z16" s="47">
        <v>28500</v>
      </c>
      <c r="AA16" s="48">
        <v>28500</v>
      </c>
      <c r="AB16" s="49">
        <f t="shared" ca="1" si="6"/>
        <v>0</v>
      </c>
      <c r="AC16" s="50">
        <f t="shared" ca="1" si="7"/>
        <v>0</v>
      </c>
      <c r="AD16" s="50">
        <f t="shared" ca="1" si="8"/>
        <v>0</v>
      </c>
      <c r="AE16" s="50">
        <f t="shared" ca="1" si="9"/>
        <v>0</v>
      </c>
      <c r="AF16" s="50">
        <f t="shared" ca="1" si="10"/>
        <v>0</v>
      </c>
      <c r="AG16" s="50">
        <f t="shared" ca="1" si="11"/>
        <v>0</v>
      </c>
      <c r="AH16" s="51">
        <f t="shared" ca="1" si="12"/>
        <v>0</v>
      </c>
      <c r="AI16" s="121">
        <f t="shared" ca="1" si="13"/>
        <v>0</v>
      </c>
      <c r="AJ16" s="49">
        <f t="shared" ca="1" si="14"/>
        <v>0</v>
      </c>
      <c r="AK16" s="50">
        <f t="shared" ca="1" si="15"/>
        <v>0</v>
      </c>
      <c r="AL16" s="50">
        <f t="shared" ca="1" si="16"/>
        <v>0</v>
      </c>
      <c r="AM16" s="50">
        <f t="shared" ca="1" si="17"/>
        <v>0</v>
      </c>
      <c r="AN16" s="50">
        <f t="shared" ca="1" si="18"/>
        <v>0</v>
      </c>
      <c r="AO16" s="50">
        <f t="shared" ca="1" si="19"/>
        <v>0</v>
      </c>
      <c r="AP16" s="51">
        <f t="shared" ca="1" si="20"/>
        <v>0</v>
      </c>
      <c r="AQ16" s="52">
        <f t="shared" ca="1" si="21"/>
        <v>0</v>
      </c>
      <c r="AR16" s="49" t="str">
        <f t="shared" ca="1" si="22"/>
        <v/>
      </c>
      <c r="AS16" s="50" t="str">
        <f t="shared" ca="1" si="23"/>
        <v/>
      </c>
      <c r="AT16" s="50" t="str">
        <f t="shared" ca="1" si="24"/>
        <v/>
      </c>
      <c r="AU16" s="50" t="str">
        <f t="shared" ca="1" si="25"/>
        <v/>
      </c>
      <c r="AV16" s="50" t="str">
        <f t="shared" ca="1" si="26"/>
        <v/>
      </c>
      <c r="AW16" s="50" t="str">
        <f t="shared" ca="1" si="27"/>
        <v/>
      </c>
      <c r="AX16" s="51" t="str">
        <f t="shared" ca="1" si="28"/>
        <v/>
      </c>
      <c r="AY16" s="52" t="str">
        <f t="shared" ca="1" si="29"/>
        <v/>
      </c>
      <c r="AZ16" s="37">
        <f t="shared" si="30"/>
        <v>14843.75</v>
      </c>
      <c r="BA16" s="37">
        <f t="shared" si="31"/>
        <v>5722.8915662650606</v>
      </c>
      <c r="BB16" s="37">
        <f t="shared" si="32"/>
        <v>3991.5966386554624</v>
      </c>
      <c r="BC16" s="37">
        <f t="shared" si="33"/>
        <v>5107.5268817204296</v>
      </c>
      <c r="BD16" s="37">
        <f t="shared" si="34"/>
        <v>6168.8311688311687</v>
      </c>
      <c r="BE16" s="37">
        <f t="shared" si="35"/>
        <v>5277.7777777777774</v>
      </c>
      <c r="BF16" s="37">
        <f t="shared" si="36"/>
        <v>8333.3333333333339</v>
      </c>
      <c r="BG16" s="38">
        <f t="shared" si="37"/>
        <v>0</v>
      </c>
      <c r="BH16" s="38">
        <f t="shared" si="37"/>
        <v>0</v>
      </c>
      <c r="BI16" s="38">
        <f t="shared" si="37"/>
        <v>0</v>
      </c>
      <c r="BJ16" s="38">
        <f t="shared" si="37"/>
        <v>0</v>
      </c>
      <c r="BK16" s="38">
        <f t="shared" si="37"/>
        <v>0</v>
      </c>
      <c r="BL16" s="38">
        <f t="shared" si="37"/>
        <v>0</v>
      </c>
      <c r="BM16" s="38">
        <f t="shared" si="37"/>
        <v>0</v>
      </c>
      <c r="BN16" s="73"/>
      <c r="BO16" s="73"/>
      <c r="BP16" s="73"/>
      <c r="BQ16" s="73"/>
      <c r="BR16" s="73"/>
      <c r="BS16" s="73"/>
      <c r="BT16" s="73"/>
      <c r="BU16" s="73"/>
      <c r="BV16" s="98"/>
    </row>
    <row r="17" spans="1:74">
      <c r="A17" s="10"/>
      <c r="B17" s="3" t="s">
        <v>50</v>
      </c>
      <c r="C17" s="143">
        <v>0.4375</v>
      </c>
      <c r="D17" s="144">
        <v>0.47916666666666669</v>
      </c>
      <c r="E17" s="146">
        <v>0.32</v>
      </c>
      <c r="F17" s="146">
        <v>0.83</v>
      </c>
      <c r="G17" s="146">
        <v>1.19</v>
      </c>
      <c r="H17" s="146">
        <v>0.93</v>
      </c>
      <c r="I17" s="146">
        <v>0.77</v>
      </c>
      <c r="J17" s="146">
        <v>0.9</v>
      </c>
      <c r="K17" s="146">
        <v>0.56999999999999995</v>
      </c>
      <c r="L17" s="145">
        <f t="shared" ca="1" si="4"/>
        <v>0</v>
      </c>
      <c r="M17" s="275">
        <v>0</v>
      </c>
      <c r="N17" s="276">
        <v>0</v>
      </c>
      <c r="O17" s="276">
        <v>0</v>
      </c>
      <c r="P17" s="296">
        <v>0</v>
      </c>
      <c r="Q17" s="296">
        <v>0</v>
      </c>
      <c r="R17" s="276">
        <v>0</v>
      </c>
      <c r="S17" s="277">
        <v>0</v>
      </c>
      <c r="T17" s="278">
        <f t="shared" ca="1" si="5"/>
        <v>0</v>
      </c>
      <c r="U17" s="46">
        <v>28500</v>
      </c>
      <c r="V17" s="47">
        <v>28500</v>
      </c>
      <c r="W17" s="47">
        <v>28500</v>
      </c>
      <c r="X17" s="47">
        <v>28500</v>
      </c>
      <c r="Y17" s="47">
        <v>28500</v>
      </c>
      <c r="Z17" s="47">
        <v>28500</v>
      </c>
      <c r="AA17" s="48">
        <v>28500</v>
      </c>
      <c r="AB17" s="49">
        <f t="shared" ca="1" si="6"/>
        <v>0</v>
      </c>
      <c r="AC17" s="50">
        <f t="shared" ca="1" si="7"/>
        <v>0</v>
      </c>
      <c r="AD17" s="50">
        <f t="shared" ca="1" si="8"/>
        <v>0</v>
      </c>
      <c r="AE17" s="50">
        <f t="shared" ca="1" si="9"/>
        <v>0</v>
      </c>
      <c r="AF17" s="50">
        <f t="shared" ca="1" si="10"/>
        <v>0</v>
      </c>
      <c r="AG17" s="50">
        <f t="shared" ca="1" si="11"/>
        <v>0</v>
      </c>
      <c r="AH17" s="51">
        <f t="shared" ca="1" si="12"/>
        <v>0</v>
      </c>
      <c r="AI17" s="121">
        <f t="shared" ca="1" si="13"/>
        <v>0</v>
      </c>
      <c r="AJ17" s="49">
        <f t="shared" ca="1" si="14"/>
        <v>0</v>
      </c>
      <c r="AK17" s="50">
        <f t="shared" ca="1" si="15"/>
        <v>0</v>
      </c>
      <c r="AL17" s="50">
        <f t="shared" ca="1" si="16"/>
        <v>0</v>
      </c>
      <c r="AM17" s="50">
        <f t="shared" ca="1" si="17"/>
        <v>0</v>
      </c>
      <c r="AN17" s="50">
        <f t="shared" ca="1" si="18"/>
        <v>0</v>
      </c>
      <c r="AO17" s="50">
        <f t="shared" ca="1" si="19"/>
        <v>0</v>
      </c>
      <c r="AP17" s="51">
        <f t="shared" ca="1" si="20"/>
        <v>0</v>
      </c>
      <c r="AQ17" s="52">
        <f t="shared" ca="1" si="21"/>
        <v>0</v>
      </c>
      <c r="AR17" s="49"/>
      <c r="AS17" s="50"/>
      <c r="AT17" s="50"/>
      <c r="AU17" s="50"/>
      <c r="AV17" s="50"/>
      <c r="AW17" s="50"/>
      <c r="AX17" s="51"/>
      <c r="AY17" s="52" t="str">
        <f t="shared" ref="AY17:AY31" ca="1" si="38">IFERROR(AI17/AQ17,"")</f>
        <v/>
      </c>
      <c r="AZ17" s="37">
        <f t="shared" si="30"/>
        <v>14843.75</v>
      </c>
      <c r="BA17" s="37">
        <f t="shared" si="31"/>
        <v>5722.8915662650606</v>
      </c>
      <c r="BB17" s="37">
        <f t="shared" si="32"/>
        <v>3991.5966386554624</v>
      </c>
      <c r="BC17" s="37">
        <f t="shared" si="33"/>
        <v>5107.5268817204296</v>
      </c>
      <c r="BD17" s="37">
        <f t="shared" si="34"/>
        <v>6168.8311688311687</v>
      </c>
      <c r="BE17" s="37">
        <f t="shared" si="35"/>
        <v>5277.7777777777774</v>
      </c>
      <c r="BF17" s="37">
        <f t="shared" si="36"/>
        <v>8333.3333333333339</v>
      </c>
      <c r="BG17" s="38">
        <f t="shared" si="37"/>
        <v>0</v>
      </c>
      <c r="BH17" s="38">
        <f t="shared" si="37"/>
        <v>0</v>
      </c>
      <c r="BI17" s="38">
        <f t="shared" si="37"/>
        <v>0</v>
      </c>
      <c r="BJ17" s="38">
        <f t="shared" si="37"/>
        <v>0</v>
      </c>
      <c r="BK17" s="38">
        <f t="shared" si="37"/>
        <v>0</v>
      </c>
      <c r="BL17" s="38">
        <f t="shared" si="37"/>
        <v>0</v>
      </c>
      <c r="BM17" s="38">
        <f t="shared" si="37"/>
        <v>0</v>
      </c>
      <c r="BN17" s="73"/>
      <c r="BO17" s="73"/>
      <c r="BP17" s="73"/>
      <c r="BQ17" s="73"/>
      <c r="BR17" s="73"/>
      <c r="BS17" s="73"/>
      <c r="BT17" s="73"/>
      <c r="BU17" s="73"/>
      <c r="BV17" s="98"/>
    </row>
    <row r="18" spans="1:74">
      <c r="B18" s="3" t="s">
        <v>50</v>
      </c>
      <c r="C18" s="143">
        <v>0.47916666666666669</v>
      </c>
      <c r="D18" s="144">
        <v>0.5</v>
      </c>
      <c r="E18" s="100">
        <v>0.71</v>
      </c>
      <c r="F18" s="100">
        <v>0.48</v>
      </c>
      <c r="G18" s="100">
        <v>1.04</v>
      </c>
      <c r="H18" s="100">
        <v>0.5</v>
      </c>
      <c r="I18" s="100">
        <v>1.08</v>
      </c>
      <c r="J18" s="100">
        <v>0.67</v>
      </c>
      <c r="K18" s="100">
        <v>0.63</v>
      </c>
      <c r="L18" s="145">
        <f t="shared" ca="1" si="4"/>
        <v>78</v>
      </c>
      <c r="M18" s="296">
        <v>1</v>
      </c>
      <c r="N18" s="296">
        <v>1</v>
      </c>
      <c r="O18" s="296">
        <v>1</v>
      </c>
      <c r="P18" s="296">
        <v>0</v>
      </c>
      <c r="Q18" s="296">
        <v>0</v>
      </c>
      <c r="R18" s="276">
        <v>0</v>
      </c>
      <c r="S18" s="277">
        <v>0</v>
      </c>
      <c r="T18" s="278">
        <f t="shared" ca="1" si="5"/>
        <v>13</v>
      </c>
      <c r="U18" s="46">
        <v>19000</v>
      </c>
      <c r="V18" s="47">
        <v>19000</v>
      </c>
      <c r="W18" s="47">
        <v>19000</v>
      </c>
      <c r="X18" s="47">
        <v>19000</v>
      </c>
      <c r="Y18" s="47">
        <v>19000</v>
      </c>
      <c r="Z18" s="47">
        <v>19000</v>
      </c>
      <c r="AA18" s="48">
        <v>19000</v>
      </c>
      <c r="AB18" s="49">
        <f t="shared" ca="1" si="6"/>
        <v>76000</v>
      </c>
      <c r="AC18" s="50">
        <f t="shared" ca="1" si="7"/>
        <v>76000</v>
      </c>
      <c r="AD18" s="50">
        <f t="shared" ca="1" si="8"/>
        <v>95000</v>
      </c>
      <c r="AE18" s="50">
        <f t="shared" ca="1" si="9"/>
        <v>0</v>
      </c>
      <c r="AF18" s="50">
        <f t="shared" ca="1" si="10"/>
        <v>0</v>
      </c>
      <c r="AG18" s="50">
        <f t="shared" ca="1" si="11"/>
        <v>0</v>
      </c>
      <c r="AH18" s="51">
        <f t="shared" ca="1" si="12"/>
        <v>0</v>
      </c>
      <c r="AI18" s="121">
        <f t="shared" ca="1" si="13"/>
        <v>247000</v>
      </c>
      <c r="AJ18" s="49">
        <f t="shared" ca="1" si="14"/>
        <v>17.04</v>
      </c>
      <c r="AK18" s="50">
        <f t="shared" ca="1" si="15"/>
        <v>11.52</v>
      </c>
      <c r="AL18" s="50">
        <f t="shared" ca="1" si="16"/>
        <v>31.200000000000003</v>
      </c>
      <c r="AM18" s="50">
        <f t="shared" ca="1" si="17"/>
        <v>0</v>
      </c>
      <c r="AN18" s="50">
        <f t="shared" ca="1" si="18"/>
        <v>0</v>
      </c>
      <c r="AO18" s="50">
        <f t="shared" ca="1" si="19"/>
        <v>0</v>
      </c>
      <c r="AP18" s="51">
        <f t="shared" ca="1" si="20"/>
        <v>0</v>
      </c>
      <c r="AQ18" s="52">
        <f t="shared" ca="1" si="21"/>
        <v>59.760000000000005</v>
      </c>
      <c r="AR18" s="49">
        <f t="shared" ref="AR18:AR31" ca="1" si="39">IFERROR(AB18/AJ18,"")</f>
        <v>4460.0938967136153</v>
      </c>
      <c r="AS18" s="50">
        <f t="shared" ref="AS18:AS31" ca="1" si="40">IFERROR(AC18/AK18,"")</f>
        <v>6597.2222222222226</v>
      </c>
      <c r="AT18" s="50">
        <f t="shared" ref="AT18:AT31" ca="1" si="41">IFERROR(AD18/AL18,"")</f>
        <v>3044.8717948717945</v>
      </c>
      <c r="AU18" s="50" t="str">
        <f t="shared" ref="AU18:AU31" ca="1" si="42">IFERROR(AE18/AM18,"")</f>
        <v/>
      </c>
      <c r="AV18" s="50" t="str">
        <f t="shared" ref="AV18:AV31" ca="1" si="43">IFERROR(AF18/AN18,"")</f>
        <v/>
      </c>
      <c r="AW18" s="50" t="str">
        <f t="shared" ref="AW18:AW31" ca="1" si="44">IFERROR(AG18/AO18,"")</f>
        <v/>
      </c>
      <c r="AX18" s="51" t="str">
        <f t="shared" ref="AX18:AX31" ca="1" si="45">IFERROR(AH18/AP18,"")</f>
        <v/>
      </c>
      <c r="AY18" s="52">
        <f t="shared" ca="1" si="38"/>
        <v>4133.1994645247651</v>
      </c>
      <c r="AZ18" s="37">
        <f t="shared" si="30"/>
        <v>4460.0938967136153</v>
      </c>
      <c r="BA18" s="37">
        <f t="shared" si="31"/>
        <v>6597.2222222222217</v>
      </c>
      <c r="BB18" s="37">
        <f t="shared" si="32"/>
        <v>3044.8717948717945</v>
      </c>
      <c r="BC18" s="37">
        <f t="shared" si="33"/>
        <v>6333.333333333333</v>
      </c>
      <c r="BD18" s="37">
        <f t="shared" si="34"/>
        <v>2932.0987654320984</v>
      </c>
      <c r="BE18" s="37">
        <f t="shared" si="35"/>
        <v>4726.3681592039793</v>
      </c>
      <c r="BF18" s="37">
        <f t="shared" si="36"/>
        <v>5026.4550264550262</v>
      </c>
      <c r="BG18" s="38">
        <f t="shared" si="37"/>
        <v>0</v>
      </c>
      <c r="BH18" s="38">
        <f t="shared" si="37"/>
        <v>0</v>
      </c>
      <c r="BI18" s="38">
        <f t="shared" si="37"/>
        <v>1</v>
      </c>
      <c r="BJ18" s="38">
        <f t="shared" si="37"/>
        <v>0</v>
      </c>
      <c r="BK18" s="38">
        <f t="shared" si="37"/>
        <v>1</v>
      </c>
      <c r="BL18" s="38">
        <f t="shared" si="37"/>
        <v>0</v>
      </c>
      <c r="BM18" s="38">
        <f t="shared" si="37"/>
        <v>0</v>
      </c>
      <c r="BN18" s="73"/>
      <c r="BO18" s="73"/>
      <c r="BP18" s="73"/>
      <c r="BQ18" s="73"/>
      <c r="BR18" s="73"/>
      <c r="BS18" s="73"/>
      <c r="BT18" s="73"/>
      <c r="BU18" s="73"/>
      <c r="BV18" s="98"/>
    </row>
    <row r="19" spans="1:74">
      <c r="B19" s="3" t="s">
        <v>51</v>
      </c>
      <c r="C19" s="39">
        <v>0.5</v>
      </c>
      <c r="D19" s="40">
        <v>0.54166666666666663</v>
      </c>
      <c r="E19" s="100">
        <v>0.68</v>
      </c>
      <c r="F19" s="100">
        <v>0.63</v>
      </c>
      <c r="G19" s="100">
        <v>0.83</v>
      </c>
      <c r="H19" s="100">
        <v>0.96</v>
      </c>
      <c r="I19" s="100">
        <v>0.96</v>
      </c>
      <c r="J19" s="100">
        <v>0.47</v>
      </c>
      <c r="K19" s="100">
        <v>0.88</v>
      </c>
      <c r="L19" s="41">
        <f t="shared" ca="1" si="4"/>
        <v>324</v>
      </c>
      <c r="M19" s="275">
        <v>0</v>
      </c>
      <c r="N19" s="276">
        <v>0</v>
      </c>
      <c r="O19" s="276">
        <v>6</v>
      </c>
      <c r="P19" s="296">
        <v>0</v>
      </c>
      <c r="Q19" s="296">
        <v>0</v>
      </c>
      <c r="R19" s="276">
        <v>0</v>
      </c>
      <c r="S19" s="277">
        <v>6</v>
      </c>
      <c r="T19" s="278">
        <f t="shared" ca="1" si="5"/>
        <v>54</v>
      </c>
      <c r="U19" s="46">
        <v>19000</v>
      </c>
      <c r="V19" s="47">
        <v>19000</v>
      </c>
      <c r="W19" s="47">
        <v>19000</v>
      </c>
      <c r="X19" s="47">
        <v>19000</v>
      </c>
      <c r="Y19" s="47">
        <v>19000</v>
      </c>
      <c r="Z19" s="47">
        <v>19000</v>
      </c>
      <c r="AA19" s="48">
        <v>19000</v>
      </c>
      <c r="AB19" s="49">
        <f t="shared" ca="1" si="6"/>
        <v>0</v>
      </c>
      <c r="AC19" s="50">
        <f t="shared" ca="1" si="7"/>
        <v>0</v>
      </c>
      <c r="AD19" s="50">
        <f t="shared" ca="1" si="8"/>
        <v>570000</v>
      </c>
      <c r="AE19" s="50">
        <f t="shared" ca="1" si="9"/>
        <v>0</v>
      </c>
      <c r="AF19" s="50">
        <f t="shared" ca="1" si="10"/>
        <v>0</v>
      </c>
      <c r="AG19" s="50">
        <f t="shared" ca="1" si="11"/>
        <v>0</v>
      </c>
      <c r="AH19" s="51">
        <f t="shared" ca="1" si="12"/>
        <v>456000</v>
      </c>
      <c r="AI19" s="121">
        <f t="shared" ca="1" si="13"/>
        <v>1026000</v>
      </c>
      <c r="AJ19" s="49">
        <f t="shared" ca="1" si="14"/>
        <v>0</v>
      </c>
      <c r="AK19" s="50">
        <f t="shared" ca="1" si="15"/>
        <v>0</v>
      </c>
      <c r="AL19" s="50">
        <f t="shared" ca="1" si="16"/>
        <v>149.4</v>
      </c>
      <c r="AM19" s="50">
        <f t="shared" ca="1" si="17"/>
        <v>0</v>
      </c>
      <c r="AN19" s="50">
        <f t="shared" ca="1" si="18"/>
        <v>0</v>
      </c>
      <c r="AO19" s="50">
        <f t="shared" ca="1" si="19"/>
        <v>0</v>
      </c>
      <c r="AP19" s="51">
        <f t="shared" ca="1" si="20"/>
        <v>126.72</v>
      </c>
      <c r="AQ19" s="52">
        <f t="shared" ca="1" si="21"/>
        <v>276.12</v>
      </c>
      <c r="AR19" s="49" t="str">
        <f t="shared" ca="1" si="39"/>
        <v/>
      </c>
      <c r="AS19" s="50" t="str">
        <f t="shared" ca="1" si="40"/>
        <v/>
      </c>
      <c r="AT19" s="50">
        <f t="shared" ca="1" si="41"/>
        <v>3815.2610441767065</v>
      </c>
      <c r="AU19" s="50" t="str">
        <f t="shared" ca="1" si="42"/>
        <v/>
      </c>
      <c r="AV19" s="50" t="str">
        <f t="shared" ca="1" si="43"/>
        <v/>
      </c>
      <c r="AW19" s="50" t="str">
        <f t="shared" ca="1" si="44"/>
        <v/>
      </c>
      <c r="AX19" s="51">
        <f t="shared" ca="1" si="45"/>
        <v>3598.4848484848485</v>
      </c>
      <c r="AY19" s="52">
        <f t="shared" ca="1" si="38"/>
        <v>3715.7757496740546</v>
      </c>
      <c r="AZ19" s="37">
        <f t="shared" si="30"/>
        <v>4656.8627450980384</v>
      </c>
      <c r="BA19" s="37">
        <f t="shared" si="31"/>
        <v>5026.4550264550262</v>
      </c>
      <c r="BB19" s="37">
        <f t="shared" si="32"/>
        <v>3815.2610441767069</v>
      </c>
      <c r="BC19" s="37">
        <f t="shared" si="33"/>
        <v>3298.6111111111109</v>
      </c>
      <c r="BD19" s="37">
        <f t="shared" si="34"/>
        <v>3298.6111111111109</v>
      </c>
      <c r="BE19" s="37">
        <f t="shared" si="35"/>
        <v>6737.5886524822699</v>
      </c>
      <c r="BF19" s="37">
        <f t="shared" si="36"/>
        <v>3598.4848484848485</v>
      </c>
      <c r="BG19" s="38">
        <f t="shared" si="37"/>
        <v>0</v>
      </c>
      <c r="BH19" s="38">
        <f t="shared" si="37"/>
        <v>0</v>
      </c>
      <c r="BI19" s="38">
        <f t="shared" si="37"/>
        <v>0</v>
      </c>
      <c r="BJ19" s="38">
        <f t="shared" si="37"/>
        <v>0</v>
      </c>
      <c r="BK19" s="38">
        <f t="shared" si="37"/>
        <v>0</v>
      </c>
      <c r="BL19" s="38">
        <f t="shared" si="37"/>
        <v>0</v>
      </c>
      <c r="BM19" s="38">
        <f t="shared" si="37"/>
        <v>0</v>
      </c>
      <c r="BN19" s="73"/>
      <c r="BO19" s="73"/>
      <c r="BP19" s="73"/>
      <c r="BQ19" s="73"/>
      <c r="BR19" s="73"/>
      <c r="BS19" s="73"/>
      <c r="BT19" s="73"/>
      <c r="BU19" s="73"/>
      <c r="BV19" s="98"/>
    </row>
    <row r="20" spans="1:74">
      <c r="B20" s="3" t="s">
        <v>51</v>
      </c>
      <c r="C20" s="39">
        <v>0.54166666666666663</v>
      </c>
      <c r="D20" s="40">
        <v>0.58333333333333337</v>
      </c>
      <c r="E20" s="100">
        <v>0.7</v>
      </c>
      <c r="F20" s="100">
        <v>1.01</v>
      </c>
      <c r="G20" s="100">
        <v>1.57</v>
      </c>
      <c r="H20" s="100">
        <v>0.55000000000000004</v>
      </c>
      <c r="I20" s="100">
        <v>0.83</v>
      </c>
      <c r="J20" s="100">
        <v>0.66</v>
      </c>
      <c r="K20" s="100">
        <v>1.03</v>
      </c>
      <c r="L20" s="41">
        <f t="shared" ca="1" si="4"/>
        <v>0</v>
      </c>
      <c r="M20" s="275">
        <v>0</v>
      </c>
      <c r="N20" s="276">
        <v>0</v>
      </c>
      <c r="O20" s="276">
        <v>0</v>
      </c>
      <c r="P20" s="296">
        <v>0</v>
      </c>
      <c r="Q20" s="296">
        <v>0</v>
      </c>
      <c r="R20" s="276">
        <v>0</v>
      </c>
      <c r="S20" s="277">
        <v>0</v>
      </c>
      <c r="T20" s="278">
        <f t="shared" ca="1" si="5"/>
        <v>0</v>
      </c>
      <c r="U20" s="46">
        <v>19000</v>
      </c>
      <c r="V20" s="47">
        <v>19000</v>
      </c>
      <c r="W20" s="47">
        <v>19000</v>
      </c>
      <c r="X20" s="47">
        <v>19000</v>
      </c>
      <c r="Y20" s="47">
        <v>19000</v>
      </c>
      <c r="Z20" s="47">
        <v>19000</v>
      </c>
      <c r="AA20" s="48">
        <v>19000</v>
      </c>
      <c r="AB20" s="49">
        <f t="shared" ca="1" si="6"/>
        <v>0</v>
      </c>
      <c r="AC20" s="50">
        <f t="shared" ca="1" si="7"/>
        <v>0</v>
      </c>
      <c r="AD20" s="50">
        <f t="shared" ca="1" si="8"/>
        <v>0</v>
      </c>
      <c r="AE20" s="50">
        <f t="shared" ca="1" si="9"/>
        <v>0</v>
      </c>
      <c r="AF20" s="50">
        <f t="shared" ca="1" si="10"/>
        <v>0</v>
      </c>
      <c r="AG20" s="50">
        <f t="shared" ca="1" si="11"/>
        <v>0</v>
      </c>
      <c r="AH20" s="51">
        <f t="shared" ca="1" si="12"/>
        <v>0</v>
      </c>
      <c r="AI20" s="121">
        <f t="shared" ca="1" si="13"/>
        <v>0</v>
      </c>
      <c r="AJ20" s="49">
        <f t="shared" ca="1" si="14"/>
        <v>0</v>
      </c>
      <c r="AK20" s="50">
        <f t="shared" ca="1" si="15"/>
        <v>0</v>
      </c>
      <c r="AL20" s="50">
        <f t="shared" ca="1" si="16"/>
        <v>0</v>
      </c>
      <c r="AM20" s="50">
        <f t="shared" ca="1" si="17"/>
        <v>0</v>
      </c>
      <c r="AN20" s="50">
        <f t="shared" ca="1" si="18"/>
        <v>0</v>
      </c>
      <c r="AO20" s="50">
        <f t="shared" ca="1" si="19"/>
        <v>0</v>
      </c>
      <c r="AP20" s="51">
        <f t="shared" ca="1" si="20"/>
        <v>0</v>
      </c>
      <c r="AQ20" s="52">
        <f t="shared" ca="1" si="21"/>
        <v>0</v>
      </c>
      <c r="AR20" s="49" t="str">
        <f t="shared" ca="1" si="39"/>
        <v/>
      </c>
      <c r="AS20" s="50" t="str">
        <f t="shared" ca="1" si="40"/>
        <v/>
      </c>
      <c r="AT20" s="50" t="str">
        <f t="shared" ca="1" si="41"/>
        <v/>
      </c>
      <c r="AU20" s="50" t="str">
        <f t="shared" ca="1" si="42"/>
        <v/>
      </c>
      <c r="AV20" s="50" t="str">
        <f t="shared" ca="1" si="43"/>
        <v/>
      </c>
      <c r="AW20" s="50" t="str">
        <f t="shared" ca="1" si="44"/>
        <v/>
      </c>
      <c r="AX20" s="51" t="str">
        <f t="shared" ca="1" si="45"/>
        <v/>
      </c>
      <c r="AY20" s="52" t="str">
        <f t="shared" ca="1" si="38"/>
        <v/>
      </c>
      <c r="AZ20" s="37">
        <f t="shared" si="30"/>
        <v>4523.8095238095239</v>
      </c>
      <c r="BA20" s="37">
        <f t="shared" si="31"/>
        <v>3135.3135313531352</v>
      </c>
      <c r="BB20" s="37">
        <f t="shared" si="32"/>
        <v>2016.9851380042462</v>
      </c>
      <c r="BC20" s="37">
        <f t="shared" si="33"/>
        <v>5757.5757575757571</v>
      </c>
      <c r="BD20" s="37">
        <f t="shared" si="34"/>
        <v>3815.2610441767069</v>
      </c>
      <c r="BE20" s="37">
        <f t="shared" si="35"/>
        <v>4797.9797979797977</v>
      </c>
      <c r="BF20" s="37">
        <f t="shared" si="36"/>
        <v>3074.4336569579286</v>
      </c>
      <c r="BG20" s="38">
        <f t="shared" si="37"/>
        <v>0</v>
      </c>
      <c r="BH20" s="38">
        <f t="shared" si="37"/>
        <v>0</v>
      </c>
      <c r="BI20" s="38">
        <f t="shared" si="37"/>
        <v>1</v>
      </c>
      <c r="BJ20" s="38">
        <f t="shared" si="37"/>
        <v>0</v>
      </c>
      <c r="BK20" s="38">
        <f t="shared" si="37"/>
        <v>0</v>
      </c>
      <c r="BL20" s="38">
        <f t="shared" si="37"/>
        <v>0</v>
      </c>
      <c r="BM20" s="38">
        <f t="shared" si="37"/>
        <v>1</v>
      </c>
      <c r="BN20" s="73"/>
      <c r="BO20" s="73"/>
      <c r="BP20" s="73"/>
      <c r="BQ20" s="73"/>
      <c r="BR20" s="73"/>
      <c r="BS20" s="73"/>
      <c r="BT20" s="73"/>
      <c r="BU20" s="73"/>
      <c r="BV20" s="98"/>
    </row>
    <row r="21" spans="1:74">
      <c r="B21" s="3" t="s">
        <v>52</v>
      </c>
      <c r="C21" s="39">
        <v>0.58333333333333337</v>
      </c>
      <c r="D21" s="40">
        <v>0.625</v>
      </c>
      <c r="E21" s="100">
        <v>0.78</v>
      </c>
      <c r="F21" s="100">
        <v>1.71</v>
      </c>
      <c r="G21" s="100">
        <v>1.54</v>
      </c>
      <c r="H21" s="100">
        <v>1.42</v>
      </c>
      <c r="I21" s="100">
        <v>0.61</v>
      </c>
      <c r="J21" s="100">
        <v>0.9</v>
      </c>
      <c r="K21" s="100">
        <v>1.06</v>
      </c>
      <c r="L21" s="41">
        <f t="shared" ca="1" si="4"/>
        <v>54</v>
      </c>
      <c r="M21" s="275">
        <v>0</v>
      </c>
      <c r="N21" s="296">
        <v>1</v>
      </c>
      <c r="O21" s="296">
        <v>1</v>
      </c>
      <c r="P21" s="296">
        <v>0</v>
      </c>
      <c r="Q21" s="296">
        <v>0</v>
      </c>
      <c r="R21" s="276">
        <v>0</v>
      </c>
      <c r="S21" s="277">
        <v>0</v>
      </c>
      <c r="T21" s="278">
        <f t="shared" ca="1" si="5"/>
        <v>9</v>
      </c>
      <c r="U21" s="46">
        <v>19000</v>
      </c>
      <c r="V21" s="47">
        <v>19000</v>
      </c>
      <c r="W21" s="47">
        <v>19000</v>
      </c>
      <c r="X21" s="47">
        <v>19000</v>
      </c>
      <c r="Y21" s="47">
        <v>19000</v>
      </c>
      <c r="Z21" s="47">
        <v>19000</v>
      </c>
      <c r="AA21" s="48">
        <v>19000</v>
      </c>
      <c r="AB21" s="49">
        <f t="shared" ca="1" si="6"/>
        <v>0</v>
      </c>
      <c r="AC21" s="50">
        <f t="shared" ca="1" si="7"/>
        <v>76000</v>
      </c>
      <c r="AD21" s="50">
        <f t="shared" ca="1" si="8"/>
        <v>95000</v>
      </c>
      <c r="AE21" s="50">
        <f t="shared" ca="1" si="9"/>
        <v>0</v>
      </c>
      <c r="AF21" s="50">
        <f t="shared" ca="1" si="10"/>
        <v>0</v>
      </c>
      <c r="AG21" s="50">
        <f t="shared" ca="1" si="11"/>
        <v>0</v>
      </c>
      <c r="AH21" s="51">
        <f t="shared" ca="1" si="12"/>
        <v>0</v>
      </c>
      <c r="AI21" s="121">
        <f t="shared" ca="1" si="13"/>
        <v>171000</v>
      </c>
      <c r="AJ21" s="49">
        <f t="shared" ca="1" si="14"/>
        <v>0</v>
      </c>
      <c r="AK21" s="50">
        <f t="shared" ca="1" si="15"/>
        <v>41.04</v>
      </c>
      <c r="AL21" s="50">
        <f t="shared" ca="1" si="16"/>
        <v>46.2</v>
      </c>
      <c r="AM21" s="50">
        <f t="shared" ca="1" si="17"/>
        <v>0</v>
      </c>
      <c r="AN21" s="50">
        <f t="shared" ca="1" si="18"/>
        <v>0</v>
      </c>
      <c r="AO21" s="50">
        <f t="shared" ca="1" si="19"/>
        <v>0</v>
      </c>
      <c r="AP21" s="51">
        <f t="shared" ca="1" si="20"/>
        <v>0</v>
      </c>
      <c r="AQ21" s="52">
        <f t="shared" ca="1" si="21"/>
        <v>87.240000000000009</v>
      </c>
      <c r="AR21" s="49" t="str">
        <f t="shared" ca="1" si="39"/>
        <v/>
      </c>
      <c r="AS21" s="50">
        <f t="shared" ca="1" si="40"/>
        <v>1851.851851851852</v>
      </c>
      <c r="AT21" s="50">
        <f t="shared" ca="1" si="41"/>
        <v>2056.2770562770561</v>
      </c>
      <c r="AU21" s="50" t="str">
        <f t="shared" ca="1" si="42"/>
        <v/>
      </c>
      <c r="AV21" s="50" t="str">
        <f t="shared" ca="1" si="43"/>
        <v/>
      </c>
      <c r="AW21" s="50" t="str">
        <f t="shared" ca="1" si="44"/>
        <v/>
      </c>
      <c r="AX21" s="51" t="str">
        <f t="shared" ca="1" si="45"/>
        <v/>
      </c>
      <c r="AY21" s="52">
        <f t="shared" ca="1" si="38"/>
        <v>1960.1100412654744</v>
      </c>
      <c r="AZ21" s="37">
        <f t="shared" si="30"/>
        <v>4059.8290598290596</v>
      </c>
      <c r="BA21" s="37">
        <f t="shared" si="31"/>
        <v>1851.8518518518517</v>
      </c>
      <c r="BB21" s="37">
        <f t="shared" si="32"/>
        <v>2056.2770562770561</v>
      </c>
      <c r="BC21" s="37">
        <f t="shared" si="33"/>
        <v>2230.0469483568077</v>
      </c>
      <c r="BD21" s="37">
        <f t="shared" si="34"/>
        <v>5191.2568306010926</v>
      </c>
      <c r="BE21" s="37">
        <f t="shared" si="35"/>
        <v>3518.5185185185182</v>
      </c>
      <c r="BF21" s="37">
        <f t="shared" si="36"/>
        <v>2987.4213836477984</v>
      </c>
      <c r="BG21" s="38">
        <f t="shared" ref="BG21:BG27" si="46">IFERROR(VLOOKUP(AZ21,$BP$5:$BQ$9,2,TRUE),"0")</f>
        <v>0</v>
      </c>
      <c r="BH21" s="38">
        <v>1</v>
      </c>
      <c r="BI21" s="38">
        <f>IFERROR(VLOOKUP(BB21,$BP$5:$BQ$9,2,TRUE),"0")</f>
        <v>1</v>
      </c>
      <c r="BJ21" s="38">
        <f>IFERROR(VLOOKUP(BC21,$BP$5:$BQ$9,2,TRUE),"0")</f>
        <v>1</v>
      </c>
      <c r="BK21" s="38">
        <f>IFERROR(VLOOKUP(BD21,$BP$5:$BQ$9,2,TRUE),"0")</f>
        <v>0</v>
      </c>
      <c r="BL21" s="38">
        <f>IFERROR(VLOOKUP(BE21,$BP$5:$BQ$9,2,TRUE),"0")</f>
        <v>0</v>
      </c>
      <c r="BM21" s="38">
        <f>IFERROR(VLOOKUP(BF21,$BP$5:$BQ$9,2,TRUE),"0")</f>
        <v>1</v>
      </c>
      <c r="BN21" s="73"/>
      <c r="BO21" s="73"/>
      <c r="BP21" s="73"/>
      <c r="BQ21" s="73"/>
      <c r="BR21" s="73"/>
      <c r="BS21" s="73"/>
      <c r="BT21" s="73"/>
      <c r="BU21" s="73"/>
      <c r="BV21" s="98"/>
    </row>
    <row r="22" spans="1:74">
      <c r="B22" s="3" t="s">
        <v>52</v>
      </c>
      <c r="C22" s="39">
        <v>0.625</v>
      </c>
      <c r="D22" s="40">
        <v>0.66666666666666663</v>
      </c>
      <c r="E22" s="100">
        <v>1.07</v>
      </c>
      <c r="F22" s="100">
        <v>1.33</v>
      </c>
      <c r="G22" s="100">
        <v>1.67</v>
      </c>
      <c r="H22" s="100">
        <v>1.4</v>
      </c>
      <c r="I22" s="100">
        <v>1.37</v>
      </c>
      <c r="J22" s="100">
        <v>0.6</v>
      </c>
      <c r="K22" s="100">
        <v>1.1000000000000001</v>
      </c>
      <c r="L22" s="41">
        <f t="shared" ca="1" si="4"/>
        <v>48</v>
      </c>
      <c r="M22" s="296">
        <v>1</v>
      </c>
      <c r="N22" s="296">
        <v>1</v>
      </c>
      <c r="O22" s="276">
        <v>0</v>
      </c>
      <c r="P22" s="296">
        <v>0</v>
      </c>
      <c r="Q22" s="296">
        <v>0</v>
      </c>
      <c r="R22" s="276">
        <v>0</v>
      </c>
      <c r="S22" s="277">
        <v>0</v>
      </c>
      <c r="T22" s="278">
        <f t="shared" ca="1" si="5"/>
        <v>8</v>
      </c>
      <c r="U22" s="46">
        <v>19000</v>
      </c>
      <c r="V22" s="47">
        <v>19000</v>
      </c>
      <c r="W22" s="47">
        <v>19000</v>
      </c>
      <c r="X22" s="47">
        <v>19000</v>
      </c>
      <c r="Y22" s="47">
        <v>19000</v>
      </c>
      <c r="Z22" s="47">
        <v>19000</v>
      </c>
      <c r="AA22" s="48">
        <v>19000</v>
      </c>
      <c r="AB22" s="49">
        <f t="shared" ca="1" si="6"/>
        <v>76000</v>
      </c>
      <c r="AC22" s="50">
        <f t="shared" ca="1" si="7"/>
        <v>76000</v>
      </c>
      <c r="AD22" s="50">
        <f t="shared" ca="1" si="8"/>
        <v>0</v>
      </c>
      <c r="AE22" s="50">
        <f t="shared" ca="1" si="9"/>
        <v>0</v>
      </c>
      <c r="AF22" s="50">
        <f t="shared" ca="1" si="10"/>
        <v>0</v>
      </c>
      <c r="AG22" s="50">
        <f t="shared" ca="1" si="11"/>
        <v>0</v>
      </c>
      <c r="AH22" s="51">
        <f t="shared" ca="1" si="12"/>
        <v>0</v>
      </c>
      <c r="AI22" s="121">
        <f t="shared" ca="1" si="13"/>
        <v>152000</v>
      </c>
      <c r="AJ22" s="49">
        <f t="shared" ca="1" si="14"/>
        <v>25.68</v>
      </c>
      <c r="AK22" s="50">
        <f t="shared" ca="1" si="15"/>
        <v>31.92</v>
      </c>
      <c r="AL22" s="50">
        <f t="shared" ca="1" si="16"/>
        <v>0</v>
      </c>
      <c r="AM22" s="50">
        <f t="shared" ca="1" si="17"/>
        <v>0</v>
      </c>
      <c r="AN22" s="50">
        <f t="shared" ca="1" si="18"/>
        <v>0</v>
      </c>
      <c r="AO22" s="50">
        <f t="shared" ca="1" si="19"/>
        <v>0</v>
      </c>
      <c r="AP22" s="51">
        <f t="shared" ca="1" si="20"/>
        <v>0</v>
      </c>
      <c r="AQ22" s="52">
        <f t="shared" ca="1" si="21"/>
        <v>57.6</v>
      </c>
      <c r="AR22" s="49">
        <f t="shared" ca="1" si="39"/>
        <v>2959.501557632399</v>
      </c>
      <c r="AS22" s="50">
        <f t="shared" ca="1" si="40"/>
        <v>2380.9523809523807</v>
      </c>
      <c r="AT22" s="50" t="str">
        <f t="shared" ca="1" si="41"/>
        <v/>
      </c>
      <c r="AU22" s="50" t="str">
        <f t="shared" ca="1" si="42"/>
        <v/>
      </c>
      <c r="AV22" s="50" t="str">
        <f t="shared" ca="1" si="43"/>
        <v/>
      </c>
      <c r="AW22" s="50" t="str">
        <f t="shared" ca="1" si="44"/>
        <v/>
      </c>
      <c r="AX22" s="51" t="str">
        <f t="shared" ca="1" si="45"/>
        <v/>
      </c>
      <c r="AY22" s="52">
        <f t="shared" ca="1" si="38"/>
        <v>2638.8888888888887</v>
      </c>
      <c r="AZ22" s="37">
        <f t="shared" si="30"/>
        <v>2959.5015576323985</v>
      </c>
      <c r="BA22" s="37">
        <f t="shared" si="31"/>
        <v>2380.9523809523807</v>
      </c>
      <c r="BB22" s="37">
        <f t="shared" si="32"/>
        <v>1896.2075848303393</v>
      </c>
      <c r="BC22" s="37">
        <f t="shared" si="33"/>
        <v>2261.9047619047619</v>
      </c>
      <c r="BD22" s="37">
        <f t="shared" si="34"/>
        <v>2311.435523114355</v>
      </c>
      <c r="BE22" s="37">
        <f t="shared" si="35"/>
        <v>5277.7777777777774</v>
      </c>
      <c r="BF22" s="37">
        <f t="shared" si="36"/>
        <v>2878.7878787878785</v>
      </c>
      <c r="BG22" s="38">
        <f t="shared" si="46"/>
        <v>1</v>
      </c>
      <c r="BH22" s="38">
        <f>IFERROR(VLOOKUP(BA22,$BP$5:$BQ$9,2,TRUE),"0")</f>
        <v>1</v>
      </c>
      <c r="BI22" s="38">
        <v>1</v>
      </c>
      <c r="BJ22" s="38">
        <v>0</v>
      </c>
      <c r="BK22" s="38">
        <f t="shared" ref="BK22:BM27" si="47">IFERROR(VLOOKUP(BD22,$BP$5:$BQ$9,2,TRUE),"0")</f>
        <v>1</v>
      </c>
      <c r="BL22" s="38">
        <f t="shared" si="47"/>
        <v>0</v>
      </c>
      <c r="BM22" s="38">
        <f t="shared" si="47"/>
        <v>1</v>
      </c>
      <c r="BN22" s="73"/>
      <c r="BO22" s="73"/>
      <c r="BP22" s="73"/>
      <c r="BQ22" s="73"/>
      <c r="BR22" s="73"/>
      <c r="BS22" s="73"/>
      <c r="BT22" s="73"/>
      <c r="BU22" s="73"/>
      <c r="BV22" s="98"/>
    </row>
    <row r="23" spans="1:74">
      <c r="B23" s="3" t="s">
        <v>52</v>
      </c>
      <c r="C23" s="39">
        <v>0.66666666666666663</v>
      </c>
      <c r="D23" s="40">
        <v>0.70833333333333337</v>
      </c>
      <c r="E23" s="100">
        <v>0.66</v>
      </c>
      <c r="F23" s="100">
        <v>1.36</v>
      </c>
      <c r="G23" s="100">
        <v>1.35</v>
      </c>
      <c r="H23" s="100">
        <v>1.38</v>
      </c>
      <c r="I23" s="100">
        <v>0.87</v>
      </c>
      <c r="J23" s="100">
        <v>0.74</v>
      </c>
      <c r="K23" s="100">
        <v>0.85</v>
      </c>
      <c r="L23" s="41">
        <f t="shared" ca="1" si="4"/>
        <v>30</v>
      </c>
      <c r="M23" s="275">
        <v>0</v>
      </c>
      <c r="N23" s="276">
        <v>0</v>
      </c>
      <c r="O23" s="296">
        <v>1</v>
      </c>
      <c r="P23" s="296">
        <v>0</v>
      </c>
      <c r="Q23" s="296">
        <v>0</v>
      </c>
      <c r="R23" s="276">
        <v>0</v>
      </c>
      <c r="S23" s="277">
        <v>0</v>
      </c>
      <c r="T23" s="278">
        <f t="shared" ca="1" si="5"/>
        <v>5</v>
      </c>
      <c r="U23" s="46">
        <v>19000</v>
      </c>
      <c r="V23" s="47">
        <v>19000</v>
      </c>
      <c r="W23" s="47">
        <v>19000</v>
      </c>
      <c r="X23" s="47">
        <v>19000</v>
      </c>
      <c r="Y23" s="47">
        <v>19000</v>
      </c>
      <c r="Z23" s="47">
        <v>19000</v>
      </c>
      <c r="AA23" s="48">
        <v>19000</v>
      </c>
      <c r="AB23" s="49">
        <f t="shared" ca="1" si="6"/>
        <v>0</v>
      </c>
      <c r="AC23" s="50">
        <f t="shared" ca="1" si="7"/>
        <v>0</v>
      </c>
      <c r="AD23" s="50">
        <f t="shared" ca="1" si="8"/>
        <v>95000</v>
      </c>
      <c r="AE23" s="50">
        <f t="shared" ca="1" si="9"/>
        <v>0</v>
      </c>
      <c r="AF23" s="50">
        <f t="shared" ca="1" si="10"/>
        <v>0</v>
      </c>
      <c r="AG23" s="50">
        <f t="shared" ca="1" si="11"/>
        <v>0</v>
      </c>
      <c r="AH23" s="51">
        <f t="shared" ca="1" si="12"/>
        <v>0</v>
      </c>
      <c r="AI23" s="121">
        <f t="shared" ca="1" si="13"/>
        <v>95000</v>
      </c>
      <c r="AJ23" s="49">
        <f t="shared" ca="1" si="14"/>
        <v>0</v>
      </c>
      <c r="AK23" s="50">
        <f t="shared" ca="1" si="15"/>
        <v>0</v>
      </c>
      <c r="AL23" s="50">
        <f t="shared" ca="1" si="16"/>
        <v>40.5</v>
      </c>
      <c r="AM23" s="50">
        <f t="shared" ca="1" si="17"/>
        <v>0</v>
      </c>
      <c r="AN23" s="50">
        <f t="shared" ca="1" si="18"/>
        <v>0</v>
      </c>
      <c r="AO23" s="50">
        <f t="shared" ca="1" si="19"/>
        <v>0</v>
      </c>
      <c r="AP23" s="51">
        <f t="shared" ca="1" si="20"/>
        <v>0</v>
      </c>
      <c r="AQ23" s="52">
        <f t="shared" ca="1" si="21"/>
        <v>40.5</v>
      </c>
      <c r="AR23" s="49" t="str">
        <f t="shared" ca="1" si="39"/>
        <v/>
      </c>
      <c r="AS23" s="50" t="str">
        <f t="shared" ca="1" si="40"/>
        <v/>
      </c>
      <c r="AT23" s="50">
        <f t="shared" ca="1" si="41"/>
        <v>2345.679012345679</v>
      </c>
      <c r="AU23" s="50" t="str">
        <f t="shared" ca="1" si="42"/>
        <v/>
      </c>
      <c r="AV23" s="50" t="str">
        <f t="shared" ca="1" si="43"/>
        <v/>
      </c>
      <c r="AW23" s="50" t="str">
        <f t="shared" ca="1" si="44"/>
        <v/>
      </c>
      <c r="AX23" s="51" t="str">
        <f t="shared" ca="1" si="45"/>
        <v/>
      </c>
      <c r="AY23" s="52">
        <f t="shared" ca="1" si="38"/>
        <v>2345.679012345679</v>
      </c>
      <c r="AZ23" s="37">
        <f t="shared" si="30"/>
        <v>4797.9797979797977</v>
      </c>
      <c r="BA23" s="37">
        <f t="shared" si="31"/>
        <v>2328.4313725490192</v>
      </c>
      <c r="BB23" s="37">
        <f t="shared" si="32"/>
        <v>2345.6790123456785</v>
      </c>
      <c r="BC23" s="37">
        <f t="shared" si="33"/>
        <v>2294.6859903381642</v>
      </c>
      <c r="BD23" s="37">
        <f t="shared" si="34"/>
        <v>3639.8467432950192</v>
      </c>
      <c r="BE23" s="37">
        <f t="shared" si="35"/>
        <v>4279.2792792792789</v>
      </c>
      <c r="BF23" s="37">
        <f t="shared" si="36"/>
        <v>3725.4901960784314</v>
      </c>
      <c r="BG23" s="38">
        <f t="shared" si="46"/>
        <v>0</v>
      </c>
      <c r="BH23" s="38">
        <f>IFERROR(VLOOKUP(BA23,$BP$5:$BQ$9,2,TRUE),"0")</f>
        <v>1</v>
      </c>
      <c r="BI23" s="38">
        <f>IFERROR(VLOOKUP(BB23,$BP$5:$BQ$9,2,TRUE),"0")</f>
        <v>1</v>
      </c>
      <c r="BJ23" s="38">
        <f>IFERROR(VLOOKUP(BC23,$BP$5:$BQ$9,2,TRUE),"0")</f>
        <v>1</v>
      </c>
      <c r="BK23" s="38">
        <f t="shared" si="47"/>
        <v>0</v>
      </c>
      <c r="BL23" s="38">
        <f t="shared" si="47"/>
        <v>0</v>
      </c>
      <c r="BM23" s="38">
        <f t="shared" si="47"/>
        <v>0</v>
      </c>
      <c r="BN23" s="73"/>
      <c r="BO23" s="73"/>
      <c r="BP23" s="73"/>
      <c r="BQ23" s="73"/>
      <c r="BR23" s="73"/>
      <c r="BS23" s="73"/>
      <c r="BT23" s="73"/>
      <c r="BU23" s="73"/>
      <c r="BV23" s="98"/>
    </row>
    <row r="24" spans="1:74">
      <c r="B24" s="3" t="s">
        <v>52</v>
      </c>
      <c r="C24" s="39">
        <v>0.70833333333333337</v>
      </c>
      <c r="D24" s="40">
        <v>0.75</v>
      </c>
      <c r="E24" s="100">
        <v>1.08</v>
      </c>
      <c r="F24" s="100">
        <v>1.1000000000000001</v>
      </c>
      <c r="G24" s="100">
        <v>1.1200000000000001</v>
      </c>
      <c r="H24" s="100">
        <v>1.67</v>
      </c>
      <c r="I24" s="100">
        <v>1.24</v>
      </c>
      <c r="J24" s="100">
        <v>1.29</v>
      </c>
      <c r="K24" s="100">
        <v>1.17</v>
      </c>
      <c r="L24" s="41">
        <f t="shared" ca="1" si="4"/>
        <v>144</v>
      </c>
      <c r="M24" s="275">
        <v>0</v>
      </c>
      <c r="N24" s="276">
        <v>0</v>
      </c>
      <c r="O24" s="276">
        <v>0</v>
      </c>
      <c r="P24" s="296">
        <v>0</v>
      </c>
      <c r="Q24" s="296">
        <v>0</v>
      </c>
      <c r="R24" s="276">
        <v>0</v>
      </c>
      <c r="S24" s="277">
        <v>6</v>
      </c>
      <c r="T24" s="278">
        <f t="shared" ca="1" si="5"/>
        <v>24</v>
      </c>
      <c r="U24" s="46">
        <v>22000</v>
      </c>
      <c r="V24" s="47">
        <v>22000</v>
      </c>
      <c r="W24" s="47">
        <v>22000</v>
      </c>
      <c r="X24" s="47">
        <v>22000</v>
      </c>
      <c r="Y24" s="47">
        <v>22000</v>
      </c>
      <c r="Z24" s="47">
        <v>22000</v>
      </c>
      <c r="AA24" s="48">
        <v>22000</v>
      </c>
      <c r="AB24" s="49">
        <f t="shared" ca="1" si="6"/>
        <v>0</v>
      </c>
      <c r="AC24" s="50">
        <f t="shared" ca="1" si="7"/>
        <v>0</v>
      </c>
      <c r="AD24" s="50">
        <f t="shared" ca="1" si="8"/>
        <v>0</v>
      </c>
      <c r="AE24" s="50">
        <f t="shared" ca="1" si="9"/>
        <v>0</v>
      </c>
      <c r="AF24" s="50">
        <f t="shared" ca="1" si="10"/>
        <v>0</v>
      </c>
      <c r="AG24" s="50">
        <f t="shared" ca="1" si="11"/>
        <v>0</v>
      </c>
      <c r="AH24" s="51">
        <f t="shared" ca="1" si="12"/>
        <v>528000</v>
      </c>
      <c r="AI24" s="121">
        <f t="shared" ca="1" si="13"/>
        <v>528000</v>
      </c>
      <c r="AJ24" s="49">
        <f t="shared" ca="1" si="14"/>
        <v>0</v>
      </c>
      <c r="AK24" s="50">
        <f t="shared" ca="1" si="15"/>
        <v>0</v>
      </c>
      <c r="AL24" s="50">
        <f t="shared" ca="1" si="16"/>
        <v>0</v>
      </c>
      <c r="AM24" s="50">
        <f t="shared" ca="1" si="17"/>
        <v>0</v>
      </c>
      <c r="AN24" s="50">
        <f t="shared" ca="1" si="18"/>
        <v>0</v>
      </c>
      <c r="AO24" s="50">
        <f t="shared" ca="1" si="19"/>
        <v>0</v>
      </c>
      <c r="AP24" s="51">
        <f t="shared" ca="1" si="20"/>
        <v>168.48</v>
      </c>
      <c r="AQ24" s="52">
        <f t="shared" ca="1" si="21"/>
        <v>168.48</v>
      </c>
      <c r="AR24" s="49" t="str">
        <f t="shared" ca="1" si="39"/>
        <v/>
      </c>
      <c r="AS24" s="50" t="str">
        <f t="shared" ca="1" si="40"/>
        <v/>
      </c>
      <c r="AT24" s="50" t="str">
        <f t="shared" ca="1" si="41"/>
        <v/>
      </c>
      <c r="AU24" s="50" t="str">
        <f t="shared" ca="1" si="42"/>
        <v/>
      </c>
      <c r="AV24" s="50" t="str">
        <f t="shared" ca="1" si="43"/>
        <v/>
      </c>
      <c r="AW24" s="50" t="str">
        <f t="shared" ca="1" si="44"/>
        <v/>
      </c>
      <c r="AX24" s="51">
        <f t="shared" ca="1" si="45"/>
        <v>3133.9031339031339</v>
      </c>
      <c r="AY24" s="52">
        <f t="shared" ca="1" si="38"/>
        <v>3133.9031339031339</v>
      </c>
      <c r="AZ24" s="37">
        <f t="shared" si="30"/>
        <v>3395.0617283950614</v>
      </c>
      <c r="BA24" s="37">
        <f t="shared" si="31"/>
        <v>3333.333333333333</v>
      </c>
      <c r="BB24" s="37">
        <f t="shared" si="32"/>
        <v>3273.8095238095234</v>
      </c>
      <c r="BC24" s="37">
        <f t="shared" si="33"/>
        <v>2195.6087824351298</v>
      </c>
      <c r="BD24" s="37">
        <f t="shared" si="34"/>
        <v>2956.989247311828</v>
      </c>
      <c r="BE24" s="37">
        <f t="shared" si="35"/>
        <v>2842.3772609819121</v>
      </c>
      <c r="BF24" s="37">
        <f t="shared" si="36"/>
        <v>3133.9031339031339</v>
      </c>
      <c r="BG24" s="38">
        <f t="shared" si="46"/>
        <v>0</v>
      </c>
      <c r="BH24" s="38">
        <f>IFERROR(VLOOKUP(BA24,$BP$5:$BQ$9,2,TRUE),"0")</f>
        <v>0</v>
      </c>
      <c r="BI24" s="38">
        <f>IFERROR(VLOOKUP(BB24,$BP$5:$BQ$9,2,TRUE),"0")</f>
        <v>0</v>
      </c>
      <c r="BJ24" s="38">
        <f>IFERROR(VLOOKUP(BC24,$BP$5:$BQ$9,2,TRUE),"0")</f>
        <v>1</v>
      </c>
      <c r="BK24" s="38">
        <f t="shared" si="47"/>
        <v>1</v>
      </c>
      <c r="BL24" s="38">
        <f t="shared" si="47"/>
        <v>1</v>
      </c>
      <c r="BM24" s="38">
        <f t="shared" si="47"/>
        <v>0</v>
      </c>
      <c r="BN24" s="73"/>
      <c r="BO24" s="73"/>
      <c r="BP24" s="73"/>
      <c r="BQ24" s="73"/>
      <c r="BR24" s="73"/>
      <c r="BS24" s="73"/>
      <c r="BT24" s="73"/>
      <c r="BU24" s="73"/>
      <c r="BV24" s="98"/>
    </row>
    <row r="25" spans="1:74">
      <c r="B25" s="3" t="s">
        <v>48</v>
      </c>
      <c r="C25" s="39">
        <v>0.75</v>
      </c>
      <c r="D25" s="40">
        <v>0.79166666666666663</v>
      </c>
      <c r="E25" s="100">
        <v>1.79</v>
      </c>
      <c r="F25" s="100">
        <v>4.05</v>
      </c>
      <c r="G25" s="100">
        <v>3.34</v>
      </c>
      <c r="H25" s="100">
        <v>3.19</v>
      </c>
      <c r="I25" s="100">
        <v>2.9</v>
      </c>
      <c r="J25" s="100">
        <v>2.85</v>
      </c>
      <c r="K25" s="100">
        <v>2.74</v>
      </c>
      <c r="L25" s="41">
        <f t="shared" ca="1" si="4"/>
        <v>126</v>
      </c>
      <c r="M25" s="296">
        <v>1</v>
      </c>
      <c r="N25" s="296">
        <v>1</v>
      </c>
      <c r="O25" s="296">
        <v>1</v>
      </c>
      <c r="P25" s="296">
        <v>0</v>
      </c>
      <c r="Q25" s="296">
        <v>0</v>
      </c>
      <c r="R25" s="296">
        <v>1</v>
      </c>
      <c r="S25" s="296">
        <v>1</v>
      </c>
      <c r="T25" s="278">
        <f t="shared" ca="1" si="5"/>
        <v>21</v>
      </c>
      <c r="U25" s="46">
        <v>40000</v>
      </c>
      <c r="V25" s="47">
        <v>40000</v>
      </c>
      <c r="W25" s="47">
        <v>40000</v>
      </c>
      <c r="X25" s="47">
        <v>40000</v>
      </c>
      <c r="Y25" s="47">
        <v>40000</v>
      </c>
      <c r="Z25" s="47">
        <v>40000</v>
      </c>
      <c r="AA25" s="48">
        <v>40000</v>
      </c>
      <c r="AB25" s="49">
        <f t="shared" ca="1" si="6"/>
        <v>160000</v>
      </c>
      <c r="AC25" s="50">
        <f t="shared" ca="1" si="7"/>
        <v>160000</v>
      </c>
      <c r="AD25" s="50">
        <f t="shared" ca="1" si="8"/>
        <v>200000</v>
      </c>
      <c r="AE25" s="50">
        <f t="shared" ca="1" si="9"/>
        <v>0</v>
      </c>
      <c r="AF25" s="50">
        <f t="shared" ca="1" si="10"/>
        <v>0</v>
      </c>
      <c r="AG25" s="50">
        <f t="shared" ca="1" si="11"/>
        <v>160000</v>
      </c>
      <c r="AH25" s="51">
        <f t="shared" ca="1" si="12"/>
        <v>160000</v>
      </c>
      <c r="AI25" s="121">
        <f t="shared" ca="1" si="13"/>
        <v>840000</v>
      </c>
      <c r="AJ25" s="49">
        <f t="shared" ca="1" si="14"/>
        <v>42.96</v>
      </c>
      <c r="AK25" s="50">
        <f t="shared" ca="1" si="15"/>
        <v>97.199999999999989</v>
      </c>
      <c r="AL25" s="50">
        <f t="shared" ca="1" si="16"/>
        <v>100.19999999999999</v>
      </c>
      <c r="AM25" s="50">
        <f t="shared" ca="1" si="17"/>
        <v>0</v>
      </c>
      <c r="AN25" s="50">
        <f t="shared" ca="1" si="18"/>
        <v>0</v>
      </c>
      <c r="AO25" s="50">
        <f t="shared" ca="1" si="19"/>
        <v>68.400000000000006</v>
      </c>
      <c r="AP25" s="51">
        <f t="shared" ca="1" si="20"/>
        <v>65.760000000000005</v>
      </c>
      <c r="AQ25" s="52">
        <f t="shared" ca="1" si="21"/>
        <v>374.52</v>
      </c>
      <c r="AR25" s="49">
        <f t="shared" ca="1" si="39"/>
        <v>3724.3947858472998</v>
      </c>
      <c r="AS25" s="50">
        <f t="shared" ca="1" si="40"/>
        <v>1646.0905349794241</v>
      </c>
      <c r="AT25" s="50">
        <f t="shared" ca="1" si="41"/>
        <v>1996.0079840319363</v>
      </c>
      <c r="AU25" s="50" t="str">
        <f t="shared" ca="1" si="42"/>
        <v/>
      </c>
      <c r="AV25" s="50" t="str">
        <f t="shared" ca="1" si="43"/>
        <v/>
      </c>
      <c r="AW25" s="50">
        <f t="shared" ca="1" si="44"/>
        <v>2339.1812865497072</v>
      </c>
      <c r="AX25" s="51">
        <f t="shared" ca="1" si="45"/>
        <v>2433.0900243309002</v>
      </c>
      <c r="AY25" s="52">
        <f t="shared" ca="1" si="38"/>
        <v>2242.8708747196411</v>
      </c>
      <c r="AZ25" s="37">
        <f t="shared" si="30"/>
        <v>3724.3947858472998</v>
      </c>
      <c r="BA25" s="37">
        <f t="shared" si="31"/>
        <v>1646.0905349794241</v>
      </c>
      <c r="BB25" s="37">
        <f t="shared" si="32"/>
        <v>1996.0079840319363</v>
      </c>
      <c r="BC25" s="37">
        <f t="shared" si="33"/>
        <v>2089.8641588296764</v>
      </c>
      <c r="BD25" s="37">
        <f t="shared" si="34"/>
        <v>2298.8505747126437</v>
      </c>
      <c r="BE25" s="37">
        <f t="shared" si="35"/>
        <v>2339.1812865497077</v>
      </c>
      <c r="BF25" s="37">
        <f t="shared" si="36"/>
        <v>2433.0900243309002</v>
      </c>
      <c r="BG25" s="38">
        <f t="shared" si="46"/>
        <v>0</v>
      </c>
      <c r="BH25" s="38">
        <v>1</v>
      </c>
      <c r="BI25" s="38">
        <v>1</v>
      </c>
      <c r="BJ25" s="38">
        <f>IFERROR(VLOOKUP(BC25,$BP$5:$BQ$9,2,TRUE),"0")</f>
        <v>1</v>
      </c>
      <c r="BK25" s="38">
        <f t="shared" si="47"/>
        <v>1</v>
      </c>
      <c r="BL25" s="38">
        <f t="shared" si="47"/>
        <v>1</v>
      </c>
      <c r="BM25" s="38">
        <f t="shared" si="47"/>
        <v>1</v>
      </c>
      <c r="BN25" s="73"/>
      <c r="BO25" s="73"/>
      <c r="BP25" s="73"/>
      <c r="BQ25" s="73"/>
      <c r="BR25" s="73"/>
      <c r="BS25" s="73"/>
      <c r="BT25" s="73"/>
      <c r="BU25" s="73"/>
      <c r="BV25" s="98"/>
    </row>
    <row r="26" spans="1:74">
      <c r="B26" s="3" t="s">
        <v>48</v>
      </c>
      <c r="C26" s="144">
        <v>0.79166666666666663</v>
      </c>
      <c r="D26" s="143">
        <v>0.8125</v>
      </c>
      <c r="E26" s="100">
        <v>2.58</v>
      </c>
      <c r="F26" s="100">
        <v>2.68</v>
      </c>
      <c r="G26" s="100">
        <v>2.36</v>
      </c>
      <c r="H26" s="100">
        <v>2.13</v>
      </c>
      <c r="I26" s="100">
        <v>2.42</v>
      </c>
      <c r="J26" s="100">
        <v>1.97</v>
      </c>
      <c r="K26" s="100">
        <v>2.2400000000000002</v>
      </c>
      <c r="L26" s="145">
        <f t="shared" ca="1" si="4"/>
        <v>0</v>
      </c>
      <c r="M26" s="275">
        <v>0</v>
      </c>
      <c r="N26" s="276">
        <v>0</v>
      </c>
      <c r="O26" s="276">
        <v>0</v>
      </c>
      <c r="P26" s="296">
        <v>0</v>
      </c>
      <c r="Q26" s="296">
        <v>0</v>
      </c>
      <c r="R26" s="276">
        <v>0</v>
      </c>
      <c r="S26" s="277">
        <v>0</v>
      </c>
      <c r="T26" s="278">
        <f t="shared" ca="1" si="5"/>
        <v>0</v>
      </c>
      <c r="U26" s="46">
        <v>62000</v>
      </c>
      <c r="V26" s="47">
        <v>62000</v>
      </c>
      <c r="W26" s="47">
        <v>62000</v>
      </c>
      <c r="X26" s="47">
        <v>62000</v>
      </c>
      <c r="Y26" s="47">
        <v>62000</v>
      </c>
      <c r="Z26" s="47">
        <v>62000</v>
      </c>
      <c r="AA26" s="48">
        <v>62000</v>
      </c>
      <c r="AB26" s="49">
        <f t="shared" ca="1" si="6"/>
        <v>0</v>
      </c>
      <c r="AC26" s="50">
        <f t="shared" ca="1" si="7"/>
        <v>0</v>
      </c>
      <c r="AD26" s="50">
        <f t="shared" ca="1" si="8"/>
        <v>0</v>
      </c>
      <c r="AE26" s="50">
        <f t="shared" ca="1" si="9"/>
        <v>0</v>
      </c>
      <c r="AF26" s="50">
        <f t="shared" ca="1" si="10"/>
        <v>0</v>
      </c>
      <c r="AG26" s="50">
        <f t="shared" ca="1" si="11"/>
        <v>0</v>
      </c>
      <c r="AH26" s="51">
        <f t="shared" ca="1" si="12"/>
        <v>0</v>
      </c>
      <c r="AI26" s="121">
        <f t="shared" ca="1" si="13"/>
        <v>0</v>
      </c>
      <c r="AJ26" s="49">
        <f t="shared" ca="1" si="14"/>
        <v>0</v>
      </c>
      <c r="AK26" s="50">
        <f t="shared" ca="1" si="15"/>
        <v>0</v>
      </c>
      <c r="AL26" s="50">
        <f t="shared" ca="1" si="16"/>
        <v>0</v>
      </c>
      <c r="AM26" s="50">
        <f t="shared" ca="1" si="17"/>
        <v>0</v>
      </c>
      <c r="AN26" s="50">
        <f t="shared" ca="1" si="18"/>
        <v>0</v>
      </c>
      <c r="AO26" s="50">
        <f t="shared" ca="1" si="19"/>
        <v>0</v>
      </c>
      <c r="AP26" s="51">
        <f t="shared" ca="1" si="20"/>
        <v>0</v>
      </c>
      <c r="AQ26" s="52">
        <f t="shared" ca="1" si="21"/>
        <v>0</v>
      </c>
      <c r="AR26" s="49" t="str">
        <f t="shared" ca="1" si="39"/>
        <v/>
      </c>
      <c r="AS26" s="50" t="str">
        <f t="shared" ca="1" si="40"/>
        <v/>
      </c>
      <c r="AT26" s="50" t="str">
        <f t="shared" ca="1" si="41"/>
        <v/>
      </c>
      <c r="AU26" s="50" t="str">
        <f t="shared" ca="1" si="42"/>
        <v/>
      </c>
      <c r="AV26" s="50" t="str">
        <f t="shared" ca="1" si="43"/>
        <v/>
      </c>
      <c r="AW26" s="50" t="str">
        <f t="shared" ca="1" si="44"/>
        <v/>
      </c>
      <c r="AX26" s="51" t="str">
        <f t="shared" ca="1" si="45"/>
        <v/>
      </c>
      <c r="AY26" s="52" t="str">
        <f t="shared" ca="1" si="38"/>
        <v/>
      </c>
      <c r="AZ26" s="37">
        <f t="shared" si="30"/>
        <v>4005.1679586563309</v>
      </c>
      <c r="BA26" s="37">
        <f t="shared" si="31"/>
        <v>3855.7213930348257</v>
      </c>
      <c r="BB26" s="37">
        <f t="shared" si="32"/>
        <v>4378.5310734463283</v>
      </c>
      <c r="BC26" s="37">
        <f t="shared" si="33"/>
        <v>4851.3302034428798</v>
      </c>
      <c r="BD26" s="37">
        <f t="shared" si="34"/>
        <v>4269.9724517906343</v>
      </c>
      <c r="BE26" s="37">
        <f t="shared" si="35"/>
        <v>5245.3468697123526</v>
      </c>
      <c r="BF26" s="37">
        <f t="shared" si="36"/>
        <v>4613.0952380952376</v>
      </c>
      <c r="BG26" s="38">
        <f t="shared" si="46"/>
        <v>0</v>
      </c>
      <c r="BH26" s="38">
        <f>IFERROR(VLOOKUP(BA26,$BP$5:$BQ$9,2,TRUE),"0")</f>
        <v>0</v>
      </c>
      <c r="BI26" s="38">
        <f>IFERROR(VLOOKUP(BB26,$BP$5:$BQ$9,2,TRUE),"0")</f>
        <v>0</v>
      </c>
      <c r="BJ26" s="38">
        <f>IFERROR(VLOOKUP(BC26,$BP$5:$BQ$9,2,TRUE),"0")</f>
        <v>0</v>
      </c>
      <c r="BK26" s="38">
        <f t="shared" si="47"/>
        <v>0</v>
      </c>
      <c r="BL26" s="38">
        <f t="shared" si="47"/>
        <v>0</v>
      </c>
      <c r="BM26" s="38">
        <f t="shared" si="47"/>
        <v>0</v>
      </c>
      <c r="BN26" s="73"/>
      <c r="BO26" s="73"/>
      <c r="BP26" s="73"/>
      <c r="BQ26" s="73"/>
      <c r="BR26" s="73"/>
      <c r="BS26" s="73"/>
      <c r="BT26" s="73"/>
      <c r="BU26" s="73"/>
      <c r="BV26" s="98"/>
    </row>
    <row r="27" spans="1:74">
      <c r="B27" s="3" t="s">
        <v>48</v>
      </c>
      <c r="C27" s="143">
        <v>0.8125</v>
      </c>
      <c r="D27" s="144">
        <v>0.83333333333333337</v>
      </c>
      <c r="E27" s="100">
        <v>2.58</v>
      </c>
      <c r="F27" s="100">
        <v>2.68</v>
      </c>
      <c r="G27" s="100">
        <v>2.36</v>
      </c>
      <c r="H27" s="100">
        <v>2.13</v>
      </c>
      <c r="I27" s="100">
        <v>2.42</v>
      </c>
      <c r="J27" s="100">
        <v>1.97</v>
      </c>
      <c r="K27" s="100">
        <v>2.2400000000000002</v>
      </c>
      <c r="L27" s="145">
        <f t="shared" ca="1" si="4"/>
        <v>0</v>
      </c>
      <c r="M27" s="275">
        <v>0</v>
      </c>
      <c r="N27" s="276">
        <v>0</v>
      </c>
      <c r="O27" s="276">
        <v>0</v>
      </c>
      <c r="P27" s="296">
        <v>0</v>
      </c>
      <c r="Q27" s="296">
        <v>0</v>
      </c>
      <c r="R27" s="276">
        <v>0</v>
      </c>
      <c r="S27" s="277">
        <v>0</v>
      </c>
      <c r="T27" s="278">
        <f t="shared" ca="1" si="5"/>
        <v>0</v>
      </c>
      <c r="U27" s="46">
        <v>240000</v>
      </c>
      <c r="V27" s="47">
        <v>62000</v>
      </c>
      <c r="W27" s="47">
        <v>62000</v>
      </c>
      <c r="X27" s="47">
        <v>62000</v>
      </c>
      <c r="Y27" s="47">
        <v>62000</v>
      </c>
      <c r="Z27" s="47">
        <v>240000</v>
      </c>
      <c r="AA27" s="48">
        <v>62000</v>
      </c>
      <c r="AB27" s="49">
        <f t="shared" ca="1" si="6"/>
        <v>0</v>
      </c>
      <c r="AC27" s="50">
        <f t="shared" ca="1" si="7"/>
        <v>0</v>
      </c>
      <c r="AD27" s="50">
        <f t="shared" ca="1" si="8"/>
        <v>0</v>
      </c>
      <c r="AE27" s="50">
        <f t="shared" ca="1" si="9"/>
        <v>0</v>
      </c>
      <c r="AF27" s="50">
        <f t="shared" ca="1" si="10"/>
        <v>0</v>
      </c>
      <c r="AG27" s="50">
        <f t="shared" ca="1" si="11"/>
        <v>0</v>
      </c>
      <c r="AH27" s="51">
        <f t="shared" ca="1" si="12"/>
        <v>0</v>
      </c>
      <c r="AI27" s="121">
        <f t="shared" ca="1" si="13"/>
        <v>0</v>
      </c>
      <c r="AJ27" s="49">
        <f t="shared" ca="1" si="14"/>
        <v>0</v>
      </c>
      <c r="AK27" s="50">
        <f t="shared" ca="1" si="15"/>
        <v>0</v>
      </c>
      <c r="AL27" s="50">
        <f t="shared" ca="1" si="16"/>
        <v>0</v>
      </c>
      <c r="AM27" s="50">
        <f t="shared" ca="1" si="17"/>
        <v>0</v>
      </c>
      <c r="AN27" s="50">
        <f t="shared" ca="1" si="18"/>
        <v>0</v>
      </c>
      <c r="AO27" s="50">
        <f t="shared" ca="1" si="19"/>
        <v>0</v>
      </c>
      <c r="AP27" s="51">
        <f t="shared" ca="1" si="20"/>
        <v>0</v>
      </c>
      <c r="AQ27" s="52">
        <f t="shared" ca="1" si="21"/>
        <v>0</v>
      </c>
      <c r="AR27" s="49" t="str">
        <f t="shared" ca="1" si="39"/>
        <v/>
      </c>
      <c r="AS27" s="50" t="str">
        <f t="shared" ca="1" si="40"/>
        <v/>
      </c>
      <c r="AT27" s="50" t="str">
        <f t="shared" ca="1" si="41"/>
        <v/>
      </c>
      <c r="AU27" s="50" t="str">
        <f t="shared" ca="1" si="42"/>
        <v/>
      </c>
      <c r="AV27" s="50" t="str">
        <f t="shared" ca="1" si="43"/>
        <v/>
      </c>
      <c r="AW27" s="50" t="str">
        <f t="shared" ca="1" si="44"/>
        <v/>
      </c>
      <c r="AX27" s="51" t="str">
        <f t="shared" ca="1" si="45"/>
        <v/>
      </c>
      <c r="AY27" s="52" t="str">
        <f t="shared" ca="1" si="38"/>
        <v/>
      </c>
      <c r="AZ27" s="37">
        <f t="shared" si="30"/>
        <v>15503.875968992248</v>
      </c>
      <c r="BA27" s="37">
        <f t="shared" si="31"/>
        <v>3855.7213930348257</v>
      </c>
      <c r="BB27" s="37">
        <f t="shared" si="32"/>
        <v>4378.5310734463283</v>
      </c>
      <c r="BC27" s="37">
        <f t="shared" si="33"/>
        <v>4851.3302034428798</v>
      </c>
      <c r="BD27" s="37">
        <f t="shared" si="34"/>
        <v>4269.9724517906343</v>
      </c>
      <c r="BE27" s="37">
        <f t="shared" si="35"/>
        <v>20304.568527918782</v>
      </c>
      <c r="BF27" s="37">
        <f t="shared" si="36"/>
        <v>4613.0952380952376</v>
      </c>
      <c r="BG27" s="38">
        <f t="shared" si="46"/>
        <v>0</v>
      </c>
      <c r="BH27" s="38">
        <f>IFERROR(VLOOKUP(BA27,$BP$5:$BQ$9,2,TRUE),"0")</f>
        <v>0</v>
      </c>
      <c r="BI27" s="38">
        <f>IFERROR(VLOOKUP(BB27,$BP$5:$BQ$9,2,TRUE),"0")</f>
        <v>0</v>
      </c>
      <c r="BJ27" s="38">
        <f>IFERROR(VLOOKUP(BC27,$BP$5:$BQ$9,2,TRUE),"0")</f>
        <v>0</v>
      </c>
      <c r="BK27" s="38">
        <f t="shared" si="47"/>
        <v>0</v>
      </c>
      <c r="BL27" s="38">
        <f t="shared" si="47"/>
        <v>0</v>
      </c>
      <c r="BM27" s="38">
        <f t="shared" si="47"/>
        <v>0</v>
      </c>
      <c r="BN27" s="73"/>
      <c r="BO27" s="73"/>
      <c r="BP27" s="73"/>
      <c r="BQ27" s="73"/>
      <c r="BR27" s="73"/>
      <c r="BS27" s="73"/>
      <c r="BT27" s="73"/>
      <c r="BU27" s="73"/>
      <c r="BV27" s="98"/>
    </row>
    <row r="28" spans="1:74">
      <c r="B28" s="3" t="s">
        <v>47</v>
      </c>
      <c r="C28" s="39">
        <v>0.83333333333333337</v>
      </c>
      <c r="D28" s="40">
        <v>0.875</v>
      </c>
      <c r="E28" s="100">
        <v>4.66</v>
      </c>
      <c r="F28" s="100">
        <v>7.94</v>
      </c>
      <c r="G28" s="100">
        <v>5.64</v>
      </c>
      <c r="H28" s="100">
        <v>7.6</v>
      </c>
      <c r="I28" s="100">
        <v>6.37</v>
      </c>
      <c r="J28" s="100">
        <v>6.48</v>
      </c>
      <c r="K28" s="100">
        <v>4.84</v>
      </c>
      <c r="L28" s="41">
        <f t="shared" ca="1" si="4"/>
        <v>30</v>
      </c>
      <c r="M28" s="275">
        <v>0</v>
      </c>
      <c r="N28" s="276">
        <v>0</v>
      </c>
      <c r="O28" s="276">
        <v>1</v>
      </c>
      <c r="P28" s="296">
        <v>0</v>
      </c>
      <c r="Q28" s="296">
        <v>0</v>
      </c>
      <c r="R28" s="276">
        <v>0</v>
      </c>
      <c r="S28" s="277">
        <v>0</v>
      </c>
      <c r="T28" s="278">
        <f t="shared" ca="1" si="5"/>
        <v>5</v>
      </c>
      <c r="U28" s="46">
        <v>240000</v>
      </c>
      <c r="V28" s="47">
        <v>240000</v>
      </c>
      <c r="W28" s="47">
        <v>240000</v>
      </c>
      <c r="X28" s="47">
        <v>240000</v>
      </c>
      <c r="Y28" s="47">
        <v>240000</v>
      </c>
      <c r="Z28" s="47">
        <v>240000</v>
      </c>
      <c r="AA28" s="48">
        <v>240000</v>
      </c>
      <c r="AB28" s="49">
        <f t="shared" ca="1" si="6"/>
        <v>0</v>
      </c>
      <c r="AC28" s="50">
        <f t="shared" ca="1" si="7"/>
        <v>0</v>
      </c>
      <c r="AD28" s="50">
        <f t="shared" ca="1" si="8"/>
        <v>1200000</v>
      </c>
      <c r="AE28" s="50">
        <f t="shared" ca="1" si="9"/>
        <v>0</v>
      </c>
      <c r="AF28" s="50">
        <f t="shared" ca="1" si="10"/>
        <v>0</v>
      </c>
      <c r="AG28" s="50">
        <f t="shared" ca="1" si="11"/>
        <v>0</v>
      </c>
      <c r="AH28" s="51">
        <f t="shared" ca="1" si="12"/>
        <v>0</v>
      </c>
      <c r="AI28" s="121">
        <f t="shared" ca="1" si="13"/>
        <v>1200000</v>
      </c>
      <c r="AJ28" s="49">
        <f t="shared" ca="1" si="14"/>
        <v>0</v>
      </c>
      <c r="AK28" s="50">
        <f t="shared" ca="1" si="15"/>
        <v>0</v>
      </c>
      <c r="AL28" s="50">
        <f t="shared" ca="1" si="16"/>
        <v>169.2</v>
      </c>
      <c r="AM28" s="50">
        <f t="shared" ca="1" si="17"/>
        <v>0</v>
      </c>
      <c r="AN28" s="50">
        <f t="shared" ca="1" si="18"/>
        <v>0</v>
      </c>
      <c r="AO28" s="50">
        <f t="shared" ca="1" si="19"/>
        <v>0</v>
      </c>
      <c r="AP28" s="51">
        <f t="shared" ca="1" si="20"/>
        <v>0</v>
      </c>
      <c r="AQ28" s="52">
        <f t="shared" ca="1" si="21"/>
        <v>169.2</v>
      </c>
      <c r="AR28" s="49" t="str">
        <f t="shared" ca="1" si="39"/>
        <v/>
      </c>
      <c r="AS28" s="50" t="str">
        <f t="shared" ca="1" si="40"/>
        <v/>
      </c>
      <c r="AT28" s="50">
        <f t="shared" ca="1" si="41"/>
        <v>7092.1985815602839</v>
      </c>
      <c r="AU28" s="50" t="str">
        <f t="shared" ca="1" si="42"/>
        <v/>
      </c>
      <c r="AV28" s="50" t="str">
        <f t="shared" ca="1" si="43"/>
        <v/>
      </c>
      <c r="AW28" s="50" t="str">
        <f t="shared" ca="1" si="44"/>
        <v/>
      </c>
      <c r="AX28" s="51" t="str">
        <f t="shared" ca="1" si="45"/>
        <v/>
      </c>
      <c r="AY28" s="52">
        <f t="shared" ca="1" si="38"/>
        <v>7092.1985815602839</v>
      </c>
      <c r="AZ28" s="37">
        <f t="shared" si="30"/>
        <v>8583.6909871244625</v>
      </c>
      <c r="BA28" s="37">
        <f t="shared" si="31"/>
        <v>5037.7833753148616</v>
      </c>
      <c r="BB28" s="37">
        <f t="shared" si="32"/>
        <v>7092.1985815602839</v>
      </c>
      <c r="BC28" s="37">
        <f t="shared" si="33"/>
        <v>5263.1578947368425</v>
      </c>
      <c r="BD28" s="37">
        <f t="shared" si="34"/>
        <v>6279.4348508634221</v>
      </c>
      <c r="BE28" s="37">
        <f t="shared" si="35"/>
        <v>6172.8395061728388</v>
      </c>
      <c r="BF28" s="37">
        <f t="shared" si="36"/>
        <v>8264.4628099173551</v>
      </c>
      <c r="BG28" s="185">
        <f t="shared" ref="BG28:BM30" si="48">VLOOKUP(AZ28,$BS$5:$BT$9,2,TRUE)</f>
        <v>0</v>
      </c>
      <c r="BH28" s="185">
        <f t="shared" si="48"/>
        <v>0</v>
      </c>
      <c r="BI28" s="185">
        <f t="shared" si="48"/>
        <v>0</v>
      </c>
      <c r="BJ28" s="185">
        <f t="shared" si="48"/>
        <v>0</v>
      </c>
      <c r="BK28" s="185">
        <f t="shared" si="48"/>
        <v>0</v>
      </c>
      <c r="BL28" s="185">
        <f t="shared" si="48"/>
        <v>0</v>
      </c>
      <c r="BM28" s="185">
        <f t="shared" si="48"/>
        <v>0</v>
      </c>
      <c r="BN28" s="73"/>
      <c r="BO28" s="73"/>
      <c r="BP28" s="73"/>
      <c r="BQ28" s="73"/>
      <c r="BR28" s="73"/>
      <c r="BS28" s="73"/>
      <c r="BT28" s="73"/>
      <c r="BU28" s="73"/>
      <c r="BV28" s="98"/>
    </row>
    <row r="29" spans="1:74">
      <c r="B29" s="3" t="s">
        <v>47</v>
      </c>
      <c r="C29" s="39">
        <v>0.875</v>
      </c>
      <c r="D29" s="40">
        <v>0.91666666666666663</v>
      </c>
      <c r="E29" s="100">
        <v>4.51</v>
      </c>
      <c r="F29" s="100">
        <v>7.46</v>
      </c>
      <c r="G29" s="100">
        <v>6.01</v>
      </c>
      <c r="H29" s="100">
        <v>7.82</v>
      </c>
      <c r="I29" s="100">
        <v>4.53</v>
      </c>
      <c r="J29" s="100">
        <v>4.67</v>
      </c>
      <c r="K29" s="100">
        <v>3.54</v>
      </c>
      <c r="L29" s="41">
        <f t="shared" ca="1" si="4"/>
        <v>54</v>
      </c>
      <c r="M29" s="275">
        <v>0</v>
      </c>
      <c r="N29" s="276">
        <v>1</v>
      </c>
      <c r="O29" s="276">
        <v>1</v>
      </c>
      <c r="P29" s="296">
        <v>0</v>
      </c>
      <c r="Q29" s="276">
        <v>0</v>
      </c>
      <c r="R29" s="276">
        <v>0</v>
      </c>
      <c r="S29" s="277">
        <v>0</v>
      </c>
      <c r="T29" s="278">
        <f t="shared" ca="1" si="5"/>
        <v>9</v>
      </c>
      <c r="U29" s="46">
        <v>240000</v>
      </c>
      <c r="V29" s="47">
        <v>130000</v>
      </c>
      <c r="W29" s="47">
        <v>130000</v>
      </c>
      <c r="X29" s="47">
        <v>130000</v>
      </c>
      <c r="Y29" s="47">
        <v>130000</v>
      </c>
      <c r="Z29" s="47">
        <v>240000</v>
      </c>
      <c r="AA29" s="48">
        <v>130000</v>
      </c>
      <c r="AB29" s="49">
        <f t="shared" ca="1" si="6"/>
        <v>0</v>
      </c>
      <c r="AC29" s="50">
        <f t="shared" ca="1" si="7"/>
        <v>520000</v>
      </c>
      <c r="AD29" s="50">
        <f t="shared" ca="1" si="8"/>
        <v>650000</v>
      </c>
      <c r="AE29" s="50">
        <f t="shared" ca="1" si="9"/>
        <v>0</v>
      </c>
      <c r="AF29" s="50">
        <f t="shared" ca="1" si="10"/>
        <v>0</v>
      </c>
      <c r="AG29" s="50">
        <f t="shared" ca="1" si="11"/>
        <v>0</v>
      </c>
      <c r="AH29" s="51">
        <f t="shared" ca="1" si="12"/>
        <v>0</v>
      </c>
      <c r="AI29" s="121">
        <f t="shared" ca="1" si="13"/>
        <v>1170000</v>
      </c>
      <c r="AJ29" s="49">
        <f t="shared" ca="1" si="14"/>
        <v>0</v>
      </c>
      <c r="AK29" s="50">
        <f t="shared" ca="1" si="15"/>
        <v>179.04</v>
      </c>
      <c r="AL29" s="50">
        <f t="shared" ca="1" si="16"/>
        <v>180.29999999999998</v>
      </c>
      <c r="AM29" s="50">
        <f t="shared" ca="1" si="17"/>
        <v>0</v>
      </c>
      <c r="AN29" s="50">
        <f t="shared" ca="1" si="18"/>
        <v>0</v>
      </c>
      <c r="AO29" s="50">
        <f t="shared" ca="1" si="19"/>
        <v>0</v>
      </c>
      <c r="AP29" s="51">
        <f t="shared" ca="1" si="20"/>
        <v>0</v>
      </c>
      <c r="AQ29" s="52">
        <f t="shared" ca="1" si="21"/>
        <v>359.34</v>
      </c>
      <c r="AR29" s="49" t="str">
        <f t="shared" ca="1" si="39"/>
        <v/>
      </c>
      <c r="AS29" s="50">
        <f t="shared" ca="1" si="40"/>
        <v>2904.3789097408403</v>
      </c>
      <c r="AT29" s="50">
        <f t="shared" ca="1" si="41"/>
        <v>3605.1026067665007</v>
      </c>
      <c r="AU29" s="50" t="str">
        <f t="shared" ca="1" si="42"/>
        <v/>
      </c>
      <c r="AV29" s="50" t="str">
        <f t="shared" ca="1" si="43"/>
        <v/>
      </c>
      <c r="AW29" s="50" t="str">
        <f t="shared" ca="1" si="44"/>
        <v/>
      </c>
      <c r="AX29" s="51" t="str">
        <f t="shared" ca="1" si="45"/>
        <v/>
      </c>
      <c r="AY29" s="52">
        <f t="shared" ca="1" si="38"/>
        <v>3255.9692770078477</v>
      </c>
      <c r="AZ29" s="37">
        <f t="shared" si="30"/>
        <v>8869.1796008869187</v>
      </c>
      <c r="BA29" s="37">
        <f t="shared" si="31"/>
        <v>2904.3789097408403</v>
      </c>
      <c r="BB29" s="37">
        <f t="shared" si="32"/>
        <v>3605.1026067665007</v>
      </c>
      <c r="BC29" s="37">
        <f t="shared" si="33"/>
        <v>2770.6734867860187</v>
      </c>
      <c r="BD29" s="37">
        <f t="shared" si="34"/>
        <v>4782.9286239882267</v>
      </c>
      <c r="BE29" s="37">
        <f t="shared" si="35"/>
        <v>8565.310492505354</v>
      </c>
      <c r="BF29" s="37">
        <f t="shared" si="36"/>
        <v>6120.5273069679852</v>
      </c>
      <c r="BG29" s="185">
        <f t="shared" si="48"/>
        <v>0</v>
      </c>
      <c r="BH29" s="185">
        <f t="shared" si="48"/>
        <v>1</v>
      </c>
      <c r="BI29" s="185">
        <f t="shared" si="48"/>
        <v>1</v>
      </c>
      <c r="BJ29" s="185">
        <f t="shared" si="48"/>
        <v>1</v>
      </c>
      <c r="BK29" s="185">
        <f t="shared" si="48"/>
        <v>1</v>
      </c>
      <c r="BL29" s="185">
        <f t="shared" si="48"/>
        <v>0</v>
      </c>
      <c r="BM29" s="185">
        <f t="shared" si="48"/>
        <v>0</v>
      </c>
      <c r="BN29" s="73"/>
      <c r="BO29" s="73"/>
      <c r="BP29" s="73"/>
      <c r="BQ29" s="73"/>
      <c r="BR29" s="73"/>
      <c r="BS29" s="73"/>
      <c r="BT29" s="73"/>
      <c r="BU29" s="73"/>
      <c r="BV29" s="98"/>
    </row>
    <row r="30" spans="1:74">
      <c r="B30" s="3" t="s">
        <v>47</v>
      </c>
      <c r="C30" s="39">
        <v>0.91666666666666663</v>
      </c>
      <c r="D30" s="40">
        <v>0.95833333333333337</v>
      </c>
      <c r="E30" s="100">
        <v>2.16</v>
      </c>
      <c r="F30" s="100">
        <v>1.26</v>
      </c>
      <c r="G30" s="100">
        <v>1.35</v>
      </c>
      <c r="H30" s="100">
        <v>1.56</v>
      </c>
      <c r="I30" s="100">
        <v>1.1100000000000001</v>
      </c>
      <c r="J30" s="100">
        <v>1.44</v>
      </c>
      <c r="K30" s="100">
        <v>1.94</v>
      </c>
      <c r="L30" s="41">
        <f t="shared" ca="1" si="4"/>
        <v>276</v>
      </c>
      <c r="M30" s="275">
        <v>4</v>
      </c>
      <c r="N30" s="276">
        <v>0</v>
      </c>
      <c r="O30" s="276">
        <v>4</v>
      </c>
      <c r="P30" s="276">
        <v>1</v>
      </c>
      <c r="Q30" s="276">
        <v>1</v>
      </c>
      <c r="R30" s="276">
        <v>0</v>
      </c>
      <c r="S30" s="277">
        <v>0</v>
      </c>
      <c r="T30" s="278">
        <f t="shared" ca="1" si="5"/>
        <v>46</v>
      </c>
      <c r="U30" s="46">
        <v>65000</v>
      </c>
      <c r="V30" s="47">
        <v>65000</v>
      </c>
      <c r="W30" s="47">
        <v>65000</v>
      </c>
      <c r="X30" s="47">
        <v>65000</v>
      </c>
      <c r="Y30" s="47">
        <v>65000</v>
      </c>
      <c r="Z30" s="47">
        <v>65000</v>
      </c>
      <c r="AA30" s="48">
        <v>65000</v>
      </c>
      <c r="AB30" s="49">
        <f t="shared" ca="1" si="6"/>
        <v>1040000</v>
      </c>
      <c r="AC30" s="50">
        <f t="shared" ca="1" si="7"/>
        <v>0</v>
      </c>
      <c r="AD30" s="50">
        <f t="shared" ca="1" si="8"/>
        <v>1300000</v>
      </c>
      <c r="AE30" s="50">
        <f t="shared" ca="1" si="9"/>
        <v>325000</v>
      </c>
      <c r="AF30" s="50">
        <f t="shared" ca="1" si="10"/>
        <v>325000</v>
      </c>
      <c r="AG30" s="50">
        <f t="shared" ca="1" si="11"/>
        <v>0</v>
      </c>
      <c r="AH30" s="51">
        <f t="shared" ca="1" si="12"/>
        <v>0</v>
      </c>
      <c r="AI30" s="121">
        <f t="shared" ca="1" si="13"/>
        <v>2990000</v>
      </c>
      <c r="AJ30" s="49">
        <f t="shared" ca="1" si="14"/>
        <v>207.36</v>
      </c>
      <c r="AK30" s="50">
        <f t="shared" ca="1" si="15"/>
        <v>0</v>
      </c>
      <c r="AL30" s="50">
        <f t="shared" ca="1" si="16"/>
        <v>162</v>
      </c>
      <c r="AM30" s="50">
        <f t="shared" ca="1" si="17"/>
        <v>46.800000000000004</v>
      </c>
      <c r="AN30" s="50">
        <f t="shared" ca="1" si="18"/>
        <v>33.300000000000004</v>
      </c>
      <c r="AO30" s="50">
        <f t="shared" ca="1" si="19"/>
        <v>0</v>
      </c>
      <c r="AP30" s="51">
        <f t="shared" ca="1" si="20"/>
        <v>0</v>
      </c>
      <c r="AQ30" s="52">
        <f t="shared" ca="1" si="21"/>
        <v>449.46000000000004</v>
      </c>
      <c r="AR30" s="49">
        <f t="shared" ca="1" si="39"/>
        <v>5015.4320987654319</v>
      </c>
      <c r="AS30" s="50" t="str">
        <f t="shared" ca="1" si="40"/>
        <v/>
      </c>
      <c r="AT30" s="50">
        <f t="shared" ca="1" si="41"/>
        <v>8024.691358024691</v>
      </c>
      <c r="AU30" s="50">
        <f t="shared" ca="1" si="42"/>
        <v>6944.4444444444434</v>
      </c>
      <c r="AV30" s="50">
        <f t="shared" ca="1" si="43"/>
        <v>9759.7597597597578</v>
      </c>
      <c r="AW30" s="50" t="str">
        <f t="shared" ca="1" si="44"/>
        <v/>
      </c>
      <c r="AX30" s="51" t="str">
        <f t="shared" ca="1" si="45"/>
        <v/>
      </c>
      <c r="AY30" s="52">
        <f t="shared" ca="1" si="38"/>
        <v>6652.4273572731718</v>
      </c>
      <c r="AZ30" s="37">
        <f t="shared" si="30"/>
        <v>5015.4320987654319</v>
      </c>
      <c r="BA30" s="37">
        <f t="shared" si="31"/>
        <v>8597.8835978835978</v>
      </c>
      <c r="BB30" s="37">
        <f t="shared" si="32"/>
        <v>8024.691358024691</v>
      </c>
      <c r="BC30" s="37">
        <f t="shared" si="33"/>
        <v>6944.4444444444443</v>
      </c>
      <c r="BD30" s="37">
        <f t="shared" si="34"/>
        <v>9759.7597597597596</v>
      </c>
      <c r="BE30" s="37">
        <f t="shared" si="35"/>
        <v>7523.1481481481487</v>
      </c>
      <c r="BF30" s="37">
        <f t="shared" si="36"/>
        <v>5584.1924398625433</v>
      </c>
      <c r="BG30" s="185">
        <f t="shared" si="48"/>
        <v>0</v>
      </c>
      <c r="BH30" s="185">
        <f t="shared" si="48"/>
        <v>0</v>
      </c>
      <c r="BI30" s="185">
        <f t="shared" si="48"/>
        <v>0</v>
      </c>
      <c r="BJ30" s="185">
        <f t="shared" si="48"/>
        <v>0</v>
      </c>
      <c r="BK30" s="185">
        <f t="shared" si="48"/>
        <v>0</v>
      </c>
      <c r="BL30" s="185">
        <f t="shared" si="48"/>
        <v>0</v>
      </c>
      <c r="BM30" s="185">
        <f t="shared" si="48"/>
        <v>0</v>
      </c>
      <c r="BN30" s="73"/>
      <c r="BO30" s="73"/>
      <c r="BP30" s="73"/>
      <c r="BQ30" s="73"/>
      <c r="BR30" s="73"/>
      <c r="BS30" s="73"/>
      <c r="BT30" s="73"/>
      <c r="BU30" s="73"/>
      <c r="BV30" s="98"/>
    </row>
    <row r="31" spans="1:74" ht="15" thickBot="1">
      <c r="B31" s="3" t="s">
        <v>49</v>
      </c>
      <c r="C31" s="54">
        <v>0.95833333333333337</v>
      </c>
      <c r="D31" s="55">
        <v>0</v>
      </c>
      <c r="E31" s="100">
        <v>1.48</v>
      </c>
      <c r="F31" s="100">
        <v>2.25</v>
      </c>
      <c r="G31" s="100">
        <v>1.63</v>
      </c>
      <c r="H31" s="100">
        <v>1.92</v>
      </c>
      <c r="I31" s="100">
        <v>1.92</v>
      </c>
      <c r="J31" s="100">
        <v>1.32</v>
      </c>
      <c r="K31" s="100">
        <v>1.75</v>
      </c>
      <c r="L31" s="41">
        <f t="shared" ca="1" si="4"/>
        <v>60</v>
      </c>
      <c r="M31" s="279">
        <v>0</v>
      </c>
      <c r="N31" s="280">
        <v>0</v>
      </c>
      <c r="O31" s="280">
        <v>0</v>
      </c>
      <c r="P31" s="280">
        <v>1</v>
      </c>
      <c r="Q31" s="280">
        <v>1</v>
      </c>
      <c r="R31" s="280">
        <v>0</v>
      </c>
      <c r="S31" s="281">
        <v>0</v>
      </c>
      <c r="T31" s="282">
        <f t="shared" ca="1" si="5"/>
        <v>10</v>
      </c>
      <c r="U31" s="61">
        <v>42500</v>
      </c>
      <c r="V31" s="62">
        <v>42500</v>
      </c>
      <c r="W31" s="62">
        <v>42500</v>
      </c>
      <c r="X31" s="62">
        <v>42500</v>
      </c>
      <c r="Y31" s="62">
        <v>42500</v>
      </c>
      <c r="Z31" s="62">
        <v>42500</v>
      </c>
      <c r="AA31" s="63">
        <v>42500</v>
      </c>
      <c r="AB31" s="64">
        <f t="shared" ca="1" si="6"/>
        <v>0</v>
      </c>
      <c r="AC31" s="65">
        <f t="shared" ca="1" si="7"/>
        <v>0</v>
      </c>
      <c r="AD31" s="65">
        <f t="shared" ca="1" si="8"/>
        <v>0</v>
      </c>
      <c r="AE31" s="65">
        <f t="shared" ca="1" si="9"/>
        <v>212500</v>
      </c>
      <c r="AF31" s="65">
        <f t="shared" ca="1" si="10"/>
        <v>212500</v>
      </c>
      <c r="AG31" s="65">
        <f t="shared" ca="1" si="11"/>
        <v>0</v>
      </c>
      <c r="AH31" s="66">
        <f t="shared" ca="1" si="12"/>
        <v>0</v>
      </c>
      <c r="AI31" s="122">
        <f t="shared" ca="1" si="13"/>
        <v>425000</v>
      </c>
      <c r="AJ31" s="64">
        <f t="shared" ca="1" si="14"/>
        <v>0</v>
      </c>
      <c r="AK31" s="65">
        <f t="shared" ca="1" si="15"/>
        <v>0</v>
      </c>
      <c r="AL31" s="65">
        <f t="shared" ca="1" si="16"/>
        <v>0</v>
      </c>
      <c r="AM31" s="65">
        <f t="shared" ca="1" si="17"/>
        <v>57.599999999999994</v>
      </c>
      <c r="AN31" s="65">
        <f t="shared" ca="1" si="18"/>
        <v>57.599999999999994</v>
      </c>
      <c r="AO31" s="65">
        <f t="shared" ca="1" si="19"/>
        <v>0</v>
      </c>
      <c r="AP31" s="66">
        <f t="shared" ca="1" si="20"/>
        <v>0</v>
      </c>
      <c r="AQ31" s="67">
        <f t="shared" ca="1" si="21"/>
        <v>115.19999999999999</v>
      </c>
      <c r="AR31" s="64" t="str">
        <f t="shared" ca="1" si="39"/>
        <v/>
      </c>
      <c r="AS31" s="65" t="str">
        <f t="shared" ca="1" si="40"/>
        <v/>
      </c>
      <c r="AT31" s="65" t="str">
        <f t="shared" ca="1" si="41"/>
        <v/>
      </c>
      <c r="AU31" s="65">
        <f t="shared" ca="1" si="42"/>
        <v>3689.2361111111113</v>
      </c>
      <c r="AV31" s="65">
        <f t="shared" ca="1" si="43"/>
        <v>3689.2361111111113</v>
      </c>
      <c r="AW31" s="65" t="str">
        <f t="shared" ca="1" si="44"/>
        <v/>
      </c>
      <c r="AX31" s="66" t="str">
        <f t="shared" ca="1" si="45"/>
        <v/>
      </c>
      <c r="AY31" s="67">
        <f t="shared" ca="1" si="38"/>
        <v>3689.2361111111113</v>
      </c>
      <c r="AZ31" s="37">
        <f t="shared" si="30"/>
        <v>4786.0360360360355</v>
      </c>
      <c r="BA31" s="37">
        <f t="shared" si="31"/>
        <v>3148.1481481481478</v>
      </c>
      <c r="BB31" s="37">
        <f t="shared" si="32"/>
        <v>4345.6032719836403</v>
      </c>
      <c r="BC31" s="37">
        <f t="shared" si="33"/>
        <v>3689.2361111111113</v>
      </c>
      <c r="BD31" s="37">
        <f t="shared" si="34"/>
        <v>3689.2361111111113</v>
      </c>
      <c r="BE31" s="37">
        <f t="shared" si="35"/>
        <v>5366.1616161616157</v>
      </c>
      <c r="BF31" s="37">
        <f t="shared" si="36"/>
        <v>4047.6190476190473</v>
      </c>
      <c r="BG31" s="38">
        <f t="shared" ref="BG31:BM31" si="49">IFERROR(VLOOKUP(AZ31,$BP$5:$BQ$9,2,TRUE),"0")</f>
        <v>0</v>
      </c>
      <c r="BH31" s="38">
        <f t="shared" si="49"/>
        <v>0</v>
      </c>
      <c r="BI31" s="38">
        <f t="shared" si="49"/>
        <v>0</v>
      </c>
      <c r="BJ31" s="38">
        <f t="shared" si="49"/>
        <v>0</v>
      </c>
      <c r="BK31" s="38">
        <f t="shared" si="49"/>
        <v>0</v>
      </c>
      <c r="BL31" s="38">
        <f t="shared" si="49"/>
        <v>0</v>
      </c>
      <c r="BM31" s="38">
        <f t="shared" si="49"/>
        <v>0</v>
      </c>
      <c r="BN31" s="73"/>
      <c r="BO31" s="73"/>
      <c r="BP31" s="73"/>
      <c r="BQ31" s="73"/>
      <c r="BR31" s="73"/>
      <c r="BS31" s="73"/>
      <c r="BT31" s="73"/>
      <c r="BU31" s="73"/>
      <c r="BV31" s="98"/>
    </row>
    <row r="32" spans="1:74" ht="15" thickBot="1">
      <c r="B32" s="3"/>
      <c r="C32" s="68"/>
      <c r="D32" s="68"/>
      <c r="E32" s="68"/>
      <c r="F32" s="69"/>
      <c r="G32" s="69"/>
      <c r="H32" s="69"/>
      <c r="I32" s="69"/>
      <c r="J32" s="69"/>
      <c r="M32" s="70">
        <f t="shared" ref="M32:T32" si="50">SUM(M6:M31)</f>
        <v>7</v>
      </c>
      <c r="N32" s="285">
        <f t="shared" si="50"/>
        <v>6</v>
      </c>
      <c r="O32" s="285">
        <f t="shared" si="50"/>
        <v>16</v>
      </c>
      <c r="P32" s="285">
        <f t="shared" si="50"/>
        <v>2</v>
      </c>
      <c r="Q32" s="285">
        <f t="shared" si="50"/>
        <v>2</v>
      </c>
      <c r="R32" s="285">
        <f t="shared" si="50"/>
        <v>2</v>
      </c>
      <c r="S32" s="285">
        <f t="shared" si="50"/>
        <v>13</v>
      </c>
      <c r="T32" s="286">
        <f t="shared" ca="1" si="50"/>
        <v>212</v>
      </c>
      <c r="U32" s="68"/>
      <c r="V32" s="68"/>
      <c r="W32" s="68"/>
      <c r="X32" s="68"/>
      <c r="Y32" s="68"/>
      <c r="Z32" s="68"/>
      <c r="AA32" s="68"/>
      <c r="AB32" s="70">
        <f t="shared" ref="AB32:AQ32" ca="1" si="51">SUM(AB6:AB31)</f>
        <v>1352000</v>
      </c>
      <c r="AC32" s="70">
        <f t="shared" ca="1" si="51"/>
        <v>948000</v>
      </c>
      <c r="AD32" s="70">
        <f t="shared" ca="1" si="51"/>
        <v>4205000</v>
      </c>
      <c r="AE32" s="70">
        <f t="shared" ca="1" si="51"/>
        <v>537500</v>
      </c>
      <c r="AF32" s="70">
        <f t="shared" ca="1" si="51"/>
        <v>537500</v>
      </c>
      <c r="AG32" s="70">
        <f t="shared" ca="1" si="51"/>
        <v>200000</v>
      </c>
      <c r="AH32" s="70">
        <f t="shared" ca="1" si="51"/>
        <v>1144000</v>
      </c>
      <c r="AI32" s="71">
        <f t="shared" ca="1" si="51"/>
        <v>8924000</v>
      </c>
      <c r="AJ32" s="70">
        <f t="shared" ca="1" si="51"/>
        <v>293.04000000000002</v>
      </c>
      <c r="AK32" s="70">
        <f t="shared" ca="1" si="51"/>
        <v>377.28</v>
      </c>
      <c r="AL32" s="70">
        <f t="shared" ca="1" si="51"/>
        <v>879</v>
      </c>
      <c r="AM32" s="70">
        <f t="shared" ca="1" si="51"/>
        <v>104.4</v>
      </c>
      <c r="AN32" s="70">
        <f t="shared" ca="1" si="51"/>
        <v>90.9</v>
      </c>
      <c r="AO32" s="70">
        <f t="shared" ca="1" si="51"/>
        <v>77.760000000000005</v>
      </c>
      <c r="AP32" s="70">
        <f t="shared" ca="1" si="51"/>
        <v>360.96</v>
      </c>
      <c r="AQ32" s="71">
        <f t="shared" ca="1" si="51"/>
        <v>2183.34</v>
      </c>
      <c r="AR32" s="70">
        <f t="shared" ref="AR32:AY32" ca="1" si="52">AB32/AJ32</f>
        <v>4613.7046137046136</v>
      </c>
      <c r="AS32" s="70">
        <f t="shared" ca="1" si="52"/>
        <v>2512.7226463104325</v>
      </c>
      <c r="AT32" s="70">
        <f t="shared" ca="1" si="52"/>
        <v>4783.8452787258248</v>
      </c>
      <c r="AU32" s="70">
        <f t="shared" ca="1" si="52"/>
        <v>5148.4674329501913</v>
      </c>
      <c r="AV32" s="70">
        <f t="shared" ca="1" si="52"/>
        <v>5913.091309130913</v>
      </c>
      <c r="AW32" s="70">
        <f t="shared" ca="1" si="52"/>
        <v>2572.0164609053495</v>
      </c>
      <c r="AX32" s="70">
        <f t="shared" ca="1" si="52"/>
        <v>3169.3262411347519</v>
      </c>
      <c r="AY32" s="72">
        <f t="shared" ca="1" si="52"/>
        <v>4087.3157639213314</v>
      </c>
      <c r="AZ32" s="73"/>
      <c r="BA32" s="73"/>
      <c r="BB32" s="73"/>
      <c r="BC32" s="73"/>
      <c r="BD32" s="73"/>
      <c r="BE32" s="73"/>
      <c r="BF32" s="73"/>
    </row>
    <row r="33" spans="1:71" ht="15.6" thickTop="1" thickBot="1">
      <c r="B33" s="3"/>
      <c r="C33" s="68"/>
      <c r="D33" s="68"/>
      <c r="E33" s="68"/>
      <c r="F33" s="68"/>
      <c r="G33" s="68"/>
      <c r="H33" s="69"/>
      <c r="I33" s="69"/>
      <c r="J33" s="69"/>
      <c r="N33" s="271"/>
      <c r="O33" s="287"/>
      <c r="P33" s="287"/>
      <c r="Q33" s="287"/>
      <c r="R33" s="287"/>
      <c r="S33" s="287"/>
      <c r="T33" s="287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75"/>
      <c r="AZ33" s="147"/>
      <c r="BA33" s="73"/>
      <c r="BB33" s="73"/>
      <c r="BC33" s="73"/>
      <c r="BD33" s="73"/>
      <c r="BE33" s="73"/>
      <c r="BF33" s="73"/>
    </row>
    <row r="34" spans="1:71" ht="15" thickBot="1">
      <c r="B34" s="3"/>
      <c r="C34" s="68"/>
      <c r="D34" s="68"/>
      <c r="E34" s="68"/>
      <c r="F34" s="68"/>
      <c r="G34" s="68"/>
      <c r="H34" s="69"/>
      <c r="I34" s="69"/>
      <c r="J34" s="69"/>
      <c r="L34" s="76" t="s">
        <v>26</v>
      </c>
      <c r="M34" s="99">
        <v>1000000</v>
      </c>
      <c r="N34" s="289"/>
      <c r="O34" s="288"/>
      <c r="P34" s="290"/>
      <c r="Q34" s="288"/>
      <c r="R34" s="288"/>
      <c r="S34" s="288"/>
      <c r="T34" s="288"/>
      <c r="U34" s="116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116">
        <f ca="1">AI32/31*7</f>
        <v>2015096.7741935481</v>
      </c>
      <c r="AJ34" s="68"/>
      <c r="AK34" s="68"/>
      <c r="AL34" s="68"/>
      <c r="AM34" s="68"/>
      <c r="AN34" s="68"/>
      <c r="AO34" s="68"/>
      <c r="AP34" s="68"/>
      <c r="AQ34" s="80">
        <f ca="1">SUM(AQ28:AQ30)</f>
        <v>978</v>
      </c>
      <c r="AR34" s="68"/>
      <c r="AS34" s="68"/>
      <c r="AT34" s="68"/>
      <c r="AU34" s="68"/>
      <c r="AV34" s="68"/>
      <c r="AW34" s="68"/>
      <c r="AX34" s="68"/>
      <c r="AY34" s="81">
        <f ca="1">AI32</f>
        <v>8924000</v>
      </c>
      <c r="AZ34" s="73" t="s">
        <v>27</v>
      </c>
      <c r="BA34" s="73" t="s">
        <v>28</v>
      </c>
      <c r="BB34" s="73" t="s">
        <v>36</v>
      </c>
      <c r="BC34" s="73" t="s">
        <v>37</v>
      </c>
      <c r="BD34" s="73" t="s">
        <v>10</v>
      </c>
      <c r="BE34" s="73"/>
      <c r="BF34" s="73"/>
    </row>
    <row r="35" spans="1:71" ht="15" thickBot="1">
      <c r="B35" s="3"/>
      <c r="C35" s="68"/>
      <c r="D35" s="68"/>
      <c r="E35" s="68"/>
      <c r="F35" s="68"/>
      <c r="G35" s="68"/>
      <c r="H35" s="69"/>
      <c r="I35" s="69"/>
      <c r="J35" s="69"/>
      <c r="L35" s="246" t="s">
        <v>31</v>
      </c>
      <c r="M35" s="78">
        <f ca="1">AI32/AQ32</f>
        <v>4087.3157639213314</v>
      </c>
      <c r="N35" s="291"/>
      <c r="O35" s="284"/>
      <c r="P35" s="284"/>
      <c r="Q35" s="284"/>
      <c r="R35" s="284"/>
      <c r="S35" s="284"/>
      <c r="T35" s="284"/>
      <c r="U35" s="116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83">
        <f ca="1">AQ34/AQ32</f>
        <v>0.44793756354942427</v>
      </c>
      <c r="AR35" s="68"/>
      <c r="AS35" s="68"/>
      <c r="AT35" s="68"/>
      <c r="AU35" s="68"/>
      <c r="AV35" s="68"/>
      <c r="AW35" s="68"/>
      <c r="AX35" s="68"/>
      <c r="AY35" s="84">
        <f ca="1">AY34-M34</f>
        <v>7924000</v>
      </c>
      <c r="AZ35" s="73">
        <f ca="1">AQ32*70%</f>
        <v>1528.338</v>
      </c>
      <c r="BA35" s="73"/>
      <c r="BB35" s="73">
        <f ca="1">BA35+AZ35</f>
        <v>1528.338</v>
      </c>
      <c r="BC35" s="73">
        <f>M34</f>
        <v>1000000</v>
      </c>
      <c r="BD35" s="73">
        <f ca="1">BC35/BB35</f>
        <v>654.30552665706148</v>
      </c>
      <c r="BE35" s="147"/>
      <c r="BF35" s="73"/>
      <c r="BR35" s="73"/>
      <c r="BS35" s="1"/>
    </row>
    <row r="36" spans="1:71" ht="15" thickBot="1">
      <c r="B36" s="3"/>
      <c r="C36" s="68"/>
      <c r="D36" s="68"/>
      <c r="E36" s="68"/>
      <c r="F36" s="68"/>
      <c r="G36" s="68"/>
      <c r="H36" s="68"/>
      <c r="I36" s="68"/>
      <c r="J36" s="68"/>
      <c r="K36" s="68"/>
      <c r="L36" s="246" t="s">
        <v>32</v>
      </c>
      <c r="M36" s="85">
        <f ca="1">M35*3</f>
        <v>12261.947291763994</v>
      </c>
      <c r="N36" s="292"/>
      <c r="O36" s="283"/>
      <c r="P36" s="283"/>
      <c r="Q36" s="283"/>
      <c r="R36" s="283"/>
      <c r="S36" s="283"/>
      <c r="T36" s="283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87"/>
      <c r="AZ36" s="73"/>
      <c r="BA36" s="73"/>
      <c r="BB36" s="73"/>
      <c r="BC36" s="73"/>
      <c r="BD36" s="73"/>
      <c r="BE36" s="73"/>
      <c r="BF36" s="73"/>
      <c r="BR36" s="1"/>
      <c r="BS36" s="1"/>
    </row>
    <row r="37" spans="1:71" ht="15" thickBot="1">
      <c r="B37" s="88"/>
      <c r="C37" s="89"/>
      <c r="D37" s="89"/>
      <c r="E37" s="89"/>
      <c r="F37" s="89"/>
      <c r="G37" s="89"/>
      <c r="H37" s="89"/>
      <c r="I37" s="89"/>
      <c r="J37" s="89"/>
      <c r="K37" s="89"/>
      <c r="L37" s="90"/>
      <c r="M37" s="91"/>
      <c r="N37" s="294"/>
      <c r="O37" s="293"/>
      <c r="P37" s="293"/>
      <c r="Q37" s="293"/>
      <c r="R37" s="293"/>
      <c r="S37" s="293"/>
      <c r="T37" s="293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93"/>
      <c r="AZ37" s="73"/>
      <c r="BA37" s="73"/>
      <c r="BB37" s="73"/>
      <c r="BC37" s="73"/>
      <c r="BD37" s="73"/>
      <c r="BE37" s="73"/>
      <c r="BF37" s="73"/>
    </row>
    <row r="39" spans="1:71" s="96" customFormat="1">
      <c r="A39" s="119"/>
      <c r="N39" s="295"/>
      <c r="O39" s="295"/>
      <c r="P39" s="295"/>
      <c r="Q39" s="295"/>
      <c r="R39" s="295"/>
      <c r="S39" s="295"/>
      <c r="T39" s="295"/>
    </row>
    <row r="41" spans="1:71">
      <c r="A41" s="97"/>
      <c r="B41" s="97"/>
    </row>
    <row r="42" spans="1:71">
      <c r="A42" s="97"/>
      <c r="B42" s="97"/>
    </row>
    <row r="43" spans="1:71">
      <c r="A43" s="97"/>
      <c r="B43" s="97"/>
    </row>
    <row r="44" spans="1:71">
      <c r="B44" t="s">
        <v>54</v>
      </c>
      <c r="C44" t="s">
        <v>55</v>
      </c>
    </row>
    <row r="45" spans="1:71">
      <c r="A45" s="3" t="s">
        <v>46</v>
      </c>
      <c r="B45" s="142">
        <f t="shared" ref="B45:B51" ca="1" si="53">SUMIFS($AI$6:$AI$31,$B$6:$B$31,A45)/$B$54</f>
        <v>0</v>
      </c>
      <c r="C45" s="142">
        <f t="shared" ref="C45:C51" ca="1" si="54">SUMIFS($AQ$6:$AQ$31,$B$6:$B$31,A45)/$C$54</f>
        <v>0</v>
      </c>
    </row>
    <row r="46" spans="1:71">
      <c r="A46" s="3" t="s">
        <v>50</v>
      </c>
      <c r="B46" s="142">
        <f t="shared" ca="1" si="53"/>
        <v>3.6642761093679962E-2</v>
      </c>
      <c r="C46" s="142">
        <f t="shared" ca="1" si="54"/>
        <v>3.9242628266783916E-2</v>
      </c>
      <c r="H46" s="69"/>
      <c r="I46" s="69"/>
      <c r="J46" s="69"/>
    </row>
    <row r="47" spans="1:71">
      <c r="A47" s="3" t="s">
        <v>51</v>
      </c>
      <c r="B47" s="142">
        <f t="shared" ca="1" si="53"/>
        <v>0.11497086508292245</v>
      </c>
      <c r="C47" s="142">
        <f t="shared" ca="1" si="54"/>
        <v>0.12646678941438347</v>
      </c>
      <c r="D47" s="2"/>
      <c r="E47" s="73"/>
      <c r="F47" s="73"/>
      <c r="G47" s="73"/>
      <c r="H47" s="73"/>
      <c r="I47" s="73"/>
      <c r="J47" s="73"/>
    </row>
    <row r="48" spans="1:71">
      <c r="A48" s="3" t="s">
        <v>52</v>
      </c>
      <c r="B48" s="142">
        <f t="shared" ca="1" si="53"/>
        <v>0.10600627521290901</v>
      </c>
      <c r="C48" s="142">
        <f t="shared" ca="1" si="54"/>
        <v>0.16205446700926102</v>
      </c>
    </row>
    <row r="49" spans="1:14">
      <c r="A49" s="3" t="s">
        <v>48</v>
      </c>
      <c r="B49" s="142">
        <f t="shared" ca="1" si="53"/>
        <v>9.4128193635141189E-2</v>
      </c>
      <c r="C49" s="142">
        <f t="shared" ca="1" si="54"/>
        <v>0.17153535409052184</v>
      </c>
    </row>
    <row r="50" spans="1:14">
      <c r="A50" s="183" t="s">
        <v>47</v>
      </c>
      <c r="B50" s="142">
        <f t="shared" ca="1" si="53"/>
        <v>0.60062752129090091</v>
      </c>
      <c r="C50" s="142">
        <f t="shared" ca="1" si="54"/>
        <v>0.44793756354942427</v>
      </c>
    </row>
    <row r="51" spans="1:14">
      <c r="A51" s="3" t="s">
        <v>49</v>
      </c>
      <c r="B51" s="142">
        <f t="shared" ca="1" si="53"/>
        <v>4.7624383684446436E-2</v>
      </c>
      <c r="C51" s="142">
        <f t="shared" ca="1" si="54"/>
        <v>5.2763197669625429E-2</v>
      </c>
    </row>
    <row r="54" spans="1:14">
      <c r="B54" s="73">
        <f ca="1">AI32</f>
        <v>8924000</v>
      </c>
      <c r="C54" s="73">
        <f ca="1">AQ32</f>
        <v>2183.34</v>
      </c>
    </row>
    <row r="55" spans="1:14">
      <c r="M55" s="143"/>
      <c r="N55" s="144"/>
    </row>
    <row r="56" spans="1:14">
      <c r="M56" s="143"/>
      <c r="N56" s="144"/>
    </row>
    <row r="57" spans="1:14">
      <c r="M57" s="143"/>
      <c r="N57" s="144"/>
    </row>
    <row r="65" spans="14:14">
      <c r="N65" s="143"/>
    </row>
    <row r="66" spans="14:14">
      <c r="N66" s="144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31">
    <cfRule type="colorScale" priority="1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22:B24 B28:B31">
    <cfRule type="containsText" dxfId="93" priority="16" operator="containsText" text="Paid">
      <formula>NOT(ISERROR(SEARCH("Paid",B22)))</formula>
    </cfRule>
    <cfRule type="containsText" dxfId="92" priority="17" operator="containsText" text="FOC">
      <formula>NOT(ISERROR(SEARCH("FOC",B22)))</formula>
    </cfRule>
  </conditionalFormatting>
  <conditionalFormatting sqref="AZ6:BF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12">
    <cfRule type="containsText" dxfId="91" priority="13" operator="containsText" text="Paid">
      <formula>NOT(ISERROR(SEARCH("Paid",B6)))</formula>
    </cfRule>
    <cfRule type="containsText" dxfId="90" priority="14" operator="containsText" text="FOC">
      <formula>NOT(ISERROR(SEARCH("FOC",B6)))</formula>
    </cfRule>
  </conditionalFormatting>
  <conditionalFormatting sqref="B13:B18">
    <cfRule type="containsText" dxfId="89" priority="11" operator="containsText" text="Paid">
      <formula>NOT(ISERROR(SEARCH("Paid",B13)))</formula>
    </cfRule>
    <cfRule type="containsText" dxfId="88" priority="12" operator="containsText" text="FOC">
      <formula>NOT(ISERROR(SEARCH("FOC",B13)))</formula>
    </cfRule>
  </conditionalFormatting>
  <conditionalFormatting sqref="B19:B20">
    <cfRule type="containsText" dxfId="87" priority="9" operator="containsText" text="Paid">
      <formula>NOT(ISERROR(SEARCH("Paid",B19)))</formula>
    </cfRule>
    <cfRule type="containsText" dxfId="86" priority="10" operator="containsText" text="FOC">
      <formula>NOT(ISERROR(SEARCH("FOC",B19)))</formula>
    </cfRule>
  </conditionalFormatting>
  <conditionalFormatting sqref="B21:B24">
    <cfRule type="containsText" dxfId="85" priority="7" operator="containsText" text="Paid">
      <formula>NOT(ISERROR(SEARCH("Paid",B21)))</formula>
    </cfRule>
    <cfRule type="containsText" dxfId="84" priority="8" operator="containsText" text="FOC">
      <formula>NOT(ISERROR(SEARCH("FOC",B21)))</formula>
    </cfRule>
  </conditionalFormatting>
  <conditionalFormatting sqref="B25:B27">
    <cfRule type="containsText" dxfId="83" priority="5" operator="containsText" text="Paid">
      <formula>NOT(ISERROR(SEARCH("Paid",B25)))</formula>
    </cfRule>
    <cfRule type="containsText" dxfId="82" priority="6" operator="containsText" text="FOC">
      <formula>NOT(ISERROR(SEARCH("FOC",B25)))</formula>
    </cfRule>
  </conditionalFormatting>
  <conditionalFormatting sqref="B6:B7">
    <cfRule type="containsText" dxfId="81" priority="3" operator="containsText" text="Paid">
      <formula>NOT(ISERROR(SEARCH("Paid",B6)))</formula>
    </cfRule>
    <cfRule type="containsText" dxfId="80" priority="4" operator="containsText" text="FOC">
      <formula>NOT(ISERROR(SEARCH("FOC",B6)))</formula>
    </cfRule>
  </conditionalFormatting>
  <conditionalFormatting sqref="A45:A51">
    <cfRule type="containsText" dxfId="79" priority="1" operator="containsText" text="Paid">
      <formula>NOT(ISERROR(SEARCH("Paid",A45)))</formula>
    </cfRule>
    <cfRule type="containsText" dxfId="78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T57"/>
  <sheetViews>
    <sheetView zoomScale="40" zoomScaleNormal="40" workbookViewId="0">
      <selection activeCell="X26" sqref="X26"/>
    </sheetView>
  </sheetViews>
  <sheetFormatPr defaultRowHeight="14.4"/>
  <cols>
    <col min="1" max="1" width="22.21875" bestFit="1" customWidth="1"/>
    <col min="2" max="2" width="15.21875" bestFit="1" customWidth="1"/>
    <col min="3" max="3" width="15.77734375" bestFit="1" customWidth="1"/>
    <col min="4" max="4" width="9.44140625" bestFit="1" customWidth="1"/>
    <col min="5" max="5" width="12" bestFit="1" customWidth="1"/>
    <col min="6" max="7" width="9" bestFit="1" customWidth="1"/>
    <col min="8" max="8" width="9.44140625" bestFit="1" customWidth="1"/>
    <col min="9" max="9" width="10.21875" bestFit="1" customWidth="1"/>
    <col min="10" max="10" width="10.5546875" bestFit="1" customWidth="1"/>
    <col min="11" max="11" width="7" bestFit="1" customWidth="1"/>
    <col min="12" max="12" width="17.77734375" bestFit="1" customWidth="1"/>
    <col min="13" max="13" width="9" bestFit="1" customWidth="1"/>
    <col min="14" max="14" width="9.33203125" bestFit="1" customWidth="1"/>
    <col min="15" max="15" width="8.77734375" bestFit="1" customWidth="1"/>
    <col min="16" max="16" width="9.33203125" bestFit="1" customWidth="1"/>
    <col min="17" max="17" width="8.77734375" bestFit="1" customWidth="1"/>
    <col min="18" max="18" width="7.88671875" bestFit="1" customWidth="1"/>
    <col min="19" max="19" width="8.77734375" bestFit="1" customWidth="1"/>
    <col min="20" max="20" width="15.21875" bestFit="1" customWidth="1"/>
    <col min="21" max="27" width="10.21875" bestFit="1" customWidth="1"/>
    <col min="28" max="28" width="12.21875" hidden="1" customWidth="1"/>
    <col min="29" max="29" width="12.5546875" hidden="1" customWidth="1"/>
    <col min="30" max="32" width="12.21875" hidden="1" customWidth="1"/>
    <col min="33" max="33" width="11.77734375" hidden="1" customWidth="1"/>
    <col min="34" max="34" width="12.21875" hidden="1" customWidth="1"/>
    <col min="35" max="35" width="15.109375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17.6640625" customWidth="1"/>
    <col min="44" max="44" width="9" hidden="1" customWidth="1"/>
    <col min="45" max="45" width="9.44140625" hidden="1" customWidth="1"/>
    <col min="46" max="50" width="9" hidden="1" customWidth="1"/>
    <col min="51" max="51" width="16.77734375" customWidth="1"/>
    <col min="52" max="52" width="12.21875" bestFit="1" customWidth="1"/>
    <col min="53" max="53" width="11.21875" bestFit="1" customWidth="1"/>
    <col min="54" max="54" width="11.77734375" bestFit="1" customWidth="1"/>
    <col min="55" max="55" width="16.5546875" bestFit="1" customWidth="1"/>
    <col min="56" max="56" width="11.2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</cols>
  <sheetData>
    <row r="1" spans="1:72" ht="15" customHeight="1">
      <c r="A1" s="314">
        <v>43466</v>
      </c>
      <c r="B1" s="315" t="s">
        <v>33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P1" s="1">
        <v>1</v>
      </c>
      <c r="BQ1">
        <v>1</v>
      </c>
      <c r="BS1" s="1">
        <v>1</v>
      </c>
      <c r="BT1">
        <v>1</v>
      </c>
    </row>
    <row r="2" spans="1:72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P2">
        <v>1800</v>
      </c>
      <c r="BQ2">
        <v>1</v>
      </c>
      <c r="BS2">
        <v>3500</v>
      </c>
      <c r="BT2">
        <v>1</v>
      </c>
    </row>
    <row r="3" spans="1:72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29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P3">
        <f>BP2+500</f>
        <v>2300</v>
      </c>
      <c r="BQ3">
        <v>0</v>
      </c>
      <c r="BS3">
        <f>BS2+1000</f>
        <v>4500</v>
      </c>
      <c r="BT3">
        <v>1</v>
      </c>
    </row>
    <row r="4" spans="1:72" ht="15" thickBot="1">
      <c r="B4" s="3"/>
      <c r="C4" s="246"/>
      <c r="D4" s="247"/>
      <c r="E4" s="246"/>
      <c r="F4" s="247"/>
      <c r="G4" s="247"/>
      <c r="H4" s="247"/>
      <c r="I4" s="247"/>
      <c r="J4" s="247"/>
      <c r="K4" s="248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0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P4">
        <f>BP3+500</f>
        <v>2800</v>
      </c>
      <c r="BQ4">
        <v>0</v>
      </c>
      <c r="BS4">
        <f>BS3+1000</f>
        <v>5500</v>
      </c>
      <c r="BT4">
        <v>0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0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f>BP4+500</f>
        <v>3300</v>
      </c>
      <c r="BQ5">
        <v>0</v>
      </c>
      <c r="BS5">
        <f>BS4+1000</f>
        <v>6500</v>
      </c>
      <c r="BT5">
        <v>0</v>
      </c>
    </row>
    <row r="6" spans="1:72">
      <c r="A6" s="10">
        <v>43497</v>
      </c>
      <c r="B6" s="3" t="s">
        <v>46</v>
      </c>
      <c r="C6" s="22">
        <v>0</v>
      </c>
      <c r="D6" s="23">
        <v>4.1666666666666664E-2</v>
      </c>
      <c r="E6" s="101">
        <v>0.54</v>
      </c>
      <c r="F6" s="102">
        <v>0.63</v>
      </c>
      <c r="G6" s="102">
        <v>0.4</v>
      </c>
      <c r="H6" s="102">
        <v>0.32</v>
      </c>
      <c r="I6" s="102">
        <v>1.02</v>
      </c>
      <c r="J6" s="102">
        <v>0.61</v>
      </c>
      <c r="K6" s="102">
        <v>0.48</v>
      </c>
      <c r="L6" s="24">
        <f t="shared" ref="L6:L29" ca="1" si="4">T6*6</f>
        <v>120</v>
      </c>
      <c r="M6" s="297">
        <v>5</v>
      </c>
      <c r="N6" s="297">
        <v>0</v>
      </c>
      <c r="O6" s="297">
        <v>0</v>
      </c>
      <c r="P6" s="297">
        <v>0</v>
      </c>
      <c r="Q6" s="297">
        <v>0</v>
      </c>
      <c r="R6" s="297">
        <v>0</v>
      </c>
      <c r="S6" s="297">
        <v>0</v>
      </c>
      <c r="T6" s="28">
        <f t="shared" ref="T6:T29" ca="1" si="5">IFERROR(M6*M$4+N6*N$4+O6*O$4+P6*P$4+Q6*Q$4+R6*R$4+S6*S$4,"0")</f>
        <v>20</v>
      </c>
      <c r="U6" s="29">
        <v>15300</v>
      </c>
      <c r="V6" s="30">
        <v>15300</v>
      </c>
      <c r="W6" s="30">
        <v>15300</v>
      </c>
      <c r="X6" s="30">
        <v>15300</v>
      </c>
      <c r="Y6" s="30">
        <v>15300</v>
      </c>
      <c r="Z6" s="30">
        <v>15300</v>
      </c>
      <c r="AA6" s="31">
        <v>15300</v>
      </c>
      <c r="AB6" s="32">
        <f t="shared" ref="AB6:AB29" ca="1" si="6">M6*U6*AB$4</f>
        <v>306000</v>
      </c>
      <c r="AC6" s="33">
        <f t="shared" ref="AC6:AC29" ca="1" si="7">N6*V6*AC$4</f>
        <v>0</v>
      </c>
      <c r="AD6" s="33">
        <f t="shared" ref="AD6:AD29" ca="1" si="8">O6*W6*AD$4</f>
        <v>0</v>
      </c>
      <c r="AE6" s="33">
        <f t="shared" ref="AE6:AE29" ca="1" si="9">P6*X6*AE$4</f>
        <v>0</v>
      </c>
      <c r="AF6" s="33">
        <f t="shared" ref="AF6:AF29" ca="1" si="10">Q6*Y6*AF$4</f>
        <v>0</v>
      </c>
      <c r="AG6" s="33">
        <f t="shared" ref="AG6:AG29" ca="1" si="11">R6*Z6*AG$4</f>
        <v>0</v>
      </c>
      <c r="AH6" s="103">
        <f t="shared" ref="AH6:AH29" ca="1" si="12">S6*AA6*AH$4</f>
        <v>0</v>
      </c>
      <c r="AI6" s="29">
        <f t="shared" ref="AI6:AI29" ca="1" si="13">IFERROR(SUM(AB6:AH6),"")</f>
        <v>306000</v>
      </c>
      <c r="AJ6" s="33">
        <f t="shared" ref="AJ6:AJ29" ca="1" si="14">M6*AJ$4*60/$L$4*E6</f>
        <v>64.800000000000011</v>
      </c>
      <c r="AK6" s="33">
        <f t="shared" ref="AK6:AK29" ca="1" si="15">N6*AK$4*60/$L$4*F6</f>
        <v>0</v>
      </c>
      <c r="AL6" s="33">
        <f t="shared" ref="AL6:AL29" ca="1" si="16">O6*AL$4*60/$L$4*G6</f>
        <v>0</v>
      </c>
      <c r="AM6" s="33">
        <f t="shared" ref="AM6:AM29" ca="1" si="17">P6*AM$4*60/$L$4*H6</f>
        <v>0</v>
      </c>
      <c r="AN6" s="33">
        <f t="shared" ref="AN6:AN29" ca="1" si="18">Q6*AN$4*60/$L$4*I6</f>
        <v>0</v>
      </c>
      <c r="AO6" s="33">
        <f t="shared" ref="AO6:AO29" ca="1" si="19">R6*AO$4*60/$L$4*J6</f>
        <v>0</v>
      </c>
      <c r="AP6" s="33">
        <f t="shared" ref="AP6:AP29" ca="1" si="20">S6*AP$4*60/$L$4*K6</f>
        <v>0</v>
      </c>
      <c r="AQ6" s="30">
        <f t="shared" ref="AQ6:AQ29" ca="1" si="21">IFERROR(SUM(AJ6:AP6),"")</f>
        <v>64.800000000000011</v>
      </c>
      <c r="AR6" s="33">
        <f t="shared" ref="AR6:AR29" ca="1" si="22">IFERROR(AB6/AJ6,"")</f>
        <v>4722.2222222222217</v>
      </c>
      <c r="AS6" s="33" t="str">
        <f t="shared" ref="AS6:AS29" ca="1" si="23">IFERROR(AC6/AK6,"")</f>
        <v/>
      </c>
      <c r="AT6" s="33" t="str">
        <f t="shared" ref="AT6:AT29" ca="1" si="24">IFERROR(AD6/AL6,"")</f>
        <v/>
      </c>
      <c r="AU6" s="33" t="str">
        <f t="shared" ref="AU6:AU29" ca="1" si="25">IFERROR(AE6/AM6,"")</f>
        <v/>
      </c>
      <c r="AV6" s="33" t="str">
        <f t="shared" ref="AV6:AV29" ca="1" si="26">IFERROR(AF6/AN6,"")</f>
        <v/>
      </c>
      <c r="AW6" s="33" t="str">
        <f t="shared" ref="AW6:AW29" ca="1" si="27">IFERROR(AG6/AO6,"")</f>
        <v/>
      </c>
      <c r="AX6" s="33" t="str">
        <f t="shared" ref="AX6:AX29" ca="1" si="28">IFERROR(AH6/AP6,"")</f>
        <v/>
      </c>
      <c r="AY6" s="31">
        <f t="shared" ref="AY6:AY29" ca="1" si="29">IFERROR(AI6/AQ6,"")</f>
        <v>4722.2222222222217</v>
      </c>
      <c r="AZ6" s="104">
        <f t="shared" ref="AZ6:AZ29" si="30">IFERROR(U6/6/E6,"0")</f>
        <v>4722.2222222222217</v>
      </c>
      <c r="BA6" s="37">
        <f t="shared" ref="BA6:BA29" si="31">IFERROR(V6/6/F6,"0")</f>
        <v>4047.6190476190477</v>
      </c>
      <c r="BB6" s="37">
        <f t="shared" ref="BB6:BB29" si="32">IFERROR(W6/6/G6,"0")</f>
        <v>6375</v>
      </c>
      <c r="BC6" s="37">
        <f t="shared" ref="BC6:BC29" si="33">IFERROR(X6/6/H6,"0")</f>
        <v>7968.75</v>
      </c>
      <c r="BD6" s="37">
        <f t="shared" ref="BD6:BD29" si="34">IFERROR(Y6/6/I6,"0")</f>
        <v>2500</v>
      </c>
      <c r="BE6" s="37">
        <f t="shared" ref="BE6:BE29" si="35">IFERROR(Z6/6/J6,"0")</f>
        <v>4180.3278688524588</v>
      </c>
      <c r="BF6" s="37">
        <f t="shared" ref="BF6:BF29" si="36">IFERROR(AA6/6/K6,"0")</f>
        <v>5312.5</v>
      </c>
      <c r="BG6" s="38">
        <f t="shared" ref="BG6:BM6" si="37">IFERROR(VLOOKUP(AZ6,$BP$1:$BQ$7,2,TRUE),"")</f>
        <v>0</v>
      </c>
      <c r="BH6" s="38">
        <f t="shared" si="37"/>
        <v>0</v>
      </c>
      <c r="BI6" s="38">
        <f t="shared" si="37"/>
        <v>0</v>
      </c>
      <c r="BJ6" s="38">
        <f t="shared" si="37"/>
        <v>0</v>
      </c>
      <c r="BK6" s="38">
        <f t="shared" si="37"/>
        <v>0</v>
      </c>
      <c r="BL6" s="38">
        <f t="shared" si="37"/>
        <v>0</v>
      </c>
      <c r="BM6" s="38">
        <f t="shared" si="37"/>
        <v>0</v>
      </c>
      <c r="BO6" s="120"/>
      <c r="BP6">
        <f>BP5+500</f>
        <v>3800</v>
      </c>
      <c r="BQ6">
        <v>0</v>
      </c>
      <c r="BS6">
        <f>BS5+1000</f>
        <v>7500</v>
      </c>
      <c r="BT6">
        <v>0</v>
      </c>
    </row>
    <row r="7" spans="1:72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05">
        <v>0.27</v>
      </c>
      <c r="F7" s="106">
        <v>0.39</v>
      </c>
      <c r="G7" s="106">
        <v>0.46</v>
      </c>
      <c r="H7" s="106">
        <v>0.46</v>
      </c>
      <c r="I7" s="106">
        <v>0.56000000000000005</v>
      </c>
      <c r="J7" s="106">
        <v>0.24</v>
      </c>
      <c r="K7" s="106">
        <v>0.19</v>
      </c>
      <c r="L7" s="41">
        <f t="shared" ca="1" si="4"/>
        <v>0</v>
      </c>
      <c r="M7" s="297"/>
      <c r="N7" s="297"/>
      <c r="O7" s="297"/>
      <c r="P7" s="297"/>
      <c r="Q7" s="297"/>
      <c r="R7" s="297"/>
      <c r="S7" s="297"/>
      <c r="T7" s="45">
        <f t="shared" ca="1" si="5"/>
        <v>0</v>
      </c>
      <c r="U7" s="46">
        <v>10200</v>
      </c>
      <c r="V7" s="47">
        <v>10200</v>
      </c>
      <c r="W7" s="47">
        <v>10200</v>
      </c>
      <c r="X7" s="47">
        <v>10200</v>
      </c>
      <c r="Y7" s="47">
        <v>10200</v>
      </c>
      <c r="Z7" s="47">
        <v>10200</v>
      </c>
      <c r="AA7" s="48">
        <v>10200</v>
      </c>
      <c r="AB7" s="49">
        <f t="shared" ca="1" si="6"/>
        <v>0</v>
      </c>
      <c r="AC7" s="50">
        <f t="shared" ca="1" si="7"/>
        <v>0</v>
      </c>
      <c r="AD7" s="50">
        <f t="shared" ca="1" si="8"/>
        <v>0</v>
      </c>
      <c r="AE7" s="50">
        <f t="shared" ca="1" si="9"/>
        <v>0</v>
      </c>
      <c r="AF7" s="50">
        <f t="shared" ca="1" si="10"/>
        <v>0</v>
      </c>
      <c r="AG7" s="50">
        <f t="shared" ca="1" si="11"/>
        <v>0</v>
      </c>
      <c r="AH7" s="107">
        <f t="shared" ca="1" si="12"/>
        <v>0</v>
      </c>
      <c r="AI7" s="46">
        <f t="shared" ca="1" si="13"/>
        <v>0</v>
      </c>
      <c r="AJ7" s="50">
        <f t="shared" ca="1" si="14"/>
        <v>0</v>
      </c>
      <c r="AK7" s="50">
        <f t="shared" ca="1" si="15"/>
        <v>0</v>
      </c>
      <c r="AL7" s="50">
        <f t="shared" ca="1" si="16"/>
        <v>0</v>
      </c>
      <c r="AM7" s="50">
        <f t="shared" ca="1" si="17"/>
        <v>0</v>
      </c>
      <c r="AN7" s="50">
        <f t="shared" ca="1" si="18"/>
        <v>0</v>
      </c>
      <c r="AO7" s="50">
        <f t="shared" ca="1" si="19"/>
        <v>0</v>
      </c>
      <c r="AP7" s="50">
        <f t="shared" ca="1" si="20"/>
        <v>0</v>
      </c>
      <c r="AQ7" s="47">
        <f t="shared" ca="1" si="21"/>
        <v>0</v>
      </c>
      <c r="AR7" s="50" t="str">
        <f t="shared" ca="1" si="22"/>
        <v/>
      </c>
      <c r="AS7" s="50" t="str">
        <f t="shared" ca="1" si="23"/>
        <v/>
      </c>
      <c r="AT7" s="50" t="str">
        <f t="shared" ca="1" si="24"/>
        <v/>
      </c>
      <c r="AU7" s="50" t="str">
        <f t="shared" ca="1" si="25"/>
        <v/>
      </c>
      <c r="AV7" s="50" t="str">
        <f t="shared" ca="1" si="26"/>
        <v/>
      </c>
      <c r="AW7" s="50" t="str">
        <f t="shared" ca="1" si="27"/>
        <v/>
      </c>
      <c r="AX7" s="50" t="str">
        <f t="shared" ca="1" si="28"/>
        <v/>
      </c>
      <c r="AY7" s="48" t="str">
        <f t="shared" ca="1" si="29"/>
        <v/>
      </c>
      <c r="AZ7" s="104">
        <f t="shared" si="30"/>
        <v>6296.2962962962956</v>
      </c>
      <c r="BA7" s="37">
        <f t="shared" si="31"/>
        <v>4358.9743589743584</v>
      </c>
      <c r="BB7" s="37">
        <f t="shared" si="32"/>
        <v>3695.6521739130435</v>
      </c>
      <c r="BC7" s="37">
        <f t="shared" si="33"/>
        <v>3695.6521739130435</v>
      </c>
      <c r="BD7" s="37">
        <f t="shared" si="34"/>
        <v>3035.7142857142853</v>
      </c>
      <c r="BE7" s="37">
        <f t="shared" si="35"/>
        <v>7083.3333333333339</v>
      </c>
      <c r="BF7" s="37">
        <f t="shared" si="36"/>
        <v>8947.3684210526317</v>
      </c>
      <c r="BG7" s="38"/>
      <c r="BH7" s="38"/>
      <c r="BI7" s="38"/>
      <c r="BJ7" s="38"/>
      <c r="BK7" s="38"/>
      <c r="BL7" s="38"/>
      <c r="BM7" s="38"/>
      <c r="BO7" s="120"/>
      <c r="BP7">
        <f>BP6+500</f>
        <v>4300</v>
      </c>
      <c r="BQ7">
        <v>0</v>
      </c>
      <c r="BS7">
        <f>BS6+1000</f>
        <v>8500</v>
      </c>
      <c r="BT7">
        <v>0</v>
      </c>
    </row>
    <row r="8" spans="1:72">
      <c r="A8" s="10">
        <v>43556</v>
      </c>
      <c r="B8" s="3" t="s">
        <v>46</v>
      </c>
      <c r="C8" s="39">
        <v>8.3333333333333329E-2</v>
      </c>
      <c r="D8" s="40">
        <v>0.125</v>
      </c>
      <c r="E8" s="105">
        <v>0.14000000000000001</v>
      </c>
      <c r="F8" s="106">
        <v>7.0000000000000007E-2</v>
      </c>
      <c r="G8" s="106">
        <v>0.11</v>
      </c>
      <c r="H8" s="106">
        <v>0.25</v>
      </c>
      <c r="I8" s="106">
        <v>0.45</v>
      </c>
      <c r="J8" s="106">
        <v>0.08</v>
      </c>
      <c r="K8" s="106">
        <v>0.22</v>
      </c>
      <c r="L8" s="41">
        <f t="shared" ca="1" si="4"/>
        <v>0</v>
      </c>
      <c r="M8" s="297"/>
      <c r="N8" s="297"/>
      <c r="O8" s="297"/>
      <c r="P8" s="297"/>
      <c r="Q8" s="297"/>
      <c r="R8" s="297"/>
      <c r="S8" s="297"/>
      <c r="T8" s="45">
        <f t="shared" ca="1" si="5"/>
        <v>0</v>
      </c>
      <c r="U8" s="46">
        <v>4590</v>
      </c>
      <c r="V8" s="47">
        <v>4590</v>
      </c>
      <c r="W8" s="47">
        <v>4590</v>
      </c>
      <c r="X8" s="47">
        <v>4590</v>
      </c>
      <c r="Y8" s="47">
        <v>4590</v>
      </c>
      <c r="Z8" s="47">
        <v>4590</v>
      </c>
      <c r="AA8" s="48">
        <v>4590</v>
      </c>
      <c r="AB8" s="49">
        <f t="shared" ca="1" si="6"/>
        <v>0</v>
      </c>
      <c r="AC8" s="50">
        <f t="shared" ca="1" si="7"/>
        <v>0</v>
      </c>
      <c r="AD8" s="50">
        <f t="shared" ca="1" si="8"/>
        <v>0</v>
      </c>
      <c r="AE8" s="50">
        <f t="shared" ca="1" si="9"/>
        <v>0</v>
      </c>
      <c r="AF8" s="50">
        <f t="shared" ca="1" si="10"/>
        <v>0</v>
      </c>
      <c r="AG8" s="50">
        <f t="shared" ca="1" si="11"/>
        <v>0</v>
      </c>
      <c r="AH8" s="107">
        <f t="shared" ca="1" si="12"/>
        <v>0</v>
      </c>
      <c r="AI8" s="46">
        <f t="shared" ca="1" si="13"/>
        <v>0</v>
      </c>
      <c r="AJ8" s="50">
        <f t="shared" ca="1" si="14"/>
        <v>0</v>
      </c>
      <c r="AK8" s="50">
        <f t="shared" ca="1" si="15"/>
        <v>0</v>
      </c>
      <c r="AL8" s="50">
        <f t="shared" ca="1" si="16"/>
        <v>0</v>
      </c>
      <c r="AM8" s="50">
        <f t="shared" ca="1" si="17"/>
        <v>0</v>
      </c>
      <c r="AN8" s="50">
        <f t="shared" ca="1" si="18"/>
        <v>0</v>
      </c>
      <c r="AO8" s="50">
        <f t="shared" ca="1" si="19"/>
        <v>0</v>
      </c>
      <c r="AP8" s="50">
        <f t="shared" ca="1" si="20"/>
        <v>0</v>
      </c>
      <c r="AQ8" s="47">
        <f t="shared" ca="1" si="21"/>
        <v>0</v>
      </c>
      <c r="AR8" s="50" t="str">
        <f t="shared" ca="1" si="22"/>
        <v/>
      </c>
      <c r="AS8" s="50" t="str">
        <f t="shared" ca="1" si="23"/>
        <v/>
      </c>
      <c r="AT8" s="50" t="str">
        <f t="shared" ca="1" si="24"/>
        <v/>
      </c>
      <c r="AU8" s="50" t="str">
        <f t="shared" ca="1" si="25"/>
        <v/>
      </c>
      <c r="AV8" s="50" t="str">
        <f t="shared" ca="1" si="26"/>
        <v/>
      </c>
      <c r="AW8" s="50" t="str">
        <f t="shared" ca="1" si="27"/>
        <v/>
      </c>
      <c r="AX8" s="50" t="str">
        <f t="shared" ca="1" si="28"/>
        <v/>
      </c>
      <c r="AY8" s="48" t="str">
        <f t="shared" ca="1" si="29"/>
        <v/>
      </c>
      <c r="AZ8" s="104">
        <f t="shared" si="30"/>
        <v>5464.2857142857138</v>
      </c>
      <c r="BA8" s="37">
        <f t="shared" si="31"/>
        <v>10928.571428571428</v>
      </c>
      <c r="BB8" s="37">
        <f t="shared" si="32"/>
        <v>6954.545454545455</v>
      </c>
      <c r="BC8" s="37">
        <f t="shared" si="33"/>
        <v>3060</v>
      </c>
      <c r="BD8" s="37">
        <f t="shared" si="34"/>
        <v>1700</v>
      </c>
      <c r="BE8" s="37">
        <f t="shared" si="35"/>
        <v>9562.5</v>
      </c>
      <c r="BF8" s="37">
        <f t="shared" si="36"/>
        <v>3477.2727272727275</v>
      </c>
      <c r="BG8" s="38"/>
      <c r="BH8" s="38"/>
      <c r="BI8" s="38"/>
      <c r="BJ8" s="38"/>
      <c r="BK8" s="38"/>
      <c r="BL8" s="38"/>
      <c r="BM8" s="38"/>
      <c r="BO8" s="120"/>
    </row>
    <row r="9" spans="1:72">
      <c r="A9" s="10">
        <v>43586</v>
      </c>
      <c r="B9" s="3" t="s">
        <v>46</v>
      </c>
      <c r="C9" s="39">
        <v>0.125</v>
      </c>
      <c r="D9" s="40">
        <v>0.16666666666666666</v>
      </c>
      <c r="E9" s="105">
        <v>0.01</v>
      </c>
      <c r="F9" s="106">
        <v>0.12</v>
      </c>
      <c r="G9" s="106">
        <v>0.03</v>
      </c>
      <c r="H9" s="106">
        <v>0.02</v>
      </c>
      <c r="I9" s="106">
        <v>0</v>
      </c>
      <c r="J9" s="106">
        <v>0.05</v>
      </c>
      <c r="K9" s="106">
        <v>0.68</v>
      </c>
      <c r="L9" s="41">
        <f t="shared" ca="1" si="4"/>
        <v>0</v>
      </c>
      <c r="M9" s="297"/>
      <c r="N9" s="297"/>
      <c r="O9" s="297"/>
      <c r="P9" s="297"/>
      <c r="Q9" s="297"/>
      <c r="R9" s="297"/>
      <c r="S9" s="297"/>
      <c r="T9" s="45">
        <f t="shared" ca="1" si="5"/>
        <v>0</v>
      </c>
      <c r="U9" s="46">
        <v>2295</v>
      </c>
      <c r="V9" s="47">
        <v>2295</v>
      </c>
      <c r="W9" s="47">
        <v>2295</v>
      </c>
      <c r="X9" s="47">
        <v>2295</v>
      </c>
      <c r="Y9" s="47">
        <v>2295</v>
      </c>
      <c r="Z9" s="47">
        <v>2295</v>
      </c>
      <c r="AA9" s="48">
        <v>2295</v>
      </c>
      <c r="AB9" s="49">
        <f t="shared" ca="1" si="6"/>
        <v>0</v>
      </c>
      <c r="AC9" s="50">
        <f t="shared" ca="1" si="7"/>
        <v>0</v>
      </c>
      <c r="AD9" s="50">
        <f t="shared" ca="1" si="8"/>
        <v>0</v>
      </c>
      <c r="AE9" s="50">
        <f t="shared" ca="1" si="9"/>
        <v>0</v>
      </c>
      <c r="AF9" s="50">
        <f t="shared" ca="1" si="10"/>
        <v>0</v>
      </c>
      <c r="AG9" s="50">
        <f t="shared" ca="1" si="11"/>
        <v>0</v>
      </c>
      <c r="AH9" s="107">
        <f t="shared" ca="1" si="12"/>
        <v>0</v>
      </c>
      <c r="AI9" s="46">
        <f t="shared" ca="1" si="13"/>
        <v>0</v>
      </c>
      <c r="AJ9" s="50">
        <f t="shared" ca="1" si="14"/>
        <v>0</v>
      </c>
      <c r="AK9" s="50">
        <f t="shared" ca="1" si="15"/>
        <v>0</v>
      </c>
      <c r="AL9" s="50">
        <f t="shared" ca="1" si="16"/>
        <v>0</v>
      </c>
      <c r="AM9" s="50">
        <f t="shared" ca="1" si="17"/>
        <v>0</v>
      </c>
      <c r="AN9" s="50">
        <f t="shared" ca="1" si="18"/>
        <v>0</v>
      </c>
      <c r="AO9" s="50">
        <f t="shared" ca="1" si="19"/>
        <v>0</v>
      </c>
      <c r="AP9" s="50">
        <f t="shared" ca="1" si="20"/>
        <v>0</v>
      </c>
      <c r="AQ9" s="47">
        <f t="shared" ca="1" si="21"/>
        <v>0</v>
      </c>
      <c r="AR9" s="50" t="str">
        <f t="shared" ca="1" si="22"/>
        <v/>
      </c>
      <c r="AS9" s="50" t="str">
        <f t="shared" ca="1" si="23"/>
        <v/>
      </c>
      <c r="AT9" s="50" t="str">
        <f t="shared" ca="1" si="24"/>
        <v/>
      </c>
      <c r="AU9" s="50" t="str">
        <f t="shared" ca="1" si="25"/>
        <v/>
      </c>
      <c r="AV9" s="50" t="str">
        <f t="shared" ca="1" si="26"/>
        <v/>
      </c>
      <c r="AW9" s="50" t="str">
        <f t="shared" ca="1" si="27"/>
        <v/>
      </c>
      <c r="AX9" s="50" t="str">
        <f t="shared" ca="1" si="28"/>
        <v/>
      </c>
      <c r="AY9" s="48" t="str">
        <f t="shared" ca="1" si="29"/>
        <v/>
      </c>
      <c r="AZ9" s="104">
        <f t="shared" si="30"/>
        <v>38250</v>
      </c>
      <c r="BA9" s="37">
        <f t="shared" si="31"/>
        <v>3187.5</v>
      </c>
      <c r="BB9" s="37">
        <f t="shared" si="32"/>
        <v>12750</v>
      </c>
      <c r="BC9" s="37">
        <f t="shared" si="33"/>
        <v>19125</v>
      </c>
      <c r="BD9" s="37" t="str">
        <f t="shared" si="34"/>
        <v>0</v>
      </c>
      <c r="BE9" s="37">
        <f t="shared" si="35"/>
        <v>7650</v>
      </c>
      <c r="BF9" s="37">
        <f t="shared" si="36"/>
        <v>562.5</v>
      </c>
      <c r="BG9" s="38"/>
      <c r="BH9" s="38"/>
      <c r="BI9" s="38"/>
      <c r="BJ9" s="38"/>
      <c r="BK9" s="38"/>
      <c r="BL9" s="38"/>
      <c r="BM9" s="38"/>
      <c r="BO9" s="120"/>
    </row>
    <row r="10" spans="1:72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05">
        <v>0.03</v>
      </c>
      <c r="F10" s="106">
        <v>0.01</v>
      </c>
      <c r="G10" s="106">
        <v>0.01</v>
      </c>
      <c r="H10" s="106">
        <v>0.03</v>
      </c>
      <c r="I10" s="106">
        <v>0</v>
      </c>
      <c r="J10" s="106">
        <v>0.02</v>
      </c>
      <c r="K10" s="106">
        <v>0.1</v>
      </c>
      <c r="L10" s="41">
        <f t="shared" ca="1" si="4"/>
        <v>0</v>
      </c>
      <c r="M10" s="297"/>
      <c r="N10" s="297"/>
      <c r="O10" s="297"/>
      <c r="P10" s="297"/>
      <c r="Q10" s="297"/>
      <c r="R10" s="297"/>
      <c r="S10" s="297"/>
      <c r="T10" s="45">
        <f t="shared" ca="1" si="5"/>
        <v>0</v>
      </c>
      <c r="U10" s="46">
        <v>2295</v>
      </c>
      <c r="V10" s="47">
        <v>2295</v>
      </c>
      <c r="W10" s="47">
        <v>2295</v>
      </c>
      <c r="X10" s="47">
        <v>2295</v>
      </c>
      <c r="Y10" s="47">
        <v>2295</v>
      </c>
      <c r="Z10" s="47">
        <v>2295</v>
      </c>
      <c r="AA10" s="48">
        <v>2295</v>
      </c>
      <c r="AB10" s="49">
        <f t="shared" ca="1" si="6"/>
        <v>0</v>
      </c>
      <c r="AC10" s="50">
        <f t="shared" ca="1" si="7"/>
        <v>0</v>
      </c>
      <c r="AD10" s="50">
        <f t="shared" ca="1" si="8"/>
        <v>0</v>
      </c>
      <c r="AE10" s="50">
        <f t="shared" ca="1" si="9"/>
        <v>0</v>
      </c>
      <c r="AF10" s="50">
        <f t="shared" ca="1" si="10"/>
        <v>0</v>
      </c>
      <c r="AG10" s="50">
        <f t="shared" ca="1" si="11"/>
        <v>0</v>
      </c>
      <c r="AH10" s="107">
        <f t="shared" ca="1" si="12"/>
        <v>0</v>
      </c>
      <c r="AI10" s="46">
        <f t="shared" ca="1" si="13"/>
        <v>0</v>
      </c>
      <c r="AJ10" s="50">
        <f t="shared" ca="1" si="14"/>
        <v>0</v>
      </c>
      <c r="AK10" s="50">
        <f t="shared" ca="1" si="15"/>
        <v>0</v>
      </c>
      <c r="AL10" s="50">
        <f t="shared" ca="1" si="16"/>
        <v>0</v>
      </c>
      <c r="AM10" s="50">
        <f t="shared" ca="1" si="17"/>
        <v>0</v>
      </c>
      <c r="AN10" s="50">
        <f t="shared" ca="1" si="18"/>
        <v>0</v>
      </c>
      <c r="AO10" s="50">
        <f t="shared" ca="1" si="19"/>
        <v>0</v>
      </c>
      <c r="AP10" s="50">
        <f t="shared" ca="1" si="20"/>
        <v>0</v>
      </c>
      <c r="AQ10" s="47">
        <f t="shared" ca="1" si="21"/>
        <v>0</v>
      </c>
      <c r="AR10" s="50" t="str">
        <f t="shared" ca="1" si="22"/>
        <v/>
      </c>
      <c r="AS10" s="50" t="str">
        <f t="shared" ca="1" si="23"/>
        <v/>
      </c>
      <c r="AT10" s="50" t="str">
        <f t="shared" ca="1" si="24"/>
        <v/>
      </c>
      <c r="AU10" s="50" t="str">
        <f t="shared" ca="1" si="25"/>
        <v/>
      </c>
      <c r="AV10" s="50" t="str">
        <f t="shared" ca="1" si="26"/>
        <v/>
      </c>
      <c r="AW10" s="50" t="str">
        <f t="shared" ca="1" si="27"/>
        <v/>
      </c>
      <c r="AX10" s="50" t="str">
        <f t="shared" ca="1" si="28"/>
        <v/>
      </c>
      <c r="AY10" s="48" t="str">
        <f t="shared" ca="1" si="29"/>
        <v/>
      </c>
      <c r="AZ10" s="104">
        <f t="shared" si="30"/>
        <v>12750</v>
      </c>
      <c r="BA10" s="37">
        <f t="shared" si="31"/>
        <v>38250</v>
      </c>
      <c r="BB10" s="37">
        <f t="shared" si="32"/>
        <v>38250</v>
      </c>
      <c r="BC10" s="37">
        <f t="shared" si="33"/>
        <v>12750</v>
      </c>
      <c r="BD10" s="37" t="str">
        <f t="shared" si="34"/>
        <v>0</v>
      </c>
      <c r="BE10" s="37">
        <f t="shared" si="35"/>
        <v>19125</v>
      </c>
      <c r="BF10" s="37">
        <f t="shared" si="36"/>
        <v>3825</v>
      </c>
      <c r="BG10" s="38"/>
      <c r="BH10" s="38"/>
      <c r="BI10" s="38"/>
      <c r="BJ10" s="38"/>
      <c r="BK10" s="38"/>
      <c r="BL10" s="38"/>
      <c r="BM10" s="38"/>
      <c r="BO10" s="120"/>
    </row>
    <row r="11" spans="1:72">
      <c r="A11" s="10">
        <v>43647</v>
      </c>
      <c r="B11" s="3" t="s">
        <v>46</v>
      </c>
      <c r="C11" s="39">
        <v>0.20833333333333334</v>
      </c>
      <c r="D11" s="40">
        <v>0.25</v>
      </c>
      <c r="E11" s="105">
        <v>0.01</v>
      </c>
      <c r="F11" s="106">
        <v>0</v>
      </c>
      <c r="G11" s="106">
        <v>0</v>
      </c>
      <c r="H11" s="106">
        <v>0.02</v>
      </c>
      <c r="I11" s="106">
        <v>0</v>
      </c>
      <c r="J11" s="106">
        <v>0.01</v>
      </c>
      <c r="K11" s="106">
        <v>0</v>
      </c>
      <c r="L11" s="41">
        <f t="shared" ca="1" si="4"/>
        <v>0</v>
      </c>
      <c r="M11" s="297"/>
      <c r="N11" s="297"/>
      <c r="O11" s="297"/>
      <c r="P11" s="297"/>
      <c r="Q11" s="297"/>
      <c r="R11" s="297"/>
      <c r="S11" s="297"/>
      <c r="T11" s="45">
        <f t="shared" ca="1" si="5"/>
        <v>0</v>
      </c>
      <c r="U11" s="46">
        <v>2295</v>
      </c>
      <c r="V11" s="47">
        <v>2295</v>
      </c>
      <c r="W11" s="47">
        <v>2295</v>
      </c>
      <c r="X11" s="47">
        <v>2295</v>
      </c>
      <c r="Y11" s="47">
        <v>2295</v>
      </c>
      <c r="Z11" s="47">
        <v>2295</v>
      </c>
      <c r="AA11" s="48">
        <v>2295</v>
      </c>
      <c r="AB11" s="49">
        <f t="shared" ca="1" si="6"/>
        <v>0</v>
      </c>
      <c r="AC11" s="50">
        <f t="shared" ca="1" si="7"/>
        <v>0</v>
      </c>
      <c r="AD11" s="50">
        <f t="shared" ca="1" si="8"/>
        <v>0</v>
      </c>
      <c r="AE11" s="50">
        <f t="shared" ca="1" si="9"/>
        <v>0</v>
      </c>
      <c r="AF11" s="50">
        <f t="shared" ca="1" si="10"/>
        <v>0</v>
      </c>
      <c r="AG11" s="50">
        <f t="shared" ca="1" si="11"/>
        <v>0</v>
      </c>
      <c r="AH11" s="107">
        <f t="shared" ca="1" si="12"/>
        <v>0</v>
      </c>
      <c r="AI11" s="46">
        <f t="shared" ca="1" si="13"/>
        <v>0</v>
      </c>
      <c r="AJ11" s="50">
        <f t="shared" ca="1" si="14"/>
        <v>0</v>
      </c>
      <c r="AK11" s="50">
        <f t="shared" ca="1" si="15"/>
        <v>0</v>
      </c>
      <c r="AL11" s="50">
        <f t="shared" ca="1" si="16"/>
        <v>0</v>
      </c>
      <c r="AM11" s="50">
        <f t="shared" ca="1" si="17"/>
        <v>0</v>
      </c>
      <c r="AN11" s="50">
        <f t="shared" ca="1" si="18"/>
        <v>0</v>
      </c>
      <c r="AO11" s="50">
        <f t="shared" ca="1" si="19"/>
        <v>0</v>
      </c>
      <c r="AP11" s="50">
        <f t="shared" ca="1" si="20"/>
        <v>0</v>
      </c>
      <c r="AQ11" s="47">
        <f t="shared" ca="1" si="21"/>
        <v>0</v>
      </c>
      <c r="AR11" s="50" t="str">
        <f t="shared" ca="1" si="22"/>
        <v/>
      </c>
      <c r="AS11" s="50" t="str">
        <f t="shared" ca="1" si="23"/>
        <v/>
      </c>
      <c r="AT11" s="50" t="str">
        <f t="shared" ca="1" si="24"/>
        <v/>
      </c>
      <c r="AU11" s="50" t="str">
        <f t="shared" ca="1" si="25"/>
        <v/>
      </c>
      <c r="AV11" s="50" t="str">
        <f t="shared" ca="1" si="26"/>
        <v/>
      </c>
      <c r="AW11" s="50" t="str">
        <f t="shared" ca="1" si="27"/>
        <v/>
      </c>
      <c r="AX11" s="50" t="str">
        <f t="shared" ca="1" si="28"/>
        <v/>
      </c>
      <c r="AY11" s="48" t="str">
        <f t="shared" ca="1" si="29"/>
        <v/>
      </c>
      <c r="AZ11" s="104">
        <f t="shared" si="30"/>
        <v>38250</v>
      </c>
      <c r="BA11" s="37" t="str">
        <f t="shared" si="31"/>
        <v>0</v>
      </c>
      <c r="BB11" s="37" t="str">
        <f t="shared" si="32"/>
        <v>0</v>
      </c>
      <c r="BC11" s="37">
        <f t="shared" si="33"/>
        <v>19125</v>
      </c>
      <c r="BD11" s="37" t="str">
        <f t="shared" si="34"/>
        <v>0</v>
      </c>
      <c r="BE11" s="37">
        <f t="shared" si="35"/>
        <v>38250</v>
      </c>
      <c r="BF11" s="37" t="str">
        <f t="shared" si="36"/>
        <v>0</v>
      </c>
      <c r="BG11" s="38"/>
      <c r="BH11" s="38"/>
      <c r="BI11" s="38"/>
      <c r="BJ11" s="38"/>
      <c r="BK11" s="38"/>
      <c r="BL11" s="38"/>
      <c r="BM11" s="38"/>
      <c r="BO11" s="120"/>
    </row>
    <row r="12" spans="1:72">
      <c r="A12" s="10">
        <v>43678</v>
      </c>
      <c r="B12" s="3" t="s">
        <v>46</v>
      </c>
      <c r="C12" s="39">
        <v>0.25</v>
      </c>
      <c r="D12" s="40">
        <v>0.29166666666666669</v>
      </c>
      <c r="E12" s="105">
        <v>0.01</v>
      </c>
      <c r="F12" s="106">
        <v>0.02</v>
      </c>
      <c r="G12" s="106">
        <v>0.02</v>
      </c>
      <c r="H12" s="106">
        <v>0</v>
      </c>
      <c r="I12" s="106">
        <v>0</v>
      </c>
      <c r="J12" s="106">
        <v>0.02</v>
      </c>
      <c r="K12" s="106">
        <v>0.01</v>
      </c>
      <c r="L12" s="41">
        <f t="shared" ca="1" si="4"/>
        <v>0</v>
      </c>
      <c r="M12" s="297"/>
      <c r="N12" s="297"/>
      <c r="O12" s="297"/>
      <c r="P12" s="297"/>
      <c r="Q12" s="297"/>
      <c r="R12" s="297"/>
      <c r="S12" s="297"/>
      <c r="T12" s="45">
        <f t="shared" ca="1" si="5"/>
        <v>0</v>
      </c>
      <c r="U12" s="46">
        <v>2295</v>
      </c>
      <c r="V12" s="47">
        <v>2295</v>
      </c>
      <c r="W12" s="47">
        <v>2295</v>
      </c>
      <c r="X12" s="47">
        <v>2295</v>
      </c>
      <c r="Y12" s="47">
        <v>2295</v>
      </c>
      <c r="Z12" s="47">
        <v>2295</v>
      </c>
      <c r="AA12" s="48">
        <v>2295</v>
      </c>
      <c r="AB12" s="49">
        <f t="shared" ca="1" si="6"/>
        <v>0</v>
      </c>
      <c r="AC12" s="50">
        <f t="shared" ca="1" si="7"/>
        <v>0</v>
      </c>
      <c r="AD12" s="50">
        <f t="shared" ca="1" si="8"/>
        <v>0</v>
      </c>
      <c r="AE12" s="50">
        <f t="shared" ca="1" si="9"/>
        <v>0</v>
      </c>
      <c r="AF12" s="50">
        <f t="shared" ca="1" si="10"/>
        <v>0</v>
      </c>
      <c r="AG12" s="50">
        <f t="shared" ca="1" si="11"/>
        <v>0</v>
      </c>
      <c r="AH12" s="107">
        <f t="shared" ca="1" si="12"/>
        <v>0</v>
      </c>
      <c r="AI12" s="46">
        <f t="shared" ca="1" si="13"/>
        <v>0</v>
      </c>
      <c r="AJ12" s="50">
        <f t="shared" ca="1" si="14"/>
        <v>0</v>
      </c>
      <c r="AK12" s="50">
        <f t="shared" ca="1" si="15"/>
        <v>0</v>
      </c>
      <c r="AL12" s="50">
        <f t="shared" ca="1" si="16"/>
        <v>0</v>
      </c>
      <c r="AM12" s="50">
        <f t="shared" ca="1" si="17"/>
        <v>0</v>
      </c>
      <c r="AN12" s="50">
        <f t="shared" ca="1" si="18"/>
        <v>0</v>
      </c>
      <c r="AO12" s="50">
        <f t="shared" ca="1" si="19"/>
        <v>0</v>
      </c>
      <c r="AP12" s="50">
        <f t="shared" ca="1" si="20"/>
        <v>0</v>
      </c>
      <c r="AQ12" s="47">
        <f t="shared" ca="1" si="21"/>
        <v>0</v>
      </c>
      <c r="AR12" s="50" t="str">
        <f t="shared" ca="1" si="22"/>
        <v/>
      </c>
      <c r="AS12" s="50" t="str">
        <f t="shared" ca="1" si="23"/>
        <v/>
      </c>
      <c r="AT12" s="50" t="str">
        <f t="shared" ca="1" si="24"/>
        <v/>
      </c>
      <c r="AU12" s="50" t="str">
        <f t="shared" ca="1" si="25"/>
        <v/>
      </c>
      <c r="AV12" s="50" t="str">
        <f t="shared" ca="1" si="26"/>
        <v/>
      </c>
      <c r="AW12" s="50" t="str">
        <f t="shared" ca="1" si="27"/>
        <v/>
      </c>
      <c r="AX12" s="50" t="str">
        <f t="shared" ca="1" si="28"/>
        <v/>
      </c>
      <c r="AY12" s="48" t="str">
        <f t="shared" ca="1" si="29"/>
        <v/>
      </c>
      <c r="AZ12" s="104">
        <f t="shared" si="30"/>
        <v>38250</v>
      </c>
      <c r="BA12" s="37">
        <f t="shared" si="31"/>
        <v>19125</v>
      </c>
      <c r="BB12" s="37">
        <f t="shared" si="32"/>
        <v>19125</v>
      </c>
      <c r="BC12" s="37" t="str">
        <f t="shared" si="33"/>
        <v>0</v>
      </c>
      <c r="BD12" s="37" t="str">
        <f t="shared" si="34"/>
        <v>0</v>
      </c>
      <c r="BE12" s="37">
        <f t="shared" si="35"/>
        <v>19125</v>
      </c>
      <c r="BF12" s="37">
        <f t="shared" si="36"/>
        <v>38250</v>
      </c>
      <c r="BG12" s="38"/>
      <c r="BH12" s="38"/>
      <c r="BI12" s="38"/>
      <c r="BJ12" s="38"/>
      <c r="BK12" s="38"/>
      <c r="BL12" s="38"/>
      <c r="BM12" s="38"/>
      <c r="BO12" s="120"/>
    </row>
    <row r="13" spans="1:72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05">
        <v>0.05</v>
      </c>
      <c r="F13" s="106">
        <v>0.1</v>
      </c>
      <c r="G13" s="106">
        <v>0.12</v>
      </c>
      <c r="H13" s="106">
        <v>0.1</v>
      </c>
      <c r="I13" s="106">
        <v>0.16</v>
      </c>
      <c r="J13" s="106">
        <v>0.03</v>
      </c>
      <c r="K13" s="106">
        <v>0.02</v>
      </c>
      <c r="L13" s="41">
        <f t="shared" ca="1" si="4"/>
        <v>138</v>
      </c>
      <c r="M13" s="297">
        <v>1</v>
      </c>
      <c r="N13" s="297">
        <v>0</v>
      </c>
      <c r="O13" s="297">
        <v>1</v>
      </c>
      <c r="P13" s="297">
        <v>1</v>
      </c>
      <c r="Q13" s="297">
        <v>1</v>
      </c>
      <c r="R13" s="297">
        <v>0</v>
      </c>
      <c r="S13" s="297">
        <v>1</v>
      </c>
      <c r="T13" s="45">
        <f t="shared" ca="1" si="5"/>
        <v>23</v>
      </c>
      <c r="U13" s="46">
        <v>2295</v>
      </c>
      <c r="V13" s="47">
        <v>2295</v>
      </c>
      <c r="W13" s="47">
        <v>2295</v>
      </c>
      <c r="X13" s="47">
        <v>2295</v>
      </c>
      <c r="Y13" s="47">
        <v>2295</v>
      </c>
      <c r="Z13" s="47">
        <v>2295</v>
      </c>
      <c r="AA13" s="48">
        <v>2295</v>
      </c>
      <c r="AB13" s="49">
        <f t="shared" ca="1" si="6"/>
        <v>9180</v>
      </c>
      <c r="AC13" s="50">
        <f t="shared" ca="1" si="7"/>
        <v>0</v>
      </c>
      <c r="AD13" s="50">
        <f t="shared" ca="1" si="8"/>
        <v>11475</v>
      </c>
      <c r="AE13" s="50">
        <f t="shared" ca="1" si="9"/>
        <v>11475</v>
      </c>
      <c r="AF13" s="50">
        <f t="shared" ca="1" si="10"/>
        <v>11475</v>
      </c>
      <c r="AG13" s="50">
        <f t="shared" ca="1" si="11"/>
        <v>0</v>
      </c>
      <c r="AH13" s="107">
        <f t="shared" ca="1" si="12"/>
        <v>9180</v>
      </c>
      <c r="AI13" s="46">
        <f t="shared" ca="1" si="13"/>
        <v>52785</v>
      </c>
      <c r="AJ13" s="50">
        <f t="shared" ca="1" si="14"/>
        <v>1.2000000000000002</v>
      </c>
      <c r="AK13" s="50">
        <f t="shared" ca="1" si="15"/>
        <v>0</v>
      </c>
      <c r="AL13" s="50">
        <f t="shared" ca="1" si="16"/>
        <v>3.5999999999999996</v>
      </c>
      <c r="AM13" s="50">
        <f t="shared" ca="1" si="17"/>
        <v>3</v>
      </c>
      <c r="AN13" s="50">
        <f t="shared" ca="1" si="18"/>
        <v>4.8</v>
      </c>
      <c r="AO13" s="50">
        <f t="shared" ca="1" si="19"/>
        <v>0</v>
      </c>
      <c r="AP13" s="50">
        <f t="shared" ca="1" si="20"/>
        <v>0.48</v>
      </c>
      <c r="AQ13" s="47">
        <f t="shared" ca="1" si="21"/>
        <v>13.08</v>
      </c>
      <c r="AR13" s="50">
        <f t="shared" ca="1" si="22"/>
        <v>7649.9999999999991</v>
      </c>
      <c r="AS13" s="50" t="str">
        <f t="shared" ca="1" si="23"/>
        <v/>
      </c>
      <c r="AT13" s="50">
        <f t="shared" ca="1" si="24"/>
        <v>3187.5000000000005</v>
      </c>
      <c r="AU13" s="50">
        <f t="shared" ca="1" si="25"/>
        <v>3825</v>
      </c>
      <c r="AV13" s="50">
        <f t="shared" ca="1" si="26"/>
        <v>2390.625</v>
      </c>
      <c r="AW13" s="50" t="str">
        <f t="shared" ca="1" si="27"/>
        <v/>
      </c>
      <c r="AX13" s="50">
        <f t="shared" ca="1" si="28"/>
        <v>19125</v>
      </c>
      <c r="AY13" s="48">
        <f t="shared" ca="1" si="29"/>
        <v>4035.5504587155965</v>
      </c>
      <c r="AZ13" s="104">
        <f t="shared" si="30"/>
        <v>7650</v>
      </c>
      <c r="BA13" s="37">
        <f t="shared" si="31"/>
        <v>3825</v>
      </c>
      <c r="BB13" s="37">
        <f t="shared" si="32"/>
        <v>3187.5</v>
      </c>
      <c r="BC13" s="37">
        <f t="shared" si="33"/>
        <v>3825</v>
      </c>
      <c r="BD13" s="37">
        <f t="shared" si="34"/>
        <v>2390.625</v>
      </c>
      <c r="BE13" s="37">
        <f t="shared" si="35"/>
        <v>12750</v>
      </c>
      <c r="BF13" s="37">
        <f t="shared" si="36"/>
        <v>19125</v>
      </c>
      <c r="BG13" s="38">
        <f t="shared" ref="BG13:BG25" si="38">IFERROR(VLOOKUP(AZ13,$BP$1:$BQ$7,2,TRUE),"")</f>
        <v>0</v>
      </c>
      <c r="BH13" s="38">
        <f t="shared" ref="BH13:BH25" si="39">IFERROR(VLOOKUP(BA13,$BP$1:$BQ$7,2,TRUE),"")</f>
        <v>0</v>
      </c>
      <c r="BI13" s="38">
        <f t="shared" ref="BI13:BI25" si="40">IFERROR(VLOOKUP(BB13,$BP$1:$BQ$7,2,TRUE),"")</f>
        <v>0</v>
      </c>
      <c r="BJ13" s="38">
        <f t="shared" ref="BJ13:BJ25" si="41">IFERROR(VLOOKUP(BC13,$BP$1:$BQ$7,2,TRUE),"")</f>
        <v>0</v>
      </c>
      <c r="BK13" s="38">
        <f t="shared" ref="BK13:BK25" si="42">IFERROR(VLOOKUP(BD13,$BP$1:$BQ$7,2,TRUE),"")</f>
        <v>0</v>
      </c>
      <c r="BL13" s="38">
        <f t="shared" ref="BL13:BL25" si="43">IFERROR(VLOOKUP(BE13,$BP$1:$BQ$7,2,TRUE),"")</f>
        <v>0</v>
      </c>
      <c r="BM13" s="38">
        <f t="shared" ref="BM13:BM25" si="44">IFERROR(VLOOKUP(BF13,$BP$1:$BQ$7,2,TRUE),"")</f>
        <v>0</v>
      </c>
      <c r="BO13" s="120"/>
    </row>
    <row r="14" spans="1:72">
      <c r="A14" s="10">
        <v>43739</v>
      </c>
      <c r="B14" s="3" t="s">
        <v>50</v>
      </c>
      <c r="C14" s="39">
        <v>0.33333333333333331</v>
      </c>
      <c r="D14" s="40">
        <v>0.375</v>
      </c>
      <c r="E14" s="105">
        <v>0.14000000000000001</v>
      </c>
      <c r="F14" s="106">
        <v>0.26</v>
      </c>
      <c r="G14" s="106">
        <v>0.46</v>
      </c>
      <c r="H14" s="106">
        <v>0.2</v>
      </c>
      <c r="I14" s="106">
        <v>0.22</v>
      </c>
      <c r="J14" s="106">
        <v>0.17</v>
      </c>
      <c r="K14" s="106">
        <v>0.27</v>
      </c>
      <c r="L14" s="41">
        <f t="shared" ca="1" si="4"/>
        <v>324</v>
      </c>
      <c r="M14" s="297">
        <v>0</v>
      </c>
      <c r="N14" s="297">
        <v>5</v>
      </c>
      <c r="O14" s="297">
        <v>5</v>
      </c>
      <c r="P14" s="297">
        <v>0</v>
      </c>
      <c r="Q14" s="297">
        <v>1</v>
      </c>
      <c r="R14" s="297">
        <v>0</v>
      </c>
      <c r="S14" s="297">
        <v>1</v>
      </c>
      <c r="T14" s="45">
        <f t="shared" ca="1" si="5"/>
        <v>54</v>
      </c>
      <c r="U14" s="46">
        <v>8500</v>
      </c>
      <c r="V14" s="46">
        <v>8500</v>
      </c>
      <c r="W14" s="46">
        <v>8500</v>
      </c>
      <c r="X14" s="46">
        <v>8500</v>
      </c>
      <c r="Y14" s="46">
        <v>8500</v>
      </c>
      <c r="Z14" s="46">
        <v>8500</v>
      </c>
      <c r="AA14" s="46">
        <v>8500</v>
      </c>
      <c r="AB14" s="49">
        <f t="shared" ca="1" si="6"/>
        <v>0</v>
      </c>
      <c r="AC14" s="50">
        <f t="shared" ca="1" si="7"/>
        <v>170000</v>
      </c>
      <c r="AD14" s="50">
        <f t="shared" ca="1" si="8"/>
        <v>212500</v>
      </c>
      <c r="AE14" s="50">
        <f t="shared" ca="1" si="9"/>
        <v>0</v>
      </c>
      <c r="AF14" s="50">
        <f t="shared" ca="1" si="10"/>
        <v>42500</v>
      </c>
      <c r="AG14" s="50">
        <f t="shared" ca="1" si="11"/>
        <v>0</v>
      </c>
      <c r="AH14" s="107">
        <f t="shared" ca="1" si="12"/>
        <v>34000</v>
      </c>
      <c r="AI14" s="46">
        <f t="shared" ca="1" si="13"/>
        <v>459000</v>
      </c>
      <c r="AJ14" s="50">
        <f t="shared" ca="1" si="14"/>
        <v>0</v>
      </c>
      <c r="AK14" s="50">
        <f t="shared" ca="1" si="15"/>
        <v>31.200000000000003</v>
      </c>
      <c r="AL14" s="50">
        <f t="shared" ca="1" si="16"/>
        <v>69</v>
      </c>
      <c r="AM14" s="50">
        <f t="shared" ca="1" si="17"/>
        <v>0</v>
      </c>
      <c r="AN14" s="50">
        <f t="shared" ca="1" si="18"/>
        <v>6.6</v>
      </c>
      <c r="AO14" s="50">
        <f t="shared" ca="1" si="19"/>
        <v>0</v>
      </c>
      <c r="AP14" s="50">
        <f t="shared" ca="1" si="20"/>
        <v>6.48</v>
      </c>
      <c r="AQ14" s="47">
        <f t="shared" ca="1" si="21"/>
        <v>113.28</v>
      </c>
      <c r="AR14" s="50" t="str">
        <f t="shared" ca="1" si="22"/>
        <v/>
      </c>
      <c r="AS14" s="50">
        <f t="shared" ca="1" si="23"/>
        <v>5448.7179487179483</v>
      </c>
      <c r="AT14" s="50">
        <f t="shared" ca="1" si="24"/>
        <v>3079.710144927536</v>
      </c>
      <c r="AU14" s="50" t="str">
        <f t="shared" ca="1" si="25"/>
        <v/>
      </c>
      <c r="AV14" s="50">
        <f t="shared" ca="1" si="26"/>
        <v>6439.3939393939399</v>
      </c>
      <c r="AW14" s="50" t="str">
        <f t="shared" ca="1" si="27"/>
        <v/>
      </c>
      <c r="AX14" s="50">
        <f t="shared" ca="1" si="28"/>
        <v>5246.9135802469136</v>
      </c>
      <c r="AY14" s="48">
        <f t="shared" ca="1" si="29"/>
        <v>4051.906779661017</v>
      </c>
      <c r="AZ14" s="104">
        <f t="shared" si="30"/>
        <v>10119.047619047618</v>
      </c>
      <c r="BA14" s="37">
        <f t="shared" si="31"/>
        <v>5448.7179487179492</v>
      </c>
      <c r="BB14" s="37">
        <f t="shared" si="32"/>
        <v>3079.7101449275365</v>
      </c>
      <c r="BC14" s="37">
        <f t="shared" si="33"/>
        <v>7083.333333333333</v>
      </c>
      <c r="BD14" s="37">
        <f t="shared" si="34"/>
        <v>6439.3939393939399</v>
      </c>
      <c r="BE14" s="37">
        <f t="shared" si="35"/>
        <v>8333.3333333333339</v>
      </c>
      <c r="BF14" s="37">
        <f t="shared" si="36"/>
        <v>5246.9135802469136</v>
      </c>
      <c r="BG14" s="38">
        <f t="shared" si="38"/>
        <v>0</v>
      </c>
      <c r="BH14" s="38">
        <f t="shared" si="39"/>
        <v>0</v>
      </c>
      <c r="BI14" s="38">
        <f t="shared" si="40"/>
        <v>0</v>
      </c>
      <c r="BJ14" s="38">
        <f t="shared" si="41"/>
        <v>0</v>
      </c>
      <c r="BK14" s="38">
        <f t="shared" si="42"/>
        <v>0</v>
      </c>
      <c r="BL14" s="38">
        <f t="shared" si="43"/>
        <v>0</v>
      </c>
      <c r="BM14" s="38">
        <f t="shared" si="44"/>
        <v>0</v>
      </c>
      <c r="BO14" s="120"/>
    </row>
    <row r="15" spans="1:72">
      <c r="A15" s="10">
        <v>43770</v>
      </c>
      <c r="B15" s="3" t="s">
        <v>50</v>
      </c>
      <c r="C15" s="39">
        <v>0.375</v>
      </c>
      <c r="D15" s="40">
        <v>0.41666666666666669</v>
      </c>
      <c r="E15" s="105">
        <v>0.75</v>
      </c>
      <c r="F15" s="106">
        <v>0.33</v>
      </c>
      <c r="G15" s="106">
        <v>0.85</v>
      </c>
      <c r="H15" s="106">
        <v>0.34</v>
      </c>
      <c r="I15" s="106">
        <v>0.39</v>
      </c>
      <c r="J15" s="106">
        <v>0.6</v>
      </c>
      <c r="K15" s="106">
        <v>0.6</v>
      </c>
      <c r="L15" s="41">
        <f t="shared" ca="1" si="4"/>
        <v>0</v>
      </c>
      <c r="M15" s="297">
        <v>0</v>
      </c>
      <c r="N15" s="297">
        <v>0</v>
      </c>
      <c r="O15" s="297">
        <v>0</v>
      </c>
      <c r="P15" s="297">
        <v>0</v>
      </c>
      <c r="Q15" s="297">
        <v>0</v>
      </c>
      <c r="R15" s="297">
        <v>0</v>
      </c>
      <c r="S15" s="297">
        <v>0</v>
      </c>
      <c r="T15" s="45">
        <f t="shared" ca="1" si="5"/>
        <v>0</v>
      </c>
      <c r="U15" s="46">
        <v>17000</v>
      </c>
      <c r="V15" s="47">
        <v>17000</v>
      </c>
      <c r="W15" s="47">
        <v>17000</v>
      </c>
      <c r="X15" s="47">
        <v>17000</v>
      </c>
      <c r="Y15" s="47">
        <v>17000</v>
      </c>
      <c r="Z15" s="47">
        <v>17000</v>
      </c>
      <c r="AA15" s="48">
        <v>17000</v>
      </c>
      <c r="AB15" s="49">
        <f t="shared" ca="1" si="6"/>
        <v>0</v>
      </c>
      <c r="AC15" s="50">
        <f t="shared" ca="1" si="7"/>
        <v>0</v>
      </c>
      <c r="AD15" s="50">
        <f t="shared" ca="1" si="8"/>
        <v>0</v>
      </c>
      <c r="AE15" s="50">
        <f t="shared" ca="1" si="9"/>
        <v>0</v>
      </c>
      <c r="AF15" s="50">
        <f t="shared" ca="1" si="10"/>
        <v>0</v>
      </c>
      <c r="AG15" s="50">
        <f t="shared" ca="1" si="11"/>
        <v>0</v>
      </c>
      <c r="AH15" s="107">
        <f t="shared" ca="1" si="12"/>
        <v>0</v>
      </c>
      <c r="AI15" s="46">
        <f t="shared" ca="1" si="13"/>
        <v>0</v>
      </c>
      <c r="AJ15" s="50">
        <f t="shared" ca="1" si="14"/>
        <v>0</v>
      </c>
      <c r="AK15" s="50">
        <f t="shared" ca="1" si="15"/>
        <v>0</v>
      </c>
      <c r="AL15" s="50">
        <f t="shared" ca="1" si="16"/>
        <v>0</v>
      </c>
      <c r="AM15" s="50">
        <f t="shared" ca="1" si="17"/>
        <v>0</v>
      </c>
      <c r="AN15" s="50">
        <f t="shared" ca="1" si="18"/>
        <v>0</v>
      </c>
      <c r="AO15" s="50">
        <f t="shared" ca="1" si="19"/>
        <v>0</v>
      </c>
      <c r="AP15" s="50">
        <f t="shared" ca="1" si="20"/>
        <v>0</v>
      </c>
      <c r="AQ15" s="47">
        <f t="shared" ca="1" si="21"/>
        <v>0</v>
      </c>
      <c r="AR15" s="50" t="str">
        <f t="shared" ca="1" si="22"/>
        <v/>
      </c>
      <c r="AS15" s="50" t="str">
        <f t="shared" ca="1" si="23"/>
        <v/>
      </c>
      <c r="AT15" s="50" t="str">
        <f t="shared" ca="1" si="24"/>
        <v/>
      </c>
      <c r="AU15" s="50" t="str">
        <f t="shared" ca="1" si="25"/>
        <v/>
      </c>
      <c r="AV15" s="50" t="str">
        <f t="shared" ca="1" si="26"/>
        <v/>
      </c>
      <c r="AW15" s="50" t="str">
        <f t="shared" ca="1" si="27"/>
        <v/>
      </c>
      <c r="AX15" s="50" t="str">
        <f t="shared" ca="1" si="28"/>
        <v/>
      </c>
      <c r="AY15" s="108" t="str">
        <f t="shared" ca="1" si="29"/>
        <v/>
      </c>
      <c r="AZ15" s="104">
        <f t="shared" si="30"/>
        <v>3777.7777777777778</v>
      </c>
      <c r="BA15" s="37">
        <f t="shared" si="31"/>
        <v>8585.8585858585866</v>
      </c>
      <c r="BB15" s="37">
        <f t="shared" si="32"/>
        <v>3333.3333333333335</v>
      </c>
      <c r="BC15" s="37">
        <f t="shared" si="33"/>
        <v>8333.3333333333339</v>
      </c>
      <c r="BD15" s="37">
        <f t="shared" si="34"/>
        <v>7264.9572649572647</v>
      </c>
      <c r="BE15" s="37">
        <f t="shared" si="35"/>
        <v>4722.2222222222226</v>
      </c>
      <c r="BF15" s="37">
        <f t="shared" si="36"/>
        <v>4722.2222222222226</v>
      </c>
      <c r="BG15" s="38">
        <f t="shared" si="38"/>
        <v>0</v>
      </c>
      <c r="BH15" s="38">
        <f t="shared" si="39"/>
        <v>0</v>
      </c>
      <c r="BI15" s="38">
        <f t="shared" si="40"/>
        <v>0</v>
      </c>
      <c r="BJ15" s="38">
        <f t="shared" si="41"/>
        <v>0</v>
      </c>
      <c r="BK15" s="38">
        <f t="shared" si="42"/>
        <v>0</v>
      </c>
      <c r="BL15" s="38">
        <f t="shared" si="43"/>
        <v>0</v>
      </c>
      <c r="BM15" s="38">
        <f t="shared" si="44"/>
        <v>0</v>
      </c>
      <c r="BO15" s="120"/>
    </row>
    <row r="16" spans="1:72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05">
        <v>0.37</v>
      </c>
      <c r="F16" s="106">
        <v>0.42</v>
      </c>
      <c r="G16" s="106">
        <v>0.24</v>
      </c>
      <c r="H16" s="106">
        <v>0.62</v>
      </c>
      <c r="I16" s="106">
        <v>0.53</v>
      </c>
      <c r="J16" s="106">
        <v>0.69</v>
      </c>
      <c r="K16" s="106">
        <v>0.73</v>
      </c>
      <c r="L16" s="41">
        <f t="shared" ca="1" si="4"/>
        <v>0</v>
      </c>
      <c r="M16" s="297">
        <v>0</v>
      </c>
      <c r="N16" s="297">
        <v>0</v>
      </c>
      <c r="O16" s="297">
        <v>0</v>
      </c>
      <c r="P16" s="297">
        <v>0</v>
      </c>
      <c r="Q16" s="297">
        <v>0</v>
      </c>
      <c r="R16" s="297">
        <v>0</v>
      </c>
      <c r="S16" s="297">
        <v>0</v>
      </c>
      <c r="T16" s="45">
        <f t="shared" ca="1" si="5"/>
        <v>0</v>
      </c>
      <c r="U16" s="46">
        <v>17000</v>
      </c>
      <c r="V16" s="47">
        <v>17000</v>
      </c>
      <c r="W16" s="47">
        <v>17000</v>
      </c>
      <c r="X16" s="47">
        <v>17000</v>
      </c>
      <c r="Y16" s="47">
        <v>17000</v>
      </c>
      <c r="Z16" s="47">
        <v>17000</v>
      </c>
      <c r="AA16" s="48">
        <v>17000</v>
      </c>
      <c r="AB16" s="49">
        <f t="shared" ca="1" si="6"/>
        <v>0</v>
      </c>
      <c r="AC16" s="50">
        <f t="shared" ca="1" si="7"/>
        <v>0</v>
      </c>
      <c r="AD16" s="50">
        <f t="shared" ca="1" si="8"/>
        <v>0</v>
      </c>
      <c r="AE16" s="50">
        <f t="shared" ca="1" si="9"/>
        <v>0</v>
      </c>
      <c r="AF16" s="50">
        <f t="shared" ca="1" si="10"/>
        <v>0</v>
      </c>
      <c r="AG16" s="50">
        <f t="shared" ca="1" si="11"/>
        <v>0</v>
      </c>
      <c r="AH16" s="107">
        <f t="shared" ca="1" si="12"/>
        <v>0</v>
      </c>
      <c r="AI16" s="46">
        <f t="shared" ca="1" si="13"/>
        <v>0</v>
      </c>
      <c r="AJ16" s="50">
        <f t="shared" ca="1" si="14"/>
        <v>0</v>
      </c>
      <c r="AK16" s="50">
        <f t="shared" ca="1" si="15"/>
        <v>0</v>
      </c>
      <c r="AL16" s="50">
        <f t="shared" ca="1" si="16"/>
        <v>0</v>
      </c>
      <c r="AM16" s="50">
        <f t="shared" ca="1" si="17"/>
        <v>0</v>
      </c>
      <c r="AN16" s="50">
        <f t="shared" ca="1" si="18"/>
        <v>0</v>
      </c>
      <c r="AO16" s="50">
        <f t="shared" ca="1" si="19"/>
        <v>0</v>
      </c>
      <c r="AP16" s="50">
        <f t="shared" ca="1" si="20"/>
        <v>0</v>
      </c>
      <c r="AQ16" s="47">
        <f t="shared" ca="1" si="21"/>
        <v>0</v>
      </c>
      <c r="AR16" s="50" t="str">
        <f t="shared" ca="1" si="22"/>
        <v/>
      </c>
      <c r="AS16" s="50" t="str">
        <f t="shared" ca="1" si="23"/>
        <v/>
      </c>
      <c r="AT16" s="50" t="str">
        <f t="shared" ca="1" si="24"/>
        <v/>
      </c>
      <c r="AU16" s="50" t="str">
        <f t="shared" ca="1" si="25"/>
        <v/>
      </c>
      <c r="AV16" s="50" t="str">
        <f t="shared" ca="1" si="26"/>
        <v/>
      </c>
      <c r="AW16" s="50" t="str">
        <f t="shared" ca="1" si="27"/>
        <v/>
      </c>
      <c r="AX16" s="50" t="str">
        <f t="shared" ca="1" si="28"/>
        <v/>
      </c>
      <c r="AY16" s="108" t="str">
        <f t="shared" ca="1" si="29"/>
        <v/>
      </c>
      <c r="AZ16" s="104">
        <f t="shared" si="30"/>
        <v>7657.6576576576581</v>
      </c>
      <c r="BA16" s="37">
        <f t="shared" si="31"/>
        <v>6746.0317460317465</v>
      </c>
      <c r="BB16" s="37">
        <f t="shared" si="32"/>
        <v>11805.555555555557</v>
      </c>
      <c r="BC16" s="37">
        <f t="shared" si="33"/>
        <v>4569.8924731182797</v>
      </c>
      <c r="BD16" s="37">
        <f t="shared" si="34"/>
        <v>5345.9119496855346</v>
      </c>
      <c r="BE16" s="37">
        <f t="shared" si="35"/>
        <v>4106.2801932367156</v>
      </c>
      <c r="BF16" s="37">
        <f t="shared" si="36"/>
        <v>3881.2785388127859</v>
      </c>
      <c r="BG16" s="38">
        <f t="shared" si="38"/>
        <v>0</v>
      </c>
      <c r="BH16" s="38">
        <f t="shared" si="39"/>
        <v>0</v>
      </c>
      <c r="BI16" s="38">
        <f t="shared" si="40"/>
        <v>0</v>
      </c>
      <c r="BJ16" s="38">
        <f t="shared" si="41"/>
        <v>0</v>
      </c>
      <c r="BK16" s="38">
        <f t="shared" si="42"/>
        <v>0</v>
      </c>
      <c r="BL16" s="38">
        <f t="shared" si="43"/>
        <v>0</v>
      </c>
      <c r="BM16" s="38">
        <f t="shared" si="44"/>
        <v>0</v>
      </c>
      <c r="BO16" s="120"/>
    </row>
    <row r="17" spans="1:67">
      <c r="A17" s="53"/>
      <c r="B17" s="3" t="s">
        <v>50</v>
      </c>
      <c r="C17" s="39">
        <v>0.45833333333333331</v>
      </c>
      <c r="D17" s="40">
        <v>0.5</v>
      </c>
      <c r="E17" s="105">
        <v>0.57999999999999996</v>
      </c>
      <c r="F17" s="106">
        <v>0.75</v>
      </c>
      <c r="G17" s="106">
        <v>0.73</v>
      </c>
      <c r="H17" s="106">
        <v>0.87</v>
      </c>
      <c r="I17" s="106">
        <v>0.42</v>
      </c>
      <c r="J17" s="106">
        <v>0.71</v>
      </c>
      <c r="K17" s="106">
        <v>0.87</v>
      </c>
      <c r="L17" s="41">
        <f t="shared" ca="1" si="4"/>
        <v>228</v>
      </c>
      <c r="M17" s="297">
        <v>1</v>
      </c>
      <c r="N17" s="297">
        <v>1</v>
      </c>
      <c r="O17" s="297">
        <v>1</v>
      </c>
      <c r="P17" s="297">
        <v>0</v>
      </c>
      <c r="Q17" s="297">
        <v>1</v>
      </c>
      <c r="R17" s="297">
        <v>0</v>
      </c>
      <c r="S17" s="297">
        <v>5</v>
      </c>
      <c r="T17" s="45">
        <f t="shared" ca="1" si="5"/>
        <v>38</v>
      </c>
      <c r="U17" s="46">
        <v>14450</v>
      </c>
      <c r="V17" s="47">
        <v>14450</v>
      </c>
      <c r="W17" s="47">
        <v>14450</v>
      </c>
      <c r="X17" s="47">
        <v>14450</v>
      </c>
      <c r="Y17" s="47">
        <v>14450</v>
      </c>
      <c r="Z17" s="47">
        <v>14450</v>
      </c>
      <c r="AA17" s="48">
        <v>14450</v>
      </c>
      <c r="AB17" s="49">
        <f t="shared" ca="1" si="6"/>
        <v>57800</v>
      </c>
      <c r="AC17" s="50">
        <f t="shared" ca="1" si="7"/>
        <v>57800</v>
      </c>
      <c r="AD17" s="50">
        <f t="shared" ca="1" si="8"/>
        <v>72250</v>
      </c>
      <c r="AE17" s="50">
        <f t="shared" ca="1" si="9"/>
        <v>0</v>
      </c>
      <c r="AF17" s="50">
        <f t="shared" ca="1" si="10"/>
        <v>72250</v>
      </c>
      <c r="AG17" s="50">
        <f t="shared" ca="1" si="11"/>
        <v>0</v>
      </c>
      <c r="AH17" s="107">
        <f t="shared" ca="1" si="12"/>
        <v>289000</v>
      </c>
      <c r="AI17" s="46">
        <f t="shared" ca="1" si="13"/>
        <v>549100</v>
      </c>
      <c r="AJ17" s="50">
        <f t="shared" ca="1" si="14"/>
        <v>13.919999999999998</v>
      </c>
      <c r="AK17" s="50">
        <f t="shared" ca="1" si="15"/>
        <v>18</v>
      </c>
      <c r="AL17" s="50">
        <f t="shared" ca="1" si="16"/>
        <v>21.9</v>
      </c>
      <c r="AM17" s="50">
        <f t="shared" ca="1" si="17"/>
        <v>0</v>
      </c>
      <c r="AN17" s="50">
        <f t="shared" ca="1" si="18"/>
        <v>12.6</v>
      </c>
      <c r="AO17" s="50">
        <f t="shared" ca="1" si="19"/>
        <v>0</v>
      </c>
      <c r="AP17" s="50">
        <f t="shared" ca="1" si="20"/>
        <v>104.4</v>
      </c>
      <c r="AQ17" s="47">
        <f t="shared" ca="1" si="21"/>
        <v>170.82</v>
      </c>
      <c r="AR17" s="50">
        <f t="shared" ca="1" si="22"/>
        <v>4152.2988505747135</v>
      </c>
      <c r="AS17" s="50">
        <f t="shared" ca="1" si="23"/>
        <v>3211.1111111111113</v>
      </c>
      <c r="AT17" s="50">
        <f t="shared" ca="1" si="24"/>
        <v>3299.0867579908677</v>
      </c>
      <c r="AU17" s="50" t="str">
        <f t="shared" ca="1" si="25"/>
        <v/>
      </c>
      <c r="AV17" s="50">
        <f t="shared" ca="1" si="26"/>
        <v>5734.1269841269841</v>
      </c>
      <c r="AW17" s="50" t="str">
        <f t="shared" ca="1" si="27"/>
        <v/>
      </c>
      <c r="AX17" s="50">
        <f t="shared" ca="1" si="28"/>
        <v>2768.1992337164747</v>
      </c>
      <c r="AY17" s="48">
        <f t="shared" ca="1" si="29"/>
        <v>3214.4947898372557</v>
      </c>
      <c r="AZ17" s="104">
        <f t="shared" si="30"/>
        <v>4152.2988505747135</v>
      </c>
      <c r="BA17" s="37">
        <f t="shared" si="31"/>
        <v>3211.1111111111113</v>
      </c>
      <c r="BB17" s="37">
        <f t="shared" si="32"/>
        <v>3299.0867579908677</v>
      </c>
      <c r="BC17" s="37">
        <f t="shared" si="33"/>
        <v>2768.1992337164752</v>
      </c>
      <c r="BD17" s="37">
        <f t="shared" si="34"/>
        <v>5734.126984126985</v>
      </c>
      <c r="BE17" s="37">
        <f t="shared" si="35"/>
        <v>3392.0187793427235</v>
      </c>
      <c r="BF17" s="37">
        <f t="shared" si="36"/>
        <v>2768.1992337164752</v>
      </c>
      <c r="BG17" s="38">
        <f t="shared" si="38"/>
        <v>0</v>
      </c>
      <c r="BH17" s="38">
        <f t="shared" si="39"/>
        <v>0</v>
      </c>
      <c r="BI17" s="38">
        <f t="shared" si="40"/>
        <v>0</v>
      </c>
      <c r="BJ17" s="38">
        <f t="shared" si="41"/>
        <v>0</v>
      </c>
      <c r="BK17" s="38">
        <f t="shared" si="42"/>
        <v>0</v>
      </c>
      <c r="BL17" s="38">
        <f t="shared" si="43"/>
        <v>0</v>
      </c>
      <c r="BM17" s="38">
        <f t="shared" si="44"/>
        <v>0</v>
      </c>
      <c r="BO17" s="120"/>
    </row>
    <row r="18" spans="1:67">
      <c r="A18" s="53"/>
      <c r="B18" s="3" t="s">
        <v>51</v>
      </c>
      <c r="C18" s="39">
        <v>0.5</v>
      </c>
      <c r="D18" s="40">
        <v>0.54166666666666663</v>
      </c>
      <c r="E18" s="105">
        <v>0.54</v>
      </c>
      <c r="F18" s="106">
        <v>1.65</v>
      </c>
      <c r="G18" s="106">
        <v>1.38</v>
      </c>
      <c r="H18" s="106">
        <v>0.67</v>
      </c>
      <c r="I18" s="106">
        <v>0.56999999999999995</v>
      </c>
      <c r="J18" s="106">
        <v>0.79</v>
      </c>
      <c r="K18" s="106">
        <v>0.87</v>
      </c>
      <c r="L18" s="41">
        <f t="shared" ca="1" si="4"/>
        <v>108</v>
      </c>
      <c r="M18" s="297">
        <v>1</v>
      </c>
      <c r="N18" s="297">
        <v>1</v>
      </c>
      <c r="O18" s="297">
        <v>1</v>
      </c>
      <c r="P18" s="297">
        <v>0</v>
      </c>
      <c r="Q18" s="297">
        <v>1</v>
      </c>
      <c r="R18" s="297">
        <v>0</v>
      </c>
      <c r="S18" s="297">
        <v>0</v>
      </c>
      <c r="T18" s="45">
        <f t="shared" ca="1" si="5"/>
        <v>18</v>
      </c>
      <c r="U18" s="46">
        <v>14450</v>
      </c>
      <c r="V18" s="47">
        <v>14450</v>
      </c>
      <c r="W18" s="47">
        <v>14450</v>
      </c>
      <c r="X18" s="47">
        <v>14450</v>
      </c>
      <c r="Y18" s="47">
        <v>14450</v>
      </c>
      <c r="Z18" s="47">
        <v>14450</v>
      </c>
      <c r="AA18" s="48">
        <v>14450</v>
      </c>
      <c r="AB18" s="49">
        <f t="shared" ca="1" si="6"/>
        <v>57800</v>
      </c>
      <c r="AC18" s="50">
        <f t="shared" ca="1" si="7"/>
        <v>57800</v>
      </c>
      <c r="AD18" s="50">
        <f t="shared" ca="1" si="8"/>
        <v>72250</v>
      </c>
      <c r="AE18" s="50">
        <f t="shared" ca="1" si="9"/>
        <v>0</v>
      </c>
      <c r="AF18" s="50">
        <f t="shared" ca="1" si="10"/>
        <v>72250</v>
      </c>
      <c r="AG18" s="50">
        <f t="shared" ca="1" si="11"/>
        <v>0</v>
      </c>
      <c r="AH18" s="107">
        <f t="shared" ca="1" si="12"/>
        <v>0</v>
      </c>
      <c r="AI18" s="46">
        <f t="shared" ca="1" si="13"/>
        <v>260100</v>
      </c>
      <c r="AJ18" s="50">
        <f t="shared" ca="1" si="14"/>
        <v>12.96</v>
      </c>
      <c r="AK18" s="50">
        <f t="shared" ca="1" si="15"/>
        <v>39.599999999999994</v>
      </c>
      <c r="AL18" s="50">
        <f t="shared" ca="1" si="16"/>
        <v>41.4</v>
      </c>
      <c r="AM18" s="50">
        <f t="shared" ca="1" si="17"/>
        <v>0</v>
      </c>
      <c r="AN18" s="50">
        <f t="shared" ca="1" si="18"/>
        <v>17.099999999999998</v>
      </c>
      <c r="AO18" s="50">
        <f t="shared" ca="1" si="19"/>
        <v>0</v>
      </c>
      <c r="AP18" s="50">
        <f t="shared" ca="1" si="20"/>
        <v>0</v>
      </c>
      <c r="AQ18" s="47">
        <f t="shared" ca="1" si="21"/>
        <v>111.05999999999999</v>
      </c>
      <c r="AR18" s="50">
        <f t="shared" ca="1" si="22"/>
        <v>4459.8765432098762</v>
      </c>
      <c r="AS18" s="50">
        <f t="shared" ca="1" si="23"/>
        <v>1459.5959595959598</v>
      </c>
      <c r="AT18" s="50">
        <f t="shared" ca="1" si="24"/>
        <v>1745.1690821256038</v>
      </c>
      <c r="AU18" s="50" t="str">
        <f t="shared" ca="1" si="25"/>
        <v/>
      </c>
      <c r="AV18" s="50">
        <f t="shared" ca="1" si="26"/>
        <v>4225.14619883041</v>
      </c>
      <c r="AW18" s="50" t="str">
        <f t="shared" ca="1" si="27"/>
        <v/>
      </c>
      <c r="AX18" s="50" t="str">
        <f t="shared" ca="1" si="28"/>
        <v/>
      </c>
      <c r="AY18" s="48">
        <f t="shared" ca="1" si="29"/>
        <v>2341.9773095623991</v>
      </c>
      <c r="AZ18" s="104">
        <f t="shared" si="30"/>
        <v>4459.8765432098762</v>
      </c>
      <c r="BA18" s="37">
        <f t="shared" si="31"/>
        <v>1459.5959595959598</v>
      </c>
      <c r="BB18" s="37">
        <f t="shared" si="32"/>
        <v>1745.1690821256041</v>
      </c>
      <c r="BC18" s="37">
        <f t="shared" si="33"/>
        <v>3594.5273631840796</v>
      </c>
      <c r="BD18" s="37">
        <f t="shared" si="34"/>
        <v>4225.14619883041</v>
      </c>
      <c r="BE18" s="37">
        <f t="shared" si="35"/>
        <v>3048.5232067510551</v>
      </c>
      <c r="BF18" s="37">
        <f t="shared" si="36"/>
        <v>2768.1992337164752</v>
      </c>
      <c r="BG18" s="38">
        <f t="shared" si="38"/>
        <v>0</v>
      </c>
      <c r="BH18" s="38">
        <f t="shared" si="39"/>
        <v>1</v>
      </c>
      <c r="BI18" s="38">
        <f t="shared" si="40"/>
        <v>1</v>
      </c>
      <c r="BJ18" s="38">
        <f t="shared" si="41"/>
        <v>0</v>
      </c>
      <c r="BK18" s="38">
        <f t="shared" si="42"/>
        <v>0</v>
      </c>
      <c r="BL18" s="38">
        <f t="shared" si="43"/>
        <v>0</v>
      </c>
      <c r="BM18" s="38">
        <f t="shared" si="44"/>
        <v>0</v>
      </c>
      <c r="BO18" s="120"/>
    </row>
    <row r="19" spans="1:67">
      <c r="A19" s="53"/>
      <c r="B19" s="3" t="s">
        <v>51</v>
      </c>
      <c r="C19" s="39">
        <v>0.54166666666666663</v>
      </c>
      <c r="D19" s="40">
        <v>0.58333333333333337</v>
      </c>
      <c r="E19" s="105">
        <v>0.18</v>
      </c>
      <c r="F19" s="106">
        <v>1.18</v>
      </c>
      <c r="G19" s="106">
        <v>0.88</v>
      </c>
      <c r="H19" s="106">
        <v>1.18</v>
      </c>
      <c r="I19" s="106">
        <v>0.6</v>
      </c>
      <c r="J19" s="106">
        <v>0.68</v>
      </c>
      <c r="K19" s="106">
        <v>0.79</v>
      </c>
      <c r="L19" s="41">
        <f t="shared" ca="1" si="4"/>
        <v>138</v>
      </c>
      <c r="M19" s="297">
        <v>0</v>
      </c>
      <c r="N19" s="297">
        <v>1</v>
      </c>
      <c r="O19" s="297">
        <v>1</v>
      </c>
      <c r="P19" s="297">
        <v>1</v>
      </c>
      <c r="Q19" s="297">
        <v>1</v>
      </c>
      <c r="R19" s="297">
        <v>0</v>
      </c>
      <c r="S19" s="297">
        <v>1</v>
      </c>
      <c r="T19" s="45">
        <f t="shared" ca="1" si="5"/>
        <v>23</v>
      </c>
      <c r="U19" s="46">
        <v>14450</v>
      </c>
      <c r="V19" s="47">
        <v>14450</v>
      </c>
      <c r="W19" s="47">
        <v>14450</v>
      </c>
      <c r="X19" s="47">
        <v>14450</v>
      </c>
      <c r="Y19" s="47">
        <v>14450</v>
      </c>
      <c r="Z19" s="47">
        <v>14450</v>
      </c>
      <c r="AA19" s="48">
        <v>14450</v>
      </c>
      <c r="AB19" s="49">
        <f t="shared" ca="1" si="6"/>
        <v>0</v>
      </c>
      <c r="AC19" s="50">
        <f t="shared" ca="1" si="7"/>
        <v>57800</v>
      </c>
      <c r="AD19" s="50">
        <f t="shared" ca="1" si="8"/>
        <v>72250</v>
      </c>
      <c r="AE19" s="50">
        <f t="shared" ca="1" si="9"/>
        <v>72250</v>
      </c>
      <c r="AF19" s="50">
        <f t="shared" ca="1" si="10"/>
        <v>72250</v>
      </c>
      <c r="AG19" s="50">
        <f t="shared" ca="1" si="11"/>
        <v>0</v>
      </c>
      <c r="AH19" s="107">
        <f t="shared" ca="1" si="12"/>
        <v>57800</v>
      </c>
      <c r="AI19" s="46">
        <f t="shared" ca="1" si="13"/>
        <v>332350</v>
      </c>
      <c r="AJ19" s="50">
        <f t="shared" ca="1" si="14"/>
        <v>0</v>
      </c>
      <c r="AK19" s="50">
        <f t="shared" ca="1" si="15"/>
        <v>28.32</v>
      </c>
      <c r="AL19" s="50">
        <f t="shared" ca="1" si="16"/>
        <v>26.4</v>
      </c>
      <c r="AM19" s="50">
        <f t="shared" ca="1" si="17"/>
        <v>35.4</v>
      </c>
      <c r="AN19" s="50">
        <f t="shared" ca="1" si="18"/>
        <v>18</v>
      </c>
      <c r="AO19" s="50">
        <f t="shared" ca="1" si="19"/>
        <v>0</v>
      </c>
      <c r="AP19" s="50">
        <f t="shared" ca="1" si="20"/>
        <v>18.96</v>
      </c>
      <c r="AQ19" s="47">
        <f t="shared" ca="1" si="21"/>
        <v>127.08000000000001</v>
      </c>
      <c r="AR19" s="50" t="str">
        <f t="shared" ca="1" si="22"/>
        <v/>
      </c>
      <c r="AS19" s="50">
        <f t="shared" ca="1" si="23"/>
        <v>2040.9604519774011</v>
      </c>
      <c r="AT19" s="50">
        <f t="shared" ca="1" si="24"/>
        <v>2736.7424242424245</v>
      </c>
      <c r="AU19" s="50">
        <f t="shared" ca="1" si="25"/>
        <v>2040.9604519774011</v>
      </c>
      <c r="AV19" s="50">
        <f t="shared" ca="1" si="26"/>
        <v>4013.8888888888887</v>
      </c>
      <c r="AW19" s="50" t="str">
        <f t="shared" ca="1" si="27"/>
        <v/>
      </c>
      <c r="AX19" s="50">
        <f t="shared" ca="1" si="28"/>
        <v>3048.5232067510547</v>
      </c>
      <c r="AY19" s="48">
        <f t="shared" ca="1" si="29"/>
        <v>2615.2817123072077</v>
      </c>
      <c r="AZ19" s="104">
        <f t="shared" si="30"/>
        <v>13379.629629629631</v>
      </c>
      <c r="BA19" s="37">
        <f t="shared" si="31"/>
        <v>2040.9604519774014</v>
      </c>
      <c r="BB19" s="37">
        <f t="shared" si="32"/>
        <v>2736.7424242424245</v>
      </c>
      <c r="BC19" s="37">
        <f t="shared" si="33"/>
        <v>2040.9604519774014</v>
      </c>
      <c r="BD19" s="37">
        <f t="shared" si="34"/>
        <v>4013.8888888888891</v>
      </c>
      <c r="BE19" s="37">
        <f t="shared" si="35"/>
        <v>3541.6666666666665</v>
      </c>
      <c r="BF19" s="37">
        <f t="shared" si="36"/>
        <v>3048.5232067510551</v>
      </c>
      <c r="BG19" s="38">
        <f t="shared" si="38"/>
        <v>0</v>
      </c>
      <c r="BH19" s="38">
        <f t="shared" si="39"/>
        <v>1</v>
      </c>
      <c r="BI19" s="38">
        <f t="shared" si="40"/>
        <v>0</v>
      </c>
      <c r="BJ19" s="38">
        <f t="shared" si="41"/>
        <v>1</v>
      </c>
      <c r="BK19" s="38">
        <f t="shared" si="42"/>
        <v>0</v>
      </c>
      <c r="BL19" s="38">
        <f t="shared" si="43"/>
        <v>0</v>
      </c>
      <c r="BM19" s="38">
        <f t="shared" si="44"/>
        <v>0</v>
      </c>
      <c r="BO19" s="120"/>
    </row>
    <row r="20" spans="1:67">
      <c r="B20" s="3" t="s">
        <v>52</v>
      </c>
      <c r="C20" s="39">
        <v>0.58333333333333337</v>
      </c>
      <c r="D20" s="40">
        <v>0.625</v>
      </c>
      <c r="E20" s="105">
        <v>0.6</v>
      </c>
      <c r="F20" s="106">
        <v>1.08</v>
      </c>
      <c r="G20" s="106">
        <v>0.8</v>
      </c>
      <c r="H20" s="106">
        <v>1.34</v>
      </c>
      <c r="I20" s="106">
        <v>0.98</v>
      </c>
      <c r="J20" s="106">
        <v>0.95</v>
      </c>
      <c r="K20" s="106">
        <v>0.71</v>
      </c>
      <c r="L20" s="41">
        <f t="shared" ca="1" si="4"/>
        <v>162</v>
      </c>
      <c r="M20" s="297">
        <v>0</v>
      </c>
      <c r="N20" s="297">
        <v>1</v>
      </c>
      <c r="O20" s="297">
        <v>1</v>
      </c>
      <c r="P20" s="297">
        <v>1</v>
      </c>
      <c r="Q20" s="297">
        <v>1</v>
      </c>
      <c r="R20" s="298">
        <v>1</v>
      </c>
      <c r="S20" s="297">
        <v>1</v>
      </c>
      <c r="T20" s="45">
        <f t="shared" ca="1" si="5"/>
        <v>27</v>
      </c>
      <c r="U20" s="46">
        <v>14025</v>
      </c>
      <c r="V20" s="47">
        <v>14025</v>
      </c>
      <c r="W20" s="47">
        <v>14025</v>
      </c>
      <c r="X20" s="47">
        <v>14025</v>
      </c>
      <c r="Y20" s="47">
        <v>14025</v>
      </c>
      <c r="Z20" s="47">
        <v>14025</v>
      </c>
      <c r="AA20" s="48">
        <v>14025</v>
      </c>
      <c r="AB20" s="49">
        <f t="shared" ca="1" si="6"/>
        <v>0</v>
      </c>
      <c r="AC20" s="50">
        <f t="shared" ca="1" si="7"/>
        <v>56100</v>
      </c>
      <c r="AD20" s="50">
        <f t="shared" ca="1" si="8"/>
        <v>70125</v>
      </c>
      <c r="AE20" s="50">
        <f t="shared" ca="1" si="9"/>
        <v>70125</v>
      </c>
      <c r="AF20" s="50">
        <f t="shared" ca="1" si="10"/>
        <v>70125</v>
      </c>
      <c r="AG20" s="50">
        <f t="shared" ca="1" si="11"/>
        <v>56100</v>
      </c>
      <c r="AH20" s="107">
        <f t="shared" ca="1" si="12"/>
        <v>56100</v>
      </c>
      <c r="AI20" s="46">
        <f t="shared" ca="1" si="13"/>
        <v>378675</v>
      </c>
      <c r="AJ20" s="50">
        <f t="shared" ca="1" si="14"/>
        <v>0</v>
      </c>
      <c r="AK20" s="50">
        <f t="shared" ca="1" si="15"/>
        <v>25.92</v>
      </c>
      <c r="AL20" s="50">
        <f t="shared" ca="1" si="16"/>
        <v>24</v>
      </c>
      <c r="AM20" s="50">
        <f t="shared" ca="1" si="17"/>
        <v>40.200000000000003</v>
      </c>
      <c r="AN20" s="50">
        <f t="shared" ca="1" si="18"/>
        <v>29.4</v>
      </c>
      <c r="AO20" s="50">
        <f t="shared" ca="1" si="19"/>
        <v>22.799999999999997</v>
      </c>
      <c r="AP20" s="50">
        <f t="shared" ca="1" si="20"/>
        <v>17.04</v>
      </c>
      <c r="AQ20" s="47">
        <f t="shared" ca="1" si="21"/>
        <v>159.35999999999999</v>
      </c>
      <c r="AR20" s="50" t="str">
        <f t="shared" ca="1" si="22"/>
        <v/>
      </c>
      <c r="AS20" s="50">
        <f t="shared" ca="1" si="23"/>
        <v>2164.3518518518517</v>
      </c>
      <c r="AT20" s="50">
        <f t="shared" ca="1" si="24"/>
        <v>2921.875</v>
      </c>
      <c r="AU20" s="50">
        <f t="shared" ca="1" si="25"/>
        <v>1744.4029850746267</v>
      </c>
      <c r="AV20" s="50">
        <f t="shared" ca="1" si="26"/>
        <v>2385.204081632653</v>
      </c>
      <c r="AW20" s="50">
        <f t="shared" ca="1" si="27"/>
        <v>2460.5263157894742</v>
      </c>
      <c r="AX20" s="50">
        <f t="shared" ca="1" si="28"/>
        <v>3292.2535211267609</v>
      </c>
      <c r="AY20" s="48">
        <f t="shared" ca="1" si="29"/>
        <v>2376.2236445783133</v>
      </c>
      <c r="AZ20" s="104">
        <f t="shared" si="30"/>
        <v>3895.8333333333335</v>
      </c>
      <c r="BA20" s="37">
        <f t="shared" si="31"/>
        <v>2164.3518518518517</v>
      </c>
      <c r="BB20" s="37">
        <f t="shared" si="32"/>
        <v>2921.875</v>
      </c>
      <c r="BC20" s="37">
        <f t="shared" si="33"/>
        <v>1744.4029850746267</v>
      </c>
      <c r="BD20" s="37">
        <f t="shared" si="34"/>
        <v>2385.204081632653</v>
      </c>
      <c r="BE20" s="37">
        <f t="shared" si="35"/>
        <v>2460.5263157894738</v>
      </c>
      <c r="BF20" s="37">
        <f t="shared" si="36"/>
        <v>3292.2535211267609</v>
      </c>
      <c r="BG20" s="38">
        <f t="shared" si="38"/>
        <v>0</v>
      </c>
      <c r="BH20" s="38">
        <f t="shared" si="39"/>
        <v>1</v>
      </c>
      <c r="BI20" s="38">
        <f t="shared" si="40"/>
        <v>0</v>
      </c>
      <c r="BJ20" s="38">
        <f t="shared" si="41"/>
        <v>1</v>
      </c>
      <c r="BK20" s="38">
        <f t="shared" si="42"/>
        <v>0</v>
      </c>
      <c r="BL20" s="38">
        <f t="shared" si="43"/>
        <v>0</v>
      </c>
      <c r="BM20" s="38">
        <f t="shared" si="44"/>
        <v>0</v>
      </c>
      <c r="BO20" s="120"/>
    </row>
    <row r="21" spans="1:67">
      <c r="B21" s="3" t="s">
        <v>52</v>
      </c>
      <c r="C21" s="39">
        <v>0.625</v>
      </c>
      <c r="D21" s="40">
        <v>0.66666666666666663</v>
      </c>
      <c r="E21" s="105">
        <v>0.57999999999999996</v>
      </c>
      <c r="F21" s="106">
        <v>0.77</v>
      </c>
      <c r="G21" s="106">
        <v>1.29</v>
      </c>
      <c r="H21" s="106">
        <v>0.91</v>
      </c>
      <c r="I21" s="106">
        <v>0.84</v>
      </c>
      <c r="J21" s="106">
        <v>0.46</v>
      </c>
      <c r="K21" s="106">
        <v>0.64</v>
      </c>
      <c r="L21" s="41">
        <f t="shared" ca="1" si="4"/>
        <v>162</v>
      </c>
      <c r="M21" s="297">
        <v>0</v>
      </c>
      <c r="N21" s="297">
        <v>1</v>
      </c>
      <c r="O21" s="297">
        <v>1</v>
      </c>
      <c r="P21" s="297">
        <v>1</v>
      </c>
      <c r="Q21" s="297">
        <v>1</v>
      </c>
      <c r="R21" s="298">
        <v>1</v>
      </c>
      <c r="S21" s="297">
        <v>1</v>
      </c>
      <c r="T21" s="45">
        <f t="shared" ca="1" si="5"/>
        <v>27</v>
      </c>
      <c r="U21" s="46">
        <v>14025</v>
      </c>
      <c r="V21" s="47">
        <v>14025</v>
      </c>
      <c r="W21" s="47">
        <v>14025</v>
      </c>
      <c r="X21" s="47">
        <v>14025</v>
      </c>
      <c r="Y21" s="47">
        <v>14025</v>
      </c>
      <c r="Z21" s="47">
        <v>14025</v>
      </c>
      <c r="AA21" s="48">
        <v>14025</v>
      </c>
      <c r="AB21" s="49">
        <f t="shared" ca="1" si="6"/>
        <v>0</v>
      </c>
      <c r="AC21" s="50">
        <f t="shared" ca="1" si="7"/>
        <v>56100</v>
      </c>
      <c r="AD21" s="50">
        <f t="shared" ca="1" si="8"/>
        <v>70125</v>
      </c>
      <c r="AE21" s="50">
        <f t="shared" ca="1" si="9"/>
        <v>70125</v>
      </c>
      <c r="AF21" s="50">
        <f t="shared" ca="1" si="10"/>
        <v>70125</v>
      </c>
      <c r="AG21" s="50">
        <f t="shared" ca="1" si="11"/>
        <v>56100</v>
      </c>
      <c r="AH21" s="107">
        <f t="shared" ca="1" si="12"/>
        <v>56100</v>
      </c>
      <c r="AI21" s="46">
        <f t="shared" ca="1" si="13"/>
        <v>378675</v>
      </c>
      <c r="AJ21" s="50">
        <f t="shared" ca="1" si="14"/>
        <v>0</v>
      </c>
      <c r="AK21" s="50">
        <f t="shared" ca="1" si="15"/>
        <v>18.48</v>
      </c>
      <c r="AL21" s="50">
        <f t="shared" ca="1" si="16"/>
        <v>38.700000000000003</v>
      </c>
      <c r="AM21" s="50">
        <f t="shared" ca="1" si="17"/>
        <v>27.3</v>
      </c>
      <c r="AN21" s="50">
        <f t="shared" ca="1" si="18"/>
        <v>25.2</v>
      </c>
      <c r="AO21" s="50">
        <f t="shared" ca="1" si="19"/>
        <v>11.040000000000001</v>
      </c>
      <c r="AP21" s="50">
        <f t="shared" ca="1" si="20"/>
        <v>15.36</v>
      </c>
      <c r="AQ21" s="47">
        <f t="shared" ca="1" si="21"/>
        <v>136.08000000000001</v>
      </c>
      <c r="AR21" s="50" t="str">
        <f t="shared" ca="1" si="22"/>
        <v/>
      </c>
      <c r="AS21" s="50">
        <f t="shared" ca="1" si="23"/>
        <v>3035.7142857142858</v>
      </c>
      <c r="AT21" s="50">
        <f t="shared" ca="1" si="24"/>
        <v>1812.0155038759688</v>
      </c>
      <c r="AU21" s="50">
        <f t="shared" ca="1" si="25"/>
        <v>2568.6813186813188</v>
      </c>
      <c r="AV21" s="50">
        <f t="shared" ca="1" si="26"/>
        <v>2782.7380952380954</v>
      </c>
      <c r="AW21" s="50">
        <f t="shared" ca="1" si="27"/>
        <v>5081.5217391304341</v>
      </c>
      <c r="AX21" s="50">
        <f t="shared" ca="1" si="28"/>
        <v>3652.34375</v>
      </c>
      <c r="AY21" s="48">
        <f t="shared" ca="1" si="29"/>
        <v>2782.738095238095</v>
      </c>
      <c r="AZ21" s="104">
        <f t="shared" si="30"/>
        <v>4030.1724137931037</v>
      </c>
      <c r="BA21" s="37">
        <f t="shared" si="31"/>
        <v>3035.7142857142858</v>
      </c>
      <c r="BB21" s="37">
        <f t="shared" si="32"/>
        <v>1812.015503875969</v>
      </c>
      <c r="BC21" s="37">
        <f t="shared" si="33"/>
        <v>2568.6813186813188</v>
      </c>
      <c r="BD21" s="37">
        <f t="shared" si="34"/>
        <v>2782.7380952380954</v>
      </c>
      <c r="BE21" s="37">
        <f t="shared" si="35"/>
        <v>5081.521739130435</v>
      </c>
      <c r="BF21" s="37">
        <f t="shared" si="36"/>
        <v>3652.34375</v>
      </c>
      <c r="BG21" s="38">
        <f t="shared" si="38"/>
        <v>0</v>
      </c>
      <c r="BH21" s="38">
        <f t="shared" si="39"/>
        <v>0</v>
      </c>
      <c r="BI21" s="38">
        <f t="shared" si="40"/>
        <v>1</v>
      </c>
      <c r="BJ21" s="38">
        <f t="shared" si="41"/>
        <v>0</v>
      </c>
      <c r="BK21" s="38">
        <f t="shared" si="42"/>
        <v>0</v>
      </c>
      <c r="BL21" s="38">
        <f t="shared" si="43"/>
        <v>0</v>
      </c>
      <c r="BM21" s="38">
        <f t="shared" si="44"/>
        <v>0</v>
      </c>
      <c r="BO21" s="120"/>
    </row>
    <row r="22" spans="1:67">
      <c r="B22" s="3" t="s">
        <v>52</v>
      </c>
      <c r="C22" s="39">
        <v>0.66666666666666663</v>
      </c>
      <c r="D22" s="40">
        <v>0.70833333333333337</v>
      </c>
      <c r="E22" s="105">
        <v>0.98</v>
      </c>
      <c r="F22" s="106">
        <v>0.86</v>
      </c>
      <c r="G22" s="106">
        <v>1.08</v>
      </c>
      <c r="H22" s="106">
        <v>0.72</v>
      </c>
      <c r="I22" s="106">
        <v>0.52</v>
      </c>
      <c r="J22" s="106">
        <v>0.52</v>
      </c>
      <c r="K22" s="106">
        <v>0.43</v>
      </c>
      <c r="L22" s="41">
        <f t="shared" ca="1" si="4"/>
        <v>138</v>
      </c>
      <c r="M22" s="297">
        <v>0</v>
      </c>
      <c r="N22" s="297">
        <v>1</v>
      </c>
      <c r="O22" s="297">
        <v>1</v>
      </c>
      <c r="P22" s="297">
        <v>1</v>
      </c>
      <c r="Q22" s="297">
        <v>1</v>
      </c>
      <c r="R22" s="298">
        <v>1</v>
      </c>
      <c r="S22" s="297">
        <v>0</v>
      </c>
      <c r="T22" s="45">
        <f t="shared" ca="1" si="5"/>
        <v>23</v>
      </c>
      <c r="U22" s="46">
        <v>14025</v>
      </c>
      <c r="V22" s="47">
        <v>14025</v>
      </c>
      <c r="W22" s="47">
        <v>14025</v>
      </c>
      <c r="X22" s="47">
        <v>14025</v>
      </c>
      <c r="Y22" s="47">
        <v>14025</v>
      </c>
      <c r="Z22" s="47">
        <v>14025</v>
      </c>
      <c r="AA22" s="48">
        <v>14025</v>
      </c>
      <c r="AB22" s="49">
        <f t="shared" ca="1" si="6"/>
        <v>0</v>
      </c>
      <c r="AC22" s="50">
        <f t="shared" ca="1" si="7"/>
        <v>56100</v>
      </c>
      <c r="AD22" s="50">
        <f t="shared" ca="1" si="8"/>
        <v>70125</v>
      </c>
      <c r="AE22" s="50">
        <f t="shared" ca="1" si="9"/>
        <v>70125</v>
      </c>
      <c r="AF22" s="50">
        <f t="shared" ca="1" si="10"/>
        <v>70125</v>
      </c>
      <c r="AG22" s="50">
        <f t="shared" ca="1" si="11"/>
        <v>56100</v>
      </c>
      <c r="AH22" s="107">
        <f t="shared" ca="1" si="12"/>
        <v>0</v>
      </c>
      <c r="AI22" s="46">
        <f t="shared" ca="1" si="13"/>
        <v>322575</v>
      </c>
      <c r="AJ22" s="50">
        <f t="shared" ca="1" si="14"/>
        <v>0</v>
      </c>
      <c r="AK22" s="50">
        <f t="shared" ca="1" si="15"/>
        <v>20.64</v>
      </c>
      <c r="AL22" s="50">
        <f t="shared" ca="1" si="16"/>
        <v>32.400000000000006</v>
      </c>
      <c r="AM22" s="50">
        <f t="shared" ca="1" si="17"/>
        <v>21.599999999999998</v>
      </c>
      <c r="AN22" s="50">
        <f t="shared" ca="1" si="18"/>
        <v>15.600000000000001</v>
      </c>
      <c r="AO22" s="50">
        <f t="shared" ca="1" si="19"/>
        <v>12.48</v>
      </c>
      <c r="AP22" s="50">
        <f t="shared" ca="1" si="20"/>
        <v>0</v>
      </c>
      <c r="AQ22" s="47">
        <f t="shared" ca="1" si="21"/>
        <v>102.72000000000001</v>
      </c>
      <c r="AR22" s="50" t="str">
        <f t="shared" ca="1" si="22"/>
        <v/>
      </c>
      <c r="AS22" s="50">
        <f t="shared" ca="1" si="23"/>
        <v>2718.0232558139533</v>
      </c>
      <c r="AT22" s="50">
        <f t="shared" ca="1" si="24"/>
        <v>2164.3518518518513</v>
      </c>
      <c r="AU22" s="50">
        <f t="shared" ca="1" si="25"/>
        <v>3246.5277777777783</v>
      </c>
      <c r="AV22" s="50">
        <f t="shared" ca="1" si="26"/>
        <v>4495.1923076923076</v>
      </c>
      <c r="AW22" s="50">
        <f t="shared" ca="1" si="27"/>
        <v>4495.1923076923076</v>
      </c>
      <c r="AX22" s="50" t="str">
        <f t="shared" ca="1" si="28"/>
        <v/>
      </c>
      <c r="AY22" s="48">
        <f t="shared" ca="1" si="29"/>
        <v>3140.3329439252334</v>
      </c>
      <c r="AZ22" s="104">
        <f t="shared" si="30"/>
        <v>2385.204081632653</v>
      </c>
      <c r="BA22" s="37">
        <f t="shared" si="31"/>
        <v>2718.0232558139537</v>
      </c>
      <c r="BB22" s="37">
        <f t="shared" si="32"/>
        <v>2164.3518518518517</v>
      </c>
      <c r="BC22" s="37">
        <f t="shared" si="33"/>
        <v>3246.5277777777778</v>
      </c>
      <c r="BD22" s="37">
        <f t="shared" si="34"/>
        <v>4495.1923076923076</v>
      </c>
      <c r="BE22" s="37">
        <f t="shared" si="35"/>
        <v>4495.1923076923076</v>
      </c>
      <c r="BF22" s="37">
        <f t="shared" si="36"/>
        <v>5436.0465116279074</v>
      </c>
      <c r="BG22" s="38">
        <f t="shared" si="38"/>
        <v>0</v>
      </c>
      <c r="BH22" s="38">
        <f t="shared" si="39"/>
        <v>0</v>
      </c>
      <c r="BI22" s="38">
        <f t="shared" si="40"/>
        <v>1</v>
      </c>
      <c r="BJ22" s="38">
        <f t="shared" si="41"/>
        <v>0</v>
      </c>
      <c r="BK22" s="38">
        <f t="shared" si="42"/>
        <v>0</v>
      </c>
      <c r="BL22" s="38">
        <f t="shared" si="43"/>
        <v>0</v>
      </c>
      <c r="BM22" s="38">
        <f t="shared" si="44"/>
        <v>0</v>
      </c>
      <c r="BO22" s="120"/>
    </row>
    <row r="23" spans="1:67">
      <c r="B23" s="3" t="s">
        <v>52</v>
      </c>
      <c r="C23" s="39">
        <v>0.70833333333333337</v>
      </c>
      <c r="D23" s="40">
        <v>0.75</v>
      </c>
      <c r="E23" s="105">
        <v>0.54</v>
      </c>
      <c r="F23" s="106">
        <v>1.01</v>
      </c>
      <c r="G23" s="106">
        <v>0.63</v>
      </c>
      <c r="H23" s="106">
        <v>0.69</v>
      </c>
      <c r="I23" s="106">
        <v>0.36</v>
      </c>
      <c r="J23" s="106">
        <v>0.87</v>
      </c>
      <c r="K23" s="106">
        <v>0.86</v>
      </c>
      <c r="L23" s="41">
        <f t="shared" ca="1" si="4"/>
        <v>54</v>
      </c>
      <c r="M23" s="297">
        <v>0</v>
      </c>
      <c r="N23" s="297">
        <v>0</v>
      </c>
      <c r="O23" s="297">
        <v>0</v>
      </c>
      <c r="P23" s="297">
        <v>1</v>
      </c>
      <c r="Q23" s="297">
        <v>0</v>
      </c>
      <c r="R23" s="298">
        <v>1</v>
      </c>
      <c r="S23" s="297">
        <v>0</v>
      </c>
      <c r="T23" s="45">
        <f t="shared" ca="1" si="5"/>
        <v>9</v>
      </c>
      <c r="U23" s="46">
        <v>14025</v>
      </c>
      <c r="V23" s="47">
        <v>14025</v>
      </c>
      <c r="W23" s="47">
        <v>14025</v>
      </c>
      <c r="X23" s="47">
        <v>14025</v>
      </c>
      <c r="Y23" s="47">
        <v>14025</v>
      </c>
      <c r="Z23" s="47">
        <v>14025</v>
      </c>
      <c r="AA23" s="48">
        <v>14025</v>
      </c>
      <c r="AB23" s="49">
        <f t="shared" ca="1" si="6"/>
        <v>0</v>
      </c>
      <c r="AC23" s="50">
        <f t="shared" ca="1" si="7"/>
        <v>0</v>
      </c>
      <c r="AD23" s="50">
        <f t="shared" ca="1" si="8"/>
        <v>0</v>
      </c>
      <c r="AE23" s="50">
        <f t="shared" ca="1" si="9"/>
        <v>70125</v>
      </c>
      <c r="AF23" s="50">
        <f t="shared" ca="1" si="10"/>
        <v>0</v>
      </c>
      <c r="AG23" s="50">
        <f t="shared" ca="1" si="11"/>
        <v>56100</v>
      </c>
      <c r="AH23" s="107">
        <f t="shared" ca="1" si="12"/>
        <v>0</v>
      </c>
      <c r="AI23" s="46">
        <f t="shared" ca="1" si="13"/>
        <v>126225</v>
      </c>
      <c r="AJ23" s="50">
        <f t="shared" ca="1" si="14"/>
        <v>0</v>
      </c>
      <c r="AK23" s="50">
        <f t="shared" ca="1" si="15"/>
        <v>0</v>
      </c>
      <c r="AL23" s="50">
        <f t="shared" ca="1" si="16"/>
        <v>0</v>
      </c>
      <c r="AM23" s="50">
        <f t="shared" ca="1" si="17"/>
        <v>20.7</v>
      </c>
      <c r="AN23" s="50">
        <f t="shared" ca="1" si="18"/>
        <v>0</v>
      </c>
      <c r="AO23" s="50">
        <f t="shared" ca="1" si="19"/>
        <v>20.88</v>
      </c>
      <c r="AP23" s="50">
        <f t="shared" ca="1" si="20"/>
        <v>0</v>
      </c>
      <c r="AQ23" s="47">
        <f t="shared" ca="1" si="21"/>
        <v>41.58</v>
      </c>
      <c r="AR23" s="50" t="str">
        <f t="shared" ca="1" si="22"/>
        <v/>
      </c>
      <c r="AS23" s="50" t="str">
        <f t="shared" ca="1" si="23"/>
        <v/>
      </c>
      <c r="AT23" s="50" t="str">
        <f t="shared" ca="1" si="24"/>
        <v/>
      </c>
      <c r="AU23" s="50">
        <f t="shared" ca="1" si="25"/>
        <v>3387.68115942029</v>
      </c>
      <c r="AV23" s="50" t="str">
        <f t="shared" ca="1" si="26"/>
        <v/>
      </c>
      <c r="AW23" s="50">
        <f t="shared" ca="1" si="27"/>
        <v>2686.7816091954023</v>
      </c>
      <c r="AX23" s="50" t="str">
        <f t="shared" ca="1" si="28"/>
        <v/>
      </c>
      <c r="AY23" s="48">
        <f t="shared" ca="1" si="29"/>
        <v>3035.7142857142858</v>
      </c>
      <c r="AZ23" s="104">
        <f t="shared" si="30"/>
        <v>4328.7037037037035</v>
      </c>
      <c r="BA23" s="37">
        <f t="shared" si="31"/>
        <v>2314.3564356435645</v>
      </c>
      <c r="BB23" s="37">
        <f t="shared" si="32"/>
        <v>3710.3174603174602</v>
      </c>
      <c r="BC23" s="37">
        <f t="shared" si="33"/>
        <v>3387.68115942029</v>
      </c>
      <c r="BD23" s="37">
        <f t="shared" si="34"/>
        <v>6493.0555555555557</v>
      </c>
      <c r="BE23" s="37">
        <f t="shared" si="35"/>
        <v>2686.7816091954023</v>
      </c>
      <c r="BF23" s="37">
        <f t="shared" si="36"/>
        <v>2718.0232558139537</v>
      </c>
      <c r="BG23" s="38">
        <f t="shared" si="38"/>
        <v>0</v>
      </c>
      <c r="BH23" s="38">
        <f t="shared" si="39"/>
        <v>0</v>
      </c>
      <c r="BI23" s="38">
        <f t="shared" si="40"/>
        <v>0</v>
      </c>
      <c r="BJ23" s="38">
        <f t="shared" si="41"/>
        <v>0</v>
      </c>
      <c r="BK23" s="38">
        <f t="shared" si="42"/>
        <v>0</v>
      </c>
      <c r="BL23" s="38">
        <f t="shared" si="43"/>
        <v>0</v>
      </c>
      <c r="BM23" s="38">
        <f t="shared" si="44"/>
        <v>0</v>
      </c>
      <c r="BO23" s="120"/>
    </row>
    <row r="24" spans="1:67">
      <c r="B24" s="3" t="s">
        <v>48</v>
      </c>
      <c r="C24" s="39">
        <v>0.75</v>
      </c>
      <c r="D24" s="40">
        <v>0.79166666666666663</v>
      </c>
      <c r="E24" s="105">
        <v>0.94</v>
      </c>
      <c r="F24" s="106">
        <v>1.51</v>
      </c>
      <c r="G24" s="106">
        <v>1.73</v>
      </c>
      <c r="H24" s="106">
        <v>1.41</v>
      </c>
      <c r="I24" s="106">
        <v>1.27</v>
      </c>
      <c r="J24" s="106">
        <v>1.51</v>
      </c>
      <c r="K24" s="106">
        <v>2.31</v>
      </c>
      <c r="L24" s="41">
        <f t="shared" ca="1" si="4"/>
        <v>132</v>
      </c>
      <c r="M24" s="297">
        <v>1</v>
      </c>
      <c r="N24" s="297">
        <v>1</v>
      </c>
      <c r="O24" s="297">
        <v>1</v>
      </c>
      <c r="P24" s="297">
        <v>1</v>
      </c>
      <c r="Q24" s="297">
        <v>0</v>
      </c>
      <c r="R24" s="298">
        <v>1</v>
      </c>
      <c r="S24" s="297">
        <v>0</v>
      </c>
      <c r="T24" s="45">
        <f t="shared" ca="1" si="5"/>
        <v>22</v>
      </c>
      <c r="U24" s="46">
        <v>21250</v>
      </c>
      <c r="V24" s="47">
        <v>21250</v>
      </c>
      <c r="W24" s="47">
        <v>21250</v>
      </c>
      <c r="X24" s="47">
        <v>21250</v>
      </c>
      <c r="Y24" s="47">
        <v>21250</v>
      </c>
      <c r="Z24" s="47">
        <v>21250</v>
      </c>
      <c r="AA24" s="48">
        <v>21250</v>
      </c>
      <c r="AB24" s="49">
        <f t="shared" ca="1" si="6"/>
        <v>85000</v>
      </c>
      <c r="AC24" s="50">
        <f t="shared" ca="1" si="7"/>
        <v>85000</v>
      </c>
      <c r="AD24" s="50">
        <f t="shared" ca="1" si="8"/>
        <v>106250</v>
      </c>
      <c r="AE24" s="50">
        <f t="shared" ca="1" si="9"/>
        <v>106250</v>
      </c>
      <c r="AF24" s="50">
        <f t="shared" ca="1" si="10"/>
        <v>0</v>
      </c>
      <c r="AG24" s="50">
        <f t="shared" ca="1" si="11"/>
        <v>85000</v>
      </c>
      <c r="AH24" s="107">
        <f t="shared" ca="1" si="12"/>
        <v>0</v>
      </c>
      <c r="AI24" s="46">
        <f t="shared" ca="1" si="13"/>
        <v>467500</v>
      </c>
      <c r="AJ24" s="50">
        <f t="shared" ca="1" si="14"/>
        <v>22.56</v>
      </c>
      <c r="AK24" s="50">
        <f t="shared" ca="1" si="15"/>
        <v>36.24</v>
      </c>
      <c r="AL24" s="50">
        <f t="shared" ca="1" si="16"/>
        <v>51.9</v>
      </c>
      <c r="AM24" s="50">
        <f t="shared" ca="1" si="17"/>
        <v>42.3</v>
      </c>
      <c r="AN24" s="50">
        <f t="shared" ca="1" si="18"/>
        <v>0</v>
      </c>
      <c r="AO24" s="50">
        <f t="shared" ca="1" si="19"/>
        <v>36.24</v>
      </c>
      <c r="AP24" s="50">
        <f t="shared" ca="1" si="20"/>
        <v>0</v>
      </c>
      <c r="AQ24" s="47">
        <f t="shared" ca="1" si="21"/>
        <v>189.24</v>
      </c>
      <c r="AR24" s="50">
        <f t="shared" ca="1" si="22"/>
        <v>3767.7304964539007</v>
      </c>
      <c r="AS24" s="50">
        <f t="shared" ca="1" si="23"/>
        <v>2345.4746136865342</v>
      </c>
      <c r="AT24" s="50">
        <f t="shared" ca="1" si="24"/>
        <v>2047.2061657032755</v>
      </c>
      <c r="AU24" s="50">
        <f t="shared" ca="1" si="25"/>
        <v>2511.8203309692672</v>
      </c>
      <c r="AV24" s="50" t="str">
        <f t="shared" ca="1" si="26"/>
        <v/>
      </c>
      <c r="AW24" s="50">
        <f t="shared" ca="1" si="27"/>
        <v>2345.4746136865342</v>
      </c>
      <c r="AX24" s="50" t="str">
        <f t="shared" ca="1" si="28"/>
        <v/>
      </c>
      <c r="AY24" s="48">
        <f t="shared" ca="1" si="29"/>
        <v>2470.4079475797926</v>
      </c>
      <c r="AZ24" s="104">
        <f t="shared" si="30"/>
        <v>3767.7304964539007</v>
      </c>
      <c r="BA24" s="37">
        <f t="shared" si="31"/>
        <v>2345.4746136865342</v>
      </c>
      <c r="BB24" s="37">
        <f t="shared" si="32"/>
        <v>2047.2061657032755</v>
      </c>
      <c r="BC24" s="37">
        <f t="shared" si="33"/>
        <v>2511.8203309692672</v>
      </c>
      <c r="BD24" s="37">
        <f t="shared" si="34"/>
        <v>2788.7139107611547</v>
      </c>
      <c r="BE24" s="37">
        <f t="shared" si="35"/>
        <v>2345.4746136865342</v>
      </c>
      <c r="BF24" s="37">
        <f t="shared" si="36"/>
        <v>1533.1890331890331</v>
      </c>
      <c r="BG24" s="38">
        <f t="shared" si="38"/>
        <v>0</v>
      </c>
      <c r="BH24" s="38">
        <f t="shared" si="39"/>
        <v>0</v>
      </c>
      <c r="BI24" s="38">
        <f t="shared" si="40"/>
        <v>1</v>
      </c>
      <c r="BJ24" s="38">
        <f t="shared" si="41"/>
        <v>0</v>
      </c>
      <c r="BK24" s="38">
        <f t="shared" si="42"/>
        <v>0</v>
      </c>
      <c r="BL24" s="38">
        <f t="shared" si="43"/>
        <v>0</v>
      </c>
      <c r="BM24" s="38">
        <f t="shared" si="44"/>
        <v>1</v>
      </c>
      <c r="BO24" s="120"/>
    </row>
    <row r="25" spans="1:67">
      <c r="B25" s="3" t="s">
        <v>48</v>
      </c>
      <c r="C25" s="39">
        <v>0.79166666666666663</v>
      </c>
      <c r="D25" s="40">
        <v>0.83333333333333337</v>
      </c>
      <c r="E25" s="105">
        <v>1.67</v>
      </c>
      <c r="F25" s="106">
        <v>5.39</v>
      </c>
      <c r="G25" s="106">
        <v>4.68</v>
      </c>
      <c r="H25" s="106">
        <v>4.32</v>
      </c>
      <c r="I25" s="106">
        <v>4.16</v>
      </c>
      <c r="J25" s="106">
        <v>4.2699999999999996</v>
      </c>
      <c r="K25" s="106">
        <v>2.19</v>
      </c>
      <c r="L25" s="41">
        <f t="shared" ca="1" si="4"/>
        <v>228</v>
      </c>
      <c r="M25" s="297">
        <v>0</v>
      </c>
      <c r="N25" s="297">
        <v>1</v>
      </c>
      <c r="O25" s="297">
        <v>1</v>
      </c>
      <c r="P25" s="297">
        <v>0</v>
      </c>
      <c r="Q25" s="297">
        <v>5</v>
      </c>
      <c r="R25" s="298">
        <v>1</v>
      </c>
      <c r="S25" s="297">
        <v>0</v>
      </c>
      <c r="T25" s="45">
        <f t="shared" ca="1" si="5"/>
        <v>38</v>
      </c>
      <c r="U25" s="46">
        <v>52700</v>
      </c>
      <c r="V25" s="47">
        <v>52700</v>
      </c>
      <c r="W25" s="47">
        <v>52700</v>
      </c>
      <c r="X25" s="47">
        <v>52700</v>
      </c>
      <c r="Y25" s="47">
        <v>52700</v>
      </c>
      <c r="Z25" s="47">
        <v>52700</v>
      </c>
      <c r="AA25" s="48">
        <v>52700</v>
      </c>
      <c r="AB25" s="49">
        <f t="shared" ca="1" si="6"/>
        <v>0</v>
      </c>
      <c r="AC25" s="50">
        <f t="shared" ca="1" si="7"/>
        <v>210800</v>
      </c>
      <c r="AD25" s="50">
        <f t="shared" ca="1" si="8"/>
        <v>263500</v>
      </c>
      <c r="AE25" s="50">
        <f t="shared" ca="1" si="9"/>
        <v>0</v>
      </c>
      <c r="AF25" s="50">
        <f t="shared" ca="1" si="10"/>
        <v>1317500</v>
      </c>
      <c r="AG25" s="50">
        <f t="shared" ca="1" si="11"/>
        <v>210800</v>
      </c>
      <c r="AH25" s="107">
        <f t="shared" ca="1" si="12"/>
        <v>0</v>
      </c>
      <c r="AI25" s="46">
        <f t="shared" ca="1" si="13"/>
        <v>2002600</v>
      </c>
      <c r="AJ25" s="50">
        <f t="shared" ca="1" si="14"/>
        <v>0</v>
      </c>
      <c r="AK25" s="50">
        <f t="shared" ca="1" si="15"/>
        <v>129.35999999999999</v>
      </c>
      <c r="AL25" s="50">
        <f t="shared" ca="1" si="16"/>
        <v>140.39999999999998</v>
      </c>
      <c r="AM25" s="50">
        <f t="shared" ca="1" si="17"/>
        <v>0</v>
      </c>
      <c r="AN25" s="50">
        <f t="shared" ca="1" si="18"/>
        <v>624</v>
      </c>
      <c r="AO25" s="50">
        <f t="shared" ca="1" si="19"/>
        <v>102.47999999999999</v>
      </c>
      <c r="AP25" s="50">
        <f t="shared" ca="1" si="20"/>
        <v>0</v>
      </c>
      <c r="AQ25" s="47">
        <f t="shared" ca="1" si="21"/>
        <v>996.24</v>
      </c>
      <c r="AR25" s="50" t="str">
        <f t="shared" ca="1" si="22"/>
        <v/>
      </c>
      <c r="AS25" s="50">
        <f t="shared" ca="1" si="23"/>
        <v>1629.5609152752011</v>
      </c>
      <c r="AT25" s="50">
        <f t="shared" ca="1" si="24"/>
        <v>1876.780626780627</v>
      </c>
      <c r="AU25" s="50" t="str">
        <f t="shared" ca="1" si="25"/>
        <v/>
      </c>
      <c r="AV25" s="50">
        <f t="shared" ca="1" si="26"/>
        <v>2111.3782051282051</v>
      </c>
      <c r="AW25" s="50">
        <f t="shared" ca="1" si="27"/>
        <v>2056.9867291178771</v>
      </c>
      <c r="AX25" s="50" t="str">
        <f t="shared" ca="1" si="28"/>
        <v/>
      </c>
      <c r="AY25" s="48">
        <f t="shared" ca="1" si="29"/>
        <v>2010.1581948124949</v>
      </c>
      <c r="AZ25" s="104">
        <f t="shared" si="30"/>
        <v>5259.4810379241526</v>
      </c>
      <c r="BA25" s="37">
        <f t="shared" si="31"/>
        <v>1629.5609152752013</v>
      </c>
      <c r="BB25" s="37">
        <f t="shared" si="32"/>
        <v>1876.780626780627</v>
      </c>
      <c r="BC25" s="37">
        <f t="shared" si="33"/>
        <v>2033.179012345679</v>
      </c>
      <c r="BD25" s="37">
        <f t="shared" si="34"/>
        <v>2111.3782051282051</v>
      </c>
      <c r="BE25" s="37">
        <f t="shared" si="35"/>
        <v>2056.9867291178771</v>
      </c>
      <c r="BF25" s="37">
        <f t="shared" si="36"/>
        <v>4010.6544901065454</v>
      </c>
      <c r="BG25" s="38">
        <f t="shared" si="38"/>
        <v>0</v>
      </c>
      <c r="BH25" s="38">
        <f t="shared" si="39"/>
        <v>1</v>
      </c>
      <c r="BI25" s="38">
        <f t="shared" si="40"/>
        <v>1</v>
      </c>
      <c r="BJ25" s="38">
        <f t="shared" si="41"/>
        <v>1</v>
      </c>
      <c r="BK25" s="38">
        <f t="shared" si="42"/>
        <v>1</v>
      </c>
      <c r="BL25" s="38">
        <f t="shared" si="43"/>
        <v>1</v>
      </c>
      <c r="BM25" s="38">
        <f t="shared" si="44"/>
        <v>0</v>
      </c>
      <c r="BO25" s="120"/>
    </row>
    <row r="26" spans="1:67">
      <c r="B26" s="3" t="s">
        <v>47</v>
      </c>
      <c r="C26" s="39">
        <v>0.83333333333333337</v>
      </c>
      <c r="D26" s="40">
        <v>0.875</v>
      </c>
      <c r="E26" s="105">
        <v>5.13</v>
      </c>
      <c r="F26" s="106">
        <v>5.34</v>
      </c>
      <c r="G26" s="106">
        <v>7.06</v>
      </c>
      <c r="H26" s="106">
        <v>4.29</v>
      </c>
      <c r="I26" s="106">
        <v>4.01</v>
      </c>
      <c r="J26" s="106">
        <v>2.61</v>
      </c>
      <c r="K26" s="106">
        <v>2.2599999999999998</v>
      </c>
      <c r="L26" s="41">
        <f t="shared" ca="1" si="4"/>
        <v>420</v>
      </c>
      <c r="M26" s="298">
        <v>5</v>
      </c>
      <c r="N26" s="298">
        <v>0</v>
      </c>
      <c r="O26" s="298">
        <v>5</v>
      </c>
      <c r="P26" s="298">
        <v>0</v>
      </c>
      <c r="Q26" s="298">
        <v>5</v>
      </c>
      <c r="R26" s="298">
        <v>0</v>
      </c>
      <c r="S26" s="298">
        <v>0</v>
      </c>
      <c r="T26" s="45">
        <f t="shared" ca="1" si="5"/>
        <v>70</v>
      </c>
      <c r="U26" s="46">
        <v>148750</v>
      </c>
      <c r="V26" s="47">
        <v>148750</v>
      </c>
      <c r="W26" s="47">
        <v>148750</v>
      </c>
      <c r="X26" s="47">
        <v>148750</v>
      </c>
      <c r="Y26" s="47">
        <v>148750</v>
      </c>
      <c r="Z26" s="47">
        <v>148750</v>
      </c>
      <c r="AA26" s="48">
        <v>148750</v>
      </c>
      <c r="AB26" s="49">
        <f t="shared" ca="1" si="6"/>
        <v>2975000</v>
      </c>
      <c r="AC26" s="50">
        <f t="shared" ca="1" si="7"/>
        <v>0</v>
      </c>
      <c r="AD26" s="50">
        <f t="shared" ca="1" si="8"/>
        <v>3718750</v>
      </c>
      <c r="AE26" s="50">
        <f t="shared" ca="1" si="9"/>
        <v>0</v>
      </c>
      <c r="AF26" s="50">
        <f t="shared" ca="1" si="10"/>
        <v>3718750</v>
      </c>
      <c r="AG26" s="50">
        <f t="shared" ca="1" si="11"/>
        <v>0</v>
      </c>
      <c r="AH26" s="107">
        <f t="shared" ca="1" si="12"/>
        <v>0</v>
      </c>
      <c r="AI26" s="46">
        <f t="shared" ca="1" si="13"/>
        <v>10412500</v>
      </c>
      <c r="AJ26" s="50">
        <f t="shared" ca="1" si="14"/>
        <v>615.6</v>
      </c>
      <c r="AK26" s="50">
        <f t="shared" ca="1" si="15"/>
        <v>0</v>
      </c>
      <c r="AL26" s="50">
        <f t="shared" ca="1" si="16"/>
        <v>1059</v>
      </c>
      <c r="AM26" s="50">
        <f t="shared" ca="1" si="17"/>
        <v>0</v>
      </c>
      <c r="AN26" s="50">
        <f t="shared" ca="1" si="18"/>
        <v>601.5</v>
      </c>
      <c r="AO26" s="50">
        <f t="shared" ca="1" si="19"/>
        <v>0</v>
      </c>
      <c r="AP26" s="50">
        <f t="shared" ca="1" si="20"/>
        <v>0</v>
      </c>
      <c r="AQ26" s="47">
        <f t="shared" ca="1" si="21"/>
        <v>2276.1</v>
      </c>
      <c r="AR26" s="50">
        <f t="shared" ca="1" si="22"/>
        <v>4832.6835607537359</v>
      </c>
      <c r="AS26" s="50" t="str">
        <f t="shared" ca="1" si="23"/>
        <v/>
      </c>
      <c r="AT26" s="50">
        <f t="shared" ca="1" si="24"/>
        <v>3511.5675165250236</v>
      </c>
      <c r="AU26" s="50" t="str">
        <f t="shared" ca="1" si="25"/>
        <v/>
      </c>
      <c r="AV26" s="50">
        <f t="shared" ca="1" si="26"/>
        <v>6182.4605153782213</v>
      </c>
      <c r="AW26" s="50" t="str">
        <f t="shared" ca="1" si="27"/>
        <v/>
      </c>
      <c r="AX26" s="50" t="str">
        <f t="shared" ca="1" si="28"/>
        <v/>
      </c>
      <c r="AY26" s="48">
        <f t="shared" ca="1" si="29"/>
        <v>4574.7111286850313</v>
      </c>
      <c r="AZ26" s="104">
        <f t="shared" si="30"/>
        <v>4832.6835607537369</v>
      </c>
      <c r="BA26" s="37">
        <f t="shared" si="31"/>
        <v>4642.6342072409489</v>
      </c>
      <c r="BB26" s="37">
        <f t="shared" si="32"/>
        <v>3511.5675165250241</v>
      </c>
      <c r="BC26" s="37">
        <f t="shared" si="33"/>
        <v>5778.9432789432794</v>
      </c>
      <c r="BD26" s="37">
        <f t="shared" si="34"/>
        <v>6182.4605153782213</v>
      </c>
      <c r="BE26" s="37">
        <f t="shared" si="35"/>
        <v>9498.7228607918278</v>
      </c>
      <c r="BF26" s="37">
        <f t="shared" si="36"/>
        <v>10969.764011799412</v>
      </c>
      <c r="BG26" s="185">
        <f t="shared" ref="BG26:BM27" si="45">VLOOKUP(AZ26,$BS$1:$BT$7,2,TRUE)</f>
        <v>1</v>
      </c>
      <c r="BH26" s="185">
        <f t="shared" si="45"/>
        <v>1</v>
      </c>
      <c r="BI26" s="185">
        <f t="shared" si="45"/>
        <v>1</v>
      </c>
      <c r="BJ26" s="185">
        <f t="shared" si="45"/>
        <v>0</v>
      </c>
      <c r="BK26" s="185">
        <f t="shared" si="45"/>
        <v>0</v>
      </c>
      <c r="BL26" s="185">
        <f t="shared" si="45"/>
        <v>0</v>
      </c>
      <c r="BM26" s="185">
        <f t="shared" si="45"/>
        <v>0</v>
      </c>
      <c r="BO26" s="120"/>
    </row>
    <row r="27" spans="1:67">
      <c r="B27" s="3" t="s">
        <v>47</v>
      </c>
      <c r="C27" s="39">
        <v>0.875</v>
      </c>
      <c r="D27" s="40">
        <v>0.91666666666666663</v>
      </c>
      <c r="E27" s="105">
        <v>1.97</v>
      </c>
      <c r="F27" s="106">
        <v>3.64</v>
      </c>
      <c r="G27" s="106">
        <v>5.8</v>
      </c>
      <c r="H27" s="106">
        <v>2.63</v>
      </c>
      <c r="I27" s="106">
        <v>3.05</v>
      </c>
      <c r="J27" s="106">
        <v>2.78</v>
      </c>
      <c r="K27" s="106">
        <v>2.54</v>
      </c>
      <c r="L27" s="41">
        <f t="shared" ca="1" si="4"/>
        <v>120</v>
      </c>
      <c r="M27" s="298">
        <v>5</v>
      </c>
      <c r="N27" s="298">
        <v>0</v>
      </c>
      <c r="O27" s="298">
        <v>0</v>
      </c>
      <c r="P27" s="298">
        <v>0</v>
      </c>
      <c r="Q27" s="298">
        <v>0</v>
      </c>
      <c r="R27" s="298">
        <v>0</v>
      </c>
      <c r="S27" s="298">
        <v>0</v>
      </c>
      <c r="T27" s="45">
        <f t="shared" ca="1" si="5"/>
        <v>20</v>
      </c>
      <c r="U27" s="46">
        <v>106250</v>
      </c>
      <c r="V27" s="47">
        <v>106250</v>
      </c>
      <c r="W27" s="47">
        <v>106250</v>
      </c>
      <c r="X27" s="47">
        <v>106250</v>
      </c>
      <c r="Y27" s="47">
        <v>106250</v>
      </c>
      <c r="Z27" s="47">
        <v>106250</v>
      </c>
      <c r="AA27" s="48">
        <v>106250</v>
      </c>
      <c r="AB27" s="49">
        <f t="shared" ca="1" si="6"/>
        <v>2125000</v>
      </c>
      <c r="AC27" s="50">
        <f t="shared" ca="1" si="7"/>
        <v>0</v>
      </c>
      <c r="AD27" s="50">
        <f t="shared" ca="1" si="8"/>
        <v>0</v>
      </c>
      <c r="AE27" s="50">
        <f t="shared" ca="1" si="9"/>
        <v>0</v>
      </c>
      <c r="AF27" s="50">
        <f t="shared" ca="1" si="10"/>
        <v>0</v>
      </c>
      <c r="AG27" s="50">
        <f t="shared" ca="1" si="11"/>
        <v>0</v>
      </c>
      <c r="AH27" s="107">
        <f t="shared" ca="1" si="12"/>
        <v>0</v>
      </c>
      <c r="AI27" s="46">
        <f t="shared" ca="1" si="13"/>
        <v>2125000</v>
      </c>
      <c r="AJ27" s="50">
        <f t="shared" ca="1" si="14"/>
        <v>236.4</v>
      </c>
      <c r="AK27" s="50">
        <f t="shared" ca="1" si="15"/>
        <v>0</v>
      </c>
      <c r="AL27" s="50">
        <f t="shared" ca="1" si="16"/>
        <v>0</v>
      </c>
      <c r="AM27" s="50">
        <f t="shared" ca="1" si="17"/>
        <v>0</v>
      </c>
      <c r="AN27" s="50">
        <f t="shared" ca="1" si="18"/>
        <v>0</v>
      </c>
      <c r="AO27" s="50">
        <f t="shared" ca="1" si="19"/>
        <v>0</v>
      </c>
      <c r="AP27" s="50">
        <f t="shared" ca="1" si="20"/>
        <v>0</v>
      </c>
      <c r="AQ27" s="47">
        <f t="shared" ca="1" si="21"/>
        <v>236.4</v>
      </c>
      <c r="AR27" s="50">
        <f t="shared" ca="1" si="22"/>
        <v>8989.0016920473772</v>
      </c>
      <c r="AS27" s="50" t="str">
        <f t="shared" ca="1" si="23"/>
        <v/>
      </c>
      <c r="AT27" s="50" t="str">
        <f t="shared" ca="1" si="24"/>
        <v/>
      </c>
      <c r="AU27" s="50" t="str">
        <f t="shared" ca="1" si="25"/>
        <v/>
      </c>
      <c r="AV27" s="50" t="str">
        <f t="shared" ca="1" si="26"/>
        <v/>
      </c>
      <c r="AW27" s="50" t="str">
        <f t="shared" ca="1" si="27"/>
        <v/>
      </c>
      <c r="AX27" s="50" t="str">
        <f t="shared" ca="1" si="28"/>
        <v/>
      </c>
      <c r="AY27" s="48">
        <f t="shared" ca="1" si="29"/>
        <v>8989.0016920473772</v>
      </c>
      <c r="AZ27" s="104">
        <f t="shared" si="30"/>
        <v>8989.0016920473772</v>
      </c>
      <c r="BA27" s="37">
        <f t="shared" si="31"/>
        <v>4864.9267399267392</v>
      </c>
      <c r="BB27" s="37">
        <f t="shared" si="32"/>
        <v>3053.1609195402298</v>
      </c>
      <c r="BC27" s="37">
        <f t="shared" si="33"/>
        <v>6733.2065906210391</v>
      </c>
      <c r="BD27" s="37">
        <f t="shared" si="34"/>
        <v>5806.0109289617485</v>
      </c>
      <c r="BE27" s="37">
        <f t="shared" si="35"/>
        <v>6369.9040767386095</v>
      </c>
      <c r="BF27" s="37">
        <f t="shared" si="36"/>
        <v>6971.7847769028867</v>
      </c>
      <c r="BG27" s="185">
        <f t="shared" si="45"/>
        <v>0</v>
      </c>
      <c r="BH27" s="185">
        <f t="shared" si="45"/>
        <v>1</v>
      </c>
      <c r="BI27" s="185">
        <f t="shared" si="45"/>
        <v>1</v>
      </c>
      <c r="BJ27" s="185">
        <f t="shared" si="45"/>
        <v>0</v>
      </c>
      <c r="BK27" s="185">
        <f t="shared" si="45"/>
        <v>0</v>
      </c>
      <c r="BL27" s="185">
        <f t="shared" si="45"/>
        <v>0</v>
      </c>
      <c r="BM27" s="185">
        <f t="shared" si="45"/>
        <v>0</v>
      </c>
      <c r="BO27" s="120"/>
    </row>
    <row r="28" spans="1:67">
      <c r="B28" s="3" t="s">
        <v>47</v>
      </c>
      <c r="C28" s="39">
        <v>0.91666666666666663</v>
      </c>
      <c r="D28" s="40">
        <v>0.95833333333333337</v>
      </c>
      <c r="E28" s="105">
        <v>1.1399999999999999</v>
      </c>
      <c r="F28" s="106">
        <v>2.97</v>
      </c>
      <c r="G28" s="106">
        <v>2.57</v>
      </c>
      <c r="H28" s="106">
        <v>1.64</v>
      </c>
      <c r="I28" s="106">
        <v>2.02</v>
      </c>
      <c r="J28" s="106">
        <v>2.2400000000000002</v>
      </c>
      <c r="K28" s="106">
        <v>0.86</v>
      </c>
      <c r="L28" s="41">
        <f t="shared" ca="1" si="4"/>
        <v>114</v>
      </c>
      <c r="M28" s="298">
        <v>0</v>
      </c>
      <c r="N28" s="298">
        <v>0</v>
      </c>
      <c r="O28" s="298">
        <v>1</v>
      </c>
      <c r="P28" s="298">
        <v>1</v>
      </c>
      <c r="Q28" s="298">
        <v>1</v>
      </c>
      <c r="R28" s="298">
        <v>0</v>
      </c>
      <c r="S28" s="298">
        <v>1</v>
      </c>
      <c r="T28" s="45">
        <f t="shared" ca="1" si="5"/>
        <v>19</v>
      </c>
      <c r="U28" s="46">
        <v>51000</v>
      </c>
      <c r="V28" s="47">
        <v>51000</v>
      </c>
      <c r="W28" s="47">
        <v>51000</v>
      </c>
      <c r="X28" s="47">
        <v>51000</v>
      </c>
      <c r="Y28" s="47">
        <v>51000</v>
      </c>
      <c r="Z28" s="47">
        <v>51000</v>
      </c>
      <c r="AA28" s="48">
        <v>51000</v>
      </c>
      <c r="AB28" s="49">
        <f t="shared" ca="1" si="6"/>
        <v>0</v>
      </c>
      <c r="AC28" s="50">
        <f t="shared" ca="1" si="7"/>
        <v>0</v>
      </c>
      <c r="AD28" s="50">
        <f t="shared" ca="1" si="8"/>
        <v>255000</v>
      </c>
      <c r="AE28" s="50">
        <f t="shared" ca="1" si="9"/>
        <v>255000</v>
      </c>
      <c r="AF28" s="50">
        <f t="shared" ca="1" si="10"/>
        <v>255000</v>
      </c>
      <c r="AG28" s="50">
        <f t="shared" ca="1" si="11"/>
        <v>0</v>
      </c>
      <c r="AH28" s="107">
        <f t="shared" ca="1" si="12"/>
        <v>204000</v>
      </c>
      <c r="AI28" s="46">
        <f t="shared" ca="1" si="13"/>
        <v>969000</v>
      </c>
      <c r="AJ28" s="50">
        <f t="shared" ca="1" si="14"/>
        <v>0</v>
      </c>
      <c r="AK28" s="50">
        <f t="shared" ca="1" si="15"/>
        <v>0</v>
      </c>
      <c r="AL28" s="50">
        <f t="shared" ca="1" si="16"/>
        <v>77.099999999999994</v>
      </c>
      <c r="AM28" s="50">
        <f t="shared" ca="1" si="17"/>
        <v>49.199999999999996</v>
      </c>
      <c r="AN28" s="50">
        <f t="shared" ca="1" si="18"/>
        <v>60.6</v>
      </c>
      <c r="AO28" s="50">
        <f t="shared" ca="1" si="19"/>
        <v>0</v>
      </c>
      <c r="AP28" s="50">
        <f t="shared" ca="1" si="20"/>
        <v>20.64</v>
      </c>
      <c r="AQ28" s="47">
        <f t="shared" ca="1" si="21"/>
        <v>207.53999999999996</v>
      </c>
      <c r="AR28" s="50" t="str">
        <f t="shared" ca="1" si="22"/>
        <v/>
      </c>
      <c r="AS28" s="50" t="str">
        <f t="shared" ca="1" si="23"/>
        <v/>
      </c>
      <c r="AT28" s="50">
        <f t="shared" ca="1" si="24"/>
        <v>3307.3929961089498</v>
      </c>
      <c r="AU28" s="50">
        <f t="shared" ca="1" si="25"/>
        <v>5182.9268292682927</v>
      </c>
      <c r="AV28" s="50">
        <f t="shared" ca="1" si="26"/>
        <v>4207.9207920792078</v>
      </c>
      <c r="AW28" s="50" t="str">
        <f t="shared" ca="1" si="27"/>
        <v/>
      </c>
      <c r="AX28" s="50">
        <f t="shared" ca="1" si="28"/>
        <v>9883.7209302325573</v>
      </c>
      <c r="AY28" s="48">
        <f t="shared" ca="1" si="29"/>
        <v>4668.9794738363698</v>
      </c>
      <c r="AZ28" s="104">
        <f t="shared" si="30"/>
        <v>7456.1403508771937</v>
      </c>
      <c r="BA28" s="37">
        <f t="shared" si="31"/>
        <v>2861.9528619528619</v>
      </c>
      <c r="BB28" s="37">
        <f t="shared" si="32"/>
        <v>3307.3929961089498</v>
      </c>
      <c r="BC28" s="37">
        <f t="shared" si="33"/>
        <v>5182.9268292682927</v>
      </c>
      <c r="BD28" s="37">
        <f t="shared" si="34"/>
        <v>4207.9207920792078</v>
      </c>
      <c r="BE28" s="37">
        <f t="shared" si="35"/>
        <v>3794.6428571428569</v>
      </c>
      <c r="BF28" s="37">
        <f t="shared" si="36"/>
        <v>9883.7209302325591</v>
      </c>
      <c r="BG28" s="185">
        <f>VLOOKUP(AZ28,$BS$1:$BT$7,2,TRUE)</f>
        <v>0</v>
      </c>
      <c r="BH28" s="185">
        <f>VLOOKUP(BA28,$BS$1:$BT$7,2,TRUE)</f>
        <v>1</v>
      </c>
      <c r="BI28" s="185"/>
      <c r="BJ28" s="185">
        <f>VLOOKUP(BC28,$BS$1:$BT$7,2,TRUE)</f>
        <v>1</v>
      </c>
      <c r="BK28" s="185">
        <f>VLOOKUP(BD28,$BS$1:$BT$7,2,TRUE)</f>
        <v>1</v>
      </c>
      <c r="BL28" s="185">
        <f>VLOOKUP(BE28,$BS$1:$BT$7,2,TRUE)</f>
        <v>1</v>
      </c>
      <c r="BM28" s="185">
        <f>VLOOKUP(BF28,$BS$1:$BT$7,2,TRUE)</f>
        <v>0</v>
      </c>
      <c r="BO28" s="120"/>
    </row>
    <row r="29" spans="1:67" ht="15" thickBot="1">
      <c r="B29" s="3" t="s">
        <v>49</v>
      </c>
      <c r="C29" s="54">
        <v>0.95833333333333337</v>
      </c>
      <c r="D29" s="55">
        <v>0</v>
      </c>
      <c r="E29" s="109">
        <v>1.41</v>
      </c>
      <c r="F29" s="110">
        <v>1.29</v>
      </c>
      <c r="G29" s="110">
        <v>0.82</v>
      </c>
      <c r="H29" s="110">
        <v>1.78</v>
      </c>
      <c r="I29" s="110">
        <v>1.1100000000000001</v>
      </c>
      <c r="J29" s="110">
        <v>1.51</v>
      </c>
      <c r="K29" s="110">
        <v>1.1299999999999999</v>
      </c>
      <c r="L29" s="56">
        <f t="shared" ca="1" si="4"/>
        <v>60</v>
      </c>
      <c r="M29" s="297">
        <v>0</v>
      </c>
      <c r="N29" s="297">
        <v>0</v>
      </c>
      <c r="O29" s="297">
        <v>0</v>
      </c>
      <c r="P29" s="298">
        <v>1</v>
      </c>
      <c r="Q29" s="298">
        <v>1</v>
      </c>
      <c r="R29" s="297">
        <v>0</v>
      </c>
      <c r="S29" s="297">
        <v>0</v>
      </c>
      <c r="T29" s="60">
        <f t="shared" ca="1" si="5"/>
        <v>10</v>
      </c>
      <c r="U29" s="61">
        <v>29750</v>
      </c>
      <c r="V29" s="62">
        <v>29750</v>
      </c>
      <c r="W29" s="62">
        <v>29750</v>
      </c>
      <c r="X29" s="62">
        <v>29750</v>
      </c>
      <c r="Y29" s="62">
        <v>29750</v>
      </c>
      <c r="Z29" s="62">
        <v>29750</v>
      </c>
      <c r="AA29" s="63">
        <v>29750</v>
      </c>
      <c r="AB29" s="64">
        <f t="shared" ca="1" si="6"/>
        <v>0</v>
      </c>
      <c r="AC29" s="65">
        <f t="shared" ca="1" si="7"/>
        <v>0</v>
      </c>
      <c r="AD29" s="65">
        <f t="shared" ca="1" si="8"/>
        <v>0</v>
      </c>
      <c r="AE29" s="65">
        <f t="shared" ca="1" si="9"/>
        <v>148750</v>
      </c>
      <c r="AF29" s="65">
        <f t="shared" ca="1" si="10"/>
        <v>148750</v>
      </c>
      <c r="AG29" s="65">
        <f t="shared" ca="1" si="11"/>
        <v>0</v>
      </c>
      <c r="AH29" s="111">
        <f t="shared" ca="1" si="12"/>
        <v>0</v>
      </c>
      <c r="AI29" s="61">
        <f t="shared" ca="1" si="13"/>
        <v>297500</v>
      </c>
      <c r="AJ29" s="112">
        <f t="shared" ca="1" si="14"/>
        <v>0</v>
      </c>
      <c r="AK29" s="112">
        <f t="shared" ca="1" si="15"/>
        <v>0</v>
      </c>
      <c r="AL29" s="112">
        <f t="shared" ca="1" si="16"/>
        <v>0</v>
      </c>
      <c r="AM29" s="112">
        <f t="shared" ca="1" si="17"/>
        <v>53.4</v>
      </c>
      <c r="AN29" s="112">
        <f t="shared" ca="1" si="18"/>
        <v>33.300000000000004</v>
      </c>
      <c r="AO29" s="112">
        <f t="shared" ca="1" si="19"/>
        <v>0</v>
      </c>
      <c r="AP29" s="112">
        <f t="shared" ca="1" si="20"/>
        <v>0</v>
      </c>
      <c r="AQ29" s="62">
        <f t="shared" ca="1" si="21"/>
        <v>86.7</v>
      </c>
      <c r="AR29" s="112" t="str">
        <f t="shared" ca="1" si="22"/>
        <v/>
      </c>
      <c r="AS29" s="112" t="str">
        <f t="shared" ca="1" si="23"/>
        <v/>
      </c>
      <c r="AT29" s="112" t="str">
        <f t="shared" ca="1" si="24"/>
        <v/>
      </c>
      <c r="AU29" s="112">
        <f t="shared" ca="1" si="25"/>
        <v>2785.5805243445693</v>
      </c>
      <c r="AV29" s="112">
        <f t="shared" ca="1" si="26"/>
        <v>4466.9669669669665</v>
      </c>
      <c r="AW29" s="112" t="str">
        <f t="shared" ca="1" si="27"/>
        <v/>
      </c>
      <c r="AX29" s="112" t="str">
        <f t="shared" ca="1" si="28"/>
        <v/>
      </c>
      <c r="AY29" s="63">
        <f t="shared" ca="1" si="29"/>
        <v>3431.3725490196075</v>
      </c>
      <c r="AZ29" s="104">
        <f t="shared" si="30"/>
        <v>3516.548463356974</v>
      </c>
      <c r="BA29" s="37">
        <f t="shared" si="31"/>
        <v>3843.6692506459945</v>
      </c>
      <c r="BB29" s="37">
        <f t="shared" si="32"/>
        <v>6046.747967479675</v>
      </c>
      <c r="BC29" s="37">
        <f t="shared" si="33"/>
        <v>2785.5805243445689</v>
      </c>
      <c r="BD29" s="37">
        <f t="shared" si="34"/>
        <v>4466.9669669669665</v>
      </c>
      <c r="BE29" s="37">
        <f t="shared" si="35"/>
        <v>3283.6644591611475</v>
      </c>
      <c r="BF29" s="37">
        <f t="shared" si="36"/>
        <v>4387.9056047197646</v>
      </c>
      <c r="BG29" s="38">
        <f t="shared" ref="BG29:BM29" si="46">IFERROR(VLOOKUP(AZ29,$BP$1:$BQ$7,2,TRUE),"")</f>
        <v>0</v>
      </c>
      <c r="BH29" s="38">
        <f t="shared" si="46"/>
        <v>0</v>
      </c>
      <c r="BI29" s="38">
        <f t="shared" si="46"/>
        <v>0</v>
      </c>
      <c r="BJ29" s="38">
        <f t="shared" si="46"/>
        <v>0</v>
      </c>
      <c r="BK29" s="38">
        <f t="shared" si="46"/>
        <v>0</v>
      </c>
      <c r="BL29" s="38">
        <f t="shared" si="46"/>
        <v>0</v>
      </c>
      <c r="BM29" s="38">
        <f t="shared" si="46"/>
        <v>0</v>
      </c>
      <c r="BO29" s="120"/>
    </row>
    <row r="30" spans="1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47">SUM(M6:M29)</f>
        <v>19</v>
      </c>
      <c r="N30" s="70">
        <f t="shared" si="47"/>
        <v>13</v>
      </c>
      <c r="O30" s="70">
        <f t="shared" si="47"/>
        <v>20</v>
      </c>
      <c r="P30" s="70">
        <f t="shared" si="47"/>
        <v>9</v>
      </c>
      <c r="Q30" s="70">
        <f t="shared" si="47"/>
        <v>20</v>
      </c>
      <c r="R30" s="70">
        <f t="shared" si="47"/>
        <v>6</v>
      </c>
      <c r="S30" s="70">
        <f t="shared" si="47"/>
        <v>11</v>
      </c>
      <c r="T30" s="71">
        <f t="shared" ca="1" si="47"/>
        <v>441</v>
      </c>
      <c r="U30" s="68"/>
      <c r="V30" s="68"/>
      <c r="W30" s="68"/>
      <c r="X30" s="68"/>
      <c r="Y30" s="68"/>
      <c r="Z30" s="68"/>
      <c r="AA30" s="68"/>
      <c r="AB30" s="70">
        <f t="shared" ref="AB30:AQ30" ca="1" si="48">SUM(AB6:AB29)</f>
        <v>5615780</v>
      </c>
      <c r="AC30" s="70">
        <f t="shared" ca="1" si="48"/>
        <v>807500</v>
      </c>
      <c r="AD30" s="70">
        <f t="shared" ca="1" si="48"/>
        <v>4994600</v>
      </c>
      <c r="AE30" s="70">
        <f t="shared" ca="1" si="48"/>
        <v>874225</v>
      </c>
      <c r="AF30" s="70">
        <f t="shared" ca="1" si="48"/>
        <v>5921100</v>
      </c>
      <c r="AG30" s="70">
        <f t="shared" ca="1" si="48"/>
        <v>520200</v>
      </c>
      <c r="AH30" s="70">
        <f t="shared" ca="1" si="48"/>
        <v>706180</v>
      </c>
      <c r="AI30" s="113">
        <f t="shared" ca="1" si="48"/>
        <v>19439585</v>
      </c>
      <c r="AJ30" s="114">
        <f t="shared" ca="1" si="48"/>
        <v>967.44</v>
      </c>
      <c r="AK30" s="114">
        <f t="shared" ca="1" si="48"/>
        <v>347.76</v>
      </c>
      <c r="AL30" s="114">
        <f t="shared" ca="1" si="48"/>
        <v>1585.7999999999997</v>
      </c>
      <c r="AM30" s="114">
        <f t="shared" ca="1" si="48"/>
        <v>293.09999999999997</v>
      </c>
      <c r="AN30" s="114">
        <f t="shared" ca="1" si="48"/>
        <v>1448.6999999999998</v>
      </c>
      <c r="AO30" s="114">
        <f t="shared" ca="1" si="48"/>
        <v>205.92</v>
      </c>
      <c r="AP30" s="114">
        <f t="shared" ca="1" si="48"/>
        <v>183.36</v>
      </c>
      <c r="AQ30" s="113">
        <f t="shared" ca="1" si="48"/>
        <v>5032.08</v>
      </c>
      <c r="AR30" s="114">
        <f t="shared" ref="AR30:AY30" ca="1" si="49">AB30/AJ30</f>
        <v>5804.7837591995367</v>
      </c>
      <c r="AS30" s="114">
        <f t="shared" ca="1" si="49"/>
        <v>2322.003680699333</v>
      </c>
      <c r="AT30" s="114">
        <f t="shared" ca="1" si="49"/>
        <v>3149.5775003152989</v>
      </c>
      <c r="AU30" s="114">
        <f t="shared" ca="1" si="49"/>
        <v>2982.6850904128287</v>
      </c>
      <c r="AV30" s="114">
        <f t="shared" ca="1" si="49"/>
        <v>4087.1816110996069</v>
      </c>
      <c r="AW30" s="114">
        <f t="shared" ca="1" si="49"/>
        <v>2526.2237762237764</v>
      </c>
      <c r="AX30" s="114">
        <f t="shared" ca="1" si="49"/>
        <v>3851.3307155322859</v>
      </c>
      <c r="AY30" s="115">
        <f t="shared" ca="1" si="49"/>
        <v>3863.1311505381473</v>
      </c>
      <c r="AZ30" s="73"/>
      <c r="BA30" s="73"/>
      <c r="BB30" s="73"/>
      <c r="BC30" s="73"/>
      <c r="BD30" s="73"/>
      <c r="BE30" s="73"/>
      <c r="BF30" s="73"/>
    </row>
    <row r="31" spans="1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7" ht="16.2" thickBot="1">
      <c r="B32" s="76" t="s">
        <v>26</v>
      </c>
      <c r="C32" s="253">
        <v>950000</v>
      </c>
      <c r="D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252">
        <f ca="1">AI30/31*7</f>
        <v>4389583.7096774196</v>
      </c>
      <c r="AJ32" s="68"/>
      <c r="AK32" s="68"/>
      <c r="AL32" s="68"/>
      <c r="AM32" s="68"/>
      <c r="AN32" s="68"/>
      <c r="AO32" s="68"/>
      <c r="AP32" s="68"/>
      <c r="AQ32" s="80">
        <f ca="1">SUM(AQ26:AQ28)</f>
        <v>2720.04</v>
      </c>
      <c r="AR32" s="68"/>
      <c r="AS32" s="68"/>
      <c r="AT32" s="68"/>
      <c r="AU32" s="68"/>
      <c r="AV32" s="68"/>
      <c r="AW32" s="68"/>
      <c r="AX32" s="68"/>
      <c r="AY32" s="81">
        <f ca="1">AI30</f>
        <v>19439585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246" t="s">
        <v>31</v>
      </c>
      <c r="C33" s="78">
        <f ca="1">AI30/AQ30</f>
        <v>3863.1311505381473</v>
      </c>
      <c r="D33" s="82"/>
      <c r="F33" s="68"/>
      <c r="G33" s="68"/>
      <c r="H33" s="69"/>
      <c r="I33" s="69"/>
      <c r="J33" s="69"/>
      <c r="O33" s="69"/>
      <c r="P33" s="79"/>
      <c r="Q33" s="74"/>
      <c r="S33" s="69"/>
      <c r="T33" s="77"/>
      <c r="U33" s="68"/>
      <c r="V33" s="80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0.54053989602709018</v>
      </c>
      <c r="AR33" s="68"/>
      <c r="AS33" s="68"/>
      <c r="AT33" s="68"/>
      <c r="AU33" s="68"/>
      <c r="AV33" s="68"/>
      <c r="AW33" s="68"/>
      <c r="AX33" s="68"/>
      <c r="AY33" s="84">
        <f ca="1">C32-AY32</f>
        <v>-18489585</v>
      </c>
      <c r="AZ33" s="73">
        <f ca="1">AQ30*70%</f>
        <v>3522.4559999999997</v>
      </c>
      <c r="BA33" s="73"/>
      <c r="BB33" s="73">
        <f ca="1">BA33+AZ33</f>
        <v>3522.4559999999997</v>
      </c>
      <c r="BC33" s="73">
        <f ca="1">AY32</f>
        <v>19439585</v>
      </c>
      <c r="BD33" s="73">
        <f ca="1">BC33/BB33</f>
        <v>5518.7587864830684</v>
      </c>
      <c r="BE33" s="73"/>
      <c r="BF33" s="73"/>
    </row>
    <row r="34" spans="1:58" ht="15" thickBot="1">
      <c r="B34" s="246" t="s">
        <v>32</v>
      </c>
      <c r="C34" s="85">
        <f ca="1">C33*3</f>
        <v>11589.393451614442</v>
      </c>
      <c r="D34" s="86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80"/>
      <c r="U34" s="80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90"/>
      <c r="C35" s="91"/>
      <c r="D35" s="92"/>
      <c r="F35" s="89"/>
      <c r="G35" s="89"/>
      <c r="H35" s="89"/>
      <c r="I35" s="89"/>
      <c r="J35" s="89"/>
      <c r="K35" s="89"/>
      <c r="O35" s="89"/>
      <c r="P35" s="89"/>
      <c r="Q35" s="6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94"/>
    </row>
    <row r="38" spans="1:58" s="96" customFormat="1" ht="15.6">
      <c r="A38" s="95"/>
    </row>
    <row r="39" spans="1:58">
      <c r="A39" s="2"/>
      <c r="B39" s="2"/>
    </row>
    <row r="41" spans="1:58">
      <c r="A41" s="344"/>
    </row>
    <row r="42" spans="1:58">
      <c r="A42" s="344"/>
    </row>
    <row r="44" spans="1:58">
      <c r="B44" t="s">
        <v>54</v>
      </c>
      <c r="C44" t="s">
        <v>55</v>
      </c>
    </row>
    <row r="45" spans="1:58">
      <c r="A45" s="3" t="s">
        <v>46</v>
      </c>
      <c r="B45" s="142">
        <f t="shared" ref="B45:B51" ca="1" si="50">SUMIFS($AI$6:$AI$29,$B$6:$B$29,A45)/$B$53</f>
        <v>1.574107677710198E-2</v>
      </c>
      <c r="C45" s="142">
        <f t="shared" ref="C45:C51" ca="1" si="51">SUMIFS($AQ$6:$AQ$29,$B$6:$B$29,A45)/$C$53</f>
        <v>1.2877378738016886E-2</v>
      </c>
    </row>
    <row r="46" spans="1:58">
      <c r="A46" s="3" t="s">
        <v>50</v>
      </c>
      <c r="B46" s="142">
        <f t="shared" ca="1" si="50"/>
        <v>5.4573438681947174E-2</v>
      </c>
      <c r="C46" s="142">
        <f t="shared" ca="1" si="51"/>
        <v>5.9057089712405211E-2</v>
      </c>
    </row>
    <row r="47" spans="1:58">
      <c r="A47" s="3" t="s">
        <v>51</v>
      </c>
      <c r="B47" s="142">
        <f t="shared" ca="1" si="50"/>
        <v>3.0476473649000222E-2</v>
      </c>
      <c r="C47" s="142">
        <f t="shared" ca="1" si="51"/>
        <v>4.7324366862212044E-2</v>
      </c>
    </row>
    <row r="48" spans="1:58">
      <c r="A48" s="3" t="s">
        <v>52</v>
      </c>
      <c r="B48" s="142">
        <f t="shared" ca="1" si="50"/>
        <v>6.2046077629743637E-2</v>
      </c>
      <c r="C48" s="142">
        <f t="shared" ca="1" si="51"/>
        <v>8.7387322936042358E-2</v>
      </c>
    </row>
    <row r="49" spans="1:10">
      <c r="A49" s="3" t="s">
        <v>48</v>
      </c>
      <c r="B49" s="142">
        <f t="shared" ca="1" si="50"/>
        <v>0.12706546976182875</v>
      </c>
      <c r="C49" s="142">
        <f t="shared" ca="1" si="51"/>
        <v>0.23558448991271999</v>
      </c>
    </row>
    <row r="50" spans="1:10">
      <c r="A50" s="183" t="s">
        <v>47</v>
      </c>
      <c r="B50" s="184">
        <f t="shared" ca="1" si="50"/>
        <v>0.69479363885597356</v>
      </c>
      <c r="C50" s="184">
        <f t="shared" ca="1" si="51"/>
        <v>0.54053989602709018</v>
      </c>
    </row>
    <row r="51" spans="1:10">
      <c r="A51" s="3" t="s">
        <v>49</v>
      </c>
      <c r="B51" s="142">
        <f t="shared" ca="1" si="50"/>
        <v>1.5303824644404704E-2</v>
      </c>
      <c r="C51" s="142">
        <f t="shared" ca="1" si="51"/>
        <v>1.722945581151333E-2</v>
      </c>
    </row>
    <row r="53" spans="1:10">
      <c r="B53" s="1">
        <f ca="1">AI30</f>
        <v>19439585</v>
      </c>
      <c r="C53" s="1">
        <f ca="1">AQ30</f>
        <v>5032.08</v>
      </c>
    </row>
    <row r="56" spans="1:10">
      <c r="H56" s="69"/>
      <c r="I56" s="69"/>
      <c r="J56" s="69"/>
    </row>
    <row r="57" spans="1:10">
      <c r="F57" s="73"/>
      <c r="G57" s="73"/>
      <c r="H57" s="73"/>
      <c r="I57" s="73"/>
      <c r="J57" s="73"/>
    </row>
  </sheetData>
  <mergeCells count="17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BG3:BM4"/>
    <mergeCell ref="A41:A42"/>
    <mergeCell ref="AQ3:AQ5"/>
    <mergeCell ref="AR3:AX3"/>
    <mergeCell ref="AY3:AY5"/>
    <mergeCell ref="AZ3:BF3"/>
    <mergeCell ref="AZ4:BF4"/>
  </mergeCells>
  <conditionalFormatting sqref="E6:K29">
    <cfRule type="colorScale" priority="6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77" priority="3" operator="containsText" text="Paid">
      <formula>NOT(ISERROR(SEARCH("Paid",B6)))</formula>
    </cfRule>
    <cfRule type="containsText" dxfId="76" priority="4" operator="containsText" text="FOC">
      <formula>NOT(ISERROR(SEARCH("FOC",B6)))</formula>
    </cfRule>
  </conditionalFormatting>
  <conditionalFormatting sqref="A45:A51">
    <cfRule type="containsText" dxfId="75" priority="1" operator="containsText" text="Paid">
      <formula>NOT(ISERROR(SEARCH("Paid",A45)))</formula>
    </cfRule>
    <cfRule type="containsText" dxfId="74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72"/>
  <sheetViews>
    <sheetView zoomScale="68" zoomScaleNormal="68" workbookViewId="0">
      <selection activeCell="O29" sqref="O29"/>
    </sheetView>
  </sheetViews>
  <sheetFormatPr defaultColWidth="9.109375" defaultRowHeight="14.4"/>
  <cols>
    <col min="1" max="1" width="22.33203125" bestFit="1" customWidth="1"/>
    <col min="2" max="2" width="15.109375" bestFit="1" customWidth="1"/>
    <col min="3" max="3" width="11.5546875" bestFit="1" customWidth="1"/>
    <col min="4" max="4" width="9.44140625" bestFit="1" customWidth="1"/>
    <col min="5" max="5" width="12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9" bestFit="1" customWidth="1"/>
    <col min="17" max="17" width="14.109375" bestFit="1" customWidth="1"/>
    <col min="18" max="18" width="13.44140625" bestFit="1" customWidth="1"/>
    <col min="19" max="19" width="8" bestFit="1" customWidth="1"/>
    <col min="20" max="20" width="15.109375" bestFit="1" customWidth="1"/>
    <col min="21" max="27" width="10.109375" bestFit="1" customWidth="1"/>
    <col min="28" max="28" width="12.33203125" hidden="1" customWidth="1"/>
    <col min="29" max="29" width="12.5546875" hidden="1" customWidth="1"/>
    <col min="30" max="32" width="12.33203125" hidden="1" customWidth="1"/>
    <col min="33" max="33" width="11.88671875" hidden="1" customWidth="1"/>
    <col min="34" max="34" width="12.33203125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33203125" bestFit="1" customWidth="1"/>
    <col min="53" max="53" width="11.33203125" bestFit="1" customWidth="1"/>
    <col min="54" max="54" width="11.88671875" bestFit="1" customWidth="1"/>
    <col min="55" max="55" width="16.5546875" bestFit="1" customWidth="1"/>
    <col min="56" max="56" width="11.109375" bestFit="1" customWidth="1"/>
    <col min="57" max="57" width="10.5546875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69" ht="15" customHeight="1">
      <c r="A1" s="314">
        <v>43466</v>
      </c>
      <c r="B1" s="315" t="s">
        <v>64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P1" s="1">
        <v>500</v>
      </c>
      <c r="BQ1">
        <v>6</v>
      </c>
    </row>
    <row r="2" spans="1:69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P2">
        <v>4500</v>
      </c>
      <c r="BQ2">
        <v>6</v>
      </c>
    </row>
    <row r="3" spans="1:69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P3">
        <v>5500</v>
      </c>
      <c r="BQ3">
        <v>6</v>
      </c>
    </row>
    <row r="4" spans="1:69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P4">
        <v>6000</v>
      </c>
      <c r="BQ4">
        <v>6</v>
      </c>
    </row>
    <row r="5" spans="1:69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v>6500</v>
      </c>
      <c r="BQ5">
        <v>6</v>
      </c>
    </row>
    <row r="6" spans="1:69" ht="15" thickBot="1">
      <c r="A6" s="10">
        <v>43497</v>
      </c>
      <c r="B6" s="3" t="s">
        <v>65</v>
      </c>
      <c r="C6" s="22">
        <v>0</v>
      </c>
      <c r="D6" s="23">
        <v>4.1666666666666664E-2</v>
      </c>
      <c r="E6">
        <v>5.0000000000000001E-3</v>
      </c>
      <c r="F6">
        <v>7.0000000000000001E-3</v>
      </c>
      <c r="G6">
        <v>3.0000000000000001E-3</v>
      </c>
      <c r="H6">
        <v>4.0000000000000001E-3</v>
      </c>
      <c r="I6">
        <v>5.0000000000000001E-3</v>
      </c>
      <c r="J6">
        <v>2.5000000000000001E-2</v>
      </c>
      <c r="K6">
        <v>6.0000000000000001E-3</v>
      </c>
      <c r="L6" s="24">
        <f t="shared" ref="L6:L29" ca="1" si="4">T6*6</f>
        <v>0</v>
      </c>
      <c r="M6" s="25">
        <f>BG6</f>
        <v>0</v>
      </c>
      <c r="N6" s="26">
        <f t="shared" ref="N6:S29" si="5">BH6</f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2550</v>
      </c>
      <c r="V6" s="29">
        <v>2550</v>
      </c>
      <c r="W6" s="29">
        <v>2550</v>
      </c>
      <c r="X6" s="29">
        <v>2550</v>
      </c>
      <c r="Y6" s="29">
        <v>2550</v>
      </c>
      <c r="Z6" s="29">
        <v>2550</v>
      </c>
      <c r="AA6" s="29">
        <v>2550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29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t="shared" ref="AQ6:AQ29" ca="1" si="9">SUM(AJ6:AP6)</f>
        <v>0</v>
      </c>
      <c r="AR6" s="32" t="str">
        <f t="shared" ref="AR6:AY29" ca="1" si="10">IFERROR(AB6/AJ6,"")</f>
        <v/>
      </c>
      <c r="AS6" s="33" t="str">
        <f t="shared" ca="1" si="10"/>
        <v/>
      </c>
      <c r="AT6" s="33" t="str">
        <f t="shared" ca="1" si="10"/>
        <v/>
      </c>
      <c r="AU6" s="33" t="str">
        <f t="shared" ca="1" si="10"/>
        <v/>
      </c>
      <c r="AV6" s="33" t="str">
        <f t="shared" ca="1" si="10"/>
        <v/>
      </c>
      <c r="AW6" s="33" t="str">
        <f t="shared" ca="1" si="10"/>
        <v/>
      </c>
      <c r="AX6" s="34" t="str">
        <f t="shared" ca="1" si="10"/>
        <v/>
      </c>
      <c r="AY6" s="36" t="str">
        <f t="shared" ca="1" si="10"/>
        <v/>
      </c>
      <c r="AZ6" s="37">
        <f>IFERROR(U6/6/E6,"0")</f>
        <v>85000</v>
      </c>
      <c r="BA6" s="37">
        <f t="shared" ref="BA6:BF29" si="11">IFERROR(V6/6/F6,"0")</f>
        <v>60714.28571428571</v>
      </c>
      <c r="BB6" s="37">
        <f t="shared" si="11"/>
        <v>141666.66666666666</v>
      </c>
      <c r="BC6" s="37">
        <f t="shared" si="11"/>
        <v>106250</v>
      </c>
      <c r="BD6" s="37">
        <f t="shared" si="11"/>
        <v>85000</v>
      </c>
      <c r="BE6" s="37">
        <f t="shared" si="11"/>
        <v>17000</v>
      </c>
      <c r="BF6" s="37">
        <f t="shared" si="11"/>
        <v>70833.333333333328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P6">
        <v>7000</v>
      </c>
      <c r="BQ6">
        <v>1</v>
      </c>
    </row>
    <row r="7" spans="1:69" ht="15" thickBot="1">
      <c r="A7" s="10">
        <v>43525</v>
      </c>
      <c r="B7" s="3" t="s">
        <v>65</v>
      </c>
      <c r="C7" s="39">
        <v>4.1666666666666664E-2</v>
      </c>
      <c r="D7" s="40">
        <v>8.3333333333333329E-2</v>
      </c>
      <c r="E7">
        <v>3.0000000000000001E-3</v>
      </c>
      <c r="F7">
        <v>3.0000000000000001E-3</v>
      </c>
      <c r="G7">
        <v>5.0000000000000001E-3</v>
      </c>
      <c r="H7">
        <v>0</v>
      </c>
      <c r="I7">
        <v>1E-3</v>
      </c>
      <c r="J7">
        <v>0</v>
      </c>
      <c r="K7">
        <v>3.0000000000000001E-3</v>
      </c>
      <c r="L7" s="41">
        <f t="shared" ca="1" si="4"/>
        <v>0</v>
      </c>
      <c r="M7" s="42">
        <f t="shared" ref="M7:M29" si="12">BG7</f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2550</v>
      </c>
      <c r="V7" s="29">
        <v>2550</v>
      </c>
      <c r="W7" s="29">
        <v>2550</v>
      </c>
      <c r="X7" s="29">
        <v>2550</v>
      </c>
      <c r="Y7" s="29">
        <v>2550</v>
      </c>
      <c r="Z7" s="29">
        <v>2550</v>
      </c>
      <c r="AA7" s="29">
        <v>2550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29" ca="1" si="13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52">
        <f t="shared" ca="1" si="9"/>
        <v>0</v>
      </c>
      <c r="AR7" s="49" t="str">
        <f t="shared" ca="1" si="10"/>
        <v/>
      </c>
      <c r="AS7" s="50" t="str">
        <f t="shared" ca="1" si="10"/>
        <v/>
      </c>
      <c r="AT7" s="50" t="str">
        <f t="shared" ca="1" si="10"/>
        <v/>
      </c>
      <c r="AU7" s="50" t="str">
        <f t="shared" ca="1" si="10"/>
        <v/>
      </c>
      <c r="AV7" s="50" t="str">
        <f t="shared" ca="1" si="10"/>
        <v/>
      </c>
      <c r="AW7" s="50" t="str">
        <f t="shared" ca="1" si="10"/>
        <v/>
      </c>
      <c r="AX7" s="51" t="str">
        <f t="shared" ca="1" si="10"/>
        <v/>
      </c>
      <c r="AY7" s="52" t="str">
        <f t="shared" ca="1" si="10"/>
        <v/>
      </c>
      <c r="AZ7" s="37">
        <f t="shared" ref="AZ7:AZ29" si="14">IFERROR(U7/6/E7,"0")</f>
        <v>141666.66666666666</v>
      </c>
      <c r="BA7" s="37">
        <f t="shared" si="11"/>
        <v>141666.66666666666</v>
      </c>
      <c r="BB7" s="37">
        <f t="shared" si="11"/>
        <v>85000</v>
      </c>
      <c r="BC7" s="37" t="str">
        <f t="shared" si="11"/>
        <v>0</v>
      </c>
      <c r="BD7" s="37">
        <f t="shared" si="11"/>
        <v>425000</v>
      </c>
      <c r="BE7" s="37" t="str">
        <f t="shared" si="11"/>
        <v>0</v>
      </c>
      <c r="BF7" s="37">
        <f t="shared" si="11"/>
        <v>141666.66666666666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P7">
        <v>8500</v>
      </c>
      <c r="BQ7">
        <v>0</v>
      </c>
    </row>
    <row r="8" spans="1:69" ht="15" thickBot="1">
      <c r="A8" s="10">
        <v>43556</v>
      </c>
      <c r="B8" s="3" t="s">
        <v>65</v>
      </c>
      <c r="C8" s="39">
        <v>8.3333333333333329E-2</v>
      </c>
      <c r="D8" s="40">
        <v>0.125</v>
      </c>
      <c r="E8">
        <v>3.0000000000000001E-3</v>
      </c>
      <c r="F8">
        <v>1E-3</v>
      </c>
      <c r="G8">
        <v>0.01</v>
      </c>
      <c r="H8">
        <v>1E-3</v>
      </c>
      <c r="I8">
        <v>0</v>
      </c>
      <c r="J8">
        <v>1E-3</v>
      </c>
      <c r="K8">
        <v>3.0000000000000001E-3</v>
      </c>
      <c r="L8" s="41">
        <f t="shared" ca="1" si="4"/>
        <v>0</v>
      </c>
      <c r="M8" s="42">
        <f t="shared" si="12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2550</v>
      </c>
      <c r="V8" s="29">
        <v>2550</v>
      </c>
      <c r="W8" s="29">
        <v>2550</v>
      </c>
      <c r="X8" s="29">
        <v>2550</v>
      </c>
      <c r="Y8" s="29">
        <v>2550</v>
      </c>
      <c r="Z8" s="29">
        <v>2550</v>
      </c>
      <c r="AA8" s="29">
        <v>2550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3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52">
        <f t="shared" ca="1" si="9"/>
        <v>0</v>
      </c>
      <c r="AR8" s="49" t="str">
        <f t="shared" ca="1" si="10"/>
        <v/>
      </c>
      <c r="AS8" s="50" t="str">
        <f t="shared" ca="1" si="10"/>
        <v/>
      </c>
      <c r="AT8" s="50" t="str">
        <f t="shared" ca="1" si="10"/>
        <v/>
      </c>
      <c r="AU8" s="50" t="str">
        <f t="shared" ca="1" si="10"/>
        <v/>
      </c>
      <c r="AV8" s="50" t="str">
        <f t="shared" ca="1" si="10"/>
        <v/>
      </c>
      <c r="AW8" s="50" t="str">
        <f t="shared" ca="1" si="10"/>
        <v/>
      </c>
      <c r="AX8" s="51" t="str">
        <f t="shared" ca="1" si="10"/>
        <v/>
      </c>
      <c r="AY8" s="52" t="str">
        <f t="shared" ca="1" si="10"/>
        <v/>
      </c>
      <c r="AZ8" s="37">
        <f t="shared" si="14"/>
        <v>141666.66666666666</v>
      </c>
      <c r="BA8" s="37">
        <f t="shared" si="11"/>
        <v>425000</v>
      </c>
      <c r="BB8" s="37">
        <f t="shared" si="11"/>
        <v>42500</v>
      </c>
      <c r="BC8" s="37">
        <f t="shared" si="11"/>
        <v>425000</v>
      </c>
      <c r="BD8" s="37" t="str">
        <f t="shared" si="11"/>
        <v>0</v>
      </c>
      <c r="BE8" s="37">
        <f t="shared" si="11"/>
        <v>425000</v>
      </c>
      <c r="BF8" s="37">
        <f t="shared" si="11"/>
        <v>141666.66666666666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</row>
    <row r="9" spans="1:69" ht="15" thickBot="1">
      <c r="A9" s="10">
        <v>43586</v>
      </c>
      <c r="B9" s="3" t="s">
        <v>65</v>
      </c>
      <c r="C9" s="39">
        <v>0.125</v>
      </c>
      <c r="D9" s="40">
        <v>0.16666666666666666</v>
      </c>
      <c r="E9">
        <v>1E-3</v>
      </c>
      <c r="F9">
        <v>0</v>
      </c>
      <c r="G9">
        <v>3.0000000000000001E-3</v>
      </c>
      <c r="H9">
        <v>1E-3</v>
      </c>
      <c r="I9">
        <v>4.0000000000000001E-3</v>
      </c>
      <c r="J9">
        <v>1E-3</v>
      </c>
      <c r="K9">
        <v>0</v>
      </c>
      <c r="L9" s="41">
        <f t="shared" ca="1" si="4"/>
        <v>0</v>
      </c>
      <c r="M9" s="42">
        <f t="shared" si="12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2550</v>
      </c>
      <c r="V9" s="29">
        <v>2550</v>
      </c>
      <c r="W9" s="29">
        <v>2550</v>
      </c>
      <c r="X9" s="29">
        <v>2550</v>
      </c>
      <c r="Y9" s="29">
        <v>2550</v>
      </c>
      <c r="Z9" s="29">
        <v>2550</v>
      </c>
      <c r="AA9" s="29">
        <v>2550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3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52">
        <f t="shared" ca="1" si="9"/>
        <v>0</v>
      </c>
      <c r="AR9" s="49" t="str">
        <f t="shared" ca="1" si="10"/>
        <v/>
      </c>
      <c r="AS9" s="50" t="str">
        <f t="shared" ca="1" si="10"/>
        <v/>
      </c>
      <c r="AT9" s="50" t="str">
        <f t="shared" ca="1" si="10"/>
        <v/>
      </c>
      <c r="AU9" s="50" t="str">
        <f t="shared" ca="1" si="10"/>
        <v/>
      </c>
      <c r="AV9" s="50" t="str">
        <f t="shared" ca="1" si="10"/>
        <v/>
      </c>
      <c r="AW9" s="50" t="str">
        <f t="shared" ca="1" si="10"/>
        <v/>
      </c>
      <c r="AX9" s="51" t="str">
        <f t="shared" ca="1" si="10"/>
        <v/>
      </c>
      <c r="AY9" s="52" t="str">
        <f t="shared" ca="1" si="10"/>
        <v/>
      </c>
      <c r="AZ9" s="37">
        <f t="shared" si="14"/>
        <v>425000</v>
      </c>
      <c r="BA9" s="37" t="str">
        <f t="shared" si="11"/>
        <v>0</v>
      </c>
      <c r="BB9" s="37">
        <f t="shared" si="11"/>
        <v>141666.66666666666</v>
      </c>
      <c r="BC9" s="37">
        <f t="shared" si="11"/>
        <v>425000</v>
      </c>
      <c r="BD9" s="37">
        <f t="shared" si="11"/>
        <v>106250</v>
      </c>
      <c r="BE9" s="37">
        <f t="shared" si="11"/>
        <v>425000</v>
      </c>
      <c r="BF9" s="37" t="str">
        <f t="shared" si="11"/>
        <v>0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</row>
    <row r="10" spans="1:69" ht="15" thickBot="1">
      <c r="A10" s="10">
        <v>43617</v>
      </c>
      <c r="B10" s="3" t="s">
        <v>65</v>
      </c>
      <c r="C10" s="39">
        <v>0.16666666666666666</v>
      </c>
      <c r="D10" s="40">
        <v>0.20833333333333334</v>
      </c>
      <c r="E10">
        <v>0</v>
      </c>
      <c r="F10">
        <v>3.0000000000000001E-3</v>
      </c>
      <c r="G10">
        <v>0</v>
      </c>
      <c r="H10">
        <v>1E-3</v>
      </c>
      <c r="I10">
        <v>8.9999999999999993E-3</v>
      </c>
      <c r="J10">
        <v>0</v>
      </c>
      <c r="K10">
        <v>0</v>
      </c>
      <c r="L10" s="41">
        <f t="shared" ca="1" si="4"/>
        <v>0</v>
      </c>
      <c r="M10" s="42">
        <f t="shared" si="12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2550</v>
      </c>
      <c r="V10" s="29">
        <v>2550</v>
      </c>
      <c r="W10" s="29">
        <v>2550</v>
      </c>
      <c r="X10" s="29">
        <v>2550</v>
      </c>
      <c r="Y10" s="29">
        <v>2550</v>
      </c>
      <c r="Z10" s="29">
        <v>2550</v>
      </c>
      <c r="AA10" s="29">
        <v>2550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3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52">
        <f t="shared" ca="1" si="9"/>
        <v>0</v>
      </c>
      <c r="AR10" s="49" t="str">
        <f t="shared" ca="1" si="10"/>
        <v/>
      </c>
      <c r="AS10" s="50" t="str">
        <f t="shared" ca="1" si="10"/>
        <v/>
      </c>
      <c r="AT10" s="50" t="str">
        <f t="shared" ca="1" si="10"/>
        <v/>
      </c>
      <c r="AU10" s="50" t="str">
        <f t="shared" ca="1" si="10"/>
        <v/>
      </c>
      <c r="AV10" s="50" t="str">
        <f t="shared" ca="1" si="10"/>
        <v/>
      </c>
      <c r="AW10" s="50" t="str">
        <f t="shared" ca="1" si="10"/>
        <v/>
      </c>
      <c r="AX10" s="51" t="str">
        <f t="shared" ca="1" si="10"/>
        <v/>
      </c>
      <c r="AY10" s="52" t="str">
        <f t="shared" ca="1" si="10"/>
        <v/>
      </c>
      <c r="AZ10" s="37" t="str">
        <f t="shared" si="14"/>
        <v>0</v>
      </c>
      <c r="BA10" s="37">
        <f t="shared" si="11"/>
        <v>141666.66666666666</v>
      </c>
      <c r="BB10" s="37" t="str">
        <f t="shared" si="11"/>
        <v>0</v>
      </c>
      <c r="BC10" s="37">
        <f t="shared" si="11"/>
        <v>425000</v>
      </c>
      <c r="BD10" s="37">
        <f t="shared" si="11"/>
        <v>47222.222222222226</v>
      </c>
      <c r="BE10" s="37" t="str">
        <f t="shared" si="11"/>
        <v>0</v>
      </c>
      <c r="BF10" s="37" t="str">
        <f t="shared" si="11"/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</row>
    <row r="11" spans="1:69" ht="15" thickBot="1">
      <c r="A11" s="10">
        <v>43647</v>
      </c>
      <c r="B11" s="3" t="s">
        <v>65</v>
      </c>
      <c r="C11" s="39">
        <v>0.20833333333333334</v>
      </c>
      <c r="D11" s="40">
        <v>0.25</v>
      </c>
      <c r="E11">
        <v>0</v>
      </c>
      <c r="F11">
        <v>0</v>
      </c>
      <c r="G11">
        <v>1E-3</v>
      </c>
      <c r="H11">
        <v>7.0000000000000001E-3</v>
      </c>
      <c r="I11">
        <v>0.01</v>
      </c>
      <c r="J11">
        <v>0</v>
      </c>
      <c r="K11">
        <v>0</v>
      </c>
      <c r="L11" s="41">
        <f t="shared" ca="1" si="4"/>
        <v>0</v>
      </c>
      <c r="M11" s="42">
        <f t="shared" si="12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2550</v>
      </c>
      <c r="V11" s="29">
        <v>2550</v>
      </c>
      <c r="W11" s="29">
        <v>2550</v>
      </c>
      <c r="X11" s="29">
        <v>2550</v>
      </c>
      <c r="Y11" s="29">
        <v>2550</v>
      </c>
      <c r="Z11" s="29">
        <v>2550</v>
      </c>
      <c r="AA11" s="29">
        <v>2550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3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52">
        <f t="shared" ca="1" si="9"/>
        <v>0</v>
      </c>
      <c r="AR11" s="49" t="str">
        <f t="shared" ca="1" si="10"/>
        <v/>
      </c>
      <c r="AS11" s="50" t="str">
        <f t="shared" ca="1" si="10"/>
        <v/>
      </c>
      <c r="AT11" s="50" t="str">
        <f t="shared" ca="1" si="10"/>
        <v/>
      </c>
      <c r="AU11" s="50" t="str">
        <f t="shared" ca="1" si="10"/>
        <v/>
      </c>
      <c r="AV11" s="50" t="str">
        <f t="shared" ca="1" si="10"/>
        <v/>
      </c>
      <c r="AW11" s="50" t="str">
        <f t="shared" ca="1" si="10"/>
        <v/>
      </c>
      <c r="AX11" s="51" t="str">
        <f t="shared" ca="1" si="10"/>
        <v/>
      </c>
      <c r="AY11" s="52" t="str">
        <f t="shared" ca="1" si="10"/>
        <v/>
      </c>
      <c r="AZ11" s="37" t="str">
        <f t="shared" si="14"/>
        <v>0</v>
      </c>
      <c r="BA11" s="37" t="str">
        <f t="shared" si="11"/>
        <v>0</v>
      </c>
      <c r="BB11" s="37">
        <f t="shared" si="11"/>
        <v>425000</v>
      </c>
      <c r="BC11" s="37">
        <f t="shared" si="11"/>
        <v>60714.28571428571</v>
      </c>
      <c r="BD11" s="37">
        <f t="shared" si="11"/>
        <v>42500</v>
      </c>
      <c r="BE11" s="37" t="str">
        <f t="shared" si="11"/>
        <v>0</v>
      </c>
      <c r="BF11" s="37" t="str">
        <f t="shared" si="11"/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</row>
    <row r="12" spans="1:69" ht="15" thickBot="1">
      <c r="A12" s="10">
        <v>43678</v>
      </c>
      <c r="B12" s="3" t="s">
        <v>65</v>
      </c>
      <c r="C12" s="39">
        <v>0.25</v>
      </c>
      <c r="D12" s="40">
        <v>0.29166666666666669</v>
      </c>
      <c r="E12">
        <v>0</v>
      </c>
      <c r="F12">
        <v>0</v>
      </c>
      <c r="G12">
        <v>0</v>
      </c>
      <c r="H12">
        <v>1E-3</v>
      </c>
      <c r="I12">
        <v>0</v>
      </c>
      <c r="J12">
        <v>0</v>
      </c>
      <c r="K12">
        <v>0</v>
      </c>
      <c r="L12" s="41">
        <f t="shared" ca="1" si="4"/>
        <v>0</v>
      </c>
      <c r="M12" s="42">
        <f t="shared" si="12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2550</v>
      </c>
      <c r="V12" s="29">
        <v>2550</v>
      </c>
      <c r="W12" s="29">
        <v>2550</v>
      </c>
      <c r="X12" s="29">
        <v>2550</v>
      </c>
      <c r="Y12" s="29">
        <v>2550</v>
      </c>
      <c r="Z12" s="29">
        <v>2550</v>
      </c>
      <c r="AA12" s="29">
        <v>2550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3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52">
        <f t="shared" ca="1" si="9"/>
        <v>0</v>
      </c>
      <c r="AR12" s="49" t="str">
        <f t="shared" ca="1" si="10"/>
        <v/>
      </c>
      <c r="AS12" s="50" t="str">
        <f t="shared" ca="1" si="10"/>
        <v/>
      </c>
      <c r="AT12" s="50" t="str">
        <f t="shared" ca="1" si="10"/>
        <v/>
      </c>
      <c r="AU12" s="50" t="str">
        <f t="shared" ca="1" si="10"/>
        <v/>
      </c>
      <c r="AV12" s="50" t="str">
        <f t="shared" ca="1" si="10"/>
        <v/>
      </c>
      <c r="AW12" s="50" t="str">
        <f t="shared" ca="1" si="10"/>
        <v/>
      </c>
      <c r="AX12" s="51" t="str">
        <f t="shared" ca="1" si="10"/>
        <v/>
      </c>
      <c r="AY12" s="52" t="str">
        <f t="shared" ca="1" si="10"/>
        <v/>
      </c>
      <c r="AZ12" s="37" t="str">
        <f t="shared" si="14"/>
        <v>0</v>
      </c>
      <c r="BA12" s="37" t="str">
        <f t="shared" si="11"/>
        <v>0</v>
      </c>
      <c r="BB12" s="37" t="str">
        <f t="shared" si="11"/>
        <v>0</v>
      </c>
      <c r="BC12" s="37">
        <f t="shared" si="11"/>
        <v>425000</v>
      </c>
      <c r="BD12" s="37" t="str">
        <f t="shared" si="11"/>
        <v>0</v>
      </c>
      <c r="BE12" s="37" t="str">
        <f t="shared" si="11"/>
        <v>0</v>
      </c>
      <c r="BF12" s="37" t="str">
        <f t="shared" si="11"/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0</v>
      </c>
    </row>
    <row r="13" spans="1:69" ht="15" thickBot="1">
      <c r="A13" s="10">
        <v>43709</v>
      </c>
      <c r="B13" s="3" t="s">
        <v>65</v>
      </c>
      <c r="C13" s="39">
        <v>0.29166666666666669</v>
      </c>
      <c r="D13" s="40">
        <v>0.33333333333333331</v>
      </c>
      <c r="E13">
        <v>6.0000000000000001E-3</v>
      </c>
      <c r="F13">
        <v>5.0000000000000001E-3</v>
      </c>
      <c r="G13">
        <v>0</v>
      </c>
      <c r="H13">
        <v>3.0000000000000001E-3</v>
      </c>
      <c r="I13">
        <v>3.0000000000000001E-3</v>
      </c>
      <c r="J13">
        <v>1E-3</v>
      </c>
      <c r="K13">
        <v>3.0000000000000001E-3</v>
      </c>
      <c r="L13" s="41">
        <f t="shared" ca="1" si="4"/>
        <v>0</v>
      </c>
      <c r="M13" s="42">
        <f t="shared" si="12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2550</v>
      </c>
      <c r="V13" s="29">
        <v>2550</v>
      </c>
      <c r="W13" s="29">
        <v>2550</v>
      </c>
      <c r="X13" s="29">
        <v>2550</v>
      </c>
      <c r="Y13" s="29">
        <v>2550</v>
      </c>
      <c r="Z13" s="29">
        <v>2550</v>
      </c>
      <c r="AA13" s="29">
        <v>2550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3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52">
        <f t="shared" ca="1" si="9"/>
        <v>0</v>
      </c>
      <c r="AR13" s="49" t="str">
        <f t="shared" ca="1" si="10"/>
        <v/>
      </c>
      <c r="AS13" s="50" t="str">
        <f t="shared" ca="1" si="10"/>
        <v/>
      </c>
      <c r="AT13" s="50" t="str">
        <f t="shared" ca="1" si="10"/>
        <v/>
      </c>
      <c r="AU13" s="50" t="str">
        <f t="shared" ca="1" si="10"/>
        <v/>
      </c>
      <c r="AV13" s="50" t="str">
        <f t="shared" ca="1" si="10"/>
        <v/>
      </c>
      <c r="AW13" s="50" t="str">
        <f t="shared" ca="1" si="10"/>
        <v/>
      </c>
      <c r="AX13" s="51" t="str">
        <f t="shared" ca="1" si="10"/>
        <v/>
      </c>
      <c r="AY13" s="52" t="str">
        <f t="shared" ca="1" si="10"/>
        <v/>
      </c>
      <c r="AZ13" s="37">
        <f t="shared" si="14"/>
        <v>70833.333333333328</v>
      </c>
      <c r="BA13" s="37">
        <f t="shared" si="11"/>
        <v>85000</v>
      </c>
      <c r="BB13" s="37" t="str">
        <f t="shared" si="11"/>
        <v>0</v>
      </c>
      <c r="BC13" s="37">
        <f t="shared" si="11"/>
        <v>141666.66666666666</v>
      </c>
      <c r="BD13" s="37">
        <f t="shared" si="11"/>
        <v>141666.66666666666</v>
      </c>
      <c r="BE13" s="37">
        <f t="shared" si="11"/>
        <v>425000</v>
      </c>
      <c r="BF13" s="37">
        <f t="shared" si="11"/>
        <v>141666.66666666666</v>
      </c>
      <c r="BG13" s="38">
        <v>0</v>
      </c>
      <c r="BH13" s="38">
        <v>0</v>
      </c>
      <c r="BI13" s="38">
        <v>0</v>
      </c>
      <c r="BJ13" s="38">
        <v>0</v>
      </c>
      <c r="BK13" s="38">
        <v>0</v>
      </c>
      <c r="BL13" s="38"/>
      <c r="BM13" s="38"/>
    </row>
    <row r="14" spans="1:69" ht="15" thickBot="1">
      <c r="A14" s="10">
        <v>43739</v>
      </c>
      <c r="B14" s="3" t="s">
        <v>66</v>
      </c>
      <c r="C14" s="39">
        <v>0.33333333333333331</v>
      </c>
      <c r="D14" s="40">
        <v>0.375</v>
      </c>
      <c r="E14">
        <v>6.0000000000000001E-3</v>
      </c>
      <c r="F14">
        <v>2E-3</v>
      </c>
      <c r="G14">
        <v>8.9999999999999993E-3</v>
      </c>
      <c r="H14">
        <v>1.9E-2</v>
      </c>
      <c r="I14">
        <v>5.0000000000000001E-3</v>
      </c>
      <c r="J14">
        <v>3.0000000000000001E-3</v>
      </c>
      <c r="K14">
        <v>1E-3</v>
      </c>
      <c r="L14" s="41">
        <f t="shared" ca="1" si="4"/>
        <v>0</v>
      </c>
      <c r="M14" s="42">
        <f t="shared" si="12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2550</v>
      </c>
      <c r="V14" s="29">
        <v>2550</v>
      </c>
      <c r="W14" s="29">
        <v>2550</v>
      </c>
      <c r="X14" s="29">
        <v>2550</v>
      </c>
      <c r="Y14" s="29">
        <v>2550</v>
      </c>
      <c r="Z14" s="29">
        <v>2550</v>
      </c>
      <c r="AA14" s="29">
        <v>2550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13"/>
        <v>0</v>
      </c>
      <c r="AJ14" s="49">
        <f t="shared" ca="1" si="8"/>
        <v>0</v>
      </c>
      <c r="AK14" s="50">
        <f t="shared" ca="1" si="8"/>
        <v>0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0</v>
      </c>
      <c r="AQ14" s="52">
        <f t="shared" ca="1" si="9"/>
        <v>0</v>
      </c>
      <c r="AR14" s="49" t="str">
        <f t="shared" ca="1" si="10"/>
        <v/>
      </c>
      <c r="AS14" s="50" t="str">
        <f t="shared" ca="1" si="10"/>
        <v/>
      </c>
      <c r="AT14" s="50" t="str">
        <f t="shared" ca="1" si="10"/>
        <v/>
      </c>
      <c r="AU14" s="50" t="str">
        <f t="shared" ca="1" si="10"/>
        <v/>
      </c>
      <c r="AV14" s="50" t="str">
        <f t="shared" ca="1" si="10"/>
        <v/>
      </c>
      <c r="AW14" s="50" t="str">
        <f t="shared" ca="1" si="10"/>
        <v/>
      </c>
      <c r="AX14" s="51" t="str">
        <f t="shared" ca="1" si="10"/>
        <v/>
      </c>
      <c r="AY14" s="52" t="str">
        <f t="shared" ca="1" si="10"/>
        <v/>
      </c>
      <c r="AZ14" s="37">
        <f t="shared" si="14"/>
        <v>70833.333333333328</v>
      </c>
      <c r="BA14" s="37">
        <f t="shared" si="11"/>
        <v>212500</v>
      </c>
      <c r="BB14" s="37">
        <f t="shared" si="11"/>
        <v>47222.222222222226</v>
      </c>
      <c r="BC14" s="37">
        <f t="shared" si="11"/>
        <v>22368.42105263158</v>
      </c>
      <c r="BD14" s="37">
        <f t="shared" si="11"/>
        <v>85000</v>
      </c>
      <c r="BE14" s="37">
        <f t="shared" si="11"/>
        <v>141666.66666666666</v>
      </c>
      <c r="BF14" s="37">
        <f t="shared" si="11"/>
        <v>425000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/>
      <c r="BM14" s="38"/>
    </row>
    <row r="15" spans="1:69" ht="15" thickBot="1">
      <c r="A15" s="10">
        <v>43770</v>
      </c>
      <c r="B15" s="3" t="s">
        <v>66</v>
      </c>
      <c r="C15" s="39">
        <v>0.375</v>
      </c>
      <c r="D15" s="40">
        <v>0.41666666666666669</v>
      </c>
      <c r="E15">
        <v>1.2999999999999999E-2</v>
      </c>
      <c r="F15">
        <v>4.0000000000000001E-3</v>
      </c>
      <c r="G15">
        <v>8.9999999999999993E-3</v>
      </c>
      <c r="H15">
        <v>6.0000000000000001E-3</v>
      </c>
      <c r="I15">
        <v>3.0000000000000001E-3</v>
      </c>
      <c r="J15">
        <v>7.0000000000000001E-3</v>
      </c>
      <c r="K15">
        <v>5.0000000000000001E-3</v>
      </c>
      <c r="L15" s="41">
        <f t="shared" ca="1" si="4"/>
        <v>0</v>
      </c>
      <c r="M15" s="42">
        <f t="shared" si="12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3400</v>
      </c>
      <c r="V15" s="46">
        <v>3400</v>
      </c>
      <c r="W15" s="46">
        <v>3400</v>
      </c>
      <c r="X15" s="46">
        <v>3400</v>
      </c>
      <c r="Y15" s="46">
        <v>3400</v>
      </c>
      <c r="Z15" s="46">
        <v>3400</v>
      </c>
      <c r="AA15" s="46">
        <v>3400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3"/>
        <v>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52">
        <f t="shared" ca="1" si="9"/>
        <v>0</v>
      </c>
      <c r="AR15" s="49" t="str">
        <f t="shared" ca="1" si="10"/>
        <v/>
      </c>
      <c r="AS15" s="50" t="str">
        <f t="shared" ca="1" si="10"/>
        <v/>
      </c>
      <c r="AT15" s="50" t="str">
        <f t="shared" ca="1" si="10"/>
        <v/>
      </c>
      <c r="AU15" s="50" t="str">
        <f t="shared" ca="1" si="10"/>
        <v/>
      </c>
      <c r="AV15" s="50" t="str">
        <f t="shared" ca="1" si="10"/>
        <v/>
      </c>
      <c r="AW15" s="50" t="str">
        <f t="shared" ca="1" si="10"/>
        <v/>
      </c>
      <c r="AX15" s="51" t="str">
        <f t="shared" ca="1" si="10"/>
        <v/>
      </c>
      <c r="AY15" s="230" t="str">
        <f t="shared" ca="1" si="10"/>
        <v/>
      </c>
      <c r="AZ15" s="37">
        <f t="shared" si="14"/>
        <v>43589.743589743586</v>
      </c>
      <c r="BA15" s="37">
        <f t="shared" si="11"/>
        <v>141666.66666666666</v>
      </c>
      <c r="BB15" s="37">
        <f t="shared" si="11"/>
        <v>62962.962962962964</v>
      </c>
      <c r="BC15" s="37">
        <f t="shared" si="11"/>
        <v>94444.444444444438</v>
      </c>
      <c r="BD15" s="37">
        <f t="shared" si="11"/>
        <v>188888.88888888888</v>
      </c>
      <c r="BE15" s="37">
        <f t="shared" si="11"/>
        <v>80952.380952380947</v>
      </c>
      <c r="BF15" s="37">
        <f t="shared" si="11"/>
        <v>113333.33333333333</v>
      </c>
      <c r="BG15" s="38"/>
      <c r="BH15" s="38"/>
      <c r="BI15" s="38"/>
      <c r="BJ15" s="38"/>
      <c r="BK15" s="38"/>
      <c r="BL15" s="38"/>
      <c r="BM15" s="38"/>
    </row>
    <row r="16" spans="1:69" ht="15" thickBot="1">
      <c r="A16" s="10">
        <v>43800</v>
      </c>
      <c r="B16" s="3" t="s">
        <v>66</v>
      </c>
      <c r="C16" s="39">
        <v>0.41666666666666669</v>
      </c>
      <c r="D16" s="40">
        <v>0.45833333333333331</v>
      </c>
      <c r="E16">
        <v>1.4E-2</v>
      </c>
      <c r="F16">
        <v>1E-3</v>
      </c>
      <c r="G16">
        <v>1.7999999999999999E-2</v>
      </c>
      <c r="H16">
        <v>4.0000000000000001E-3</v>
      </c>
      <c r="I16">
        <v>6.0000000000000001E-3</v>
      </c>
      <c r="J16">
        <v>4.0000000000000001E-3</v>
      </c>
      <c r="K16">
        <v>0.01</v>
      </c>
      <c r="L16" s="41">
        <f t="shared" ca="1" si="4"/>
        <v>0</v>
      </c>
      <c r="M16" s="42">
        <f t="shared" si="12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3400</v>
      </c>
      <c r="V16" s="46">
        <v>3400</v>
      </c>
      <c r="W16" s="46">
        <v>3400</v>
      </c>
      <c r="X16" s="46">
        <v>3400</v>
      </c>
      <c r="Y16" s="46">
        <v>3400</v>
      </c>
      <c r="Z16" s="46">
        <v>3400</v>
      </c>
      <c r="AA16" s="46">
        <v>3400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13"/>
        <v>0</v>
      </c>
      <c r="AJ16" s="49">
        <f t="shared" ca="1" si="8"/>
        <v>0</v>
      </c>
      <c r="AK16" s="50">
        <f t="shared" ca="1" si="8"/>
        <v>0</v>
      </c>
      <c r="AL16" s="50">
        <f t="shared" ca="1" si="8"/>
        <v>0</v>
      </c>
      <c r="AM16" s="50">
        <f t="shared" ca="1" si="8"/>
        <v>0</v>
      </c>
      <c r="AN16" s="50">
        <f t="shared" ca="1" si="8"/>
        <v>0</v>
      </c>
      <c r="AO16" s="50">
        <f t="shared" ca="1" si="8"/>
        <v>0</v>
      </c>
      <c r="AP16" s="51">
        <f t="shared" ca="1" si="8"/>
        <v>0</v>
      </c>
      <c r="AQ16" s="52">
        <f t="shared" ca="1" si="9"/>
        <v>0</v>
      </c>
      <c r="AR16" s="49" t="str">
        <f t="shared" ca="1" si="10"/>
        <v/>
      </c>
      <c r="AS16" s="50" t="str">
        <f t="shared" ca="1" si="10"/>
        <v/>
      </c>
      <c r="AT16" s="50" t="str">
        <f t="shared" ca="1" si="10"/>
        <v/>
      </c>
      <c r="AU16" s="50" t="str">
        <f t="shared" ca="1" si="10"/>
        <v/>
      </c>
      <c r="AV16" s="50" t="str">
        <f t="shared" ca="1" si="10"/>
        <v/>
      </c>
      <c r="AW16" s="50" t="str">
        <f t="shared" ca="1" si="10"/>
        <v/>
      </c>
      <c r="AX16" s="51" t="str">
        <f t="shared" ca="1" si="10"/>
        <v/>
      </c>
      <c r="AY16" s="230" t="str">
        <f t="shared" ca="1" si="10"/>
        <v/>
      </c>
      <c r="AZ16" s="37">
        <f t="shared" si="14"/>
        <v>40476.190476190473</v>
      </c>
      <c r="BA16" s="37">
        <f t="shared" si="11"/>
        <v>566666.66666666663</v>
      </c>
      <c r="BB16" s="37">
        <f t="shared" si="11"/>
        <v>31481.481481481482</v>
      </c>
      <c r="BC16" s="37">
        <f t="shared" si="11"/>
        <v>141666.66666666666</v>
      </c>
      <c r="BD16" s="37">
        <f t="shared" si="11"/>
        <v>94444.444444444438</v>
      </c>
      <c r="BE16" s="37">
        <f t="shared" si="11"/>
        <v>141666.66666666666</v>
      </c>
      <c r="BF16" s="37">
        <f t="shared" si="11"/>
        <v>56666.666666666664</v>
      </c>
      <c r="BG16" s="38"/>
      <c r="BH16" s="38"/>
      <c r="BI16" s="38"/>
      <c r="BJ16" s="38"/>
      <c r="BK16" s="38"/>
      <c r="BL16" s="38"/>
      <c r="BM16" s="38"/>
    </row>
    <row r="17" spans="1:65" ht="15" thickBot="1">
      <c r="A17" s="53"/>
      <c r="B17" s="3" t="s">
        <v>66</v>
      </c>
      <c r="C17" s="39">
        <v>0.45833333333333331</v>
      </c>
      <c r="D17" s="40">
        <v>0.5</v>
      </c>
      <c r="E17">
        <v>1.0999999999999999E-2</v>
      </c>
      <c r="F17">
        <v>4.0000000000000001E-3</v>
      </c>
      <c r="G17">
        <v>5.0000000000000001E-3</v>
      </c>
      <c r="H17">
        <v>1.4E-2</v>
      </c>
      <c r="I17">
        <v>1.2999999999999999E-2</v>
      </c>
      <c r="J17">
        <v>1.0999999999999999E-2</v>
      </c>
      <c r="K17">
        <v>1.4E-2</v>
      </c>
      <c r="L17" s="41">
        <f t="shared" ca="1" si="4"/>
        <v>0</v>
      </c>
      <c r="M17" s="42">
        <f t="shared" si="12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46">
        <v>2550</v>
      </c>
      <c r="V17" s="46">
        <v>2550</v>
      </c>
      <c r="W17" s="46">
        <v>2550</v>
      </c>
      <c r="X17" s="46">
        <v>2550</v>
      </c>
      <c r="Y17" s="46">
        <v>2550</v>
      </c>
      <c r="Z17" s="46">
        <v>2550</v>
      </c>
      <c r="AA17" s="46">
        <v>2550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35">
        <f t="shared" ca="1" si="13"/>
        <v>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0</v>
      </c>
      <c r="AP17" s="51">
        <f t="shared" ca="1" si="8"/>
        <v>0</v>
      </c>
      <c r="AQ17" s="52">
        <f t="shared" ca="1" si="9"/>
        <v>0</v>
      </c>
      <c r="AR17" s="49" t="str">
        <f t="shared" ca="1" si="10"/>
        <v/>
      </c>
      <c r="AS17" s="50" t="str">
        <f t="shared" ca="1" si="10"/>
        <v/>
      </c>
      <c r="AT17" s="50" t="str">
        <f t="shared" ca="1" si="10"/>
        <v/>
      </c>
      <c r="AU17" s="50" t="str">
        <f t="shared" ca="1" si="10"/>
        <v/>
      </c>
      <c r="AV17" s="50" t="str">
        <f t="shared" ca="1" si="10"/>
        <v/>
      </c>
      <c r="AW17" s="50" t="str">
        <f t="shared" ca="1" si="10"/>
        <v/>
      </c>
      <c r="AX17" s="51" t="str">
        <f t="shared" ca="1" si="10"/>
        <v/>
      </c>
      <c r="AY17" s="52" t="str">
        <f t="shared" ca="1" si="10"/>
        <v/>
      </c>
      <c r="AZ17" s="37">
        <f t="shared" si="14"/>
        <v>38636.36363636364</v>
      </c>
      <c r="BA17" s="37">
        <f t="shared" si="11"/>
        <v>106250</v>
      </c>
      <c r="BB17" s="37">
        <f t="shared" si="11"/>
        <v>85000</v>
      </c>
      <c r="BC17" s="37">
        <f t="shared" si="11"/>
        <v>30357.142857142855</v>
      </c>
      <c r="BD17" s="37">
        <f t="shared" si="11"/>
        <v>32692.307692307695</v>
      </c>
      <c r="BE17" s="37">
        <f t="shared" si="11"/>
        <v>38636.36363636364</v>
      </c>
      <c r="BF17" s="37">
        <f t="shared" si="11"/>
        <v>30357.142857142855</v>
      </c>
      <c r="BG17" s="38"/>
      <c r="BH17" s="38"/>
      <c r="BI17" s="38"/>
      <c r="BJ17" s="38"/>
      <c r="BK17" s="38"/>
      <c r="BL17" s="38"/>
      <c r="BM17" s="38"/>
    </row>
    <row r="18" spans="1:65" ht="15" thickBot="1">
      <c r="A18" s="53"/>
      <c r="B18" s="3" t="s">
        <v>66</v>
      </c>
      <c r="C18" s="39">
        <v>0.5</v>
      </c>
      <c r="D18" s="40">
        <v>0.54166666666666663</v>
      </c>
      <c r="E18">
        <v>2.1999999999999999E-2</v>
      </c>
      <c r="F18">
        <v>0.01</v>
      </c>
      <c r="G18">
        <v>1.2E-2</v>
      </c>
      <c r="H18">
        <v>3.2000000000000001E-2</v>
      </c>
      <c r="I18">
        <v>1.6E-2</v>
      </c>
      <c r="J18">
        <v>2.1999999999999999E-2</v>
      </c>
      <c r="K18">
        <v>1.7000000000000001E-2</v>
      </c>
      <c r="L18" s="41">
        <f t="shared" ca="1" si="4"/>
        <v>0</v>
      </c>
      <c r="M18" s="42">
        <f t="shared" si="12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2550</v>
      </c>
      <c r="V18" s="46">
        <v>2550</v>
      </c>
      <c r="W18" s="46">
        <v>2550</v>
      </c>
      <c r="X18" s="46">
        <v>2550</v>
      </c>
      <c r="Y18" s="46">
        <v>2550</v>
      </c>
      <c r="Z18" s="46">
        <v>2550</v>
      </c>
      <c r="AA18" s="46">
        <v>2550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13"/>
        <v>0</v>
      </c>
      <c r="AJ18" s="49">
        <f t="shared" ca="1" si="8"/>
        <v>0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0</v>
      </c>
      <c r="AO18" s="50">
        <f t="shared" ca="1" si="8"/>
        <v>0</v>
      </c>
      <c r="AP18" s="51">
        <f t="shared" ca="1" si="8"/>
        <v>0</v>
      </c>
      <c r="AQ18" s="52">
        <f t="shared" ca="1" si="9"/>
        <v>0</v>
      </c>
      <c r="AR18" s="49" t="str">
        <f t="shared" ca="1" si="10"/>
        <v/>
      </c>
      <c r="AS18" s="50" t="str">
        <f t="shared" ca="1" si="10"/>
        <v/>
      </c>
      <c r="AT18" s="50" t="str">
        <f t="shared" ca="1" si="10"/>
        <v/>
      </c>
      <c r="AU18" s="50" t="str">
        <f t="shared" ca="1" si="10"/>
        <v/>
      </c>
      <c r="AV18" s="50" t="str">
        <f t="shared" ca="1" si="10"/>
        <v/>
      </c>
      <c r="AW18" s="50" t="str">
        <f t="shared" ca="1" si="10"/>
        <v/>
      </c>
      <c r="AX18" s="51" t="str">
        <f t="shared" ca="1" si="10"/>
        <v/>
      </c>
      <c r="AY18" s="52" t="str">
        <f t="shared" ca="1" si="10"/>
        <v/>
      </c>
      <c r="AZ18" s="37">
        <f t="shared" si="14"/>
        <v>19318.18181818182</v>
      </c>
      <c r="BA18" s="37">
        <f t="shared" si="11"/>
        <v>42500</v>
      </c>
      <c r="BB18" s="37">
        <f t="shared" si="11"/>
        <v>35416.666666666664</v>
      </c>
      <c r="BC18" s="37">
        <f t="shared" si="11"/>
        <v>13281.25</v>
      </c>
      <c r="BD18" s="37">
        <f t="shared" si="11"/>
        <v>26562.5</v>
      </c>
      <c r="BE18" s="37">
        <f t="shared" si="11"/>
        <v>19318.18181818182</v>
      </c>
      <c r="BF18" s="37">
        <f t="shared" si="11"/>
        <v>25000</v>
      </c>
      <c r="BG18" s="38"/>
      <c r="BH18" s="38"/>
      <c r="BI18" s="38"/>
      <c r="BJ18" s="38"/>
      <c r="BK18" s="38"/>
      <c r="BL18" s="38"/>
      <c r="BM18" s="38"/>
    </row>
    <row r="19" spans="1:65" ht="15" thickBot="1">
      <c r="A19" s="53"/>
      <c r="B19" s="3" t="s">
        <v>66</v>
      </c>
      <c r="C19" s="39">
        <v>0.54166666666666663</v>
      </c>
      <c r="D19" s="40">
        <v>0.58333333333333337</v>
      </c>
      <c r="E19">
        <v>6.0000000000000001E-3</v>
      </c>
      <c r="F19">
        <v>6.0000000000000001E-3</v>
      </c>
      <c r="G19">
        <v>3.0000000000000001E-3</v>
      </c>
      <c r="H19">
        <v>8.0000000000000002E-3</v>
      </c>
      <c r="I19">
        <v>7.0000000000000001E-3</v>
      </c>
      <c r="J19">
        <v>0.01</v>
      </c>
      <c r="K19">
        <v>6.0000000000000001E-3</v>
      </c>
      <c r="L19" s="41">
        <f t="shared" ca="1" si="4"/>
        <v>0</v>
      </c>
      <c r="M19" s="42">
        <f t="shared" si="12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2550</v>
      </c>
      <c r="V19" s="46">
        <v>2550</v>
      </c>
      <c r="W19" s="46">
        <v>2550</v>
      </c>
      <c r="X19" s="46">
        <v>2550</v>
      </c>
      <c r="Y19" s="46">
        <v>2550</v>
      </c>
      <c r="Z19" s="46">
        <v>2550</v>
      </c>
      <c r="AA19" s="46">
        <v>2550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13"/>
        <v>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0</v>
      </c>
      <c r="AO19" s="50">
        <f t="shared" ca="1" si="8"/>
        <v>0</v>
      </c>
      <c r="AP19" s="51">
        <f t="shared" ca="1" si="8"/>
        <v>0</v>
      </c>
      <c r="AQ19" s="52">
        <f t="shared" ca="1" si="9"/>
        <v>0</v>
      </c>
      <c r="AR19" s="49" t="str">
        <f t="shared" ca="1" si="10"/>
        <v/>
      </c>
      <c r="AS19" s="50" t="str">
        <f t="shared" ca="1" si="10"/>
        <v/>
      </c>
      <c r="AT19" s="50" t="str">
        <f t="shared" ca="1" si="10"/>
        <v/>
      </c>
      <c r="AU19" s="50" t="str">
        <f t="shared" ca="1" si="10"/>
        <v/>
      </c>
      <c r="AV19" s="50" t="str">
        <f t="shared" ca="1" si="10"/>
        <v/>
      </c>
      <c r="AW19" s="50" t="str">
        <f t="shared" ca="1" si="10"/>
        <v/>
      </c>
      <c r="AX19" s="51" t="str">
        <f t="shared" ca="1" si="10"/>
        <v/>
      </c>
      <c r="AY19" s="52" t="str">
        <f t="shared" ca="1" si="10"/>
        <v/>
      </c>
      <c r="AZ19" s="37">
        <f t="shared" si="14"/>
        <v>70833.333333333328</v>
      </c>
      <c r="BA19" s="37">
        <f t="shared" si="11"/>
        <v>70833.333333333328</v>
      </c>
      <c r="BB19" s="37">
        <f t="shared" si="11"/>
        <v>141666.66666666666</v>
      </c>
      <c r="BC19" s="37">
        <f t="shared" si="11"/>
        <v>53125</v>
      </c>
      <c r="BD19" s="37">
        <f t="shared" si="11"/>
        <v>60714.28571428571</v>
      </c>
      <c r="BE19" s="37">
        <f t="shared" si="11"/>
        <v>42500</v>
      </c>
      <c r="BF19" s="37">
        <f t="shared" si="11"/>
        <v>70833.333333333328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66</v>
      </c>
      <c r="C20" s="39">
        <v>0.58333333333333337</v>
      </c>
      <c r="D20" s="40">
        <v>0.625</v>
      </c>
      <c r="E20">
        <v>8.0000000000000002E-3</v>
      </c>
      <c r="F20">
        <v>2E-3</v>
      </c>
      <c r="G20">
        <v>3.0000000000000001E-3</v>
      </c>
      <c r="H20">
        <v>5.0000000000000001E-3</v>
      </c>
      <c r="I20">
        <v>7.0000000000000001E-3</v>
      </c>
      <c r="J20">
        <v>5.0000000000000001E-3</v>
      </c>
      <c r="K20">
        <v>4.0000000000000001E-3</v>
      </c>
      <c r="L20" s="41">
        <f t="shared" ca="1" si="4"/>
        <v>0</v>
      </c>
      <c r="M20" s="42">
        <f t="shared" si="12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2550</v>
      </c>
      <c r="V20" s="46">
        <v>2550</v>
      </c>
      <c r="W20" s="46">
        <v>2550</v>
      </c>
      <c r="X20" s="46">
        <v>2550</v>
      </c>
      <c r="Y20" s="46">
        <v>2550</v>
      </c>
      <c r="Z20" s="46">
        <v>2550</v>
      </c>
      <c r="AA20" s="46">
        <v>2550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13"/>
        <v>0</v>
      </c>
      <c r="AJ20" s="49">
        <f t="shared" ca="1" si="8"/>
        <v>0</v>
      </c>
      <c r="AK20" s="50">
        <f t="shared" ca="1" si="8"/>
        <v>0</v>
      </c>
      <c r="AL20" s="50">
        <f t="shared" ca="1" si="8"/>
        <v>0</v>
      </c>
      <c r="AM20" s="50">
        <f t="shared" ca="1" si="8"/>
        <v>0</v>
      </c>
      <c r="AN20" s="50">
        <f t="shared" ca="1" si="8"/>
        <v>0</v>
      </c>
      <c r="AO20" s="50">
        <f t="shared" ca="1" si="8"/>
        <v>0</v>
      </c>
      <c r="AP20" s="51">
        <f t="shared" ca="1" si="8"/>
        <v>0</v>
      </c>
      <c r="AQ20" s="52">
        <f t="shared" ca="1" si="9"/>
        <v>0</v>
      </c>
      <c r="AR20" s="49" t="str">
        <f t="shared" ca="1" si="10"/>
        <v/>
      </c>
      <c r="AS20" s="50" t="str">
        <f t="shared" ca="1" si="10"/>
        <v/>
      </c>
      <c r="AT20" s="50" t="str">
        <f t="shared" ca="1" si="10"/>
        <v/>
      </c>
      <c r="AU20" s="50" t="str">
        <f t="shared" ca="1" si="10"/>
        <v/>
      </c>
      <c r="AV20" s="50" t="str">
        <f t="shared" ca="1" si="10"/>
        <v/>
      </c>
      <c r="AW20" s="50" t="str">
        <f t="shared" ca="1" si="10"/>
        <v/>
      </c>
      <c r="AX20" s="51" t="str">
        <f t="shared" ca="1" si="10"/>
        <v/>
      </c>
      <c r="AY20" s="52" t="str">
        <f t="shared" ca="1" si="10"/>
        <v/>
      </c>
      <c r="AZ20" s="37">
        <f t="shared" si="14"/>
        <v>53125</v>
      </c>
      <c r="BA20" s="37">
        <f t="shared" si="11"/>
        <v>212500</v>
      </c>
      <c r="BB20" s="37">
        <f t="shared" si="11"/>
        <v>141666.66666666666</v>
      </c>
      <c r="BC20" s="37">
        <f t="shared" si="11"/>
        <v>85000</v>
      </c>
      <c r="BD20" s="37">
        <f t="shared" si="11"/>
        <v>60714.28571428571</v>
      </c>
      <c r="BE20" s="37">
        <f t="shared" si="11"/>
        <v>85000</v>
      </c>
      <c r="BF20" s="37">
        <f t="shared" si="11"/>
        <v>106250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66</v>
      </c>
      <c r="C21" s="39">
        <v>0.625</v>
      </c>
      <c r="D21" s="40">
        <v>0.66666666666666663</v>
      </c>
      <c r="E21">
        <v>7.0000000000000001E-3</v>
      </c>
      <c r="F21">
        <v>5.0000000000000001E-3</v>
      </c>
      <c r="G21">
        <v>2.1999999999999999E-2</v>
      </c>
      <c r="H21">
        <v>1.4E-2</v>
      </c>
      <c r="I21">
        <v>8.9999999999999993E-3</v>
      </c>
      <c r="J21">
        <v>1.7000000000000001E-2</v>
      </c>
      <c r="K21">
        <v>1.2E-2</v>
      </c>
      <c r="L21" s="41">
        <f t="shared" ca="1" si="4"/>
        <v>0</v>
      </c>
      <c r="M21" s="42">
        <f t="shared" si="12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46">
        <v>2550</v>
      </c>
      <c r="V21" s="46">
        <v>2550</v>
      </c>
      <c r="W21" s="46">
        <v>2550</v>
      </c>
      <c r="X21" s="46">
        <v>2550</v>
      </c>
      <c r="Y21" s="46">
        <v>2550</v>
      </c>
      <c r="Z21" s="46">
        <v>2550</v>
      </c>
      <c r="AA21" s="46">
        <v>2550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35">
        <f t="shared" ca="1" si="13"/>
        <v>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0</v>
      </c>
      <c r="AN21" s="50">
        <f t="shared" ca="1" si="8"/>
        <v>0</v>
      </c>
      <c r="AO21" s="50">
        <f t="shared" ca="1" si="8"/>
        <v>0</v>
      </c>
      <c r="AP21" s="51">
        <f t="shared" ca="1" si="8"/>
        <v>0</v>
      </c>
      <c r="AQ21" s="52">
        <f t="shared" ca="1" si="9"/>
        <v>0</v>
      </c>
      <c r="AR21" s="49" t="str">
        <f t="shared" ca="1" si="10"/>
        <v/>
      </c>
      <c r="AS21" s="50" t="str">
        <f t="shared" ca="1" si="10"/>
        <v/>
      </c>
      <c r="AT21" s="50" t="str">
        <f t="shared" ca="1" si="10"/>
        <v/>
      </c>
      <c r="AU21" s="50" t="str">
        <f t="shared" ca="1" si="10"/>
        <v/>
      </c>
      <c r="AV21" s="50" t="str">
        <f t="shared" ca="1" si="10"/>
        <v/>
      </c>
      <c r="AW21" s="50" t="str">
        <f t="shared" ca="1" si="10"/>
        <v/>
      </c>
      <c r="AX21" s="51" t="str">
        <f t="shared" ca="1" si="10"/>
        <v/>
      </c>
      <c r="AY21" s="52" t="str">
        <f t="shared" ca="1" si="10"/>
        <v/>
      </c>
      <c r="AZ21" s="37">
        <f t="shared" si="14"/>
        <v>60714.28571428571</v>
      </c>
      <c r="BA21" s="37">
        <f t="shared" si="11"/>
        <v>85000</v>
      </c>
      <c r="BB21" s="37">
        <f t="shared" si="11"/>
        <v>19318.18181818182</v>
      </c>
      <c r="BC21" s="37">
        <f t="shared" si="11"/>
        <v>30357.142857142855</v>
      </c>
      <c r="BD21" s="37">
        <f t="shared" si="11"/>
        <v>47222.222222222226</v>
      </c>
      <c r="BE21" s="37">
        <f t="shared" si="11"/>
        <v>25000</v>
      </c>
      <c r="BF21" s="37">
        <f t="shared" si="11"/>
        <v>35416.666666666664</v>
      </c>
      <c r="BG21" s="38"/>
      <c r="BH21" s="38"/>
      <c r="BI21" s="38"/>
      <c r="BJ21" s="38"/>
      <c r="BK21" s="38"/>
      <c r="BL21" s="38"/>
      <c r="BM21" s="38"/>
    </row>
    <row r="22" spans="1:65" ht="15" thickBot="1">
      <c r="B22" s="3" t="s">
        <v>66</v>
      </c>
      <c r="C22" s="39">
        <v>0.66666666666666663</v>
      </c>
      <c r="D22" s="40">
        <v>0.70833333333333337</v>
      </c>
      <c r="E22">
        <v>7.0000000000000001E-3</v>
      </c>
      <c r="F22">
        <v>1E-3</v>
      </c>
      <c r="G22">
        <v>1.9E-2</v>
      </c>
      <c r="H22">
        <v>5.0000000000000001E-3</v>
      </c>
      <c r="I22">
        <v>5.0000000000000001E-3</v>
      </c>
      <c r="J22">
        <v>0.01</v>
      </c>
      <c r="K22">
        <v>8.0000000000000002E-3</v>
      </c>
      <c r="L22" s="41">
        <f t="shared" ca="1" si="4"/>
        <v>0</v>
      </c>
      <c r="M22" s="42">
        <f t="shared" si="12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46">
        <v>2550</v>
      </c>
      <c r="V22" s="46">
        <v>2550</v>
      </c>
      <c r="W22" s="46">
        <v>2550</v>
      </c>
      <c r="X22" s="46">
        <v>2550</v>
      </c>
      <c r="Y22" s="46">
        <v>2550</v>
      </c>
      <c r="Z22" s="46">
        <v>2550</v>
      </c>
      <c r="AA22" s="46">
        <v>2550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13"/>
        <v>0</v>
      </c>
      <c r="AJ22" s="49">
        <f t="shared" ca="1" si="8"/>
        <v>0</v>
      </c>
      <c r="AK22" s="50">
        <f t="shared" ca="1" si="8"/>
        <v>0</v>
      </c>
      <c r="AL22" s="50">
        <f t="shared" ca="1" si="8"/>
        <v>0</v>
      </c>
      <c r="AM22" s="50">
        <f t="shared" ca="1" si="8"/>
        <v>0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52">
        <f t="shared" ca="1" si="9"/>
        <v>0</v>
      </c>
      <c r="AR22" s="49" t="str">
        <f t="shared" ca="1" si="10"/>
        <v/>
      </c>
      <c r="AS22" s="50" t="str">
        <f t="shared" ca="1" si="10"/>
        <v/>
      </c>
      <c r="AT22" s="50" t="str">
        <f t="shared" ca="1" si="10"/>
        <v/>
      </c>
      <c r="AU22" s="50" t="str">
        <f t="shared" ca="1" si="10"/>
        <v/>
      </c>
      <c r="AV22" s="50" t="str">
        <f t="shared" ca="1" si="10"/>
        <v/>
      </c>
      <c r="AW22" s="50" t="str">
        <f t="shared" ca="1" si="10"/>
        <v/>
      </c>
      <c r="AX22" s="51" t="str">
        <f t="shared" ca="1" si="10"/>
        <v/>
      </c>
      <c r="AY22" s="52" t="str">
        <f t="shared" ca="1" si="10"/>
        <v/>
      </c>
      <c r="AZ22" s="37">
        <f t="shared" si="14"/>
        <v>60714.28571428571</v>
      </c>
      <c r="BA22" s="37">
        <f t="shared" si="11"/>
        <v>425000</v>
      </c>
      <c r="BB22" s="37">
        <f t="shared" si="11"/>
        <v>22368.42105263158</v>
      </c>
      <c r="BC22" s="37">
        <f t="shared" si="11"/>
        <v>85000</v>
      </c>
      <c r="BD22" s="37">
        <f t="shared" si="11"/>
        <v>85000</v>
      </c>
      <c r="BE22" s="37">
        <f t="shared" si="11"/>
        <v>42500</v>
      </c>
      <c r="BF22" s="37">
        <f t="shared" si="11"/>
        <v>53125</v>
      </c>
      <c r="BG22" s="38"/>
      <c r="BH22" s="38"/>
      <c r="BI22" s="38"/>
      <c r="BJ22" s="38"/>
      <c r="BK22" s="38"/>
      <c r="BL22" s="38"/>
      <c r="BM22" s="38"/>
    </row>
    <row r="23" spans="1:65" ht="15" thickBot="1">
      <c r="B23" s="3" t="s">
        <v>66</v>
      </c>
      <c r="C23" s="39">
        <v>0.70833333333333337</v>
      </c>
      <c r="D23" s="40">
        <v>0.75</v>
      </c>
      <c r="E23">
        <v>1E-3</v>
      </c>
      <c r="F23">
        <v>1.7999999999999999E-2</v>
      </c>
      <c r="G23">
        <v>4.0000000000000001E-3</v>
      </c>
      <c r="H23">
        <v>1.2999999999999999E-2</v>
      </c>
      <c r="I23">
        <v>3.0000000000000001E-3</v>
      </c>
      <c r="J23">
        <v>3.0000000000000001E-3</v>
      </c>
      <c r="K23">
        <v>3.9E-2</v>
      </c>
      <c r="L23" s="41">
        <f t="shared" ca="1" si="4"/>
        <v>72</v>
      </c>
      <c r="M23" s="42">
        <f t="shared" si="12"/>
        <v>2</v>
      </c>
      <c r="N23" s="43">
        <f t="shared" si="5"/>
        <v>1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12</v>
      </c>
      <c r="U23" s="46">
        <v>2550</v>
      </c>
      <c r="V23" s="46">
        <v>2550</v>
      </c>
      <c r="W23" s="46">
        <v>2550</v>
      </c>
      <c r="X23" s="46">
        <v>2550</v>
      </c>
      <c r="Y23" s="46">
        <v>2550</v>
      </c>
      <c r="Z23" s="46">
        <v>2550</v>
      </c>
      <c r="AA23" s="46">
        <v>2550</v>
      </c>
      <c r="AB23" s="49">
        <f t="shared" ca="1" si="7"/>
        <v>20400</v>
      </c>
      <c r="AC23" s="50">
        <f t="shared" ca="1" si="7"/>
        <v>10200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35">
        <f t="shared" ca="1" si="13"/>
        <v>30600</v>
      </c>
      <c r="AJ23" s="49">
        <f t="shared" ca="1" si="8"/>
        <v>4.8000000000000001E-2</v>
      </c>
      <c r="AK23" s="50">
        <f t="shared" ca="1" si="8"/>
        <v>0.43199999999999994</v>
      </c>
      <c r="AL23" s="50">
        <f t="shared" ca="1" si="8"/>
        <v>0</v>
      </c>
      <c r="AM23" s="50">
        <f t="shared" ca="1" si="8"/>
        <v>0</v>
      </c>
      <c r="AN23" s="50">
        <f t="shared" ca="1" si="8"/>
        <v>0</v>
      </c>
      <c r="AO23" s="50">
        <f t="shared" ca="1" si="8"/>
        <v>0</v>
      </c>
      <c r="AP23" s="51">
        <f t="shared" ca="1" si="8"/>
        <v>0</v>
      </c>
      <c r="AQ23" s="52">
        <f t="shared" ca="1" si="9"/>
        <v>0.47999999999999993</v>
      </c>
      <c r="AR23" s="49">
        <f t="shared" ca="1" si="10"/>
        <v>425000</v>
      </c>
      <c r="AS23" s="50">
        <f t="shared" ca="1" si="10"/>
        <v>23611.111111111113</v>
      </c>
      <c r="AT23" s="50" t="str">
        <f t="shared" ca="1" si="10"/>
        <v/>
      </c>
      <c r="AU23" s="50" t="str">
        <f t="shared" ca="1" si="10"/>
        <v/>
      </c>
      <c r="AV23" s="50" t="str">
        <f t="shared" ca="1" si="10"/>
        <v/>
      </c>
      <c r="AW23" s="50" t="str">
        <f t="shared" ca="1" si="10"/>
        <v/>
      </c>
      <c r="AX23" s="51" t="str">
        <f t="shared" ca="1" si="10"/>
        <v/>
      </c>
      <c r="AY23" s="52">
        <f t="shared" ca="1" si="10"/>
        <v>63750.000000000007</v>
      </c>
      <c r="AZ23" s="37">
        <f t="shared" si="14"/>
        <v>425000</v>
      </c>
      <c r="BA23" s="37">
        <f t="shared" si="11"/>
        <v>23611.111111111113</v>
      </c>
      <c r="BB23" s="37">
        <f t="shared" si="11"/>
        <v>106250</v>
      </c>
      <c r="BC23" s="37">
        <f t="shared" si="11"/>
        <v>32692.307692307695</v>
      </c>
      <c r="BD23" s="37">
        <f t="shared" si="11"/>
        <v>141666.66666666666</v>
      </c>
      <c r="BE23" s="37">
        <f t="shared" si="11"/>
        <v>141666.66666666666</v>
      </c>
      <c r="BF23" s="37">
        <f t="shared" si="11"/>
        <v>10897.435897435897</v>
      </c>
      <c r="BG23" s="38">
        <v>2</v>
      </c>
      <c r="BH23" s="38">
        <v>1</v>
      </c>
      <c r="BI23" s="38"/>
      <c r="BJ23" s="38"/>
      <c r="BK23" s="38"/>
      <c r="BL23" s="38"/>
      <c r="BM23" s="38"/>
    </row>
    <row r="24" spans="1:65" ht="15" thickBot="1">
      <c r="B24" s="3" t="s">
        <v>66</v>
      </c>
      <c r="C24" s="39">
        <v>0.75</v>
      </c>
      <c r="D24" s="40">
        <v>0.79166666666666663</v>
      </c>
      <c r="E24">
        <v>5.0000000000000001E-3</v>
      </c>
      <c r="F24">
        <v>1.7999999999999999E-2</v>
      </c>
      <c r="G24">
        <v>1.2E-2</v>
      </c>
      <c r="H24">
        <v>2.1999999999999999E-2</v>
      </c>
      <c r="I24">
        <v>1.4E-2</v>
      </c>
      <c r="J24">
        <v>8.9999999999999993E-3</v>
      </c>
      <c r="K24">
        <v>1.6E-2</v>
      </c>
      <c r="L24" s="41">
        <f t="shared" ca="1" si="4"/>
        <v>0</v>
      </c>
      <c r="M24" s="42">
        <f t="shared" si="12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4250</v>
      </c>
      <c r="V24" s="46">
        <v>4250</v>
      </c>
      <c r="W24" s="46">
        <v>4250</v>
      </c>
      <c r="X24" s="46">
        <v>4250</v>
      </c>
      <c r="Y24" s="46">
        <v>4250</v>
      </c>
      <c r="Z24" s="46">
        <v>4250</v>
      </c>
      <c r="AA24" s="46">
        <v>4250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35">
        <f t="shared" ca="1" si="13"/>
        <v>0</v>
      </c>
      <c r="AJ24" s="49">
        <f t="shared" ca="1" si="8"/>
        <v>0</v>
      </c>
      <c r="AK24" s="50">
        <f t="shared" ca="1" si="8"/>
        <v>0</v>
      </c>
      <c r="AL24" s="50">
        <f t="shared" ca="1" si="8"/>
        <v>0</v>
      </c>
      <c r="AM24" s="50">
        <f t="shared" ca="1" si="8"/>
        <v>0</v>
      </c>
      <c r="AN24" s="50">
        <f t="shared" ca="1" si="8"/>
        <v>0</v>
      </c>
      <c r="AO24" s="50">
        <f t="shared" ca="1" si="8"/>
        <v>0</v>
      </c>
      <c r="AP24" s="51">
        <f t="shared" ca="1" si="8"/>
        <v>0</v>
      </c>
      <c r="AQ24" s="52">
        <f t="shared" ca="1" si="9"/>
        <v>0</v>
      </c>
      <c r="AR24" s="49" t="str">
        <f t="shared" ca="1" si="10"/>
        <v/>
      </c>
      <c r="AS24" s="50" t="str">
        <f t="shared" ca="1" si="10"/>
        <v/>
      </c>
      <c r="AT24" s="50" t="str">
        <f t="shared" ca="1" si="10"/>
        <v/>
      </c>
      <c r="AU24" s="50" t="str">
        <f t="shared" ca="1" si="10"/>
        <v/>
      </c>
      <c r="AV24" s="50" t="str">
        <f t="shared" ca="1" si="10"/>
        <v/>
      </c>
      <c r="AW24" s="50" t="str">
        <f t="shared" ca="1" si="10"/>
        <v/>
      </c>
      <c r="AX24" s="51" t="str">
        <f t="shared" ca="1" si="10"/>
        <v/>
      </c>
      <c r="AY24" s="52" t="str">
        <f t="shared" ca="1" si="10"/>
        <v/>
      </c>
      <c r="AZ24" s="37">
        <f t="shared" si="14"/>
        <v>141666.66666666666</v>
      </c>
      <c r="BA24" s="37">
        <f t="shared" si="11"/>
        <v>39351.851851851854</v>
      </c>
      <c r="BB24" s="37">
        <f t="shared" si="11"/>
        <v>59027.777777777781</v>
      </c>
      <c r="BC24" s="37">
        <f t="shared" si="11"/>
        <v>32196.9696969697</v>
      </c>
      <c r="BD24" s="37">
        <f t="shared" si="11"/>
        <v>50595.238095238099</v>
      </c>
      <c r="BE24" s="37">
        <f t="shared" si="11"/>
        <v>78703.703703703708</v>
      </c>
      <c r="BF24" s="37">
        <f t="shared" si="11"/>
        <v>44270.833333333336</v>
      </c>
      <c r="BG24" s="38"/>
      <c r="BH24" s="38"/>
      <c r="BI24" s="38"/>
      <c r="BJ24" s="38"/>
      <c r="BK24" s="38"/>
      <c r="BL24" s="38"/>
      <c r="BM24" s="38"/>
    </row>
    <row r="25" spans="1:65" ht="15" thickBot="1">
      <c r="B25" s="3" t="s">
        <v>66</v>
      </c>
      <c r="C25" s="39">
        <v>0.79166666666666663</v>
      </c>
      <c r="D25" s="40">
        <v>0.83333333333333337</v>
      </c>
      <c r="E25">
        <v>1.4E-2</v>
      </c>
      <c r="F25">
        <v>1.4E-2</v>
      </c>
      <c r="G25">
        <v>1.7000000000000001E-2</v>
      </c>
      <c r="H25">
        <v>5.0000000000000001E-3</v>
      </c>
      <c r="I25">
        <v>2.3E-2</v>
      </c>
      <c r="J25">
        <v>2.4E-2</v>
      </c>
      <c r="K25">
        <v>5.0000000000000001E-3</v>
      </c>
      <c r="L25" s="41">
        <f t="shared" ca="1" si="4"/>
        <v>0</v>
      </c>
      <c r="M25" s="42">
        <f t="shared" si="12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6800</v>
      </c>
      <c r="V25" s="46">
        <v>6800</v>
      </c>
      <c r="W25" s="46">
        <v>6800</v>
      </c>
      <c r="X25" s="46">
        <v>6800</v>
      </c>
      <c r="Y25" s="46">
        <v>6800</v>
      </c>
      <c r="Z25" s="46">
        <v>6800</v>
      </c>
      <c r="AA25" s="46">
        <v>6800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13"/>
        <v>0</v>
      </c>
      <c r="AJ25" s="49">
        <f t="shared" ca="1" si="8"/>
        <v>0</v>
      </c>
      <c r="AK25" s="50">
        <f t="shared" ca="1" si="8"/>
        <v>0</v>
      </c>
      <c r="AL25" s="50">
        <f t="shared" ca="1" si="8"/>
        <v>0</v>
      </c>
      <c r="AM25" s="50">
        <f t="shared" ca="1" si="8"/>
        <v>0</v>
      </c>
      <c r="AN25" s="50">
        <f t="shared" ca="1" si="8"/>
        <v>0</v>
      </c>
      <c r="AO25" s="50">
        <f t="shared" ca="1" si="8"/>
        <v>0</v>
      </c>
      <c r="AP25" s="51">
        <f t="shared" ca="1" si="8"/>
        <v>0</v>
      </c>
      <c r="AQ25" s="52">
        <f t="shared" ca="1" si="9"/>
        <v>0</v>
      </c>
      <c r="AR25" s="49" t="str">
        <f t="shared" ca="1" si="10"/>
        <v/>
      </c>
      <c r="AS25" s="50" t="str">
        <f t="shared" ca="1" si="10"/>
        <v/>
      </c>
      <c r="AT25" s="50" t="str">
        <f t="shared" ca="1" si="10"/>
        <v/>
      </c>
      <c r="AU25" s="50" t="str">
        <f t="shared" ca="1" si="10"/>
        <v/>
      </c>
      <c r="AV25" s="50" t="str">
        <f t="shared" ca="1" si="10"/>
        <v/>
      </c>
      <c r="AW25" s="50" t="str">
        <f t="shared" ca="1" si="10"/>
        <v/>
      </c>
      <c r="AX25" s="51" t="str">
        <f t="shared" ca="1" si="10"/>
        <v/>
      </c>
      <c r="AY25" s="52" t="str">
        <f t="shared" ca="1" si="10"/>
        <v/>
      </c>
      <c r="AZ25" s="37">
        <f t="shared" si="14"/>
        <v>80952.380952380947</v>
      </c>
      <c r="BA25" s="37">
        <f t="shared" si="11"/>
        <v>80952.380952380947</v>
      </c>
      <c r="BB25" s="37">
        <f t="shared" si="11"/>
        <v>66666.666666666657</v>
      </c>
      <c r="BC25" s="37">
        <f t="shared" si="11"/>
        <v>226666.66666666666</v>
      </c>
      <c r="BD25" s="37">
        <f t="shared" si="11"/>
        <v>49275.362318840576</v>
      </c>
      <c r="BE25" s="37">
        <f t="shared" si="11"/>
        <v>47222.222222222219</v>
      </c>
      <c r="BF25" s="37">
        <f t="shared" si="11"/>
        <v>226666.66666666666</v>
      </c>
      <c r="BG25" s="38"/>
      <c r="BH25" s="38"/>
      <c r="BI25" s="38"/>
      <c r="BJ25" s="38"/>
      <c r="BK25" s="38"/>
      <c r="BL25" s="38"/>
      <c r="BM25" s="38"/>
    </row>
    <row r="26" spans="1:65" ht="15" thickBot="1">
      <c r="B26" s="3" t="s">
        <v>66</v>
      </c>
      <c r="C26" s="39">
        <v>0.83333333333333337</v>
      </c>
      <c r="D26" s="40">
        <v>0.875</v>
      </c>
      <c r="E26">
        <v>1.7000000000000001E-2</v>
      </c>
      <c r="F26">
        <v>2.4E-2</v>
      </c>
      <c r="G26">
        <v>8.0000000000000002E-3</v>
      </c>
      <c r="H26">
        <v>1.4999999999999999E-2</v>
      </c>
      <c r="I26">
        <v>8.0000000000000002E-3</v>
      </c>
      <c r="J26">
        <v>1.0999999999999999E-2</v>
      </c>
      <c r="K26">
        <v>1.2E-2</v>
      </c>
      <c r="L26" s="41">
        <f t="shared" ca="1" si="4"/>
        <v>324</v>
      </c>
      <c r="M26" s="42">
        <f t="shared" si="12"/>
        <v>2</v>
      </c>
      <c r="N26" s="43">
        <f t="shared" si="5"/>
        <v>0</v>
      </c>
      <c r="O26" s="43">
        <f t="shared" si="5"/>
        <v>2</v>
      </c>
      <c r="P26" s="43">
        <f t="shared" si="5"/>
        <v>2</v>
      </c>
      <c r="Q26" s="43">
        <f t="shared" si="5"/>
        <v>2</v>
      </c>
      <c r="R26" s="43">
        <f t="shared" si="5"/>
        <v>2</v>
      </c>
      <c r="S26" s="44">
        <f t="shared" si="5"/>
        <v>2</v>
      </c>
      <c r="T26" s="45">
        <f t="shared" ca="1" si="6"/>
        <v>54</v>
      </c>
      <c r="U26" s="46">
        <v>6800</v>
      </c>
      <c r="V26" s="46">
        <v>6800</v>
      </c>
      <c r="W26" s="46">
        <v>6800</v>
      </c>
      <c r="X26" s="46">
        <v>6800</v>
      </c>
      <c r="Y26" s="46">
        <v>6800</v>
      </c>
      <c r="Z26" s="46">
        <v>6800</v>
      </c>
      <c r="AA26" s="46">
        <v>6800</v>
      </c>
      <c r="AB26" s="49">
        <f t="shared" ca="1" si="7"/>
        <v>54400</v>
      </c>
      <c r="AC26" s="50">
        <f t="shared" ca="1" si="7"/>
        <v>0</v>
      </c>
      <c r="AD26" s="50">
        <f t="shared" ca="1" si="7"/>
        <v>68000</v>
      </c>
      <c r="AE26" s="50">
        <f t="shared" ca="1" si="7"/>
        <v>68000</v>
      </c>
      <c r="AF26" s="50">
        <f t="shared" ca="1" si="7"/>
        <v>68000</v>
      </c>
      <c r="AG26" s="50">
        <f t="shared" ca="1" si="7"/>
        <v>54400</v>
      </c>
      <c r="AH26" s="51">
        <f t="shared" ca="1" si="7"/>
        <v>54400</v>
      </c>
      <c r="AI26" s="35">
        <f t="shared" ca="1" si="13"/>
        <v>367200</v>
      </c>
      <c r="AJ26" s="49">
        <f t="shared" ca="1" si="8"/>
        <v>0.81600000000000006</v>
      </c>
      <c r="AK26" s="50">
        <f t="shared" ca="1" si="8"/>
        <v>0</v>
      </c>
      <c r="AL26" s="50">
        <f t="shared" ca="1" si="8"/>
        <v>0.48</v>
      </c>
      <c r="AM26" s="50">
        <f t="shared" ca="1" si="8"/>
        <v>0.89999999999999991</v>
      </c>
      <c r="AN26" s="50">
        <f t="shared" ca="1" si="8"/>
        <v>0.48</v>
      </c>
      <c r="AO26" s="50">
        <f t="shared" ca="1" si="8"/>
        <v>0.52800000000000002</v>
      </c>
      <c r="AP26" s="51">
        <f t="shared" ca="1" si="8"/>
        <v>0.57600000000000007</v>
      </c>
      <c r="AQ26" s="52">
        <f t="shared" ca="1" si="9"/>
        <v>3.78</v>
      </c>
      <c r="AR26" s="49">
        <f t="shared" ca="1" si="10"/>
        <v>66666.666666666657</v>
      </c>
      <c r="AS26" s="50" t="str">
        <f t="shared" ca="1" si="10"/>
        <v/>
      </c>
      <c r="AT26" s="50">
        <f t="shared" ca="1" si="10"/>
        <v>141666.66666666669</v>
      </c>
      <c r="AU26" s="50">
        <f t="shared" ca="1" si="10"/>
        <v>75555.555555555562</v>
      </c>
      <c r="AV26" s="50">
        <f t="shared" ca="1" si="10"/>
        <v>141666.66666666669</v>
      </c>
      <c r="AW26" s="50">
        <f t="shared" ca="1" si="10"/>
        <v>103030.30303030302</v>
      </c>
      <c r="AX26" s="51">
        <f t="shared" ca="1" si="10"/>
        <v>94444.444444444438</v>
      </c>
      <c r="AY26" s="52">
        <f t="shared" ca="1" si="10"/>
        <v>97142.857142857145</v>
      </c>
      <c r="AZ26" s="37">
        <f t="shared" si="14"/>
        <v>66666.666666666657</v>
      </c>
      <c r="BA26" s="37">
        <f t="shared" si="11"/>
        <v>47222.222222222219</v>
      </c>
      <c r="BB26" s="37">
        <f t="shared" si="11"/>
        <v>141666.66666666666</v>
      </c>
      <c r="BC26" s="37">
        <f t="shared" si="11"/>
        <v>75555.555555555547</v>
      </c>
      <c r="BD26" s="37">
        <f t="shared" si="11"/>
        <v>141666.66666666666</v>
      </c>
      <c r="BE26" s="37">
        <f t="shared" si="11"/>
        <v>103030.30303030302</v>
      </c>
      <c r="BF26" s="37">
        <f t="shared" si="11"/>
        <v>94444.444444444438</v>
      </c>
      <c r="BG26" s="38">
        <v>2</v>
      </c>
      <c r="BH26" s="38"/>
      <c r="BI26" s="38">
        <v>2</v>
      </c>
      <c r="BJ26" s="38">
        <v>2</v>
      </c>
      <c r="BK26" s="38">
        <v>2</v>
      </c>
      <c r="BL26" s="38">
        <v>2</v>
      </c>
      <c r="BM26" s="38">
        <v>2</v>
      </c>
    </row>
    <row r="27" spans="1:65" ht="15" thickBot="1">
      <c r="B27" s="3" t="s">
        <v>66</v>
      </c>
      <c r="C27" s="39">
        <v>0.875</v>
      </c>
      <c r="D27" s="40">
        <v>0.91666666666666663</v>
      </c>
      <c r="E27">
        <v>0.02</v>
      </c>
      <c r="F27">
        <v>0.01</v>
      </c>
      <c r="G27">
        <v>2.5000000000000001E-2</v>
      </c>
      <c r="H27">
        <v>5.0000000000000001E-3</v>
      </c>
      <c r="I27">
        <v>4.2999999999999997E-2</v>
      </c>
      <c r="J27">
        <v>8.0000000000000002E-3</v>
      </c>
      <c r="K27">
        <v>1E-3</v>
      </c>
      <c r="L27" s="41">
        <f t="shared" ca="1" si="4"/>
        <v>276</v>
      </c>
      <c r="M27" s="42">
        <f t="shared" si="12"/>
        <v>0</v>
      </c>
      <c r="N27" s="43">
        <f t="shared" si="5"/>
        <v>0</v>
      </c>
      <c r="O27" s="43">
        <v>2</v>
      </c>
      <c r="P27" s="43">
        <v>2</v>
      </c>
      <c r="Q27" s="43">
        <v>2</v>
      </c>
      <c r="R27" s="43">
        <v>2</v>
      </c>
      <c r="S27" s="44">
        <v>2</v>
      </c>
      <c r="T27" s="45">
        <f t="shared" ca="1" si="6"/>
        <v>46</v>
      </c>
      <c r="U27" s="46">
        <v>6800</v>
      </c>
      <c r="V27" s="46">
        <v>6800</v>
      </c>
      <c r="W27" s="46">
        <v>6800</v>
      </c>
      <c r="X27" s="46">
        <v>6800</v>
      </c>
      <c r="Y27" s="46">
        <v>6800</v>
      </c>
      <c r="Z27" s="46">
        <v>6800</v>
      </c>
      <c r="AA27" s="46">
        <v>6800</v>
      </c>
      <c r="AB27" s="49">
        <f t="shared" ca="1" si="7"/>
        <v>0</v>
      </c>
      <c r="AC27" s="50">
        <f t="shared" ca="1" si="7"/>
        <v>0</v>
      </c>
      <c r="AD27" s="50">
        <f t="shared" ca="1" si="7"/>
        <v>68000</v>
      </c>
      <c r="AE27" s="50">
        <f t="shared" ca="1" si="7"/>
        <v>68000</v>
      </c>
      <c r="AF27" s="50">
        <f t="shared" ca="1" si="7"/>
        <v>68000</v>
      </c>
      <c r="AG27" s="50">
        <f t="shared" ca="1" si="7"/>
        <v>54400</v>
      </c>
      <c r="AH27" s="51">
        <f t="shared" ca="1" si="7"/>
        <v>54400</v>
      </c>
      <c r="AI27" s="35">
        <f t="shared" ca="1" si="13"/>
        <v>312800</v>
      </c>
      <c r="AJ27" s="49">
        <f t="shared" ca="1" si="8"/>
        <v>0</v>
      </c>
      <c r="AK27" s="50">
        <f t="shared" ca="1" si="8"/>
        <v>0</v>
      </c>
      <c r="AL27" s="50">
        <f t="shared" ca="1" si="8"/>
        <v>1.5</v>
      </c>
      <c r="AM27" s="50">
        <f t="shared" ca="1" si="8"/>
        <v>0.3</v>
      </c>
      <c r="AN27" s="50">
        <f t="shared" ca="1" si="8"/>
        <v>2.5799999999999996</v>
      </c>
      <c r="AO27" s="50">
        <f t="shared" ca="1" si="8"/>
        <v>0.38400000000000001</v>
      </c>
      <c r="AP27" s="51">
        <f t="shared" ca="1" si="8"/>
        <v>4.8000000000000001E-2</v>
      </c>
      <c r="AQ27" s="52">
        <f t="shared" ca="1" si="9"/>
        <v>4.8120000000000003</v>
      </c>
      <c r="AR27" s="49" t="str">
        <f t="shared" ca="1" si="10"/>
        <v/>
      </c>
      <c r="AS27" s="50" t="str">
        <f t="shared" ca="1" si="10"/>
        <v/>
      </c>
      <c r="AT27" s="50">
        <f t="shared" ca="1" si="10"/>
        <v>45333.333333333336</v>
      </c>
      <c r="AU27" s="50">
        <f t="shared" ca="1" si="10"/>
        <v>226666.66666666669</v>
      </c>
      <c r="AV27" s="50">
        <f t="shared" ca="1" si="10"/>
        <v>26356.589147286824</v>
      </c>
      <c r="AW27" s="50">
        <f t="shared" ca="1" si="10"/>
        <v>141666.66666666666</v>
      </c>
      <c r="AX27" s="51">
        <f t="shared" ca="1" si="10"/>
        <v>1133333.3333333333</v>
      </c>
      <c r="AY27" s="52">
        <f t="shared" ca="1" si="10"/>
        <v>65004.156275976718</v>
      </c>
      <c r="AZ27" s="37">
        <f t="shared" si="14"/>
        <v>56666.666666666664</v>
      </c>
      <c r="BA27" s="37">
        <f t="shared" si="11"/>
        <v>113333.33333333333</v>
      </c>
      <c r="BB27" s="37">
        <f t="shared" si="11"/>
        <v>45333.333333333328</v>
      </c>
      <c r="BC27" s="37">
        <f t="shared" si="11"/>
        <v>226666.66666666666</v>
      </c>
      <c r="BD27" s="37">
        <f t="shared" si="11"/>
        <v>26356.589147286821</v>
      </c>
      <c r="BE27" s="37">
        <f t="shared" si="11"/>
        <v>141666.66666666666</v>
      </c>
      <c r="BF27" s="37">
        <f t="shared" si="11"/>
        <v>1133333.3333333333</v>
      </c>
      <c r="BG27" s="38"/>
      <c r="BH27" s="38"/>
      <c r="BI27" s="38"/>
      <c r="BJ27" s="38"/>
      <c r="BK27" s="38"/>
      <c r="BL27" s="38"/>
      <c r="BM27" s="38"/>
    </row>
    <row r="28" spans="1:65" ht="15" thickBot="1">
      <c r="B28" s="3" t="s">
        <v>66</v>
      </c>
      <c r="C28" s="39">
        <v>0.91666666666666663</v>
      </c>
      <c r="D28" s="40">
        <v>0.95833333333333337</v>
      </c>
      <c r="E28">
        <v>3.2000000000000001E-2</v>
      </c>
      <c r="F28">
        <v>8.9999999999999993E-3</v>
      </c>
      <c r="G28">
        <v>1.4E-2</v>
      </c>
      <c r="H28">
        <v>1.0999999999999999E-2</v>
      </c>
      <c r="I28">
        <v>4.7E-2</v>
      </c>
      <c r="J28">
        <v>0.02</v>
      </c>
      <c r="K28">
        <v>1.4999999999999999E-2</v>
      </c>
      <c r="L28" s="41">
        <f t="shared" ca="1" si="4"/>
        <v>276</v>
      </c>
      <c r="M28" s="42">
        <f t="shared" si="12"/>
        <v>0</v>
      </c>
      <c r="N28" s="43">
        <f t="shared" si="5"/>
        <v>0</v>
      </c>
      <c r="O28" s="43">
        <v>2</v>
      </c>
      <c r="P28" s="43">
        <v>2</v>
      </c>
      <c r="Q28" s="43">
        <v>2</v>
      </c>
      <c r="R28" s="43">
        <v>2</v>
      </c>
      <c r="S28" s="44">
        <v>2</v>
      </c>
      <c r="T28" s="45">
        <f t="shared" ca="1" si="6"/>
        <v>46</v>
      </c>
      <c r="U28" s="46">
        <v>4250</v>
      </c>
      <c r="V28" s="46">
        <v>4250</v>
      </c>
      <c r="W28" s="46">
        <v>4250</v>
      </c>
      <c r="X28" s="46">
        <v>4250</v>
      </c>
      <c r="Y28" s="46">
        <v>4250</v>
      </c>
      <c r="Z28" s="46">
        <v>4250</v>
      </c>
      <c r="AA28" s="46">
        <v>4250</v>
      </c>
      <c r="AB28" s="49">
        <f t="shared" ca="1" si="7"/>
        <v>0</v>
      </c>
      <c r="AC28" s="50">
        <f t="shared" ca="1" si="7"/>
        <v>0</v>
      </c>
      <c r="AD28" s="50">
        <f t="shared" ca="1" si="7"/>
        <v>42500</v>
      </c>
      <c r="AE28" s="50">
        <f t="shared" ca="1" si="7"/>
        <v>42500</v>
      </c>
      <c r="AF28" s="50">
        <f t="shared" ca="1" si="7"/>
        <v>42500</v>
      </c>
      <c r="AG28" s="50">
        <f t="shared" ca="1" si="7"/>
        <v>34000</v>
      </c>
      <c r="AH28" s="51">
        <f t="shared" ca="1" si="7"/>
        <v>34000</v>
      </c>
      <c r="AI28" s="35">
        <f t="shared" ca="1" si="13"/>
        <v>195500</v>
      </c>
      <c r="AJ28" s="49">
        <f t="shared" ca="1" si="8"/>
        <v>0</v>
      </c>
      <c r="AK28" s="50">
        <f t="shared" ca="1" si="8"/>
        <v>0</v>
      </c>
      <c r="AL28" s="50">
        <f t="shared" ca="1" si="8"/>
        <v>0.84</v>
      </c>
      <c r="AM28" s="50">
        <f t="shared" ca="1" si="8"/>
        <v>0.65999999999999992</v>
      </c>
      <c r="AN28" s="50">
        <f t="shared" ca="1" si="8"/>
        <v>2.82</v>
      </c>
      <c r="AO28" s="50">
        <f t="shared" ca="1" si="8"/>
        <v>0.96</v>
      </c>
      <c r="AP28" s="51">
        <f t="shared" ca="1" si="8"/>
        <v>0.72</v>
      </c>
      <c r="AQ28" s="52">
        <f t="shared" ca="1" si="9"/>
        <v>6</v>
      </c>
      <c r="AR28" s="49" t="str">
        <f t="shared" ca="1" si="10"/>
        <v/>
      </c>
      <c r="AS28" s="50" t="str">
        <f t="shared" ca="1" si="10"/>
        <v/>
      </c>
      <c r="AT28" s="50">
        <f t="shared" ca="1" si="10"/>
        <v>50595.238095238099</v>
      </c>
      <c r="AU28" s="50">
        <f t="shared" ca="1" si="10"/>
        <v>64393.939393939399</v>
      </c>
      <c r="AV28" s="50">
        <f t="shared" ca="1" si="10"/>
        <v>15070.921985815603</v>
      </c>
      <c r="AW28" s="50">
        <f t="shared" ca="1" si="10"/>
        <v>35416.666666666672</v>
      </c>
      <c r="AX28" s="51">
        <f t="shared" ca="1" si="10"/>
        <v>47222.222222222226</v>
      </c>
      <c r="AY28" s="52">
        <f t="shared" ca="1" si="10"/>
        <v>32583.333333333332</v>
      </c>
      <c r="AZ28" s="37">
        <f t="shared" si="14"/>
        <v>22135.416666666668</v>
      </c>
      <c r="BA28" s="37">
        <f t="shared" si="11"/>
        <v>78703.703703703708</v>
      </c>
      <c r="BB28" s="37">
        <f t="shared" si="11"/>
        <v>50595.238095238099</v>
      </c>
      <c r="BC28" s="37">
        <f t="shared" si="11"/>
        <v>64393.939393939399</v>
      </c>
      <c r="BD28" s="37">
        <f t="shared" si="11"/>
        <v>15070.921985815603</v>
      </c>
      <c r="BE28" s="37">
        <f t="shared" si="11"/>
        <v>35416.666666666664</v>
      </c>
      <c r="BF28" s="37">
        <f t="shared" si="11"/>
        <v>47222.222222222226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66</v>
      </c>
      <c r="C29" s="54">
        <v>0.95833333333333337</v>
      </c>
      <c r="D29" s="55">
        <v>0</v>
      </c>
      <c r="E29">
        <v>1.2999999999999999E-2</v>
      </c>
      <c r="F29">
        <v>7.0000000000000001E-3</v>
      </c>
      <c r="G29">
        <v>1.0999999999999999E-2</v>
      </c>
      <c r="H29">
        <v>1E-3</v>
      </c>
      <c r="I29">
        <v>4.5999999999999999E-2</v>
      </c>
      <c r="J29">
        <v>2.1000000000000001E-2</v>
      </c>
      <c r="K29">
        <v>2.1000000000000001E-2</v>
      </c>
      <c r="L29" s="56">
        <f t="shared" ca="1" si="4"/>
        <v>0</v>
      </c>
      <c r="M29" s="57">
        <f t="shared" si="12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46">
        <v>4250</v>
      </c>
      <c r="V29" s="46">
        <v>4250</v>
      </c>
      <c r="W29" s="46">
        <v>4250</v>
      </c>
      <c r="X29" s="46">
        <v>4250</v>
      </c>
      <c r="Y29" s="46">
        <v>4250</v>
      </c>
      <c r="Z29" s="46">
        <v>4250</v>
      </c>
      <c r="AA29" s="46">
        <v>4250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13"/>
        <v>0</v>
      </c>
      <c r="AJ29" s="64">
        <f t="shared" ca="1" si="8"/>
        <v>0</v>
      </c>
      <c r="AK29" s="65">
        <f t="shared" ca="1" si="8"/>
        <v>0</v>
      </c>
      <c r="AL29" s="65">
        <f t="shared" ca="1" si="8"/>
        <v>0</v>
      </c>
      <c r="AM29" s="65">
        <f t="shared" ca="1" si="8"/>
        <v>0</v>
      </c>
      <c r="AN29" s="65">
        <f t="shared" ca="1" si="8"/>
        <v>0</v>
      </c>
      <c r="AO29" s="65">
        <f t="shared" ca="1" si="8"/>
        <v>0</v>
      </c>
      <c r="AP29" s="66">
        <f t="shared" ca="1" si="8"/>
        <v>0</v>
      </c>
      <c r="AQ29" s="67">
        <f t="shared" ca="1" si="9"/>
        <v>0</v>
      </c>
      <c r="AR29" s="64" t="str">
        <f t="shared" ca="1" si="10"/>
        <v/>
      </c>
      <c r="AS29" s="65" t="str">
        <f t="shared" ca="1" si="10"/>
        <v/>
      </c>
      <c r="AT29" s="65" t="str">
        <f t="shared" ca="1" si="10"/>
        <v/>
      </c>
      <c r="AU29" s="65" t="str">
        <f t="shared" ca="1" si="10"/>
        <v/>
      </c>
      <c r="AV29" s="65" t="str">
        <f t="shared" ca="1" si="10"/>
        <v/>
      </c>
      <c r="AW29" s="65" t="str">
        <f t="shared" ca="1" si="10"/>
        <v/>
      </c>
      <c r="AX29" s="66" t="str">
        <f t="shared" ca="1" si="10"/>
        <v/>
      </c>
      <c r="AY29" s="67" t="str">
        <f t="shared" ca="1" si="10"/>
        <v/>
      </c>
      <c r="AZ29" s="37">
        <f t="shared" si="14"/>
        <v>54487.179487179492</v>
      </c>
      <c r="BA29" s="37">
        <f t="shared" si="11"/>
        <v>101190.4761904762</v>
      </c>
      <c r="BB29" s="37">
        <f t="shared" si="11"/>
        <v>64393.939393939399</v>
      </c>
      <c r="BC29" s="37">
        <f t="shared" si="11"/>
        <v>708333.33333333337</v>
      </c>
      <c r="BD29" s="37">
        <f t="shared" si="11"/>
        <v>15398.550724637682</v>
      </c>
      <c r="BE29" s="37">
        <f t="shared" si="11"/>
        <v>33730.158730158728</v>
      </c>
      <c r="BF29" s="37">
        <f t="shared" si="11"/>
        <v>33730.158730158728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4</v>
      </c>
      <c r="N30" s="70">
        <f t="shared" si="15"/>
        <v>1</v>
      </c>
      <c r="O30" s="70">
        <f t="shared" si="15"/>
        <v>6</v>
      </c>
      <c r="P30" s="70">
        <f t="shared" si="15"/>
        <v>6</v>
      </c>
      <c r="Q30" s="70">
        <f t="shared" si="15"/>
        <v>6</v>
      </c>
      <c r="R30" s="70">
        <f t="shared" si="15"/>
        <v>6</v>
      </c>
      <c r="S30" s="70">
        <f t="shared" si="15"/>
        <v>6</v>
      </c>
      <c r="T30" s="71">
        <f t="shared" ca="1" si="15"/>
        <v>158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74800</v>
      </c>
      <c r="AC30" s="70">
        <f t="shared" ca="1" si="16"/>
        <v>10200</v>
      </c>
      <c r="AD30" s="70">
        <f t="shared" ca="1" si="16"/>
        <v>178500</v>
      </c>
      <c r="AE30" s="70">
        <f t="shared" ca="1" si="16"/>
        <v>178500</v>
      </c>
      <c r="AF30" s="70">
        <f t="shared" ca="1" si="16"/>
        <v>178500</v>
      </c>
      <c r="AG30" s="70">
        <f t="shared" ca="1" si="16"/>
        <v>142800</v>
      </c>
      <c r="AH30" s="70">
        <f t="shared" ca="1" si="16"/>
        <v>142800</v>
      </c>
      <c r="AI30" s="71">
        <f ca="1">SUM(AI6:AI29)</f>
        <v>906100</v>
      </c>
      <c r="AJ30" s="70">
        <f t="shared" ca="1" si="16"/>
        <v>0.8640000000000001</v>
      </c>
      <c r="AK30" s="70">
        <f t="shared" ca="1" si="16"/>
        <v>0.43199999999999994</v>
      </c>
      <c r="AL30" s="70">
        <f t="shared" ca="1" si="16"/>
        <v>2.82</v>
      </c>
      <c r="AM30" s="70">
        <f t="shared" ca="1" si="16"/>
        <v>1.8599999999999999</v>
      </c>
      <c r="AN30" s="70">
        <f t="shared" ca="1" si="16"/>
        <v>5.879999999999999</v>
      </c>
      <c r="AO30" s="70">
        <f t="shared" ca="1" si="16"/>
        <v>1.8719999999999999</v>
      </c>
      <c r="AP30" s="70">
        <f t="shared" ca="1" si="16"/>
        <v>1.3440000000000001</v>
      </c>
      <c r="AQ30" s="71">
        <f t="shared" ca="1" si="16"/>
        <v>15.071999999999999</v>
      </c>
      <c r="AR30" s="70">
        <f t="shared" ref="AR30:AY30" ca="1" si="17">AB30/AJ30</f>
        <v>86574.074074074058</v>
      </c>
      <c r="AS30" s="70">
        <f t="shared" ca="1" si="17"/>
        <v>23611.111111111113</v>
      </c>
      <c r="AT30" s="70">
        <f t="shared" ca="1" si="17"/>
        <v>63297.872340425536</v>
      </c>
      <c r="AU30" s="70">
        <f t="shared" ca="1" si="17"/>
        <v>95967.741935483878</v>
      </c>
      <c r="AV30" s="70">
        <f t="shared" ca="1" si="17"/>
        <v>30357.142857142862</v>
      </c>
      <c r="AW30" s="70">
        <f t="shared" ca="1" si="17"/>
        <v>76282.051282051281</v>
      </c>
      <c r="AX30" s="70">
        <f t="shared" ca="1" si="17"/>
        <v>106250</v>
      </c>
      <c r="AY30" s="72">
        <f t="shared" ca="1" si="17"/>
        <v>60118.09978768578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400000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14.592000000000001</v>
      </c>
      <c r="AR32" s="68"/>
      <c r="AS32" s="68"/>
      <c r="AT32" s="68"/>
      <c r="AU32" s="68"/>
      <c r="AV32" s="68"/>
      <c r="AW32" s="68"/>
      <c r="AX32" s="68"/>
      <c r="AY32" s="81">
        <f ca="1">AI30</f>
        <v>906100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7" t="s">
        <v>31</v>
      </c>
      <c r="M33" s="78">
        <f ca="1">AI30/AQ30</f>
        <v>60118.09978768578</v>
      </c>
      <c r="N33" s="82"/>
      <c r="O33" s="69"/>
      <c r="P33" s="79"/>
      <c r="Q33" s="74"/>
      <c r="S33" s="69"/>
      <c r="T33" s="77"/>
      <c r="U33" s="68"/>
      <c r="V33" s="80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0.96815286624203833</v>
      </c>
      <c r="AR33" s="68"/>
      <c r="AS33" s="68"/>
      <c r="AT33" s="68"/>
      <c r="AU33" s="68"/>
      <c r="AV33" s="68"/>
      <c r="AW33" s="68"/>
      <c r="AX33" s="68"/>
      <c r="AY33" s="84">
        <f ca="1">M32-AY32</f>
        <v>-506100</v>
      </c>
      <c r="AZ33" s="147">
        <f ca="1">AQ30*70%</f>
        <v>10.550399999999998</v>
      </c>
      <c r="BA33" s="73"/>
      <c r="BB33" s="73">
        <f ca="1">BA33+AZ33</f>
        <v>10.550399999999998</v>
      </c>
      <c r="BC33" s="73">
        <f ca="1">AY32</f>
        <v>906100</v>
      </c>
      <c r="BD33" s="73">
        <f ca="1">BC33/BB33</f>
        <v>85882.99969669398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7" t="s">
        <v>32</v>
      </c>
      <c r="M34" s="231">
        <f ca="1">M33*3</f>
        <v>180354.29936305733</v>
      </c>
      <c r="N34" s="86"/>
      <c r="O34" s="68"/>
      <c r="P34" s="68"/>
      <c r="Q34" s="68"/>
      <c r="R34" s="68"/>
      <c r="S34" s="68"/>
      <c r="T34" s="80"/>
      <c r="U34" s="80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6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94"/>
    </row>
    <row r="37" spans="1:58">
      <c r="M37">
        <f ca="1">M4</f>
        <v>4</v>
      </c>
      <c r="N37">
        <f t="shared" ref="N37:S37" ca="1" si="18">N4</f>
        <v>4</v>
      </c>
      <c r="O37">
        <f t="shared" ca="1" si="18"/>
        <v>5</v>
      </c>
      <c r="P37">
        <f t="shared" ca="1" si="18"/>
        <v>5</v>
      </c>
      <c r="Q37">
        <f t="shared" ca="1" si="18"/>
        <v>5</v>
      </c>
      <c r="R37">
        <f t="shared" ca="1" si="18"/>
        <v>4</v>
      </c>
      <c r="S37">
        <f t="shared" ca="1" si="18"/>
        <v>4</v>
      </c>
    </row>
    <row r="38" spans="1:58" s="96" customFormat="1" ht="15.6">
      <c r="A38" s="95" t="s">
        <v>67</v>
      </c>
    </row>
    <row r="47" spans="1:58">
      <c r="M47">
        <v>0</v>
      </c>
    </row>
    <row r="48" spans="1:58">
      <c r="M48">
        <v>0</v>
      </c>
      <c r="O48" t="s">
        <v>64</v>
      </c>
    </row>
    <row r="49" spans="13:15">
      <c r="M49">
        <v>0</v>
      </c>
      <c r="O49">
        <v>3.0000000000000001E-3</v>
      </c>
    </row>
    <row r="50" spans="13:15">
      <c r="M50">
        <v>0</v>
      </c>
      <c r="O50">
        <v>3.0000000000000001E-3</v>
      </c>
    </row>
    <row r="51" spans="13:15">
      <c r="M51">
        <v>0</v>
      </c>
      <c r="O51">
        <v>1E-3</v>
      </c>
    </row>
    <row r="52" spans="13:15">
      <c r="M52">
        <v>0</v>
      </c>
      <c r="O52">
        <v>2E-3</v>
      </c>
    </row>
    <row r="53" spans="13:15">
      <c r="M53">
        <v>0</v>
      </c>
      <c r="O53">
        <v>1E-3</v>
      </c>
    </row>
    <row r="54" spans="13:15">
      <c r="M54">
        <v>0</v>
      </c>
      <c r="O54">
        <v>2E-3</v>
      </c>
    </row>
    <row r="55" spans="13:15">
      <c r="M55">
        <v>0</v>
      </c>
      <c r="O55">
        <v>0</v>
      </c>
    </row>
    <row r="56" spans="13:15">
      <c r="M56">
        <v>0</v>
      </c>
      <c r="O56">
        <v>0</v>
      </c>
    </row>
    <row r="57" spans="13:15">
      <c r="M57">
        <v>0</v>
      </c>
      <c r="O57">
        <v>2E-3</v>
      </c>
    </row>
    <row r="58" spans="13:15">
      <c r="M58">
        <v>0</v>
      </c>
      <c r="O58">
        <v>8.0000000000000002E-3</v>
      </c>
    </row>
    <row r="59" spans="13:15">
      <c r="M59">
        <v>0</v>
      </c>
      <c r="O59">
        <v>1.2E-2</v>
      </c>
    </row>
    <row r="60" spans="13:15">
      <c r="M60">
        <v>0</v>
      </c>
      <c r="O60">
        <v>7.0000000000000001E-3</v>
      </c>
    </row>
    <row r="61" spans="13:15">
      <c r="M61">
        <v>0</v>
      </c>
      <c r="O61">
        <v>4.0000000000000001E-3</v>
      </c>
    </row>
    <row r="62" spans="13:15">
      <c r="M62">
        <v>0</v>
      </c>
      <c r="O62">
        <v>6.0000000000000001E-3</v>
      </c>
    </row>
    <row r="63" spans="13:15">
      <c r="M63">
        <v>0</v>
      </c>
      <c r="O63">
        <v>8.9999999999999993E-3</v>
      </c>
    </row>
    <row r="64" spans="13:15">
      <c r="M64">
        <v>0</v>
      </c>
      <c r="O64">
        <v>8.0000000000000002E-3</v>
      </c>
    </row>
    <row r="65" spans="13:15">
      <c r="M65">
        <v>0</v>
      </c>
      <c r="O65">
        <v>5.0000000000000001E-3</v>
      </c>
    </row>
    <row r="66" spans="13:15">
      <c r="M66">
        <v>0</v>
      </c>
      <c r="O66">
        <v>8.0000000000000002E-3</v>
      </c>
    </row>
    <row r="67" spans="13:15">
      <c r="M67">
        <v>0</v>
      </c>
      <c r="O67">
        <v>4.0000000000000001E-3</v>
      </c>
    </row>
    <row r="68" spans="13:15">
      <c r="M68">
        <v>0</v>
      </c>
      <c r="O68">
        <v>3.2000000000000001E-2</v>
      </c>
    </row>
    <row r="69" spans="13:15">
      <c r="M69">
        <v>0</v>
      </c>
      <c r="O69">
        <v>4.0000000000000001E-3</v>
      </c>
    </row>
    <row r="70" spans="13:15">
      <c r="M70">
        <v>0</v>
      </c>
      <c r="O70">
        <v>5.0000000000000001E-3</v>
      </c>
    </row>
    <row r="71" spans="13:15">
      <c r="O71">
        <v>1.4999999999999999E-2</v>
      </c>
    </row>
    <row r="72" spans="13:15">
      <c r="O72">
        <v>6.0000000000000001E-3</v>
      </c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F6:K29">
    <cfRule type="colorScale" priority="5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73" priority="3" operator="containsText" text="Paid">
      <formula>NOT(ISERROR(SEARCH("Paid",B6)))</formula>
    </cfRule>
    <cfRule type="containsText" dxfId="72" priority="4" operator="containsText" text="FOC">
      <formula>NOT(ISERROR(SEARCH("FOC",B6)))</formula>
    </cfRule>
  </conditionalFormatting>
  <conditionalFormatting sqref="AZ6:BF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9">
    <cfRule type="colorScale" priority="1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49"/>
  <sheetViews>
    <sheetView zoomScale="60" zoomScaleNormal="60" workbookViewId="0">
      <selection activeCell="A26" sqref="A26"/>
    </sheetView>
  </sheetViews>
  <sheetFormatPr defaultColWidth="9.109375" defaultRowHeight="14.4"/>
  <cols>
    <col min="1" max="1" width="22.33203125" bestFit="1" customWidth="1"/>
    <col min="2" max="2" width="15.109375" bestFit="1" customWidth="1"/>
    <col min="3" max="3" width="11.5546875" bestFit="1" customWidth="1"/>
    <col min="4" max="4" width="9.44140625" bestFit="1" customWidth="1"/>
    <col min="5" max="5" width="12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9" bestFit="1" customWidth="1"/>
    <col min="17" max="17" width="14.109375" bestFit="1" customWidth="1"/>
    <col min="18" max="18" width="13.44140625" bestFit="1" customWidth="1"/>
    <col min="19" max="19" width="8" bestFit="1" customWidth="1"/>
    <col min="20" max="20" width="15.109375" bestFit="1" customWidth="1"/>
    <col min="21" max="27" width="10.109375" bestFit="1" customWidth="1"/>
    <col min="28" max="28" width="12.33203125" hidden="1" customWidth="1"/>
    <col min="29" max="29" width="12.5546875" hidden="1" customWidth="1"/>
    <col min="30" max="32" width="12.33203125" hidden="1" customWidth="1"/>
    <col min="33" max="33" width="11.88671875" hidden="1" customWidth="1"/>
    <col min="34" max="34" width="12.33203125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33203125" bestFit="1" customWidth="1"/>
    <col min="53" max="53" width="11.33203125" bestFit="1" customWidth="1"/>
    <col min="54" max="54" width="11.88671875" bestFit="1" customWidth="1"/>
    <col min="55" max="55" width="16.5546875" bestFit="1" customWidth="1"/>
    <col min="56" max="56" width="11.1093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69" ht="15" customHeight="1">
      <c r="A1" s="314">
        <v>43466</v>
      </c>
      <c r="B1" s="315" t="s">
        <v>68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P1" s="1">
        <v>500</v>
      </c>
      <c r="BQ1">
        <v>6</v>
      </c>
    </row>
    <row r="2" spans="1:69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P2">
        <v>4500</v>
      </c>
      <c r="BQ2">
        <v>6</v>
      </c>
    </row>
    <row r="3" spans="1:69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P3">
        <v>5500</v>
      </c>
      <c r="BQ3">
        <v>6</v>
      </c>
    </row>
    <row r="4" spans="1:69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P4">
        <v>6000</v>
      </c>
      <c r="BQ4">
        <v>6</v>
      </c>
    </row>
    <row r="5" spans="1:69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v>6500</v>
      </c>
      <c r="BQ5">
        <v>6</v>
      </c>
    </row>
    <row r="6" spans="1:69" ht="15" thickBot="1">
      <c r="A6" s="10">
        <v>43497</v>
      </c>
      <c r="B6" s="3" t="s">
        <v>65</v>
      </c>
      <c r="C6" s="22">
        <v>0</v>
      </c>
      <c r="D6" s="23">
        <v>4.1666666666666664E-2</v>
      </c>
      <c r="E6" s="101">
        <v>2E-3</v>
      </c>
      <c r="F6" s="102">
        <v>0</v>
      </c>
      <c r="G6" s="102">
        <v>6.0000000000000001E-3</v>
      </c>
      <c r="H6" s="102">
        <v>3.0000000000000001E-3</v>
      </c>
      <c r="I6" s="102">
        <v>0</v>
      </c>
      <c r="J6" s="102">
        <v>1E-3</v>
      </c>
      <c r="K6" s="102">
        <v>0</v>
      </c>
      <c r="L6" s="24">
        <f t="shared" ref="L6:L29" ca="1" si="4">T6*6</f>
        <v>0</v>
      </c>
      <c r="M6" s="25">
        <f>BG6</f>
        <v>0</v>
      </c>
      <c r="N6" s="26">
        <f t="shared" ref="N6:S29" si="5">BH6</f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2125</v>
      </c>
      <c r="V6" s="29">
        <v>2125</v>
      </c>
      <c r="W6" s="29">
        <v>2125</v>
      </c>
      <c r="X6" s="29">
        <v>2125</v>
      </c>
      <c r="Y6" s="29">
        <v>2125</v>
      </c>
      <c r="Z6" s="29">
        <v>2125</v>
      </c>
      <c r="AA6" s="29">
        <v>2125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29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t="shared" ref="AQ6:AQ29" ca="1" si="9">SUM(AJ6:AP6)</f>
        <v>0</v>
      </c>
      <c r="AR6" s="32" t="str">
        <f t="shared" ref="AR6:AY29" ca="1" si="10">IFERROR(AB6/AJ6,"")</f>
        <v/>
      </c>
      <c r="AS6" s="33" t="str">
        <f t="shared" ca="1" si="10"/>
        <v/>
      </c>
      <c r="AT6" s="33" t="str">
        <f t="shared" ca="1" si="10"/>
        <v/>
      </c>
      <c r="AU6" s="33" t="str">
        <f t="shared" ca="1" si="10"/>
        <v/>
      </c>
      <c r="AV6" s="33" t="str">
        <f t="shared" ca="1" si="10"/>
        <v/>
      </c>
      <c r="AW6" s="33" t="str">
        <f t="shared" ca="1" si="10"/>
        <v/>
      </c>
      <c r="AX6" s="34" t="str">
        <f t="shared" ca="1" si="10"/>
        <v/>
      </c>
      <c r="AY6" s="36" t="str">
        <f t="shared" ca="1" si="10"/>
        <v/>
      </c>
      <c r="AZ6" s="37">
        <f>IFERROR(U6/6/E6,"0")</f>
        <v>177083.33333333334</v>
      </c>
      <c r="BA6" s="37" t="str">
        <f t="shared" ref="BA6:BF29" si="11">IFERROR(V6/6/F6,"0")</f>
        <v>0</v>
      </c>
      <c r="BB6" s="37">
        <f t="shared" si="11"/>
        <v>59027.777777777781</v>
      </c>
      <c r="BC6" s="37">
        <f t="shared" si="11"/>
        <v>118055.55555555556</v>
      </c>
      <c r="BD6" s="37" t="str">
        <f t="shared" si="11"/>
        <v>0</v>
      </c>
      <c r="BE6" s="37">
        <f t="shared" si="11"/>
        <v>354166.66666666669</v>
      </c>
      <c r="BF6" s="37" t="str">
        <f t="shared" si="11"/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P6">
        <v>7000</v>
      </c>
      <c r="BQ6">
        <v>1</v>
      </c>
    </row>
    <row r="7" spans="1:69" ht="15" thickBot="1">
      <c r="A7" s="10">
        <v>43525</v>
      </c>
      <c r="B7" s="3" t="s">
        <v>65</v>
      </c>
      <c r="C7" s="39">
        <v>4.1666666666666664E-2</v>
      </c>
      <c r="D7" s="40">
        <v>8.3333333333333329E-2</v>
      </c>
      <c r="E7" s="105">
        <v>0</v>
      </c>
      <c r="F7" s="106">
        <v>3.0000000000000001E-3</v>
      </c>
      <c r="G7" s="106">
        <v>4.0000000000000001E-3</v>
      </c>
      <c r="H7" s="106">
        <v>1E-3</v>
      </c>
      <c r="I7" s="106">
        <v>3.0000000000000001E-3</v>
      </c>
      <c r="J7" s="106">
        <v>1E-3</v>
      </c>
      <c r="K7" s="106">
        <v>0</v>
      </c>
      <c r="L7" s="41">
        <f t="shared" ca="1" si="4"/>
        <v>0</v>
      </c>
      <c r="M7" s="42">
        <f t="shared" ref="M7:M29" si="12">BG7</f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2125</v>
      </c>
      <c r="V7" s="29">
        <v>2125</v>
      </c>
      <c r="W7" s="29">
        <v>2125</v>
      </c>
      <c r="X7" s="29">
        <v>2125</v>
      </c>
      <c r="Y7" s="29">
        <v>2125</v>
      </c>
      <c r="Z7" s="29">
        <v>2125</v>
      </c>
      <c r="AA7" s="29">
        <v>2125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29" ca="1" si="13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52">
        <f t="shared" ca="1" si="9"/>
        <v>0</v>
      </c>
      <c r="AR7" s="49" t="str">
        <f t="shared" ca="1" si="10"/>
        <v/>
      </c>
      <c r="AS7" s="50" t="str">
        <f t="shared" ca="1" si="10"/>
        <v/>
      </c>
      <c r="AT7" s="50" t="str">
        <f t="shared" ca="1" si="10"/>
        <v/>
      </c>
      <c r="AU7" s="50" t="str">
        <f t="shared" ca="1" si="10"/>
        <v/>
      </c>
      <c r="AV7" s="50" t="str">
        <f t="shared" ca="1" si="10"/>
        <v/>
      </c>
      <c r="AW7" s="50" t="str">
        <f t="shared" ca="1" si="10"/>
        <v/>
      </c>
      <c r="AX7" s="51" t="str">
        <f t="shared" ca="1" si="10"/>
        <v/>
      </c>
      <c r="AY7" s="52" t="str">
        <f t="shared" ca="1" si="10"/>
        <v/>
      </c>
      <c r="AZ7" s="37" t="str">
        <f t="shared" ref="AZ7:AZ29" si="14">IFERROR(U7/6/E7,"0")</f>
        <v>0</v>
      </c>
      <c r="BA7" s="37">
        <f t="shared" si="11"/>
        <v>118055.55555555556</v>
      </c>
      <c r="BB7" s="37">
        <f t="shared" si="11"/>
        <v>88541.666666666672</v>
      </c>
      <c r="BC7" s="37">
        <f t="shared" si="11"/>
        <v>354166.66666666669</v>
      </c>
      <c r="BD7" s="37">
        <f t="shared" si="11"/>
        <v>118055.55555555556</v>
      </c>
      <c r="BE7" s="37">
        <f t="shared" si="11"/>
        <v>354166.66666666669</v>
      </c>
      <c r="BF7" s="37" t="str">
        <f t="shared" si="11"/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P7">
        <v>8500</v>
      </c>
      <c r="BQ7">
        <v>0</v>
      </c>
    </row>
    <row r="8" spans="1:69" ht="15" thickBot="1">
      <c r="A8" s="10">
        <v>43556</v>
      </c>
      <c r="B8" s="3" t="s">
        <v>65</v>
      </c>
      <c r="C8" s="39">
        <v>8.3333333333333329E-2</v>
      </c>
      <c r="D8" s="40">
        <v>0.125</v>
      </c>
      <c r="E8" s="105">
        <v>0</v>
      </c>
      <c r="F8" s="106">
        <v>1E-3</v>
      </c>
      <c r="G8" s="106">
        <v>0</v>
      </c>
      <c r="H8" s="106">
        <v>1E-3</v>
      </c>
      <c r="I8" s="106">
        <v>2E-3</v>
      </c>
      <c r="J8" s="106">
        <v>0</v>
      </c>
      <c r="K8" s="106">
        <v>0</v>
      </c>
      <c r="L8" s="41">
        <f t="shared" ca="1" si="4"/>
        <v>0</v>
      </c>
      <c r="M8" s="42">
        <f t="shared" si="12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2125</v>
      </c>
      <c r="V8" s="29">
        <v>2125</v>
      </c>
      <c r="W8" s="29">
        <v>2125</v>
      </c>
      <c r="X8" s="29">
        <v>2125</v>
      </c>
      <c r="Y8" s="29">
        <v>2125</v>
      </c>
      <c r="Z8" s="29">
        <v>2125</v>
      </c>
      <c r="AA8" s="29">
        <v>2125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3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52">
        <f t="shared" ca="1" si="9"/>
        <v>0</v>
      </c>
      <c r="AR8" s="49" t="str">
        <f t="shared" ca="1" si="10"/>
        <v/>
      </c>
      <c r="AS8" s="50" t="str">
        <f t="shared" ca="1" si="10"/>
        <v/>
      </c>
      <c r="AT8" s="50" t="str">
        <f t="shared" ca="1" si="10"/>
        <v/>
      </c>
      <c r="AU8" s="50" t="str">
        <f t="shared" ca="1" si="10"/>
        <v/>
      </c>
      <c r="AV8" s="50" t="str">
        <f t="shared" ca="1" si="10"/>
        <v/>
      </c>
      <c r="AW8" s="50" t="str">
        <f t="shared" ca="1" si="10"/>
        <v/>
      </c>
      <c r="AX8" s="51" t="str">
        <f t="shared" ca="1" si="10"/>
        <v/>
      </c>
      <c r="AY8" s="52" t="str">
        <f t="shared" ca="1" si="10"/>
        <v/>
      </c>
      <c r="AZ8" s="37" t="str">
        <f t="shared" si="14"/>
        <v>0</v>
      </c>
      <c r="BA8" s="37">
        <f t="shared" si="11"/>
        <v>354166.66666666669</v>
      </c>
      <c r="BB8" s="37" t="str">
        <f t="shared" si="11"/>
        <v>0</v>
      </c>
      <c r="BC8" s="37">
        <f t="shared" si="11"/>
        <v>354166.66666666669</v>
      </c>
      <c r="BD8" s="37">
        <f t="shared" si="11"/>
        <v>177083.33333333334</v>
      </c>
      <c r="BE8" s="37" t="str">
        <f t="shared" si="11"/>
        <v>0</v>
      </c>
      <c r="BF8" s="37" t="str">
        <f t="shared" si="11"/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</row>
    <row r="9" spans="1:69" ht="15" thickBot="1">
      <c r="A9" s="10">
        <v>43586</v>
      </c>
      <c r="B9" s="3" t="s">
        <v>65</v>
      </c>
      <c r="C9" s="39">
        <v>0.125</v>
      </c>
      <c r="D9" s="40">
        <v>0.16666666666666666</v>
      </c>
      <c r="E9" s="105">
        <v>1E-3</v>
      </c>
      <c r="F9" s="106">
        <v>1E-3</v>
      </c>
      <c r="G9" s="106">
        <v>1E-3</v>
      </c>
      <c r="H9" s="106">
        <v>0</v>
      </c>
      <c r="I9" s="106">
        <v>3.0000000000000001E-3</v>
      </c>
      <c r="J9" s="106">
        <v>0</v>
      </c>
      <c r="K9" s="106">
        <v>1E-3</v>
      </c>
      <c r="L9" s="41">
        <f t="shared" ca="1" si="4"/>
        <v>0</v>
      </c>
      <c r="M9" s="42">
        <f t="shared" si="12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2125</v>
      </c>
      <c r="V9" s="29">
        <v>2125</v>
      </c>
      <c r="W9" s="29">
        <v>2125</v>
      </c>
      <c r="X9" s="29">
        <v>2125</v>
      </c>
      <c r="Y9" s="29">
        <v>2125</v>
      </c>
      <c r="Z9" s="29">
        <v>2125</v>
      </c>
      <c r="AA9" s="29">
        <v>2125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3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52">
        <f t="shared" ca="1" si="9"/>
        <v>0</v>
      </c>
      <c r="AR9" s="49" t="str">
        <f t="shared" ca="1" si="10"/>
        <v/>
      </c>
      <c r="AS9" s="50" t="str">
        <f t="shared" ca="1" si="10"/>
        <v/>
      </c>
      <c r="AT9" s="50" t="str">
        <f t="shared" ca="1" si="10"/>
        <v/>
      </c>
      <c r="AU9" s="50" t="str">
        <f t="shared" ca="1" si="10"/>
        <v/>
      </c>
      <c r="AV9" s="50" t="str">
        <f t="shared" ca="1" si="10"/>
        <v/>
      </c>
      <c r="AW9" s="50" t="str">
        <f t="shared" ca="1" si="10"/>
        <v/>
      </c>
      <c r="AX9" s="51" t="str">
        <f t="shared" ca="1" si="10"/>
        <v/>
      </c>
      <c r="AY9" s="52" t="str">
        <f t="shared" ca="1" si="10"/>
        <v/>
      </c>
      <c r="AZ9" s="37">
        <f t="shared" si="14"/>
        <v>354166.66666666669</v>
      </c>
      <c r="BA9" s="37">
        <f t="shared" si="11"/>
        <v>354166.66666666669</v>
      </c>
      <c r="BB9" s="37">
        <f t="shared" si="11"/>
        <v>354166.66666666669</v>
      </c>
      <c r="BC9" s="37" t="str">
        <f t="shared" si="11"/>
        <v>0</v>
      </c>
      <c r="BD9" s="37">
        <f t="shared" si="11"/>
        <v>118055.55555555556</v>
      </c>
      <c r="BE9" s="37" t="str">
        <f t="shared" si="11"/>
        <v>0</v>
      </c>
      <c r="BF9" s="37">
        <f t="shared" si="11"/>
        <v>354166.66666666669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</row>
    <row r="10" spans="1:69" ht="15" thickBot="1">
      <c r="A10" s="10">
        <v>43617</v>
      </c>
      <c r="B10" s="3" t="s">
        <v>65</v>
      </c>
      <c r="C10" s="39">
        <v>0.16666666666666666</v>
      </c>
      <c r="D10" s="40">
        <v>0.20833333333333334</v>
      </c>
      <c r="E10" s="105">
        <v>1E-3</v>
      </c>
      <c r="F10" s="106">
        <v>1E-3</v>
      </c>
      <c r="G10" s="106">
        <v>1E-3</v>
      </c>
      <c r="H10" s="106">
        <v>0</v>
      </c>
      <c r="I10" s="106">
        <v>2E-3</v>
      </c>
      <c r="J10" s="106">
        <v>0</v>
      </c>
      <c r="K10" s="106">
        <v>0</v>
      </c>
      <c r="L10" s="41">
        <f t="shared" ca="1" si="4"/>
        <v>0</v>
      </c>
      <c r="M10" s="42">
        <f t="shared" si="12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2125</v>
      </c>
      <c r="V10" s="29">
        <v>2125</v>
      </c>
      <c r="W10" s="29">
        <v>2125</v>
      </c>
      <c r="X10" s="29">
        <v>2125</v>
      </c>
      <c r="Y10" s="29">
        <v>2125</v>
      </c>
      <c r="Z10" s="29">
        <v>2125</v>
      </c>
      <c r="AA10" s="29">
        <v>2125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3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52">
        <f t="shared" ca="1" si="9"/>
        <v>0</v>
      </c>
      <c r="AR10" s="49" t="str">
        <f t="shared" ca="1" si="10"/>
        <v/>
      </c>
      <c r="AS10" s="50" t="str">
        <f t="shared" ca="1" si="10"/>
        <v/>
      </c>
      <c r="AT10" s="50" t="str">
        <f t="shared" ca="1" si="10"/>
        <v/>
      </c>
      <c r="AU10" s="50" t="str">
        <f t="shared" ca="1" si="10"/>
        <v/>
      </c>
      <c r="AV10" s="50" t="str">
        <f t="shared" ca="1" si="10"/>
        <v/>
      </c>
      <c r="AW10" s="50" t="str">
        <f t="shared" ca="1" si="10"/>
        <v/>
      </c>
      <c r="AX10" s="51" t="str">
        <f t="shared" ca="1" si="10"/>
        <v/>
      </c>
      <c r="AY10" s="52" t="str">
        <f t="shared" ca="1" si="10"/>
        <v/>
      </c>
      <c r="AZ10" s="37">
        <f t="shared" si="14"/>
        <v>354166.66666666669</v>
      </c>
      <c r="BA10" s="37">
        <f t="shared" si="11"/>
        <v>354166.66666666669</v>
      </c>
      <c r="BB10" s="37">
        <f t="shared" si="11"/>
        <v>354166.66666666669</v>
      </c>
      <c r="BC10" s="37" t="str">
        <f t="shared" si="11"/>
        <v>0</v>
      </c>
      <c r="BD10" s="37">
        <f t="shared" si="11"/>
        <v>177083.33333333334</v>
      </c>
      <c r="BE10" s="37" t="str">
        <f t="shared" si="11"/>
        <v>0</v>
      </c>
      <c r="BF10" s="37" t="str">
        <f t="shared" si="11"/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</row>
    <row r="11" spans="1:69" ht="15" thickBot="1">
      <c r="A11" s="10">
        <v>43647</v>
      </c>
      <c r="B11" s="3" t="s">
        <v>65</v>
      </c>
      <c r="C11" s="39">
        <v>0.20833333333333334</v>
      </c>
      <c r="D11" s="40">
        <v>0.25</v>
      </c>
      <c r="E11" s="105">
        <v>0</v>
      </c>
      <c r="F11" s="106">
        <v>1E-3</v>
      </c>
      <c r="G11" s="106">
        <v>1E-3</v>
      </c>
      <c r="H11" s="106">
        <v>0</v>
      </c>
      <c r="I11" s="106">
        <v>4.0000000000000001E-3</v>
      </c>
      <c r="J11" s="106">
        <v>0</v>
      </c>
      <c r="K11" s="106">
        <v>0</v>
      </c>
      <c r="L11" s="41">
        <f t="shared" ca="1" si="4"/>
        <v>0</v>
      </c>
      <c r="M11" s="42">
        <f t="shared" si="12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2125</v>
      </c>
      <c r="V11" s="29">
        <v>2125</v>
      </c>
      <c r="W11" s="29">
        <v>2125</v>
      </c>
      <c r="X11" s="29">
        <v>2125</v>
      </c>
      <c r="Y11" s="29">
        <v>2125</v>
      </c>
      <c r="Z11" s="29">
        <v>2125</v>
      </c>
      <c r="AA11" s="29">
        <v>2125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3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52">
        <f t="shared" ca="1" si="9"/>
        <v>0</v>
      </c>
      <c r="AR11" s="49" t="str">
        <f t="shared" ca="1" si="10"/>
        <v/>
      </c>
      <c r="AS11" s="50" t="str">
        <f t="shared" ca="1" si="10"/>
        <v/>
      </c>
      <c r="AT11" s="50" t="str">
        <f t="shared" ca="1" si="10"/>
        <v/>
      </c>
      <c r="AU11" s="50" t="str">
        <f t="shared" ca="1" si="10"/>
        <v/>
      </c>
      <c r="AV11" s="50" t="str">
        <f t="shared" ca="1" si="10"/>
        <v/>
      </c>
      <c r="AW11" s="50" t="str">
        <f t="shared" ca="1" si="10"/>
        <v/>
      </c>
      <c r="AX11" s="51" t="str">
        <f t="shared" ca="1" si="10"/>
        <v/>
      </c>
      <c r="AY11" s="52" t="str">
        <f t="shared" ca="1" si="10"/>
        <v/>
      </c>
      <c r="AZ11" s="37" t="str">
        <f t="shared" si="14"/>
        <v>0</v>
      </c>
      <c r="BA11" s="37">
        <f t="shared" si="11"/>
        <v>354166.66666666669</v>
      </c>
      <c r="BB11" s="37">
        <f t="shared" si="11"/>
        <v>354166.66666666669</v>
      </c>
      <c r="BC11" s="37" t="str">
        <f t="shared" si="11"/>
        <v>0</v>
      </c>
      <c r="BD11" s="37">
        <f t="shared" si="11"/>
        <v>88541.666666666672</v>
      </c>
      <c r="BE11" s="37" t="str">
        <f t="shared" si="11"/>
        <v>0</v>
      </c>
      <c r="BF11" s="37" t="str">
        <f t="shared" si="11"/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</row>
    <row r="12" spans="1:69" ht="15" thickBot="1">
      <c r="A12" s="10">
        <v>43678</v>
      </c>
      <c r="B12" s="3" t="s">
        <v>65</v>
      </c>
      <c r="C12" s="39">
        <v>0.25</v>
      </c>
      <c r="D12" s="40">
        <v>0.29166666666666669</v>
      </c>
      <c r="E12" s="105">
        <v>1E-3</v>
      </c>
      <c r="F12" s="106">
        <v>1E-3</v>
      </c>
      <c r="G12" s="106">
        <v>0</v>
      </c>
      <c r="H12" s="106">
        <v>2E-3</v>
      </c>
      <c r="I12" s="106">
        <v>1E-3</v>
      </c>
      <c r="J12" s="106">
        <v>0</v>
      </c>
      <c r="K12" s="106">
        <v>0</v>
      </c>
      <c r="L12" s="41">
        <f t="shared" ca="1" si="4"/>
        <v>0</v>
      </c>
      <c r="M12" s="42">
        <f t="shared" si="12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2125</v>
      </c>
      <c r="V12" s="29">
        <v>2125</v>
      </c>
      <c r="W12" s="29">
        <v>2125</v>
      </c>
      <c r="X12" s="29">
        <v>2125</v>
      </c>
      <c r="Y12" s="29">
        <v>2125</v>
      </c>
      <c r="Z12" s="29">
        <v>2125</v>
      </c>
      <c r="AA12" s="29">
        <v>2125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3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52">
        <f t="shared" ca="1" si="9"/>
        <v>0</v>
      </c>
      <c r="AR12" s="49" t="str">
        <f t="shared" ca="1" si="10"/>
        <v/>
      </c>
      <c r="AS12" s="50" t="str">
        <f t="shared" ca="1" si="10"/>
        <v/>
      </c>
      <c r="AT12" s="50" t="str">
        <f t="shared" ca="1" si="10"/>
        <v/>
      </c>
      <c r="AU12" s="50" t="str">
        <f t="shared" ca="1" si="10"/>
        <v/>
      </c>
      <c r="AV12" s="50" t="str">
        <f t="shared" ca="1" si="10"/>
        <v/>
      </c>
      <c r="AW12" s="50" t="str">
        <f t="shared" ca="1" si="10"/>
        <v/>
      </c>
      <c r="AX12" s="51" t="str">
        <f t="shared" ca="1" si="10"/>
        <v/>
      </c>
      <c r="AY12" s="52" t="str">
        <f t="shared" ca="1" si="10"/>
        <v/>
      </c>
      <c r="AZ12" s="37">
        <f t="shared" si="14"/>
        <v>354166.66666666669</v>
      </c>
      <c r="BA12" s="37">
        <f t="shared" si="11"/>
        <v>354166.66666666669</v>
      </c>
      <c r="BB12" s="37" t="str">
        <f t="shared" si="11"/>
        <v>0</v>
      </c>
      <c r="BC12" s="37">
        <f t="shared" si="11"/>
        <v>177083.33333333334</v>
      </c>
      <c r="BD12" s="37">
        <f t="shared" si="11"/>
        <v>354166.66666666669</v>
      </c>
      <c r="BE12" s="37" t="str">
        <f t="shared" si="11"/>
        <v>0</v>
      </c>
      <c r="BF12" s="37" t="str">
        <f t="shared" si="11"/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0</v>
      </c>
    </row>
    <row r="13" spans="1:69" ht="15" thickBot="1">
      <c r="A13" s="10">
        <v>43709</v>
      </c>
      <c r="B13" s="3" t="s">
        <v>65</v>
      </c>
      <c r="C13" s="39">
        <v>0.29166666666666669</v>
      </c>
      <c r="D13" s="40">
        <v>0.33333333333333331</v>
      </c>
      <c r="E13" s="105">
        <v>0</v>
      </c>
      <c r="F13" s="106">
        <v>1E-3</v>
      </c>
      <c r="G13" s="106">
        <v>1E-3</v>
      </c>
      <c r="H13" s="106">
        <v>3.0000000000000001E-3</v>
      </c>
      <c r="I13" s="106">
        <v>1E-3</v>
      </c>
      <c r="J13" s="106">
        <v>0</v>
      </c>
      <c r="K13" s="106">
        <v>0</v>
      </c>
      <c r="L13" s="41">
        <f t="shared" ca="1" si="4"/>
        <v>0</v>
      </c>
      <c r="M13" s="42">
        <f t="shared" si="12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2125</v>
      </c>
      <c r="V13" s="29">
        <v>2125</v>
      </c>
      <c r="W13" s="29">
        <v>2125</v>
      </c>
      <c r="X13" s="29">
        <v>2125</v>
      </c>
      <c r="Y13" s="29">
        <v>2125</v>
      </c>
      <c r="Z13" s="29">
        <v>2125</v>
      </c>
      <c r="AA13" s="29">
        <v>2125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3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52">
        <f t="shared" ca="1" si="9"/>
        <v>0</v>
      </c>
      <c r="AR13" s="49" t="str">
        <f t="shared" ca="1" si="10"/>
        <v/>
      </c>
      <c r="AS13" s="50" t="str">
        <f t="shared" ca="1" si="10"/>
        <v/>
      </c>
      <c r="AT13" s="50" t="str">
        <f t="shared" ca="1" si="10"/>
        <v/>
      </c>
      <c r="AU13" s="50" t="str">
        <f t="shared" ca="1" si="10"/>
        <v/>
      </c>
      <c r="AV13" s="50" t="str">
        <f t="shared" ca="1" si="10"/>
        <v/>
      </c>
      <c r="AW13" s="50" t="str">
        <f t="shared" ca="1" si="10"/>
        <v/>
      </c>
      <c r="AX13" s="51" t="str">
        <f t="shared" ca="1" si="10"/>
        <v/>
      </c>
      <c r="AY13" s="52" t="str">
        <f t="shared" ca="1" si="10"/>
        <v/>
      </c>
      <c r="AZ13" s="37" t="str">
        <f t="shared" si="14"/>
        <v>0</v>
      </c>
      <c r="BA13" s="37">
        <f t="shared" si="11"/>
        <v>354166.66666666669</v>
      </c>
      <c r="BB13" s="37">
        <f t="shared" si="11"/>
        <v>354166.66666666669</v>
      </c>
      <c r="BC13" s="37">
        <f t="shared" si="11"/>
        <v>118055.55555555556</v>
      </c>
      <c r="BD13" s="37">
        <f t="shared" si="11"/>
        <v>354166.66666666669</v>
      </c>
      <c r="BE13" s="37" t="str">
        <f t="shared" si="11"/>
        <v>0</v>
      </c>
      <c r="BF13" s="37" t="str">
        <f t="shared" si="11"/>
        <v>0</v>
      </c>
      <c r="BG13" s="38">
        <v>0</v>
      </c>
      <c r="BH13" s="38">
        <v>0</v>
      </c>
      <c r="BI13" s="38">
        <v>0</v>
      </c>
      <c r="BJ13" s="38">
        <v>0</v>
      </c>
      <c r="BK13" s="38">
        <v>0</v>
      </c>
      <c r="BL13" s="38">
        <v>0</v>
      </c>
      <c r="BM13" s="38">
        <v>0</v>
      </c>
    </row>
    <row r="14" spans="1:69" ht="15" thickBot="1">
      <c r="A14" s="10">
        <v>43739</v>
      </c>
      <c r="B14" s="3" t="s">
        <v>66</v>
      </c>
      <c r="C14" s="39">
        <v>0.33333333333333331</v>
      </c>
      <c r="D14" s="40">
        <v>0.375</v>
      </c>
      <c r="E14" s="105">
        <v>1E-3</v>
      </c>
      <c r="F14" s="106">
        <v>0</v>
      </c>
      <c r="G14" s="106">
        <v>3.0000000000000001E-3</v>
      </c>
      <c r="H14" s="106">
        <v>0</v>
      </c>
      <c r="I14" s="106">
        <v>0</v>
      </c>
      <c r="J14" s="106">
        <v>0</v>
      </c>
      <c r="K14" s="106">
        <v>1E-3</v>
      </c>
      <c r="L14" s="41">
        <f t="shared" ca="1" si="4"/>
        <v>0</v>
      </c>
      <c r="M14" s="42">
        <f t="shared" si="12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2125</v>
      </c>
      <c r="V14" s="29">
        <v>2125</v>
      </c>
      <c r="W14" s="29">
        <v>2125</v>
      </c>
      <c r="X14" s="29">
        <v>2125</v>
      </c>
      <c r="Y14" s="29">
        <v>2125</v>
      </c>
      <c r="Z14" s="29">
        <v>2125</v>
      </c>
      <c r="AA14" s="29">
        <v>2125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13"/>
        <v>0</v>
      </c>
      <c r="AJ14" s="49">
        <f t="shared" ca="1" si="8"/>
        <v>0</v>
      </c>
      <c r="AK14" s="50">
        <f t="shared" ca="1" si="8"/>
        <v>0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0</v>
      </c>
      <c r="AQ14" s="52">
        <f t="shared" ca="1" si="9"/>
        <v>0</v>
      </c>
      <c r="AR14" s="49" t="str">
        <f t="shared" ca="1" si="10"/>
        <v/>
      </c>
      <c r="AS14" s="50" t="str">
        <f t="shared" ca="1" si="10"/>
        <v/>
      </c>
      <c r="AT14" s="50" t="str">
        <f t="shared" ca="1" si="10"/>
        <v/>
      </c>
      <c r="AU14" s="50" t="str">
        <f t="shared" ca="1" si="10"/>
        <v/>
      </c>
      <c r="AV14" s="50" t="str">
        <f t="shared" ca="1" si="10"/>
        <v/>
      </c>
      <c r="AW14" s="50" t="str">
        <f t="shared" ca="1" si="10"/>
        <v/>
      </c>
      <c r="AX14" s="51" t="str">
        <f t="shared" ca="1" si="10"/>
        <v/>
      </c>
      <c r="AY14" s="52" t="str">
        <f t="shared" ca="1" si="10"/>
        <v/>
      </c>
      <c r="AZ14" s="37">
        <f t="shared" si="14"/>
        <v>354166.66666666669</v>
      </c>
      <c r="BA14" s="37" t="str">
        <f t="shared" si="11"/>
        <v>0</v>
      </c>
      <c r="BB14" s="37">
        <f t="shared" si="11"/>
        <v>118055.55555555556</v>
      </c>
      <c r="BC14" s="37" t="str">
        <f t="shared" si="11"/>
        <v>0</v>
      </c>
      <c r="BD14" s="37" t="str">
        <f t="shared" si="11"/>
        <v>0</v>
      </c>
      <c r="BE14" s="37" t="str">
        <f t="shared" si="11"/>
        <v>0</v>
      </c>
      <c r="BF14" s="37">
        <f t="shared" si="11"/>
        <v>354166.66666666669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v>0</v>
      </c>
      <c r="BM14" s="38">
        <v>0</v>
      </c>
    </row>
    <row r="15" spans="1:69" ht="15" thickBot="1">
      <c r="A15" s="10">
        <v>43770</v>
      </c>
      <c r="B15" s="3" t="s">
        <v>66</v>
      </c>
      <c r="C15" s="39">
        <v>0.375</v>
      </c>
      <c r="D15" s="40">
        <v>0.41666666666666669</v>
      </c>
      <c r="E15" s="105">
        <v>2E-3</v>
      </c>
      <c r="F15" s="106">
        <v>3.0000000000000001E-3</v>
      </c>
      <c r="G15" s="106">
        <v>1E-3</v>
      </c>
      <c r="H15" s="106">
        <v>3.0000000000000001E-3</v>
      </c>
      <c r="I15" s="106">
        <v>1E-3</v>
      </c>
      <c r="J15" s="106">
        <v>3.5000000000000003E-2</v>
      </c>
      <c r="K15" s="106">
        <v>2E-3</v>
      </c>
      <c r="L15" s="41">
        <f t="shared" ca="1" si="4"/>
        <v>0</v>
      </c>
      <c r="M15" s="42">
        <f t="shared" si="12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2125</v>
      </c>
      <c r="V15" s="29">
        <v>2125</v>
      </c>
      <c r="W15" s="29">
        <v>2125</v>
      </c>
      <c r="X15" s="29">
        <v>2125</v>
      </c>
      <c r="Y15" s="29">
        <v>2125</v>
      </c>
      <c r="Z15" s="29">
        <v>2125</v>
      </c>
      <c r="AA15" s="29">
        <v>2125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3"/>
        <v>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52">
        <f t="shared" ca="1" si="9"/>
        <v>0</v>
      </c>
      <c r="AR15" s="49" t="str">
        <f t="shared" ca="1" si="10"/>
        <v/>
      </c>
      <c r="AS15" s="50" t="str">
        <f t="shared" ca="1" si="10"/>
        <v/>
      </c>
      <c r="AT15" s="50" t="str">
        <f t="shared" ca="1" si="10"/>
        <v/>
      </c>
      <c r="AU15" s="50" t="str">
        <f t="shared" ca="1" si="10"/>
        <v/>
      </c>
      <c r="AV15" s="50" t="str">
        <f t="shared" ca="1" si="10"/>
        <v/>
      </c>
      <c r="AW15" s="50" t="str">
        <f t="shared" ca="1" si="10"/>
        <v/>
      </c>
      <c r="AX15" s="51" t="str">
        <f t="shared" ca="1" si="10"/>
        <v/>
      </c>
      <c r="AY15" s="230" t="str">
        <f t="shared" ca="1" si="10"/>
        <v/>
      </c>
      <c r="AZ15" s="37">
        <f t="shared" si="14"/>
        <v>177083.33333333334</v>
      </c>
      <c r="BA15" s="37">
        <f t="shared" si="11"/>
        <v>118055.55555555556</v>
      </c>
      <c r="BB15" s="37">
        <f t="shared" si="11"/>
        <v>354166.66666666669</v>
      </c>
      <c r="BC15" s="37">
        <f t="shared" si="11"/>
        <v>118055.55555555556</v>
      </c>
      <c r="BD15" s="37">
        <f t="shared" si="11"/>
        <v>354166.66666666669</v>
      </c>
      <c r="BE15" s="37">
        <f t="shared" si="11"/>
        <v>10119.047619047618</v>
      </c>
      <c r="BF15" s="37">
        <f t="shared" si="11"/>
        <v>177083.33333333334</v>
      </c>
      <c r="BG15" s="38">
        <v>0</v>
      </c>
      <c r="BH15" s="38">
        <v>0</v>
      </c>
      <c r="BI15" s="38">
        <v>0</v>
      </c>
      <c r="BJ15" s="38">
        <v>0</v>
      </c>
      <c r="BK15" s="38">
        <v>0</v>
      </c>
      <c r="BL15" s="38">
        <v>0</v>
      </c>
      <c r="BM15" s="38">
        <v>0</v>
      </c>
    </row>
    <row r="16" spans="1:69" ht="15" thickBot="1">
      <c r="A16" s="10">
        <v>43800</v>
      </c>
      <c r="B16" s="3" t="s">
        <v>66</v>
      </c>
      <c r="C16" s="39">
        <v>0.41666666666666669</v>
      </c>
      <c r="D16" s="40">
        <v>0.45833333333333331</v>
      </c>
      <c r="E16" s="105">
        <v>0</v>
      </c>
      <c r="F16" s="106">
        <v>0</v>
      </c>
      <c r="G16" s="106">
        <v>2E-3</v>
      </c>
      <c r="H16" s="106">
        <v>2E-3</v>
      </c>
      <c r="I16" s="106">
        <v>2E-3</v>
      </c>
      <c r="J16" s="106">
        <v>2.7E-2</v>
      </c>
      <c r="K16" s="106">
        <v>1E-3</v>
      </c>
      <c r="L16" s="41">
        <f t="shared" ca="1" si="4"/>
        <v>0</v>
      </c>
      <c r="M16" s="42">
        <f t="shared" si="12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2125</v>
      </c>
      <c r="V16" s="29">
        <v>2125</v>
      </c>
      <c r="W16" s="29">
        <v>2125</v>
      </c>
      <c r="X16" s="29">
        <v>2125</v>
      </c>
      <c r="Y16" s="29">
        <v>2125</v>
      </c>
      <c r="Z16" s="29">
        <v>2125</v>
      </c>
      <c r="AA16" s="29">
        <v>2125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13"/>
        <v>0</v>
      </c>
      <c r="AJ16" s="49">
        <f t="shared" ca="1" si="8"/>
        <v>0</v>
      </c>
      <c r="AK16" s="50">
        <f t="shared" ca="1" si="8"/>
        <v>0</v>
      </c>
      <c r="AL16" s="50">
        <f t="shared" ca="1" si="8"/>
        <v>0</v>
      </c>
      <c r="AM16" s="50">
        <f t="shared" ca="1" si="8"/>
        <v>0</v>
      </c>
      <c r="AN16" s="50">
        <f t="shared" ca="1" si="8"/>
        <v>0</v>
      </c>
      <c r="AO16" s="50">
        <f t="shared" ca="1" si="8"/>
        <v>0</v>
      </c>
      <c r="AP16" s="51">
        <f t="shared" ca="1" si="8"/>
        <v>0</v>
      </c>
      <c r="AQ16" s="52">
        <f t="shared" ca="1" si="9"/>
        <v>0</v>
      </c>
      <c r="AR16" s="49" t="str">
        <f t="shared" ca="1" si="10"/>
        <v/>
      </c>
      <c r="AS16" s="50" t="str">
        <f t="shared" ca="1" si="10"/>
        <v/>
      </c>
      <c r="AT16" s="50" t="str">
        <f t="shared" ca="1" si="10"/>
        <v/>
      </c>
      <c r="AU16" s="50" t="str">
        <f t="shared" ca="1" si="10"/>
        <v/>
      </c>
      <c r="AV16" s="50" t="str">
        <f t="shared" ca="1" si="10"/>
        <v/>
      </c>
      <c r="AW16" s="50" t="str">
        <f t="shared" ca="1" si="10"/>
        <v/>
      </c>
      <c r="AX16" s="51" t="str">
        <f t="shared" ca="1" si="10"/>
        <v/>
      </c>
      <c r="AY16" s="230" t="str">
        <f t="shared" ca="1" si="10"/>
        <v/>
      </c>
      <c r="AZ16" s="37" t="str">
        <f t="shared" si="14"/>
        <v>0</v>
      </c>
      <c r="BA16" s="37" t="str">
        <f t="shared" si="11"/>
        <v>0</v>
      </c>
      <c r="BB16" s="37">
        <f t="shared" si="11"/>
        <v>177083.33333333334</v>
      </c>
      <c r="BC16" s="37">
        <f t="shared" si="11"/>
        <v>177083.33333333334</v>
      </c>
      <c r="BD16" s="37">
        <f t="shared" si="11"/>
        <v>177083.33333333334</v>
      </c>
      <c r="BE16" s="37">
        <f t="shared" si="11"/>
        <v>13117.283950617284</v>
      </c>
      <c r="BF16" s="37">
        <f t="shared" si="11"/>
        <v>354166.66666666669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38">
        <v>0</v>
      </c>
      <c r="BM16" s="38">
        <v>0</v>
      </c>
    </row>
    <row r="17" spans="1:65" ht="15" thickBot="1">
      <c r="A17" s="53"/>
      <c r="B17" s="3" t="s">
        <v>66</v>
      </c>
      <c r="C17" s="39">
        <v>0.45833333333333331</v>
      </c>
      <c r="D17" s="40">
        <v>0.5</v>
      </c>
      <c r="E17" s="105">
        <v>3.0000000000000001E-3</v>
      </c>
      <c r="F17" s="106">
        <v>2E-3</v>
      </c>
      <c r="G17" s="106">
        <v>1E-3</v>
      </c>
      <c r="H17" s="106">
        <v>7.0000000000000001E-3</v>
      </c>
      <c r="I17" s="106">
        <v>1E-3</v>
      </c>
      <c r="J17" s="106">
        <v>2.4E-2</v>
      </c>
      <c r="K17" s="106">
        <v>6.9000000000000006E-2</v>
      </c>
      <c r="L17" s="41">
        <f t="shared" ca="1" si="4"/>
        <v>0</v>
      </c>
      <c r="M17" s="42">
        <f t="shared" si="12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2125</v>
      </c>
      <c r="V17" s="29">
        <v>2125</v>
      </c>
      <c r="W17" s="29">
        <v>2125</v>
      </c>
      <c r="X17" s="29">
        <v>2125</v>
      </c>
      <c r="Y17" s="29">
        <v>2125</v>
      </c>
      <c r="Z17" s="29">
        <v>2125</v>
      </c>
      <c r="AA17" s="29">
        <v>2125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35">
        <f t="shared" ca="1" si="13"/>
        <v>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0</v>
      </c>
      <c r="AP17" s="51">
        <f t="shared" ca="1" si="8"/>
        <v>0</v>
      </c>
      <c r="AQ17" s="52">
        <f t="shared" ca="1" si="9"/>
        <v>0</v>
      </c>
      <c r="AR17" s="49" t="str">
        <f t="shared" ca="1" si="10"/>
        <v/>
      </c>
      <c r="AS17" s="50" t="str">
        <f t="shared" ca="1" si="10"/>
        <v/>
      </c>
      <c r="AT17" s="50" t="str">
        <f t="shared" ca="1" si="10"/>
        <v/>
      </c>
      <c r="AU17" s="50" t="str">
        <f t="shared" ca="1" si="10"/>
        <v/>
      </c>
      <c r="AV17" s="50" t="str">
        <f t="shared" ca="1" si="10"/>
        <v/>
      </c>
      <c r="AW17" s="50" t="str">
        <f t="shared" ca="1" si="10"/>
        <v/>
      </c>
      <c r="AX17" s="51" t="str">
        <f t="shared" ca="1" si="10"/>
        <v/>
      </c>
      <c r="AY17" s="52" t="str">
        <f t="shared" ca="1" si="10"/>
        <v/>
      </c>
      <c r="AZ17" s="37">
        <f t="shared" si="14"/>
        <v>118055.55555555556</v>
      </c>
      <c r="BA17" s="37">
        <f t="shared" si="11"/>
        <v>177083.33333333334</v>
      </c>
      <c r="BB17" s="37">
        <f t="shared" si="11"/>
        <v>354166.66666666669</v>
      </c>
      <c r="BC17" s="37">
        <f t="shared" si="11"/>
        <v>50595.238095238099</v>
      </c>
      <c r="BD17" s="37">
        <f t="shared" si="11"/>
        <v>354166.66666666669</v>
      </c>
      <c r="BE17" s="37">
        <f t="shared" si="11"/>
        <v>14756.944444444445</v>
      </c>
      <c r="BF17" s="37">
        <f t="shared" si="11"/>
        <v>5132.8502415458934</v>
      </c>
      <c r="BG17" s="38">
        <v>0</v>
      </c>
      <c r="BH17" s="38">
        <v>0</v>
      </c>
      <c r="BI17" s="38">
        <v>0</v>
      </c>
      <c r="BJ17" s="38">
        <v>0</v>
      </c>
      <c r="BK17" s="38">
        <v>0</v>
      </c>
      <c r="BL17" s="38">
        <v>0</v>
      </c>
      <c r="BM17" s="38">
        <v>0</v>
      </c>
    </row>
    <row r="18" spans="1:65" ht="15" thickBot="1">
      <c r="A18" s="53"/>
      <c r="B18" s="3" t="s">
        <v>66</v>
      </c>
      <c r="C18" s="39">
        <v>0.5</v>
      </c>
      <c r="D18" s="40">
        <v>0.54166666666666663</v>
      </c>
      <c r="E18" s="105">
        <v>0</v>
      </c>
      <c r="F18" s="106">
        <v>2E-3</v>
      </c>
      <c r="G18" s="106">
        <v>8.9999999999999993E-3</v>
      </c>
      <c r="H18" s="106">
        <v>1E-3</v>
      </c>
      <c r="I18" s="106">
        <v>3.0000000000000001E-3</v>
      </c>
      <c r="J18" s="106">
        <v>3.4000000000000002E-2</v>
      </c>
      <c r="K18" s="106">
        <v>7.0000000000000001E-3</v>
      </c>
      <c r="L18" s="41">
        <f t="shared" ca="1" si="4"/>
        <v>0</v>
      </c>
      <c r="M18" s="42">
        <f t="shared" si="12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2125</v>
      </c>
      <c r="V18" s="29">
        <v>2125</v>
      </c>
      <c r="W18" s="29">
        <v>2125</v>
      </c>
      <c r="X18" s="29">
        <v>2125</v>
      </c>
      <c r="Y18" s="29">
        <v>2125</v>
      </c>
      <c r="Z18" s="29">
        <v>2125</v>
      </c>
      <c r="AA18" s="29">
        <v>2125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13"/>
        <v>0</v>
      </c>
      <c r="AJ18" s="49">
        <f t="shared" ca="1" si="8"/>
        <v>0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0</v>
      </c>
      <c r="AO18" s="50">
        <f t="shared" ca="1" si="8"/>
        <v>0</v>
      </c>
      <c r="AP18" s="51">
        <f t="shared" ca="1" si="8"/>
        <v>0</v>
      </c>
      <c r="AQ18" s="52">
        <f t="shared" ca="1" si="9"/>
        <v>0</v>
      </c>
      <c r="AR18" s="49" t="str">
        <f t="shared" ca="1" si="10"/>
        <v/>
      </c>
      <c r="AS18" s="50" t="str">
        <f t="shared" ca="1" si="10"/>
        <v/>
      </c>
      <c r="AT18" s="50" t="str">
        <f t="shared" ca="1" si="10"/>
        <v/>
      </c>
      <c r="AU18" s="50" t="str">
        <f t="shared" ca="1" si="10"/>
        <v/>
      </c>
      <c r="AV18" s="50" t="str">
        <f t="shared" ca="1" si="10"/>
        <v/>
      </c>
      <c r="AW18" s="50" t="str">
        <f t="shared" ca="1" si="10"/>
        <v/>
      </c>
      <c r="AX18" s="51" t="str">
        <f t="shared" ca="1" si="10"/>
        <v/>
      </c>
      <c r="AY18" s="52" t="str">
        <f t="shared" ca="1" si="10"/>
        <v/>
      </c>
      <c r="AZ18" s="37" t="str">
        <f t="shared" si="14"/>
        <v>0</v>
      </c>
      <c r="BA18" s="37">
        <f t="shared" si="11"/>
        <v>177083.33333333334</v>
      </c>
      <c r="BB18" s="37">
        <f t="shared" si="11"/>
        <v>39351.851851851854</v>
      </c>
      <c r="BC18" s="37">
        <f t="shared" si="11"/>
        <v>354166.66666666669</v>
      </c>
      <c r="BD18" s="37">
        <f t="shared" si="11"/>
        <v>118055.55555555556</v>
      </c>
      <c r="BE18" s="37">
        <f t="shared" si="11"/>
        <v>10416.666666666666</v>
      </c>
      <c r="BF18" s="37">
        <f t="shared" si="11"/>
        <v>50595.238095238099</v>
      </c>
      <c r="BG18" s="38"/>
      <c r="BH18" s="38"/>
      <c r="BI18" s="38"/>
      <c r="BJ18" s="38"/>
      <c r="BK18" s="38"/>
      <c r="BL18" s="38"/>
      <c r="BM18" s="38"/>
    </row>
    <row r="19" spans="1:65" ht="15" thickBot="1">
      <c r="A19" s="53"/>
      <c r="B19" s="3" t="s">
        <v>66</v>
      </c>
      <c r="C19" s="39">
        <v>0.54166666666666663</v>
      </c>
      <c r="D19" s="40">
        <v>0.58333333333333337</v>
      </c>
      <c r="E19" s="105">
        <v>1E-3</v>
      </c>
      <c r="F19" s="106">
        <v>1E-3</v>
      </c>
      <c r="G19" s="106">
        <v>4.0000000000000001E-3</v>
      </c>
      <c r="H19" s="106">
        <v>1E-3</v>
      </c>
      <c r="I19" s="106">
        <v>0</v>
      </c>
      <c r="J19" s="106">
        <v>1E-3</v>
      </c>
      <c r="K19" s="106">
        <v>4.0000000000000001E-3</v>
      </c>
      <c r="L19" s="41">
        <f t="shared" ca="1" si="4"/>
        <v>0</v>
      </c>
      <c r="M19" s="42">
        <f t="shared" si="12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2125</v>
      </c>
      <c r="V19" s="29">
        <v>2125</v>
      </c>
      <c r="W19" s="29">
        <v>2125</v>
      </c>
      <c r="X19" s="29">
        <v>2125</v>
      </c>
      <c r="Y19" s="29">
        <v>2125</v>
      </c>
      <c r="Z19" s="29">
        <v>2125</v>
      </c>
      <c r="AA19" s="29">
        <v>2125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13"/>
        <v>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0</v>
      </c>
      <c r="AO19" s="50">
        <f t="shared" ca="1" si="8"/>
        <v>0</v>
      </c>
      <c r="AP19" s="51">
        <f t="shared" ca="1" si="8"/>
        <v>0</v>
      </c>
      <c r="AQ19" s="52">
        <f t="shared" ca="1" si="9"/>
        <v>0</v>
      </c>
      <c r="AR19" s="49" t="str">
        <f t="shared" ca="1" si="10"/>
        <v/>
      </c>
      <c r="AS19" s="50" t="str">
        <f t="shared" ca="1" si="10"/>
        <v/>
      </c>
      <c r="AT19" s="50" t="str">
        <f t="shared" ca="1" si="10"/>
        <v/>
      </c>
      <c r="AU19" s="50" t="str">
        <f t="shared" ca="1" si="10"/>
        <v/>
      </c>
      <c r="AV19" s="50" t="str">
        <f t="shared" ca="1" si="10"/>
        <v/>
      </c>
      <c r="AW19" s="50" t="str">
        <f t="shared" ca="1" si="10"/>
        <v/>
      </c>
      <c r="AX19" s="51" t="str">
        <f t="shared" ca="1" si="10"/>
        <v/>
      </c>
      <c r="AY19" s="52" t="str">
        <f t="shared" ca="1" si="10"/>
        <v/>
      </c>
      <c r="AZ19" s="37">
        <f t="shared" si="14"/>
        <v>354166.66666666669</v>
      </c>
      <c r="BA19" s="37">
        <f t="shared" si="11"/>
        <v>354166.66666666669</v>
      </c>
      <c r="BB19" s="37">
        <f t="shared" si="11"/>
        <v>88541.666666666672</v>
      </c>
      <c r="BC19" s="37">
        <f t="shared" si="11"/>
        <v>354166.66666666669</v>
      </c>
      <c r="BD19" s="37" t="str">
        <f t="shared" si="11"/>
        <v>0</v>
      </c>
      <c r="BE19" s="37">
        <f t="shared" si="11"/>
        <v>354166.66666666669</v>
      </c>
      <c r="BF19" s="37">
        <f t="shared" si="11"/>
        <v>88541.666666666672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66</v>
      </c>
      <c r="C20" s="39">
        <v>0.58333333333333337</v>
      </c>
      <c r="D20" s="40">
        <v>0.625</v>
      </c>
      <c r="E20" s="105">
        <v>4.0000000000000001E-3</v>
      </c>
      <c r="F20" s="106">
        <v>1E-3</v>
      </c>
      <c r="G20" s="106">
        <v>0</v>
      </c>
      <c r="H20" s="106">
        <v>0</v>
      </c>
      <c r="I20" s="106">
        <v>2E-3</v>
      </c>
      <c r="J20" s="106">
        <v>1E-3</v>
      </c>
      <c r="K20" s="106">
        <v>5.0000000000000001E-3</v>
      </c>
      <c r="L20" s="41">
        <f t="shared" ca="1" si="4"/>
        <v>0</v>
      </c>
      <c r="M20" s="42">
        <f t="shared" si="12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29">
        <v>2125</v>
      </c>
      <c r="V20" s="29">
        <v>2125</v>
      </c>
      <c r="W20" s="29">
        <v>2125</v>
      </c>
      <c r="X20" s="29">
        <v>2125</v>
      </c>
      <c r="Y20" s="29">
        <v>2125</v>
      </c>
      <c r="Z20" s="29">
        <v>2125</v>
      </c>
      <c r="AA20" s="29">
        <v>2125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13"/>
        <v>0</v>
      </c>
      <c r="AJ20" s="49">
        <f t="shared" ca="1" si="8"/>
        <v>0</v>
      </c>
      <c r="AK20" s="50">
        <f t="shared" ca="1" si="8"/>
        <v>0</v>
      </c>
      <c r="AL20" s="50">
        <f t="shared" ca="1" si="8"/>
        <v>0</v>
      </c>
      <c r="AM20" s="50">
        <f t="shared" ca="1" si="8"/>
        <v>0</v>
      </c>
      <c r="AN20" s="50">
        <f t="shared" ca="1" si="8"/>
        <v>0</v>
      </c>
      <c r="AO20" s="50">
        <f t="shared" ca="1" si="8"/>
        <v>0</v>
      </c>
      <c r="AP20" s="51">
        <f t="shared" ca="1" si="8"/>
        <v>0</v>
      </c>
      <c r="AQ20" s="52">
        <f t="shared" ca="1" si="9"/>
        <v>0</v>
      </c>
      <c r="AR20" s="49" t="str">
        <f t="shared" ca="1" si="10"/>
        <v/>
      </c>
      <c r="AS20" s="50" t="str">
        <f t="shared" ca="1" si="10"/>
        <v/>
      </c>
      <c r="AT20" s="50" t="str">
        <f t="shared" ca="1" si="10"/>
        <v/>
      </c>
      <c r="AU20" s="50" t="str">
        <f t="shared" ca="1" si="10"/>
        <v/>
      </c>
      <c r="AV20" s="50" t="str">
        <f t="shared" ca="1" si="10"/>
        <v/>
      </c>
      <c r="AW20" s="50" t="str">
        <f t="shared" ca="1" si="10"/>
        <v/>
      </c>
      <c r="AX20" s="51" t="str">
        <f t="shared" ca="1" si="10"/>
        <v/>
      </c>
      <c r="AY20" s="52" t="str">
        <f t="shared" ca="1" si="10"/>
        <v/>
      </c>
      <c r="AZ20" s="37">
        <f t="shared" si="14"/>
        <v>88541.666666666672</v>
      </c>
      <c r="BA20" s="37">
        <f t="shared" si="11"/>
        <v>354166.66666666669</v>
      </c>
      <c r="BB20" s="37" t="str">
        <f t="shared" si="11"/>
        <v>0</v>
      </c>
      <c r="BC20" s="37" t="str">
        <f t="shared" si="11"/>
        <v>0</v>
      </c>
      <c r="BD20" s="37">
        <f t="shared" si="11"/>
        <v>177083.33333333334</v>
      </c>
      <c r="BE20" s="37">
        <f t="shared" si="11"/>
        <v>354166.66666666669</v>
      </c>
      <c r="BF20" s="37">
        <f t="shared" si="11"/>
        <v>70833.333333333328</v>
      </c>
      <c r="BG20" s="38">
        <v>0</v>
      </c>
      <c r="BH20" s="38">
        <v>0</v>
      </c>
      <c r="BI20" s="38">
        <v>0</v>
      </c>
      <c r="BJ20" s="38">
        <v>0</v>
      </c>
      <c r="BK20" s="38">
        <v>0</v>
      </c>
      <c r="BL20" s="38">
        <v>0</v>
      </c>
      <c r="BM20" s="38">
        <v>0</v>
      </c>
    </row>
    <row r="21" spans="1:65" ht="15" thickBot="1">
      <c r="B21" s="3" t="s">
        <v>66</v>
      </c>
      <c r="C21" s="39">
        <v>0.625</v>
      </c>
      <c r="D21" s="40">
        <v>0.66666666666666663</v>
      </c>
      <c r="E21" s="105">
        <v>7.0000000000000001E-3</v>
      </c>
      <c r="F21" s="106">
        <v>4.0000000000000001E-3</v>
      </c>
      <c r="G21" s="106">
        <v>6.0000000000000001E-3</v>
      </c>
      <c r="H21" s="106">
        <v>4.0000000000000001E-3</v>
      </c>
      <c r="I21" s="106">
        <v>2E-3</v>
      </c>
      <c r="J21" s="106">
        <v>1E-3</v>
      </c>
      <c r="K21" s="106">
        <v>1.2E-2</v>
      </c>
      <c r="L21" s="41">
        <f t="shared" ca="1" si="4"/>
        <v>0</v>
      </c>
      <c r="M21" s="42">
        <f t="shared" si="12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29">
        <v>2125</v>
      </c>
      <c r="V21" s="29">
        <v>2125</v>
      </c>
      <c r="W21" s="29">
        <v>2125</v>
      </c>
      <c r="X21" s="29">
        <v>2125</v>
      </c>
      <c r="Y21" s="29">
        <v>2125</v>
      </c>
      <c r="Z21" s="29">
        <v>2125</v>
      </c>
      <c r="AA21" s="29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35">
        <f t="shared" ca="1" si="13"/>
        <v>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0</v>
      </c>
      <c r="AN21" s="50">
        <f t="shared" ca="1" si="8"/>
        <v>0</v>
      </c>
      <c r="AO21" s="50">
        <f t="shared" ca="1" si="8"/>
        <v>0</v>
      </c>
      <c r="AP21" s="51">
        <f t="shared" ca="1" si="8"/>
        <v>0</v>
      </c>
      <c r="AQ21" s="52">
        <f t="shared" ca="1" si="9"/>
        <v>0</v>
      </c>
      <c r="AR21" s="49" t="str">
        <f t="shared" ca="1" si="10"/>
        <v/>
      </c>
      <c r="AS21" s="50" t="str">
        <f t="shared" ca="1" si="10"/>
        <v/>
      </c>
      <c r="AT21" s="50" t="str">
        <f t="shared" ca="1" si="10"/>
        <v/>
      </c>
      <c r="AU21" s="50" t="str">
        <f t="shared" ca="1" si="10"/>
        <v/>
      </c>
      <c r="AV21" s="50" t="str">
        <f t="shared" ca="1" si="10"/>
        <v/>
      </c>
      <c r="AW21" s="50" t="str">
        <f t="shared" ca="1" si="10"/>
        <v/>
      </c>
      <c r="AX21" s="51" t="str">
        <f t="shared" ca="1" si="10"/>
        <v/>
      </c>
      <c r="AY21" s="52" t="str">
        <f t="shared" ca="1" si="10"/>
        <v/>
      </c>
      <c r="AZ21" s="37">
        <f t="shared" si="14"/>
        <v>50595.238095238099</v>
      </c>
      <c r="BA21" s="37">
        <f t="shared" si="11"/>
        <v>88541.666666666672</v>
      </c>
      <c r="BB21" s="37">
        <f t="shared" si="11"/>
        <v>59027.777777777781</v>
      </c>
      <c r="BC21" s="37">
        <f t="shared" si="11"/>
        <v>88541.666666666672</v>
      </c>
      <c r="BD21" s="37">
        <f t="shared" si="11"/>
        <v>177083.33333333334</v>
      </c>
      <c r="BE21" s="37">
        <f t="shared" si="11"/>
        <v>354166.66666666669</v>
      </c>
      <c r="BF21" s="37">
        <f t="shared" si="11"/>
        <v>29513.888888888891</v>
      </c>
      <c r="BG21" s="38">
        <v>0</v>
      </c>
      <c r="BH21" s="38">
        <v>0</v>
      </c>
      <c r="BI21" s="38">
        <v>0</v>
      </c>
      <c r="BJ21" s="38">
        <v>0</v>
      </c>
      <c r="BK21" s="38">
        <v>0</v>
      </c>
      <c r="BL21" s="38">
        <v>0</v>
      </c>
      <c r="BM21" s="38">
        <v>0</v>
      </c>
    </row>
    <row r="22" spans="1:65" ht="15" thickBot="1">
      <c r="B22" s="3" t="s">
        <v>66</v>
      </c>
      <c r="C22" s="39">
        <v>0.66666666666666663</v>
      </c>
      <c r="D22" s="40">
        <v>0.70833333333333337</v>
      </c>
      <c r="E22" s="105">
        <v>1E-3</v>
      </c>
      <c r="F22" s="106">
        <v>7.0000000000000001E-3</v>
      </c>
      <c r="G22" s="106">
        <v>0</v>
      </c>
      <c r="H22" s="106">
        <v>0</v>
      </c>
      <c r="I22" s="106">
        <v>0</v>
      </c>
      <c r="J22" s="106">
        <v>0</v>
      </c>
      <c r="K22" s="106">
        <v>2E-3</v>
      </c>
      <c r="L22" s="41">
        <f t="shared" ca="1" si="4"/>
        <v>0</v>
      </c>
      <c r="M22" s="42">
        <f t="shared" si="12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29">
        <v>2125</v>
      </c>
      <c r="V22" s="29">
        <v>2125</v>
      </c>
      <c r="W22" s="29">
        <v>2125</v>
      </c>
      <c r="X22" s="29">
        <v>2125</v>
      </c>
      <c r="Y22" s="29">
        <v>2125</v>
      </c>
      <c r="Z22" s="29">
        <v>2125</v>
      </c>
      <c r="AA22" s="29">
        <v>2125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13"/>
        <v>0</v>
      </c>
      <c r="AJ22" s="49">
        <f t="shared" ca="1" si="8"/>
        <v>0</v>
      </c>
      <c r="AK22" s="50">
        <f t="shared" ca="1" si="8"/>
        <v>0</v>
      </c>
      <c r="AL22" s="50">
        <f t="shared" ca="1" si="8"/>
        <v>0</v>
      </c>
      <c r="AM22" s="50">
        <f t="shared" ca="1" si="8"/>
        <v>0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52">
        <f t="shared" ca="1" si="9"/>
        <v>0</v>
      </c>
      <c r="AR22" s="49" t="str">
        <f t="shared" ca="1" si="10"/>
        <v/>
      </c>
      <c r="AS22" s="50" t="str">
        <f t="shared" ca="1" si="10"/>
        <v/>
      </c>
      <c r="AT22" s="50" t="str">
        <f t="shared" ca="1" si="10"/>
        <v/>
      </c>
      <c r="AU22" s="50" t="str">
        <f t="shared" ca="1" si="10"/>
        <v/>
      </c>
      <c r="AV22" s="50" t="str">
        <f t="shared" ca="1" si="10"/>
        <v/>
      </c>
      <c r="AW22" s="50" t="str">
        <f t="shared" ca="1" si="10"/>
        <v/>
      </c>
      <c r="AX22" s="51" t="str">
        <f t="shared" ca="1" si="10"/>
        <v/>
      </c>
      <c r="AY22" s="52" t="str">
        <f t="shared" ca="1" si="10"/>
        <v/>
      </c>
      <c r="AZ22" s="37">
        <f t="shared" si="14"/>
        <v>354166.66666666669</v>
      </c>
      <c r="BA22" s="37">
        <f t="shared" si="11"/>
        <v>50595.238095238099</v>
      </c>
      <c r="BB22" s="37" t="str">
        <f t="shared" si="11"/>
        <v>0</v>
      </c>
      <c r="BC22" s="37" t="str">
        <f t="shared" si="11"/>
        <v>0</v>
      </c>
      <c r="BD22" s="37" t="str">
        <f t="shared" si="11"/>
        <v>0</v>
      </c>
      <c r="BE22" s="37" t="str">
        <f t="shared" si="11"/>
        <v>0</v>
      </c>
      <c r="BF22" s="37">
        <f t="shared" si="11"/>
        <v>177083.33333333334</v>
      </c>
      <c r="BG22" s="38"/>
      <c r="BH22" s="38"/>
      <c r="BI22" s="38"/>
      <c r="BJ22" s="38"/>
      <c r="BK22" s="38"/>
      <c r="BL22" s="38"/>
      <c r="BM22" s="38"/>
    </row>
    <row r="23" spans="1:65" ht="15" thickBot="1">
      <c r="B23" s="3" t="s">
        <v>66</v>
      </c>
      <c r="C23" s="39">
        <v>0.70833333333333337</v>
      </c>
      <c r="D23" s="40">
        <v>0.75</v>
      </c>
      <c r="E23" s="105">
        <v>2E-3</v>
      </c>
      <c r="F23" s="106">
        <v>5.0000000000000001E-3</v>
      </c>
      <c r="G23" s="106">
        <v>1E-3</v>
      </c>
      <c r="H23" s="106">
        <v>3.0000000000000001E-3</v>
      </c>
      <c r="I23" s="106">
        <v>0</v>
      </c>
      <c r="J23" s="106">
        <v>4.0000000000000001E-3</v>
      </c>
      <c r="K23" s="106">
        <v>0</v>
      </c>
      <c r="L23" s="41">
        <f t="shared" ca="1" si="4"/>
        <v>0</v>
      </c>
      <c r="M23" s="42">
        <f t="shared" si="12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2125</v>
      </c>
      <c r="V23" s="29">
        <v>2125</v>
      </c>
      <c r="W23" s="29">
        <v>2125</v>
      </c>
      <c r="X23" s="29">
        <v>2125</v>
      </c>
      <c r="Y23" s="29">
        <v>2125</v>
      </c>
      <c r="Z23" s="29">
        <v>2125</v>
      </c>
      <c r="AA23" s="29">
        <v>2125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35">
        <f t="shared" ca="1" si="13"/>
        <v>0</v>
      </c>
      <c r="AJ23" s="49">
        <f t="shared" ca="1" si="8"/>
        <v>0</v>
      </c>
      <c r="AK23" s="50">
        <f t="shared" ca="1" si="8"/>
        <v>0</v>
      </c>
      <c r="AL23" s="50">
        <f t="shared" ca="1" si="8"/>
        <v>0</v>
      </c>
      <c r="AM23" s="50">
        <f t="shared" ca="1" si="8"/>
        <v>0</v>
      </c>
      <c r="AN23" s="50">
        <f t="shared" ca="1" si="8"/>
        <v>0</v>
      </c>
      <c r="AO23" s="50">
        <f t="shared" ca="1" si="8"/>
        <v>0</v>
      </c>
      <c r="AP23" s="51">
        <f t="shared" ca="1" si="8"/>
        <v>0</v>
      </c>
      <c r="AQ23" s="52">
        <f t="shared" ca="1" si="9"/>
        <v>0</v>
      </c>
      <c r="AR23" s="49" t="str">
        <f t="shared" ca="1" si="10"/>
        <v/>
      </c>
      <c r="AS23" s="50" t="str">
        <f t="shared" ca="1" si="10"/>
        <v/>
      </c>
      <c r="AT23" s="50" t="str">
        <f t="shared" ca="1" si="10"/>
        <v/>
      </c>
      <c r="AU23" s="50" t="str">
        <f t="shared" ca="1" si="10"/>
        <v/>
      </c>
      <c r="AV23" s="50" t="str">
        <f t="shared" ca="1" si="10"/>
        <v/>
      </c>
      <c r="AW23" s="50" t="str">
        <f t="shared" ca="1" si="10"/>
        <v/>
      </c>
      <c r="AX23" s="51" t="str">
        <f t="shared" ca="1" si="10"/>
        <v/>
      </c>
      <c r="AY23" s="52" t="str">
        <f t="shared" ca="1" si="10"/>
        <v/>
      </c>
      <c r="AZ23" s="37">
        <f t="shared" si="14"/>
        <v>177083.33333333334</v>
      </c>
      <c r="BA23" s="37">
        <f t="shared" si="11"/>
        <v>70833.333333333328</v>
      </c>
      <c r="BB23" s="37">
        <f t="shared" si="11"/>
        <v>354166.66666666669</v>
      </c>
      <c r="BC23" s="37">
        <f t="shared" si="11"/>
        <v>118055.55555555556</v>
      </c>
      <c r="BD23" s="37" t="str">
        <f t="shared" si="11"/>
        <v>0</v>
      </c>
      <c r="BE23" s="37">
        <f t="shared" si="11"/>
        <v>88541.666666666672</v>
      </c>
      <c r="BF23" s="37" t="str">
        <f t="shared" si="11"/>
        <v>0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66</v>
      </c>
      <c r="C24" s="39">
        <v>0.75</v>
      </c>
      <c r="D24" s="40">
        <v>0.79166666666666663</v>
      </c>
      <c r="E24" s="105">
        <v>2E-3</v>
      </c>
      <c r="F24" s="106">
        <v>1.6E-2</v>
      </c>
      <c r="G24" s="106">
        <v>0.01</v>
      </c>
      <c r="H24" s="106">
        <v>1.6E-2</v>
      </c>
      <c r="I24" s="106">
        <v>3.0000000000000001E-3</v>
      </c>
      <c r="J24" s="106">
        <v>5.5E-2</v>
      </c>
      <c r="K24" s="106">
        <v>0.01</v>
      </c>
      <c r="L24" s="41">
        <f t="shared" ca="1" si="4"/>
        <v>0</v>
      </c>
      <c r="M24" s="42">
        <f t="shared" si="12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29">
        <v>2125</v>
      </c>
      <c r="V24" s="29">
        <v>2125</v>
      </c>
      <c r="W24" s="29">
        <v>2125</v>
      </c>
      <c r="X24" s="29">
        <v>2125</v>
      </c>
      <c r="Y24" s="29">
        <v>2125</v>
      </c>
      <c r="Z24" s="29">
        <v>2125</v>
      </c>
      <c r="AA24" s="29">
        <v>2125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35">
        <f t="shared" ca="1" si="13"/>
        <v>0</v>
      </c>
      <c r="AJ24" s="49">
        <f t="shared" ca="1" si="8"/>
        <v>0</v>
      </c>
      <c r="AK24" s="50">
        <f t="shared" ca="1" si="8"/>
        <v>0</v>
      </c>
      <c r="AL24" s="50">
        <f t="shared" ca="1" si="8"/>
        <v>0</v>
      </c>
      <c r="AM24" s="50">
        <f t="shared" ca="1" si="8"/>
        <v>0</v>
      </c>
      <c r="AN24" s="50">
        <f t="shared" ca="1" si="8"/>
        <v>0</v>
      </c>
      <c r="AO24" s="50">
        <f t="shared" ca="1" si="8"/>
        <v>0</v>
      </c>
      <c r="AP24" s="51">
        <f t="shared" ca="1" si="8"/>
        <v>0</v>
      </c>
      <c r="AQ24" s="52">
        <f t="shared" ca="1" si="9"/>
        <v>0</v>
      </c>
      <c r="AR24" s="49" t="str">
        <f t="shared" ca="1" si="10"/>
        <v/>
      </c>
      <c r="AS24" s="50" t="str">
        <f t="shared" ca="1" si="10"/>
        <v/>
      </c>
      <c r="AT24" s="50" t="str">
        <f t="shared" ca="1" si="10"/>
        <v/>
      </c>
      <c r="AU24" s="50" t="str">
        <f t="shared" ca="1" si="10"/>
        <v/>
      </c>
      <c r="AV24" s="50" t="str">
        <f t="shared" ca="1" si="10"/>
        <v/>
      </c>
      <c r="AW24" s="50" t="str">
        <f t="shared" ca="1" si="10"/>
        <v/>
      </c>
      <c r="AX24" s="51" t="str">
        <f t="shared" ca="1" si="10"/>
        <v/>
      </c>
      <c r="AY24" s="52" t="str">
        <f t="shared" ca="1" si="10"/>
        <v/>
      </c>
      <c r="AZ24" s="37">
        <f t="shared" si="14"/>
        <v>177083.33333333334</v>
      </c>
      <c r="BA24" s="37">
        <f t="shared" si="11"/>
        <v>22135.416666666668</v>
      </c>
      <c r="BB24" s="37">
        <f t="shared" si="11"/>
        <v>35416.666666666664</v>
      </c>
      <c r="BC24" s="37">
        <f t="shared" si="11"/>
        <v>22135.416666666668</v>
      </c>
      <c r="BD24" s="37">
        <f t="shared" si="11"/>
        <v>118055.55555555556</v>
      </c>
      <c r="BE24" s="37">
        <f t="shared" si="11"/>
        <v>6439.3939393939399</v>
      </c>
      <c r="BF24" s="37">
        <f t="shared" si="11"/>
        <v>35416.666666666664</v>
      </c>
      <c r="BG24" s="38">
        <v>0</v>
      </c>
      <c r="BH24" s="38">
        <v>0</v>
      </c>
      <c r="BI24" s="38">
        <v>0</v>
      </c>
      <c r="BJ24" s="38">
        <v>0</v>
      </c>
      <c r="BK24" s="38">
        <v>0</v>
      </c>
      <c r="BL24" s="38">
        <v>0</v>
      </c>
      <c r="BM24" s="38">
        <v>0</v>
      </c>
    </row>
    <row r="25" spans="1:65" ht="15" thickBot="1">
      <c r="B25" s="3" t="s">
        <v>66</v>
      </c>
      <c r="C25" s="39">
        <v>0.79166666666666663</v>
      </c>
      <c r="D25" s="40">
        <v>0.83333333333333337</v>
      </c>
      <c r="E25" s="105">
        <v>5.0000000000000001E-3</v>
      </c>
      <c r="F25" s="106">
        <v>2E-3</v>
      </c>
      <c r="G25" s="106">
        <v>3.0000000000000001E-3</v>
      </c>
      <c r="H25" s="106">
        <v>8.9999999999999993E-3</v>
      </c>
      <c r="I25" s="106">
        <v>0</v>
      </c>
      <c r="J25" s="106">
        <v>3.0000000000000001E-3</v>
      </c>
      <c r="K25" s="106">
        <v>1.2999999999999999E-2</v>
      </c>
      <c r="L25" s="41">
        <f t="shared" ca="1" si="4"/>
        <v>0</v>
      </c>
      <c r="M25" s="42">
        <f t="shared" si="12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29">
        <v>2125</v>
      </c>
      <c r="V25" s="29">
        <v>2125</v>
      </c>
      <c r="W25" s="29">
        <v>2125</v>
      </c>
      <c r="X25" s="29">
        <v>2125</v>
      </c>
      <c r="Y25" s="29">
        <v>2125</v>
      </c>
      <c r="Z25" s="29">
        <v>2125</v>
      </c>
      <c r="AA25" s="29">
        <v>2125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13"/>
        <v>0</v>
      </c>
      <c r="AJ25" s="49">
        <f t="shared" ca="1" si="8"/>
        <v>0</v>
      </c>
      <c r="AK25" s="50">
        <f t="shared" ca="1" si="8"/>
        <v>0</v>
      </c>
      <c r="AL25" s="50">
        <f t="shared" ca="1" si="8"/>
        <v>0</v>
      </c>
      <c r="AM25" s="50">
        <f t="shared" ca="1" si="8"/>
        <v>0</v>
      </c>
      <c r="AN25" s="50">
        <f t="shared" ca="1" si="8"/>
        <v>0</v>
      </c>
      <c r="AO25" s="50">
        <f t="shared" ca="1" si="8"/>
        <v>0</v>
      </c>
      <c r="AP25" s="51">
        <f t="shared" ca="1" si="8"/>
        <v>0</v>
      </c>
      <c r="AQ25" s="52">
        <f t="shared" ca="1" si="9"/>
        <v>0</v>
      </c>
      <c r="AR25" s="49" t="str">
        <f t="shared" ca="1" si="10"/>
        <v/>
      </c>
      <c r="AS25" s="50" t="str">
        <f t="shared" ca="1" si="10"/>
        <v/>
      </c>
      <c r="AT25" s="50" t="str">
        <f t="shared" ca="1" si="10"/>
        <v/>
      </c>
      <c r="AU25" s="50" t="str">
        <f t="shared" ca="1" si="10"/>
        <v/>
      </c>
      <c r="AV25" s="50" t="str">
        <f t="shared" ca="1" si="10"/>
        <v/>
      </c>
      <c r="AW25" s="50" t="str">
        <f t="shared" ca="1" si="10"/>
        <v/>
      </c>
      <c r="AX25" s="51" t="str">
        <f t="shared" ca="1" si="10"/>
        <v/>
      </c>
      <c r="AY25" s="52" t="str">
        <f t="shared" ca="1" si="10"/>
        <v/>
      </c>
      <c r="AZ25" s="37">
        <f t="shared" si="14"/>
        <v>70833.333333333328</v>
      </c>
      <c r="BA25" s="37">
        <f t="shared" si="11"/>
        <v>177083.33333333334</v>
      </c>
      <c r="BB25" s="37">
        <f t="shared" si="11"/>
        <v>118055.55555555556</v>
      </c>
      <c r="BC25" s="37">
        <f t="shared" si="11"/>
        <v>39351.851851851854</v>
      </c>
      <c r="BD25" s="37" t="str">
        <f t="shared" si="11"/>
        <v>0</v>
      </c>
      <c r="BE25" s="37">
        <f t="shared" si="11"/>
        <v>118055.55555555556</v>
      </c>
      <c r="BF25" s="37">
        <f t="shared" si="11"/>
        <v>27243.589743589746</v>
      </c>
      <c r="BG25" s="38">
        <v>0</v>
      </c>
      <c r="BH25" s="38">
        <v>0</v>
      </c>
      <c r="BI25" s="38">
        <v>0</v>
      </c>
      <c r="BJ25" s="38">
        <v>0</v>
      </c>
      <c r="BK25" s="38">
        <v>0</v>
      </c>
      <c r="BL25" s="38">
        <v>0</v>
      </c>
      <c r="BM25" s="38">
        <v>0</v>
      </c>
    </row>
    <row r="26" spans="1:65" ht="15" thickBot="1">
      <c r="B26" s="3" t="s">
        <v>66</v>
      </c>
      <c r="C26" s="39">
        <v>0.83333333333333337</v>
      </c>
      <c r="D26" s="40">
        <v>0.875</v>
      </c>
      <c r="E26" s="105">
        <v>2.4E-2</v>
      </c>
      <c r="F26" s="106">
        <v>6.0000000000000001E-3</v>
      </c>
      <c r="G26" s="106">
        <v>5.0000000000000001E-3</v>
      </c>
      <c r="H26" s="106">
        <v>3.0000000000000001E-3</v>
      </c>
      <c r="I26" s="106">
        <v>8.0000000000000002E-3</v>
      </c>
      <c r="J26" s="106">
        <v>1E-3</v>
      </c>
      <c r="K26" s="106">
        <v>3.5999999999999997E-2</v>
      </c>
      <c r="L26" s="41">
        <f t="shared" ca="1" si="4"/>
        <v>372</v>
      </c>
      <c r="M26" s="42">
        <f t="shared" si="12"/>
        <v>2</v>
      </c>
      <c r="N26" s="43">
        <f t="shared" si="5"/>
        <v>2</v>
      </c>
      <c r="O26" s="43">
        <f t="shared" si="5"/>
        <v>2</v>
      </c>
      <c r="P26" s="43">
        <f t="shared" si="5"/>
        <v>2</v>
      </c>
      <c r="Q26" s="43">
        <f t="shared" si="5"/>
        <v>2</v>
      </c>
      <c r="R26" s="43">
        <f t="shared" si="5"/>
        <v>2</v>
      </c>
      <c r="S26" s="44">
        <f t="shared" si="5"/>
        <v>2</v>
      </c>
      <c r="T26" s="45">
        <f t="shared" ca="1" si="6"/>
        <v>62</v>
      </c>
      <c r="U26" s="29">
        <v>2125</v>
      </c>
      <c r="V26" s="29">
        <v>2125</v>
      </c>
      <c r="W26" s="29">
        <v>2125</v>
      </c>
      <c r="X26" s="29">
        <v>2125</v>
      </c>
      <c r="Y26" s="29">
        <v>2125</v>
      </c>
      <c r="Z26" s="29">
        <v>2125</v>
      </c>
      <c r="AA26" s="29">
        <v>2125</v>
      </c>
      <c r="AB26" s="49">
        <f t="shared" ca="1" si="7"/>
        <v>17000</v>
      </c>
      <c r="AC26" s="50">
        <f t="shared" ca="1" si="7"/>
        <v>17000</v>
      </c>
      <c r="AD26" s="50">
        <f t="shared" ca="1" si="7"/>
        <v>21250</v>
      </c>
      <c r="AE26" s="50">
        <f t="shared" ca="1" si="7"/>
        <v>21250</v>
      </c>
      <c r="AF26" s="50">
        <f t="shared" ca="1" si="7"/>
        <v>21250</v>
      </c>
      <c r="AG26" s="50">
        <f t="shared" ca="1" si="7"/>
        <v>17000</v>
      </c>
      <c r="AH26" s="51">
        <f t="shared" ca="1" si="7"/>
        <v>17000</v>
      </c>
      <c r="AI26" s="35">
        <f t="shared" ca="1" si="13"/>
        <v>131750</v>
      </c>
      <c r="AJ26" s="49">
        <f t="shared" ca="1" si="8"/>
        <v>1.1520000000000001</v>
      </c>
      <c r="AK26" s="50">
        <f t="shared" ca="1" si="8"/>
        <v>0.28800000000000003</v>
      </c>
      <c r="AL26" s="50">
        <f t="shared" ca="1" si="8"/>
        <v>0.3</v>
      </c>
      <c r="AM26" s="50">
        <f t="shared" ca="1" si="8"/>
        <v>0.18</v>
      </c>
      <c r="AN26" s="50">
        <f t="shared" ca="1" si="8"/>
        <v>0.48</v>
      </c>
      <c r="AO26" s="50">
        <f t="shared" ca="1" si="8"/>
        <v>4.8000000000000001E-2</v>
      </c>
      <c r="AP26" s="51">
        <f t="shared" ca="1" si="8"/>
        <v>1.7279999999999998</v>
      </c>
      <c r="AQ26" s="52">
        <f t="shared" ca="1" si="9"/>
        <v>4.1760000000000002</v>
      </c>
      <c r="AR26" s="49">
        <f t="shared" ca="1" si="10"/>
        <v>14756.944444444443</v>
      </c>
      <c r="AS26" s="50">
        <f t="shared" ca="1" si="10"/>
        <v>59027.777777777774</v>
      </c>
      <c r="AT26" s="50">
        <f t="shared" ca="1" si="10"/>
        <v>70833.333333333343</v>
      </c>
      <c r="AU26" s="50">
        <f t="shared" ca="1" si="10"/>
        <v>118055.55555555556</v>
      </c>
      <c r="AV26" s="50">
        <f t="shared" ca="1" si="10"/>
        <v>44270.833333333336</v>
      </c>
      <c r="AW26" s="50">
        <f t="shared" ca="1" si="10"/>
        <v>354166.66666666669</v>
      </c>
      <c r="AX26" s="51">
        <f t="shared" ca="1" si="10"/>
        <v>9837.9629629629635</v>
      </c>
      <c r="AY26" s="52">
        <f t="shared" ca="1" si="10"/>
        <v>31549.329501915709</v>
      </c>
      <c r="AZ26" s="37">
        <f t="shared" si="14"/>
        <v>14756.944444444445</v>
      </c>
      <c r="BA26" s="37">
        <f t="shared" si="11"/>
        <v>59027.777777777781</v>
      </c>
      <c r="BB26" s="37">
        <f t="shared" si="11"/>
        <v>70833.333333333328</v>
      </c>
      <c r="BC26" s="37">
        <f t="shared" si="11"/>
        <v>118055.55555555556</v>
      </c>
      <c r="BD26" s="37">
        <f t="shared" si="11"/>
        <v>44270.833333333336</v>
      </c>
      <c r="BE26" s="37">
        <f t="shared" si="11"/>
        <v>354166.66666666669</v>
      </c>
      <c r="BF26" s="37">
        <f t="shared" si="11"/>
        <v>9837.9629629629635</v>
      </c>
      <c r="BG26" s="38">
        <v>2</v>
      </c>
      <c r="BH26" s="38">
        <v>2</v>
      </c>
      <c r="BI26" s="38">
        <v>2</v>
      </c>
      <c r="BJ26" s="38">
        <v>2</v>
      </c>
      <c r="BK26" s="38">
        <v>2</v>
      </c>
      <c r="BL26" s="38">
        <v>2</v>
      </c>
      <c r="BM26" s="38">
        <v>2</v>
      </c>
    </row>
    <row r="27" spans="1:65" ht="15" thickBot="1">
      <c r="B27" s="3" t="s">
        <v>66</v>
      </c>
      <c r="C27" s="39">
        <v>0.875</v>
      </c>
      <c r="D27" s="40">
        <v>0.91666666666666663</v>
      </c>
      <c r="E27" s="105">
        <v>2E-3</v>
      </c>
      <c r="F27" s="106">
        <v>0</v>
      </c>
      <c r="G27" s="106">
        <v>5.0000000000000001E-3</v>
      </c>
      <c r="H27" s="106">
        <v>2E-3</v>
      </c>
      <c r="I27" s="106">
        <v>8.0000000000000002E-3</v>
      </c>
      <c r="J27" s="106">
        <v>3.0000000000000001E-3</v>
      </c>
      <c r="K27" s="106">
        <v>1E-3</v>
      </c>
      <c r="L27" s="41">
        <f t="shared" ca="1" si="4"/>
        <v>72</v>
      </c>
      <c r="M27" s="42">
        <f t="shared" si="12"/>
        <v>2</v>
      </c>
      <c r="N27" s="43">
        <f t="shared" si="5"/>
        <v>1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12</v>
      </c>
      <c r="U27" s="29">
        <v>2125</v>
      </c>
      <c r="V27" s="29">
        <v>2125</v>
      </c>
      <c r="W27" s="29">
        <v>2125</v>
      </c>
      <c r="X27" s="29">
        <v>2125</v>
      </c>
      <c r="Y27" s="29">
        <v>2125</v>
      </c>
      <c r="Z27" s="29">
        <v>2125</v>
      </c>
      <c r="AA27" s="29">
        <v>2125</v>
      </c>
      <c r="AB27" s="49">
        <f t="shared" ca="1" si="7"/>
        <v>17000</v>
      </c>
      <c r="AC27" s="50">
        <f t="shared" ca="1" si="7"/>
        <v>8500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35">
        <f t="shared" ca="1" si="13"/>
        <v>25500</v>
      </c>
      <c r="AJ27" s="49">
        <f t="shared" ca="1" si="8"/>
        <v>9.6000000000000002E-2</v>
      </c>
      <c r="AK27" s="50">
        <f t="shared" ca="1" si="8"/>
        <v>0</v>
      </c>
      <c r="AL27" s="50">
        <f t="shared" ca="1" si="8"/>
        <v>0</v>
      </c>
      <c r="AM27" s="50">
        <f t="shared" ca="1" si="8"/>
        <v>0</v>
      </c>
      <c r="AN27" s="50">
        <f t="shared" ca="1" si="8"/>
        <v>0</v>
      </c>
      <c r="AO27" s="50">
        <f t="shared" ca="1" si="8"/>
        <v>0</v>
      </c>
      <c r="AP27" s="51">
        <f t="shared" ca="1" si="8"/>
        <v>0</v>
      </c>
      <c r="AQ27" s="52">
        <f t="shared" ca="1" si="9"/>
        <v>9.6000000000000002E-2</v>
      </c>
      <c r="AR27" s="49">
        <f t="shared" ca="1" si="10"/>
        <v>177083.33333333334</v>
      </c>
      <c r="AS27" s="50" t="str">
        <f t="shared" ca="1" si="10"/>
        <v/>
      </c>
      <c r="AT27" s="50" t="str">
        <f t="shared" ca="1" si="10"/>
        <v/>
      </c>
      <c r="AU27" s="50" t="str">
        <f t="shared" ca="1" si="10"/>
        <v/>
      </c>
      <c r="AV27" s="50" t="str">
        <f t="shared" ca="1" si="10"/>
        <v/>
      </c>
      <c r="AW27" s="50" t="str">
        <f t="shared" ca="1" si="10"/>
        <v/>
      </c>
      <c r="AX27" s="51" t="str">
        <f t="shared" ca="1" si="10"/>
        <v/>
      </c>
      <c r="AY27" s="52">
        <f t="shared" ca="1" si="10"/>
        <v>265625</v>
      </c>
      <c r="AZ27" s="37">
        <f t="shared" si="14"/>
        <v>177083.33333333334</v>
      </c>
      <c r="BA27" s="37" t="str">
        <f t="shared" si="11"/>
        <v>0</v>
      </c>
      <c r="BB27" s="37">
        <f t="shared" si="11"/>
        <v>70833.333333333328</v>
      </c>
      <c r="BC27" s="37">
        <f t="shared" si="11"/>
        <v>177083.33333333334</v>
      </c>
      <c r="BD27" s="37">
        <f t="shared" si="11"/>
        <v>44270.833333333336</v>
      </c>
      <c r="BE27" s="37">
        <f t="shared" si="11"/>
        <v>118055.55555555556</v>
      </c>
      <c r="BF27" s="37">
        <f t="shared" si="11"/>
        <v>354166.66666666669</v>
      </c>
      <c r="BG27" s="38">
        <v>2</v>
      </c>
      <c r="BH27" s="38">
        <v>1</v>
      </c>
      <c r="BI27" s="38">
        <v>0</v>
      </c>
      <c r="BJ27" s="38">
        <v>0</v>
      </c>
      <c r="BK27" s="38">
        <v>0</v>
      </c>
      <c r="BL27" s="38">
        <v>0</v>
      </c>
      <c r="BM27" s="38">
        <v>0</v>
      </c>
    </row>
    <row r="28" spans="1:65" ht="15" thickBot="1">
      <c r="B28" s="3" t="s">
        <v>66</v>
      </c>
      <c r="C28" s="39">
        <v>0.91666666666666663</v>
      </c>
      <c r="D28" s="40">
        <v>0.95833333333333337</v>
      </c>
      <c r="E28" s="105">
        <v>0</v>
      </c>
      <c r="F28" s="106">
        <v>2E-3</v>
      </c>
      <c r="G28" s="106">
        <v>1E-3</v>
      </c>
      <c r="H28" s="106">
        <v>1E-3</v>
      </c>
      <c r="I28" s="106">
        <v>0</v>
      </c>
      <c r="J28" s="106">
        <v>3.0000000000000001E-3</v>
      </c>
      <c r="K28" s="106">
        <v>3.0000000000000001E-3</v>
      </c>
      <c r="L28" s="41">
        <f t="shared" ca="1" si="4"/>
        <v>0</v>
      </c>
      <c r="M28" s="42">
        <f t="shared" si="12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29">
        <v>2125</v>
      </c>
      <c r="V28" s="29">
        <v>2125</v>
      </c>
      <c r="W28" s="29">
        <v>2125</v>
      </c>
      <c r="X28" s="29">
        <v>2125</v>
      </c>
      <c r="Y28" s="29">
        <v>2125</v>
      </c>
      <c r="Z28" s="29">
        <v>2125</v>
      </c>
      <c r="AA28" s="29">
        <v>2125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35">
        <f t="shared" ca="1" si="13"/>
        <v>0</v>
      </c>
      <c r="AJ28" s="49">
        <f t="shared" ca="1" si="8"/>
        <v>0</v>
      </c>
      <c r="AK28" s="50">
        <f t="shared" ca="1" si="8"/>
        <v>0</v>
      </c>
      <c r="AL28" s="50">
        <f t="shared" ca="1" si="8"/>
        <v>0</v>
      </c>
      <c r="AM28" s="50">
        <f t="shared" ca="1" si="8"/>
        <v>0</v>
      </c>
      <c r="AN28" s="50">
        <f t="shared" ca="1" si="8"/>
        <v>0</v>
      </c>
      <c r="AO28" s="50">
        <f t="shared" ca="1" si="8"/>
        <v>0</v>
      </c>
      <c r="AP28" s="51">
        <f t="shared" ca="1" si="8"/>
        <v>0</v>
      </c>
      <c r="AQ28" s="52">
        <f t="shared" ca="1" si="9"/>
        <v>0</v>
      </c>
      <c r="AR28" s="49" t="str">
        <f t="shared" ca="1" si="10"/>
        <v/>
      </c>
      <c r="AS28" s="50" t="str">
        <f t="shared" ca="1" si="10"/>
        <v/>
      </c>
      <c r="AT28" s="50" t="str">
        <f t="shared" ca="1" si="10"/>
        <v/>
      </c>
      <c r="AU28" s="50" t="str">
        <f t="shared" ca="1" si="10"/>
        <v/>
      </c>
      <c r="AV28" s="50" t="str">
        <f t="shared" ca="1" si="10"/>
        <v/>
      </c>
      <c r="AW28" s="50" t="str">
        <f t="shared" ca="1" si="10"/>
        <v/>
      </c>
      <c r="AX28" s="51" t="str">
        <f t="shared" ca="1" si="10"/>
        <v/>
      </c>
      <c r="AY28" s="52" t="str">
        <f t="shared" ca="1" si="10"/>
        <v/>
      </c>
      <c r="AZ28" s="37" t="str">
        <f t="shared" si="14"/>
        <v>0</v>
      </c>
      <c r="BA28" s="37">
        <f t="shared" si="11"/>
        <v>177083.33333333334</v>
      </c>
      <c r="BB28" s="37">
        <f t="shared" si="11"/>
        <v>354166.66666666669</v>
      </c>
      <c r="BC28" s="37">
        <f t="shared" si="11"/>
        <v>354166.66666666669</v>
      </c>
      <c r="BD28" s="37" t="str">
        <f t="shared" si="11"/>
        <v>0</v>
      </c>
      <c r="BE28" s="37">
        <f t="shared" si="11"/>
        <v>118055.55555555556</v>
      </c>
      <c r="BF28" s="37">
        <f t="shared" si="11"/>
        <v>118055.55555555556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66</v>
      </c>
      <c r="C29" s="54">
        <v>0.95833333333333337</v>
      </c>
      <c r="D29" s="55">
        <v>0</v>
      </c>
      <c r="E29" s="109">
        <v>1E-3</v>
      </c>
      <c r="F29" s="110">
        <v>4.0000000000000001E-3</v>
      </c>
      <c r="G29" s="110">
        <v>0</v>
      </c>
      <c r="H29" s="110">
        <v>0</v>
      </c>
      <c r="I29" s="110">
        <v>1E-3</v>
      </c>
      <c r="J29" s="110">
        <v>2.1000000000000001E-2</v>
      </c>
      <c r="K29" s="110">
        <v>1E-3</v>
      </c>
      <c r="L29" s="56">
        <f t="shared" ca="1" si="4"/>
        <v>0</v>
      </c>
      <c r="M29" s="57">
        <f t="shared" si="12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29">
        <v>2125</v>
      </c>
      <c r="V29" s="29">
        <v>2125</v>
      </c>
      <c r="W29" s="29">
        <v>2125</v>
      </c>
      <c r="X29" s="29">
        <v>2125</v>
      </c>
      <c r="Y29" s="29">
        <v>2125</v>
      </c>
      <c r="Z29" s="29">
        <v>2125</v>
      </c>
      <c r="AA29" s="29">
        <v>2125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13"/>
        <v>0</v>
      </c>
      <c r="AJ29" s="64">
        <f t="shared" ca="1" si="8"/>
        <v>0</v>
      </c>
      <c r="AK29" s="65">
        <f t="shared" ca="1" si="8"/>
        <v>0</v>
      </c>
      <c r="AL29" s="65">
        <f t="shared" ca="1" si="8"/>
        <v>0</v>
      </c>
      <c r="AM29" s="65">
        <f t="shared" ca="1" si="8"/>
        <v>0</v>
      </c>
      <c r="AN29" s="65">
        <f t="shared" ca="1" si="8"/>
        <v>0</v>
      </c>
      <c r="AO29" s="65">
        <f t="shared" ca="1" si="8"/>
        <v>0</v>
      </c>
      <c r="AP29" s="66">
        <f t="shared" ca="1" si="8"/>
        <v>0</v>
      </c>
      <c r="AQ29" s="67">
        <f t="shared" ca="1" si="9"/>
        <v>0</v>
      </c>
      <c r="AR29" s="64" t="str">
        <f t="shared" ca="1" si="10"/>
        <v/>
      </c>
      <c r="AS29" s="65" t="str">
        <f t="shared" ca="1" si="10"/>
        <v/>
      </c>
      <c r="AT29" s="65" t="str">
        <f t="shared" ca="1" si="10"/>
        <v/>
      </c>
      <c r="AU29" s="65" t="str">
        <f t="shared" ca="1" si="10"/>
        <v/>
      </c>
      <c r="AV29" s="65" t="str">
        <f t="shared" ca="1" si="10"/>
        <v/>
      </c>
      <c r="AW29" s="65" t="str">
        <f t="shared" ca="1" si="10"/>
        <v/>
      </c>
      <c r="AX29" s="66" t="str">
        <f t="shared" ca="1" si="10"/>
        <v/>
      </c>
      <c r="AY29" s="67" t="str">
        <f t="shared" ca="1" si="10"/>
        <v/>
      </c>
      <c r="AZ29" s="37">
        <f t="shared" si="14"/>
        <v>354166.66666666669</v>
      </c>
      <c r="BA29" s="37">
        <f t="shared" si="11"/>
        <v>88541.666666666672</v>
      </c>
      <c r="BB29" s="37" t="str">
        <f t="shared" si="11"/>
        <v>0</v>
      </c>
      <c r="BC29" s="37" t="str">
        <f t="shared" si="11"/>
        <v>0</v>
      </c>
      <c r="BD29" s="37">
        <f t="shared" si="11"/>
        <v>354166.66666666669</v>
      </c>
      <c r="BE29" s="37">
        <f t="shared" si="11"/>
        <v>16865.079365079364</v>
      </c>
      <c r="BF29" s="37">
        <f t="shared" si="11"/>
        <v>354166.66666666669</v>
      </c>
      <c r="BG29" s="38">
        <v>0</v>
      </c>
      <c r="BH29" s="38">
        <v>0</v>
      </c>
      <c r="BI29" s="38">
        <v>0</v>
      </c>
      <c r="BJ29" s="38">
        <v>0</v>
      </c>
      <c r="BK29" s="38">
        <v>0</v>
      </c>
      <c r="BL29" s="38">
        <v>0</v>
      </c>
      <c r="BM29" s="38"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4</v>
      </c>
      <c r="N30" s="70">
        <f t="shared" si="15"/>
        <v>3</v>
      </c>
      <c r="O30" s="70">
        <f t="shared" si="15"/>
        <v>2</v>
      </c>
      <c r="P30" s="70">
        <f t="shared" si="15"/>
        <v>2</v>
      </c>
      <c r="Q30" s="70">
        <f t="shared" si="15"/>
        <v>2</v>
      </c>
      <c r="R30" s="70">
        <f t="shared" si="15"/>
        <v>2</v>
      </c>
      <c r="S30" s="70">
        <f t="shared" si="15"/>
        <v>2</v>
      </c>
      <c r="T30" s="71">
        <f t="shared" ca="1" si="15"/>
        <v>74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34000</v>
      </c>
      <c r="AC30" s="70">
        <f t="shared" ca="1" si="16"/>
        <v>25500</v>
      </c>
      <c r="AD30" s="70">
        <f t="shared" ca="1" si="16"/>
        <v>21250</v>
      </c>
      <c r="AE30" s="70">
        <f t="shared" ca="1" si="16"/>
        <v>21250</v>
      </c>
      <c r="AF30" s="70">
        <f t="shared" ca="1" si="16"/>
        <v>21250</v>
      </c>
      <c r="AG30" s="70">
        <f t="shared" ca="1" si="16"/>
        <v>17000</v>
      </c>
      <c r="AH30" s="70">
        <f t="shared" ca="1" si="16"/>
        <v>17000</v>
      </c>
      <c r="AI30" s="71">
        <f ca="1">SUM(AI6:AI29)</f>
        <v>157250</v>
      </c>
      <c r="AJ30" s="70">
        <f t="shared" ca="1" si="16"/>
        <v>1.2480000000000002</v>
      </c>
      <c r="AK30" s="70">
        <f t="shared" ca="1" si="16"/>
        <v>0.28800000000000003</v>
      </c>
      <c r="AL30" s="70">
        <f t="shared" ca="1" si="16"/>
        <v>0.3</v>
      </c>
      <c r="AM30" s="70">
        <f t="shared" ca="1" si="16"/>
        <v>0.18</v>
      </c>
      <c r="AN30" s="70">
        <f t="shared" ca="1" si="16"/>
        <v>0.48</v>
      </c>
      <c r="AO30" s="70">
        <f t="shared" ca="1" si="16"/>
        <v>4.8000000000000001E-2</v>
      </c>
      <c r="AP30" s="70">
        <f t="shared" ca="1" si="16"/>
        <v>1.7279999999999998</v>
      </c>
      <c r="AQ30" s="71">
        <f t="shared" ca="1" si="16"/>
        <v>4.2720000000000002</v>
      </c>
      <c r="AR30" s="70">
        <f t="shared" ref="AR30:AY30" ca="1" si="17">AB30/AJ30</f>
        <v>27243.589743589739</v>
      </c>
      <c r="AS30" s="70">
        <f t="shared" ca="1" si="17"/>
        <v>88541.666666666657</v>
      </c>
      <c r="AT30" s="70">
        <f t="shared" ca="1" si="17"/>
        <v>70833.333333333343</v>
      </c>
      <c r="AU30" s="70">
        <f t="shared" ca="1" si="17"/>
        <v>118055.55555555556</v>
      </c>
      <c r="AV30" s="70">
        <f t="shared" ca="1" si="17"/>
        <v>44270.833333333336</v>
      </c>
      <c r="AW30" s="70">
        <f t="shared" ca="1" si="17"/>
        <v>354166.66666666669</v>
      </c>
      <c r="AX30" s="70">
        <f t="shared" ca="1" si="17"/>
        <v>9837.9629629629635</v>
      </c>
      <c r="AY30" s="72">
        <f t="shared" ca="1" si="17"/>
        <v>36809.456928838947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150000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4.2720000000000002</v>
      </c>
      <c r="AR32" s="68"/>
      <c r="AS32" s="68"/>
      <c r="AT32" s="68"/>
      <c r="AU32" s="68"/>
      <c r="AV32" s="68"/>
      <c r="AW32" s="68"/>
      <c r="AX32" s="68"/>
      <c r="AY32" s="81">
        <f ca="1">AI30</f>
        <v>157250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7" t="s">
        <v>31</v>
      </c>
      <c r="M33" s="78">
        <f ca="1">AI30/AQ30</f>
        <v>36809.456928838947</v>
      </c>
      <c r="N33" s="82"/>
      <c r="O33" s="69"/>
      <c r="P33" s="79"/>
      <c r="Q33" s="74"/>
      <c r="S33" s="69"/>
      <c r="T33" s="77"/>
      <c r="U33" s="68"/>
      <c r="V33" s="80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1</v>
      </c>
      <c r="AR33" s="68"/>
      <c r="AS33" s="68"/>
      <c r="AT33" s="68"/>
      <c r="AU33" s="68"/>
      <c r="AV33" s="68"/>
      <c r="AW33" s="68"/>
      <c r="AX33" s="68"/>
      <c r="AY33" s="84">
        <f ca="1">M32-AY32</f>
        <v>-7250</v>
      </c>
      <c r="AZ33" s="73">
        <f ca="1">AQ30*70%</f>
        <v>2.9904000000000002</v>
      </c>
      <c r="BA33" s="73">
        <v>704</v>
      </c>
      <c r="BB33" s="73">
        <f ca="1">BA33+AZ33</f>
        <v>706.99040000000002</v>
      </c>
      <c r="BC33" s="73">
        <f ca="1">AY32</f>
        <v>157250</v>
      </c>
      <c r="BD33" s="73">
        <f ca="1">BC33/BB33</f>
        <v>222.4216905915554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7" t="s">
        <v>32</v>
      </c>
      <c r="M34" s="85">
        <f ca="1">M33*3</f>
        <v>110428.37078651684</v>
      </c>
      <c r="N34" s="86"/>
      <c r="O34" s="68"/>
      <c r="P34" s="68"/>
      <c r="Q34" s="68"/>
      <c r="R34" s="68"/>
      <c r="S34" s="68"/>
      <c r="T34" s="80"/>
      <c r="U34" s="80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6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94"/>
    </row>
    <row r="37" spans="1:58">
      <c r="M37">
        <f ca="1">M4</f>
        <v>4</v>
      </c>
      <c r="N37">
        <f t="shared" ref="N37:S37" ca="1" si="18">N4</f>
        <v>4</v>
      </c>
      <c r="O37">
        <f t="shared" ca="1" si="18"/>
        <v>5</v>
      </c>
      <c r="P37">
        <f t="shared" ca="1" si="18"/>
        <v>5</v>
      </c>
      <c r="Q37">
        <f t="shared" ca="1" si="18"/>
        <v>5</v>
      </c>
      <c r="R37">
        <f t="shared" ca="1" si="18"/>
        <v>4</v>
      </c>
      <c r="S37">
        <f t="shared" ca="1" si="18"/>
        <v>4</v>
      </c>
    </row>
    <row r="38" spans="1:58" s="96" customFormat="1" ht="15.6">
      <c r="A38" s="95" t="s">
        <v>67</v>
      </c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3:4">
      <c r="C49" s="98"/>
      <c r="D49" s="98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71" priority="2" operator="containsText" text="Paid">
      <formula>NOT(ISERROR(SEARCH("Paid",B6)))</formula>
    </cfRule>
    <cfRule type="containsText" dxfId="70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52"/>
  <sheetViews>
    <sheetView zoomScale="77" zoomScaleNormal="77" workbookViewId="0">
      <selection activeCell="A26" sqref="A26"/>
    </sheetView>
  </sheetViews>
  <sheetFormatPr defaultColWidth="9.109375" defaultRowHeight="14.4"/>
  <cols>
    <col min="1" max="1" width="22.33203125" bestFit="1" customWidth="1"/>
    <col min="2" max="2" width="15.109375" bestFit="1" customWidth="1"/>
    <col min="3" max="3" width="11.5546875" bestFit="1" customWidth="1"/>
    <col min="4" max="4" width="9.44140625" bestFit="1" customWidth="1"/>
    <col min="5" max="5" width="12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9" bestFit="1" customWidth="1"/>
    <col min="17" max="17" width="14.109375" bestFit="1" customWidth="1"/>
    <col min="18" max="18" width="13.44140625" bestFit="1" customWidth="1"/>
    <col min="19" max="19" width="8" bestFit="1" customWidth="1"/>
    <col min="20" max="20" width="15.109375" bestFit="1" customWidth="1"/>
    <col min="21" max="27" width="10.109375" bestFit="1" customWidth="1"/>
    <col min="28" max="28" width="12.33203125" hidden="1" customWidth="1"/>
    <col min="29" max="29" width="12.5546875" hidden="1" customWidth="1"/>
    <col min="30" max="32" width="12.33203125" hidden="1" customWidth="1"/>
    <col min="33" max="33" width="11.88671875" hidden="1" customWidth="1"/>
    <col min="34" max="34" width="12.33203125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33203125" bestFit="1" customWidth="1"/>
    <col min="53" max="53" width="11.33203125" bestFit="1" customWidth="1"/>
    <col min="54" max="54" width="11.88671875" bestFit="1" customWidth="1"/>
    <col min="55" max="55" width="16.5546875" bestFit="1" customWidth="1"/>
    <col min="56" max="56" width="11.109375" bestFit="1" customWidth="1"/>
    <col min="57" max="57" width="11.109375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69" ht="15" customHeight="1">
      <c r="A1" s="314">
        <v>43466</v>
      </c>
      <c r="B1" s="315" t="s">
        <v>69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P1" s="1">
        <v>500</v>
      </c>
      <c r="BQ1">
        <v>6</v>
      </c>
    </row>
    <row r="2" spans="1:69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P2">
        <v>4500</v>
      </c>
      <c r="BQ2">
        <v>6</v>
      </c>
    </row>
    <row r="3" spans="1:69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P3">
        <v>5500</v>
      </c>
      <c r="BQ3">
        <v>6</v>
      </c>
    </row>
    <row r="4" spans="1:69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P4">
        <v>6000</v>
      </c>
      <c r="BQ4">
        <v>6</v>
      </c>
    </row>
    <row r="5" spans="1:69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v>6500</v>
      </c>
      <c r="BQ5">
        <v>6</v>
      </c>
    </row>
    <row r="6" spans="1:69" ht="15" thickBot="1">
      <c r="A6" s="10">
        <v>43497</v>
      </c>
      <c r="B6" s="3" t="s">
        <v>65</v>
      </c>
      <c r="C6" s="22">
        <v>0</v>
      </c>
      <c r="D6" s="23">
        <v>4.1666666666666664E-2</v>
      </c>
      <c r="E6" s="101"/>
      <c r="F6" s="102"/>
      <c r="G6" s="102"/>
      <c r="H6" s="102"/>
      <c r="I6" s="102"/>
      <c r="J6" s="102"/>
      <c r="K6" s="102"/>
      <c r="L6" s="24">
        <f t="shared" ref="L6:L29" ca="1" si="4">T6*6</f>
        <v>0</v>
      </c>
      <c r="M6" s="25">
        <f>BG6</f>
        <v>0</v>
      </c>
      <c r="N6" s="26">
        <f t="shared" ref="N6:S29" si="5">BH6</f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/>
      <c r="V6" s="30"/>
      <c r="W6" s="30"/>
      <c r="X6" s="30"/>
      <c r="Y6" s="30"/>
      <c r="Z6" s="30"/>
      <c r="AA6" s="31"/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29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t="shared" ref="AQ6:AQ29" ca="1" si="9">SUM(AJ6:AP6)</f>
        <v>0</v>
      </c>
      <c r="AR6" s="32" t="str">
        <f t="shared" ref="AR6:AY29" ca="1" si="10">IFERROR(AB6/AJ6,"")</f>
        <v/>
      </c>
      <c r="AS6" s="33" t="str">
        <f t="shared" ca="1" si="10"/>
        <v/>
      </c>
      <c r="AT6" s="33" t="str">
        <f t="shared" ca="1" si="10"/>
        <v/>
      </c>
      <c r="AU6" s="33" t="str">
        <f t="shared" ca="1" si="10"/>
        <v/>
      </c>
      <c r="AV6" s="33" t="str">
        <f t="shared" ca="1" si="10"/>
        <v/>
      </c>
      <c r="AW6" s="33" t="str">
        <f t="shared" ca="1" si="10"/>
        <v/>
      </c>
      <c r="AX6" s="34" t="str">
        <f t="shared" ca="1" si="10"/>
        <v/>
      </c>
      <c r="AY6" s="36" t="str">
        <f t="shared" ca="1" si="10"/>
        <v/>
      </c>
      <c r="AZ6" s="37" t="str">
        <f>IFERROR(U6/6/E6,"0")</f>
        <v>0</v>
      </c>
      <c r="BA6" s="37" t="str">
        <f t="shared" ref="BA6:BF29" si="11">IFERROR(V6/6/F6,"0")</f>
        <v>0</v>
      </c>
      <c r="BB6" s="37" t="str">
        <f t="shared" si="11"/>
        <v>0</v>
      </c>
      <c r="BC6" s="37" t="str">
        <f t="shared" si="11"/>
        <v>0</v>
      </c>
      <c r="BD6" s="37" t="str">
        <f t="shared" si="11"/>
        <v>0</v>
      </c>
      <c r="BE6" s="37" t="str">
        <f t="shared" si="11"/>
        <v>0</v>
      </c>
      <c r="BF6" s="37" t="str">
        <f t="shared" si="11"/>
        <v>0</v>
      </c>
      <c r="BG6" s="38"/>
      <c r="BH6" s="38"/>
      <c r="BI6" s="38"/>
      <c r="BJ6" s="38"/>
      <c r="BK6" s="38"/>
      <c r="BL6" s="38"/>
      <c r="BM6" s="38"/>
      <c r="BP6">
        <v>7000</v>
      </c>
      <c r="BQ6">
        <v>1</v>
      </c>
    </row>
    <row r="7" spans="1:69" ht="15" thickBot="1">
      <c r="A7" s="10">
        <v>43525</v>
      </c>
      <c r="B7" s="3" t="s">
        <v>65</v>
      </c>
      <c r="C7" s="39">
        <v>4.1666666666666664E-2</v>
      </c>
      <c r="D7" s="40">
        <v>8.3333333333333329E-2</v>
      </c>
      <c r="E7" s="105"/>
      <c r="F7" s="106"/>
      <c r="G7" s="106"/>
      <c r="H7" s="106"/>
      <c r="I7" s="106"/>
      <c r="J7" s="106"/>
      <c r="K7" s="106"/>
      <c r="L7" s="41">
        <f t="shared" ca="1" si="4"/>
        <v>0</v>
      </c>
      <c r="M7" s="42">
        <f t="shared" ref="M7:M29" si="12">BG7</f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/>
      <c r="V7" s="47"/>
      <c r="W7" s="47"/>
      <c r="X7" s="47"/>
      <c r="Y7" s="47"/>
      <c r="Z7" s="47"/>
      <c r="AA7" s="48"/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29" ca="1" si="13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52">
        <f t="shared" ca="1" si="9"/>
        <v>0</v>
      </c>
      <c r="AR7" s="49" t="str">
        <f t="shared" ca="1" si="10"/>
        <v/>
      </c>
      <c r="AS7" s="50" t="str">
        <f t="shared" ca="1" si="10"/>
        <v/>
      </c>
      <c r="AT7" s="50" t="str">
        <f t="shared" ca="1" si="10"/>
        <v/>
      </c>
      <c r="AU7" s="50" t="str">
        <f t="shared" ca="1" si="10"/>
        <v/>
      </c>
      <c r="AV7" s="50" t="str">
        <f t="shared" ca="1" si="10"/>
        <v/>
      </c>
      <c r="AW7" s="50" t="str">
        <f t="shared" ca="1" si="10"/>
        <v/>
      </c>
      <c r="AX7" s="51" t="str">
        <f t="shared" ca="1" si="10"/>
        <v/>
      </c>
      <c r="AY7" s="52" t="str">
        <f t="shared" ca="1" si="10"/>
        <v/>
      </c>
      <c r="AZ7" s="37" t="str">
        <f t="shared" ref="AZ7:AZ29" si="14">IFERROR(U7/6/E7,"0")</f>
        <v>0</v>
      </c>
      <c r="BA7" s="37" t="str">
        <f t="shared" si="11"/>
        <v>0</v>
      </c>
      <c r="BB7" s="37" t="str">
        <f t="shared" si="11"/>
        <v>0</v>
      </c>
      <c r="BC7" s="37" t="str">
        <f t="shared" si="11"/>
        <v>0</v>
      </c>
      <c r="BD7" s="37" t="str">
        <f t="shared" si="11"/>
        <v>0</v>
      </c>
      <c r="BE7" s="37" t="str">
        <f t="shared" si="11"/>
        <v>0</v>
      </c>
      <c r="BF7" s="37" t="str">
        <f t="shared" si="11"/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P7">
        <v>8500</v>
      </c>
      <c r="BQ7">
        <v>0</v>
      </c>
    </row>
    <row r="8" spans="1:69" ht="15" thickBot="1">
      <c r="A8" s="10">
        <v>43556</v>
      </c>
      <c r="B8" s="3" t="s">
        <v>65</v>
      </c>
      <c r="C8" s="39">
        <v>8.3333333333333329E-2</v>
      </c>
      <c r="D8" s="40">
        <v>0.125</v>
      </c>
      <c r="E8" s="105"/>
      <c r="F8" s="106"/>
      <c r="G8" s="106"/>
      <c r="H8" s="106"/>
      <c r="I8" s="106"/>
      <c r="J8" s="106"/>
      <c r="K8" s="106"/>
      <c r="L8" s="41">
        <f t="shared" ca="1" si="4"/>
        <v>0</v>
      </c>
      <c r="M8" s="42">
        <f t="shared" si="12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/>
      <c r="V8" s="47"/>
      <c r="W8" s="47"/>
      <c r="X8" s="47"/>
      <c r="Y8" s="47"/>
      <c r="Z8" s="47"/>
      <c r="AA8" s="48"/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3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52">
        <f t="shared" ca="1" si="9"/>
        <v>0</v>
      </c>
      <c r="AR8" s="49" t="str">
        <f t="shared" ca="1" si="10"/>
        <v/>
      </c>
      <c r="AS8" s="50" t="str">
        <f t="shared" ca="1" si="10"/>
        <v/>
      </c>
      <c r="AT8" s="50" t="str">
        <f t="shared" ca="1" si="10"/>
        <v/>
      </c>
      <c r="AU8" s="50" t="str">
        <f t="shared" ca="1" si="10"/>
        <v/>
      </c>
      <c r="AV8" s="50" t="str">
        <f t="shared" ca="1" si="10"/>
        <v/>
      </c>
      <c r="AW8" s="50" t="str">
        <f t="shared" ca="1" si="10"/>
        <v/>
      </c>
      <c r="AX8" s="51" t="str">
        <f t="shared" ca="1" si="10"/>
        <v/>
      </c>
      <c r="AY8" s="52" t="str">
        <f t="shared" ca="1" si="10"/>
        <v/>
      </c>
      <c r="AZ8" s="37" t="str">
        <f t="shared" si="14"/>
        <v>0</v>
      </c>
      <c r="BA8" s="37" t="str">
        <f t="shared" si="11"/>
        <v>0</v>
      </c>
      <c r="BB8" s="37" t="str">
        <f t="shared" si="11"/>
        <v>0</v>
      </c>
      <c r="BC8" s="37" t="str">
        <f t="shared" si="11"/>
        <v>0</v>
      </c>
      <c r="BD8" s="37" t="str">
        <f t="shared" si="11"/>
        <v>0</v>
      </c>
      <c r="BE8" s="37" t="str">
        <f t="shared" si="11"/>
        <v>0</v>
      </c>
      <c r="BF8" s="37" t="str">
        <f t="shared" si="11"/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</row>
    <row r="9" spans="1:69" ht="15" thickBot="1">
      <c r="A9" s="10">
        <v>43586</v>
      </c>
      <c r="B9" s="3" t="s">
        <v>65</v>
      </c>
      <c r="C9" s="39">
        <v>0.125</v>
      </c>
      <c r="D9" s="40">
        <v>0.16666666666666666</v>
      </c>
      <c r="E9" s="105"/>
      <c r="F9" s="106"/>
      <c r="G9" s="106"/>
      <c r="H9" s="106"/>
      <c r="I9" s="106"/>
      <c r="J9" s="106"/>
      <c r="K9" s="106"/>
      <c r="L9" s="41">
        <f t="shared" ca="1" si="4"/>
        <v>0</v>
      </c>
      <c r="M9" s="42">
        <f t="shared" si="12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/>
      <c r="V9" s="47"/>
      <c r="W9" s="47"/>
      <c r="X9" s="47"/>
      <c r="Y9" s="47"/>
      <c r="Z9" s="47"/>
      <c r="AA9" s="48"/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3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52">
        <f t="shared" ca="1" si="9"/>
        <v>0</v>
      </c>
      <c r="AR9" s="49" t="str">
        <f t="shared" ca="1" si="10"/>
        <v/>
      </c>
      <c r="AS9" s="50" t="str">
        <f t="shared" ca="1" si="10"/>
        <v/>
      </c>
      <c r="AT9" s="50" t="str">
        <f t="shared" ca="1" si="10"/>
        <v/>
      </c>
      <c r="AU9" s="50" t="str">
        <f t="shared" ca="1" si="10"/>
        <v/>
      </c>
      <c r="AV9" s="50" t="str">
        <f t="shared" ca="1" si="10"/>
        <v/>
      </c>
      <c r="AW9" s="50" t="str">
        <f t="shared" ca="1" si="10"/>
        <v/>
      </c>
      <c r="AX9" s="51" t="str">
        <f t="shared" ca="1" si="10"/>
        <v/>
      </c>
      <c r="AY9" s="52" t="str">
        <f t="shared" ca="1" si="10"/>
        <v/>
      </c>
      <c r="AZ9" s="37" t="str">
        <f t="shared" si="14"/>
        <v>0</v>
      </c>
      <c r="BA9" s="37" t="str">
        <f t="shared" si="11"/>
        <v>0</v>
      </c>
      <c r="BB9" s="37" t="str">
        <f t="shared" si="11"/>
        <v>0</v>
      </c>
      <c r="BC9" s="37" t="str">
        <f t="shared" si="11"/>
        <v>0</v>
      </c>
      <c r="BD9" s="37" t="str">
        <f t="shared" si="11"/>
        <v>0</v>
      </c>
      <c r="BE9" s="37" t="str">
        <f t="shared" si="11"/>
        <v>0</v>
      </c>
      <c r="BF9" s="37" t="str">
        <f t="shared" si="11"/>
        <v>0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</row>
    <row r="10" spans="1:69" ht="15" thickBot="1">
      <c r="A10" s="10">
        <v>43617</v>
      </c>
      <c r="B10" s="3" t="s">
        <v>65</v>
      </c>
      <c r="C10" s="39">
        <v>0.16666666666666666</v>
      </c>
      <c r="D10" s="40">
        <v>0.20833333333333334</v>
      </c>
      <c r="E10" s="105"/>
      <c r="F10" s="106"/>
      <c r="G10" s="106"/>
      <c r="H10" s="106"/>
      <c r="I10" s="106"/>
      <c r="J10" s="106"/>
      <c r="K10" s="106"/>
      <c r="L10" s="41">
        <f t="shared" ca="1" si="4"/>
        <v>0</v>
      </c>
      <c r="M10" s="42">
        <f t="shared" si="12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/>
      <c r="V10" s="47"/>
      <c r="W10" s="47"/>
      <c r="X10" s="47"/>
      <c r="Y10" s="47"/>
      <c r="Z10" s="47"/>
      <c r="AA10" s="48"/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3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52">
        <f t="shared" ca="1" si="9"/>
        <v>0</v>
      </c>
      <c r="AR10" s="49" t="str">
        <f t="shared" ca="1" si="10"/>
        <v/>
      </c>
      <c r="AS10" s="50" t="str">
        <f t="shared" ca="1" si="10"/>
        <v/>
      </c>
      <c r="AT10" s="50" t="str">
        <f t="shared" ca="1" si="10"/>
        <v/>
      </c>
      <c r="AU10" s="50" t="str">
        <f t="shared" ca="1" si="10"/>
        <v/>
      </c>
      <c r="AV10" s="50" t="str">
        <f t="shared" ca="1" si="10"/>
        <v/>
      </c>
      <c r="AW10" s="50" t="str">
        <f t="shared" ca="1" si="10"/>
        <v/>
      </c>
      <c r="AX10" s="51" t="str">
        <f t="shared" ca="1" si="10"/>
        <v/>
      </c>
      <c r="AY10" s="52" t="str">
        <f t="shared" ca="1" si="10"/>
        <v/>
      </c>
      <c r="AZ10" s="37" t="str">
        <f t="shared" si="14"/>
        <v>0</v>
      </c>
      <c r="BA10" s="37" t="str">
        <f t="shared" si="11"/>
        <v>0</v>
      </c>
      <c r="BB10" s="37" t="str">
        <f t="shared" si="11"/>
        <v>0</v>
      </c>
      <c r="BC10" s="37" t="str">
        <f t="shared" si="11"/>
        <v>0</v>
      </c>
      <c r="BD10" s="37" t="str">
        <f t="shared" si="11"/>
        <v>0</v>
      </c>
      <c r="BE10" s="37" t="str">
        <f t="shared" si="11"/>
        <v>0</v>
      </c>
      <c r="BF10" s="37" t="str">
        <f t="shared" si="11"/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</row>
    <row r="11" spans="1:69" ht="15" thickBot="1">
      <c r="A11" s="10">
        <v>43647</v>
      </c>
      <c r="B11" s="3" t="s">
        <v>65</v>
      </c>
      <c r="C11" s="39">
        <v>0.20833333333333334</v>
      </c>
      <c r="D11" s="40">
        <v>0.25</v>
      </c>
      <c r="E11" s="105"/>
      <c r="F11" s="106"/>
      <c r="G11" s="106"/>
      <c r="H11" s="106"/>
      <c r="I11" s="106"/>
      <c r="J11" s="106"/>
      <c r="K11" s="106"/>
      <c r="L11" s="41">
        <f t="shared" ca="1" si="4"/>
        <v>0</v>
      </c>
      <c r="M11" s="42">
        <f t="shared" si="12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/>
      <c r="V11" s="47"/>
      <c r="W11" s="47"/>
      <c r="X11" s="47"/>
      <c r="Y11" s="47"/>
      <c r="Z11" s="47"/>
      <c r="AA11" s="48"/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3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52">
        <f t="shared" ca="1" si="9"/>
        <v>0</v>
      </c>
      <c r="AR11" s="49" t="str">
        <f t="shared" ca="1" si="10"/>
        <v/>
      </c>
      <c r="AS11" s="50" t="str">
        <f t="shared" ca="1" si="10"/>
        <v/>
      </c>
      <c r="AT11" s="50" t="str">
        <f t="shared" ca="1" si="10"/>
        <v/>
      </c>
      <c r="AU11" s="50" t="str">
        <f t="shared" ca="1" si="10"/>
        <v/>
      </c>
      <c r="AV11" s="50" t="str">
        <f t="shared" ca="1" si="10"/>
        <v/>
      </c>
      <c r="AW11" s="50" t="str">
        <f t="shared" ca="1" si="10"/>
        <v/>
      </c>
      <c r="AX11" s="51" t="str">
        <f t="shared" ca="1" si="10"/>
        <v/>
      </c>
      <c r="AY11" s="52" t="str">
        <f t="shared" ca="1" si="10"/>
        <v/>
      </c>
      <c r="AZ11" s="37" t="str">
        <f t="shared" si="14"/>
        <v>0</v>
      </c>
      <c r="BA11" s="37" t="str">
        <f t="shared" si="11"/>
        <v>0</v>
      </c>
      <c r="BB11" s="37" t="str">
        <f t="shared" si="11"/>
        <v>0</v>
      </c>
      <c r="BC11" s="37" t="str">
        <f t="shared" si="11"/>
        <v>0</v>
      </c>
      <c r="BD11" s="37" t="str">
        <f t="shared" si="11"/>
        <v>0</v>
      </c>
      <c r="BE11" s="37" t="str">
        <f t="shared" si="11"/>
        <v>0</v>
      </c>
      <c r="BF11" s="37" t="str">
        <f t="shared" si="11"/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</row>
    <row r="12" spans="1:69" ht="15" thickBot="1">
      <c r="A12" s="10">
        <v>43678</v>
      </c>
      <c r="B12" s="3" t="s">
        <v>65</v>
      </c>
      <c r="C12" s="39">
        <v>0.25</v>
      </c>
      <c r="D12" s="40">
        <v>0.29166666666666669</v>
      </c>
      <c r="E12" s="105"/>
      <c r="F12" s="106"/>
      <c r="G12" s="106"/>
      <c r="H12" s="106"/>
      <c r="I12" s="106"/>
      <c r="J12" s="106"/>
      <c r="K12" s="106"/>
      <c r="L12" s="41">
        <f t="shared" ca="1" si="4"/>
        <v>0</v>
      </c>
      <c r="M12" s="42">
        <f t="shared" si="12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/>
      <c r="V12" s="47"/>
      <c r="W12" s="47"/>
      <c r="X12" s="47"/>
      <c r="Y12" s="47"/>
      <c r="Z12" s="47"/>
      <c r="AA12" s="48"/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3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52">
        <f t="shared" ca="1" si="9"/>
        <v>0</v>
      </c>
      <c r="AR12" s="49" t="str">
        <f t="shared" ca="1" si="10"/>
        <v/>
      </c>
      <c r="AS12" s="50" t="str">
        <f t="shared" ca="1" si="10"/>
        <v/>
      </c>
      <c r="AT12" s="50" t="str">
        <f t="shared" ca="1" si="10"/>
        <v/>
      </c>
      <c r="AU12" s="50" t="str">
        <f t="shared" ca="1" si="10"/>
        <v/>
      </c>
      <c r="AV12" s="50" t="str">
        <f t="shared" ca="1" si="10"/>
        <v/>
      </c>
      <c r="AW12" s="50" t="str">
        <f t="shared" ca="1" si="10"/>
        <v/>
      </c>
      <c r="AX12" s="51" t="str">
        <f t="shared" ca="1" si="10"/>
        <v/>
      </c>
      <c r="AY12" s="52" t="str">
        <f t="shared" ca="1" si="10"/>
        <v/>
      </c>
      <c r="AZ12" s="37" t="str">
        <f t="shared" si="14"/>
        <v>0</v>
      </c>
      <c r="BA12" s="37" t="str">
        <f t="shared" si="11"/>
        <v>0</v>
      </c>
      <c r="BB12" s="37" t="str">
        <f t="shared" si="11"/>
        <v>0</v>
      </c>
      <c r="BC12" s="37" t="str">
        <f t="shared" si="11"/>
        <v>0</v>
      </c>
      <c r="BD12" s="37" t="str">
        <f t="shared" si="11"/>
        <v>0</v>
      </c>
      <c r="BE12" s="37" t="str">
        <f t="shared" si="11"/>
        <v>0</v>
      </c>
      <c r="BF12" s="37" t="str">
        <f t="shared" si="11"/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0</v>
      </c>
    </row>
    <row r="13" spans="1:69" ht="15" thickBot="1">
      <c r="A13" s="10">
        <v>43709</v>
      </c>
      <c r="B13" s="3" t="s">
        <v>65</v>
      </c>
      <c r="C13" s="39">
        <v>0.29166666666666669</v>
      </c>
      <c r="D13" s="40">
        <v>0.33333333333333331</v>
      </c>
      <c r="E13" s="105"/>
      <c r="F13" s="106"/>
      <c r="G13" s="106"/>
      <c r="H13" s="106"/>
      <c r="I13" s="106"/>
      <c r="J13" s="106"/>
      <c r="K13" s="106"/>
      <c r="L13" s="41">
        <f t="shared" ca="1" si="4"/>
        <v>0</v>
      </c>
      <c r="M13" s="42">
        <f t="shared" si="12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/>
      <c r="V13" s="47"/>
      <c r="W13" s="47"/>
      <c r="X13" s="47"/>
      <c r="Y13" s="47"/>
      <c r="Z13" s="47"/>
      <c r="AA13" s="48"/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3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52">
        <f t="shared" ca="1" si="9"/>
        <v>0</v>
      </c>
      <c r="AR13" s="49" t="str">
        <f t="shared" ca="1" si="10"/>
        <v/>
      </c>
      <c r="AS13" s="50" t="str">
        <f t="shared" ca="1" si="10"/>
        <v/>
      </c>
      <c r="AT13" s="50" t="str">
        <f t="shared" ca="1" si="10"/>
        <v/>
      </c>
      <c r="AU13" s="50" t="str">
        <f t="shared" ca="1" si="10"/>
        <v/>
      </c>
      <c r="AV13" s="50" t="str">
        <f t="shared" ca="1" si="10"/>
        <v/>
      </c>
      <c r="AW13" s="50" t="str">
        <f t="shared" ca="1" si="10"/>
        <v/>
      </c>
      <c r="AX13" s="51" t="str">
        <f t="shared" ca="1" si="10"/>
        <v/>
      </c>
      <c r="AY13" s="52" t="str">
        <f t="shared" ca="1" si="10"/>
        <v/>
      </c>
      <c r="AZ13" s="37" t="str">
        <f t="shared" si="14"/>
        <v>0</v>
      </c>
      <c r="BA13" s="37" t="str">
        <f t="shared" si="11"/>
        <v>0</v>
      </c>
      <c r="BB13" s="37" t="str">
        <f t="shared" si="11"/>
        <v>0</v>
      </c>
      <c r="BC13" s="37" t="str">
        <f t="shared" si="11"/>
        <v>0</v>
      </c>
      <c r="BD13" s="37" t="str">
        <f t="shared" si="11"/>
        <v>0</v>
      </c>
      <c r="BE13" s="37" t="str">
        <f t="shared" si="11"/>
        <v>0</v>
      </c>
      <c r="BF13" s="37" t="str">
        <f t="shared" si="11"/>
        <v>0</v>
      </c>
      <c r="BG13" s="38">
        <v>0</v>
      </c>
      <c r="BH13" s="38">
        <v>0</v>
      </c>
      <c r="BI13" s="38">
        <v>0</v>
      </c>
      <c r="BJ13" s="38">
        <v>0</v>
      </c>
      <c r="BK13" s="38">
        <v>0</v>
      </c>
      <c r="BL13" s="38">
        <v>0</v>
      </c>
      <c r="BM13" s="38">
        <v>0</v>
      </c>
    </row>
    <row r="14" spans="1:69" ht="15" thickBot="1">
      <c r="A14" s="10">
        <v>43739</v>
      </c>
      <c r="B14" s="3" t="s">
        <v>66</v>
      </c>
      <c r="C14" s="39">
        <v>0.33333333333333331</v>
      </c>
      <c r="D14" s="40">
        <v>0.375</v>
      </c>
      <c r="E14" s="105"/>
      <c r="F14" s="106"/>
      <c r="G14" s="106"/>
      <c r="H14" s="106"/>
      <c r="I14" s="106"/>
      <c r="J14" s="106"/>
      <c r="K14" s="106"/>
      <c r="L14" s="41">
        <f t="shared" ca="1" si="4"/>
        <v>0</v>
      </c>
      <c r="M14" s="42">
        <f t="shared" si="12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46"/>
      <c r="V14" s="46"/>
      <c r="W14" s="46"/>
      <c r="X14" s="46"/>
      <c r="Y14" s="46"/>
      <c r="Z14" s="46"/>
      <c r="AA14" s="46"/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13"/>
        <v>0</v>
      </c>
      <c r="AJ14" s="49">
        <f t="shared" ca="1" si="8"/>
        <v>0</v>
      </c>
      <c r="AK14" s="50">
        <f t="shared" ca="1" si="8"/>
        <v>0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0</v>
      </c>
      <c r="AQ14" s="52">
        <f t="shared" ca="1" si="9"/>
        <v>0</v>
      </c>
      <c r="AR14" s="49" t="str">
        <f t="shared" ca="1" si="10"/>
        <v/>
      </c>
      <c r="AS14" s="50" t="str">
        <f t="shared" ca="1" si="10"/>
        <v/>
      </c>
      <c r="AT14" s="50" t="str">
        <f t="shared" ca="1" si="10"/>
        <v/>
      </c>
      <c r="AU14" s="50" t="str">
        <f t="shared" ca="1" si="10"/>
        <v/>
      </c>
      <c r="AV14" s="50" t="str">
        <f t="shared" ca="1" si="10"/>
        <v/>
      </c>
      <c r="AW14" s="50" t="str">
        <f t="shared" ca="1" si="10"/>
        <v/>
      </c>
      <c r="AX14" s="51" t="str">
        <f t="shared" ca="1" si="10"/>
        <v/>
      </c>
      <c r="AY14" s="52" t="str">
        <f t="shared" ca="1" si="10"/>
        <v/>
      </c>
      <c r="AZ14" s="37" t="str">
        <f t="shared" si="14"/>
        <v>0</v>
      </c>
      <c r="BA14" s="37" t="str">
        <f t="shared" si="11"/>
        <v>0</v>
      </c>
      <c r="BB14" s="37" t="str">
        <f t="shared" si="11"/>
        <v>0</v>
      </c>
      <c r="BC14" s="37" t="str">
        <f t="shared" si="11"/>
        <v>0</v>
      </c>
      <c r="BD14" s="37" t="str">
        <f t="shared" si="11"/>
        <v>0</v>
      </c>
      <c r="BE14" s="37" t="str">
        <f t="shared" si="11"/>
        <v>0</v>
      </c>
      <c r="BF14" s="37" t="str">
        <f t="shared" si="11"/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v>0</v>
      </c>
      <c r="BM14" s="38">
        <v>0</v>
      </c>
    </row>
    <row r="15" spans="1:69" ht="15" thickBot="1">
      <c r="A15" s="10">
        <v>43770</v>
      </c>
      <c r="B15" s="3" t="s">
        <v>66</v>
      </c>
      <c r="C15" s="39">
        <v>0.375</v>
      </c>
      <c r="D15" s="40">
        <v>0.41666666666666669</v>
      </c>
      <c r="E15" s="105"/>
      <c r="F15" s="106"/>
      <c r="G15" s="106"/>
      <c r="H15" s="106"/>
      <c r="I15" s="106"/>
      <c r="J15" s="106"/>
      <c r="K15" s="106"/>
      <c r="L15" s="41">
        <f t="shared" ca="1" si="4"/>
        <v>0</v>
      </c>
      <c r="M15" s="42">
        <f t="shared" si="12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2975</v>
      </c>
      <c r="V15" s="46">
        <v>2975</v>
      </c>
      <c r="W15" s="46">
        <v>2975</v>
      </c>
      <c r="X15" s="46">
        <v>2975</v>
      </c>
      <c r="Y15" s="46">
        <v>2975</v>
      </c>
      <c r="Z15" s="46">
        <v>2975</v>
      </c>
      <c r="AA15" s="46">
        <v>2975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3"/>
        <v>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52">
        <f t="shared" ca="1" si="9"/>
        <v>0</v>
      </c>
      <c r="AR15" s="49" t="str">
        <f t="shared" ca="1" si="10"/>
        <v/>
      </c>
      <c r="AS15" s="50" t="str">
        <f t="shared" ca="1" si="10"/>
        <v/>
      </c>
      <c r="AT15" s="50" t="str">
        <f t="shared" ca="1" si="10"/>
        <v/>
      </c>
      <c r="AU15" s="50" t="str">
        <f t="shared" ca="1" si="10"/>
        <v/>
      </c>
      <c r="AV15" s="50" t="str">
        <f t="shared" ca="1" si="10"/>
        <v/>
      </c>
      <c r="AW15" s="50" t="str">
        <f t="shared" ca="1" si="10"/>
        <v/>
      </c>
      <c r="AX15" s="51" t="str">
        <f t="shared" ca="1" si="10"/>
        <v/>
      </c>
      <c r="AY15" s="230" t="str">
        <f t="shared" ca="1" si="10"/>
        <v/>
      </c>
      <c r="AZ15" s="37" t="str">
        <f t="shared" si="14"/>
        <v>0</v>
      </c>
      <c r="BA15" s="37" t="str">
        <f t="shared" si="11"/>
        <v>0</v>
      </c>
      <c r="BB15" s="37" t="str">
        <f t="shared" si="11"/>
        <v>0</v>
      </c>
      <c r="BC15" s="37" t="str">
        <f t="shared" si="11"/>
        <v>0</v>
      </c>
      <c r="BD15" s="37" t="str">
        <f t="shared" si="11"/>
        <v>0</v>
      </c>
      <c r="BE15" s="37" t="str">
        <f t="shared" si="11"/>
        <v>0</v>
      </c>
      <c r="BF15" s="37" t="str">
        <f t="shared" si="11"/>
        <v>0</v>
      </c>
      <c r="BG15" s="38"/>
      <c r="BH15" s="38"/>
      <c r="BI15" s="38"/>
      <c r="BJ15" s="38"/>
      <c r="BK15" s="38"/>
      <c r="BL15" s="38"/>
      <c r="BM15" s="38"/>
    </row>
    <row r="16" spans="1:69" ht="15" thickBot="1">
      <c r="A16" s="10">
        <v>43800</v>
      </c>
      <c r="B16" s="3" t="s">
        <v>66</v>
      </c>
      <c r="C16" s="39">
        <v>0.41666666666666669</v>
      </c>
      <c r="D16" s="40">
        <v>0.45833333333333331</v>
      </c>
      <c r="E16" s="105"/>
      <c r="F16" s="106"/>
      <c r="G16" s="106"/>
      <c r="H16" s="106"/>
      <c r="I16" s="106"/>
      <c r="J16" s="106"/>
      <c r="K16" s="106"/>
      <c r="L16" s="41">
        <f t="shared" ca="1" si="4"/>
        <v>0</v>
      </c>
      <c r="M16" s="42">
        <f t="shared" si="12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2975</v>
      </c>
      <c r="V16" s="46">
        <v>2975</v>
      </c>
      <c r="W16" s="46">
        <v>2975</v>
      </c>
      <c r="X16" s="46">
        <v>2975</v>
      </c>
      <c r="Y16" s="46">
        <v>2975</v>
      </c>
      <c r="Z16" s="46">
        <v>2975</v>
      </c>
      <c r="AA16" s="46">
        <v>2975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13"/>
        <v>0</v>
      </c>
      <c r="AJ16" s="49">
        <f t="shared" ca="1" si="8"/>
        <v>0</v>
      </c>
      <c r="AK16" s="50">
        <f t="shared" ca="1" si="8"/>
        <v>0</v>
      </c>
      <c r="AL16" s="50">
        <f t="shared" ca="1" si="8"/>
        <v>0</v>
      </c>
      <c r="AM16" s="50">
        <f t="shared" ca="1" si="8"/>
        <v>0</v>
      </c>
      <c r="AN16" s="50">
        <f t="shared" ca="1" si="8"/>
        <v>0</v>
      </c>
      <c r="AO16" s="50">
        <f t="shared" ca="1" si="8"/>
        <v>0</v>
      </c>
      <c r="AP16" s="51">
        <f t="shared" ca="1" si="8"/>
        <v>0</v>
      </c>
      <c r="AQ16" s="52">
        <f t="shared" ca="1" si="9"/>
        <v>0</v>
      </c>
      <c r="AR16" s="49" t="str">
        <f t="shared" ca="1" si="10"/>
        <v/>
      </c>
      <c r="AS16" s="50" t="str">
        <f t="shared" ca="1" si="10"/>
        <v/>
      </c>
      <c r="AT16" s="50" t="str">
        <f t="shared" ca="1" si="10"/>
        <v/>
      </c>
      <c r="AU16" s="50" t="str">
        <f t="shared" ca="1" si="10"/>
        <v/>
      </c>
      <c r="AV16" s="50" t="str">
        <f t="shared" ca="1" si="10"/>
        <v/>
      </c>
      <c r="AW16" s="50" t="str">
        <f t="shared" ca="1" si="10"/>
        <v/>
      </c>
      <c r="AX16" s="51" t="str">
        <f t="shared" ca="1" si="10"/>
        <v/>
      </c>
      <c r="AY16" s="230" t="str">
        <f t="shared" ca="1" si="10"/>
        <v/>
      </c>
      <c r="AZ16" s="37" t="str">
        <f t="shared" si="14"/>
        <v>0</v>
      </c>
      <c r="BA16" s="37" t="str">
        <f t="shared" si="11"/>
        <v>0</v>
      </c>
      <c r="BB16" s="37" t="str">
        <f t="shared" si="11"/>
        <v>0</v>
      </c>
      <c r="BC16" s="37" t="str">
        <f t="shared" si="11"/>
        <v>0</v>
      </c>
      <c r="BD16" s="37" t="str">
        <f t="shared" si="11"/>
        <v>0</v>
      </c>
      <c r="BE16" s="37" t="str">
        <f t="shared" si="11"/>
        <v>0</v>
      </c>
      <c r="BF16" s="37" t="str">
        <f t="shared" si="11"/>
        <v>0</v>
      </c>
      <c r="BG16" s="38"/>
      <c r="BH16" s="38"/>
      <c r="BI16" s="38"/>
      <c r="BJ16" s="38"/>
      <c r="BK16" s="38"/>
      <c r="BL16" s="38"/>
      <c r="BM16" s="38"/>
    </row>
    <row r="17" spans="1:65" ht="15" thickBot="1">
      <c r="A17" s="53"/>
      <c r="B17" s="3" t="s">
        <v>66</v>
      </c>
      <c r="C17" s="39">
        <v>0.45833333333333331</v>
      </c>
      <c r="D17" s="40">
        <v>0.5</v>
      </c>
      <c r="E17" s="105"/>
      <c r="F17" s="106"/>
      <c r="G17" s="106"/>
      <c r="H17" s="106"/>
      <c r="I17" s="106"/>
      <c r="J17" s="106"/>
      <c r="K17" s="106"/>
      <c r="L17" s="41">
        <f t="shared" ca="1" si="4"/>
        <v>0</v>
      </c>
      <c r="M17" s="42">
        <f t="shared" si="12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46">
        <v>2975</v>
      </c>
      <c r="V17" s="46">
        <v>2975</v>
      </c>
      <c r="W17" s="46">
        <v>2975</v>
      </c>
      <c r="X17" s="46">
        <v>2975</v>
      </c>
      <c r="Y17" s="46">
        <v>2975</v>
      </c>
      <c r="Z17" s="46">
        <v>2975</v>
      </c>
      <c r="AA17" s="46">
        <v>2975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35">
        <f t="shared" ca="1" si="13"/>
        <v>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0</v>
      </c>
      <c r="AP17" s="51">
        <f t="shared" ca="1" si="8"/>
        <v>0</v>
      </c>
      <c r="AQ17" s="52">
        <f t="shared" ca="1" si="9"/>
        <v>0</v>
      </c>
      <c r="AR17" s="49" t="str">
        <f t="shared" ca="1" si="10"/>
        <v/>
      </c>
      <c r="AS17" s="50" t="str">
        <f t="shared" ca="1" si="10"/>
        <v/>
      </c>
      <c r="AT17" s="50" t="str">
        <f t="shared" ca="1" si="10"/>
        <v/>
      </c>
      <c r="AU17" s="50" t="str">
        <f t="shared" ca="1" si="10"/>
        <v/>
      </c>
      <c r="AV17" s="50" t="str">
        <f t="shared" ca="1" si="10"/>
        <v/>
      </c>
      <c r="AW17" s="50" t="str">
        <f t="shared" ca="1" si="10"/>
        <v/>
      </c>
      <c r="AX17" s="51" t="str">
        <f t="shared" ca="1" si="10"/>
        <v/>
      </c>
      <c r="AY17" s="52" t="str">
        <f t="shared" ca="1" si="10"/>
        <v/>
      </c>
      <c r="AZ17" s="37" t="str">
        <f t="shared" si="14"/>
        <v>0</v>
      </c>
      <c r="BA17" s="37" t="str">
        <f t="shared" si="11"/>
        <v>0</v>
      </c>
      <c r="BB17" s="37" t="str">
        <f t="shared" si="11"/>
        <v>0</v>
      </c>
      <c r="BC17" s="37" t="str">
        <f t="shared" si="11"/>
        <v>0</v>
      </c>
      <c r="BD17" s="37" t="str">
        <f t="shared" si="11"/>
        <v>0</v>
      </c>
      <c r="BE17" s="37" t="str">
        <f t="shared" si="11"/>
        <v>0</v>
      </c>
      <c r="BF17" s="37" t="str">
        <f t="shared" si="11"/>
        <v>0</v>
      </c>
      <c r="BG17" s="38"/>
      <c r="BH17" s="38"/>
      <c r="BI17" s="38"/>
      <c r="BJ17" s="38"/>
      <c r="BK17" s="38"/>
      <c r="BL17" s="38"/>
      <c r="BM17" s="38"/>
    </row>
    <row r="18" spans="1:65" ht="15" thickBot="1">
      <c r="A18" s="53"/>
      <c r="B18" s="3" t="s">
        <v>66</v>
      </c>
      <c r="C18" s="39">
        <v>0.5</v>
      </c>
      <c r="D18" s="40">
        <v>0.54166666666666663</v>
      </c>
      <c r="E18" s="105"/>
      <c r="F18" s="106"/>
      <c r="G18" s="106"/>
      <c r="H18" s="106"/>
      <c r="I18" s="106"/>
      <c r="J18" s="106"/>
      <c r="K18" s="106"/>
      <c r="L18" s="41">
        <f t="shared" ca="1" si="4"/>
        <v>0</v>
      </c>
      <c r="M18" s="42">
        <f t="shared" si="12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2125</v>
      </c>
      <c r="V18" s="46">
        <v>2125</v>
      </c>
      <c r="W18" s="46">
        <v>2125</v>
      </c>
      <c r="X18" s="46">
        <v>2125</v>
      </c>
      <c r="Y18" s="46">
        <v>2125</v>
      </c>
      <c r="Z18" s="46">
        <v>2125</v>
      </c>
      <c r="AA18" s="46">
        <v>2125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13"/>
        <v>0</v>
      </c>
      <c r="AJ18" s="49">
        <f t="shared" ca="1" si="8"/>
        <v>0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0</v>
      </c>
      <c r="AO18" s="50">
        <f t="shared" ca="1" si="8"/>
        <v>0</v>
      </c>
      <c r="AP18" s="51">
        <f t="shared" ca="1" si="8"/>
        <v>0</v>
      </c>
      <c r="AQ18" s="52">
        <f t="shared" ca="1" si="9"/>
        <v>0</v>
      </c>
      <c r="AR18" s="49" t="str">
        <f t="shared" ca="1" si="10"/>
        <v/>
      </c>
      <c r="AS18" s="50" t="str">
        <f t="shared" ca="1" si="10"/>
        <v/>
      </c>
      <c r="AT18" s="50" t="str">
        <f t="shared" ca="1" si="10"/>
        <v/>
      </c>
      <c r="AU18" s="50" t="str">
        <f t="shared" ca="1" si="10"/>
        <v/>
      </c>
      <c r="AV18" s="50" t="str">
        <f t="shared" ca="1" si="10"/>
        <v/>
      </c>
      <c r="AW18" s="50" t="str">
        <f t="shared" ca="1" si="10"/>
        <v/>
      </c>
      <c r="AX18" s="51" t="str">
        <f t="shared" ca="1" si="10"/>
        <v/>
      </c>
      <c r="AY18" s="52" t="str">
        <f t="shared" ca="1" si="10"/>
        <v/>
      </c>
      <c r="AZ18" s="37" t="str">
        <f t="shared" si="14"/>
        <v>0</v>
      </c>
      <c r="BA18" s="37" t="str">
        <f t="shared" si="11"/>
        <v>0</v>
      </c>
      <c r="BB18" s="37" t="str">
        <f t="shared" si="11"/>
        <v>0</v>
      </c>
      <c r="BC18" s="37" t="str">
        <f t="shared" si="11"/>
        <v>0</v>
      </c>
      <c r="BD18" s="37" t="str">
        <f t="shared" si="11"/>
        <v>0</v>
      </c>
      <c r="BE18" s="37" t="str">
        <f t="shared" si="11"/>
        <v>0</v>
      </c>
      <c r="BF18" s="37" t="str">
        <f t="shared" si="11"/>
        <v>0</v>
      </c>
      <c r="BG18" s="38"/>
      <c r="BH18" s="38"/>
      <c r="BI18" s="38"/>
      <c r="BJ18" s="38"/>
      <c r="BK18" s="38"/>
      <c r="BL18" s="38"/>
      <c r="BM18" s="38"/>
    </row>
    <row r="19" spans="1:65" ht="15" thickBot="1">
      <c r="A19" s="53"/>
      <c r="B19" s="3" t="s">
        <v>66</v>
      </c>
      <c r="C19" s="39">
        <v>0.54166666666666663</v>
      </c>
      <c r="D19" s="40">
        <v>0.58333333333333337</v>
      </c>
      <c r="E19" s="105"/>
      <c r="F19" s="106"/>
      <c r="G19" s="106"/>
      <c r="H19" s="106"/>
      <c r="I19" s="106"/>
      <c r="J19" s="106"/>
      <c r="K19" s="106"/>
      <c r="L19" s="41">
        <f t="shared" ca="1" si="4"/>
        <v>0</v>
      </c>
      <c r="M19" s="42">
        <f t="shared" si="12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2125</v>
      </c>
      <c r="V19" s="46">
        <v>2125</v>
      </c>
      <c r="W19" s="46">
        <v>2125</v>
      </c>
      <c r="X19" s="46">
        <v>2125</v>
      </c>
      <c r="Y19" s="46">
        <v>2125</v>
      </c>
      <c r="Z19" s="46">
        <v>2125</v>
      </c>
      <c r="AA19" s="46">
        <v>2125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13"/>
        <v>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0</v>
      </c>
      <c r="AO19" s="50">
        <f t="shared" ca="1" si="8"/>
        <v>0</v>
      </c>
      <c r="AP19" s="51">
        <f t="shared" ca="1" si="8"/>
        <v>0</v>
      </c>
      <c r="AQ19" s="52">
        <f t="shared" ca="1" si="9"/>
        <v>0</v>
      </c>
      <c r="AR19" s="49" t="str">
        <f t="shared" ca="1" si="10"/>
        <v/>
      </c>
      <c r="AS19" s="50" t="str">
        <f t="shared" ca="1" si="10"/>
        <v/>
      </c>
      <c r="AT19" s="50" t="str">
        <f t="shared" ca="1" si="10"/>
        <v/>
      </c>
      <c r="AU19" s="50" t="str">
        <f t="shared" ca="1" si="10"/>
        <v/>
      </c>
      <c r="AV19" s="50" t="str">
        <f t="shared" ca="1" si="10"/>
        <v/>
      </c>
      <c r="AW19" s="50" t="str">
        <f t="shared" ca="1" si="10"/>
        <v/>
      </c>
      <c r="AX19" s="51" t="str">
        <f t="shared" ca="1" si="10"/>
        <v/>
      </c>
      <c r="AY19" s="52" t="str">
        <f t="shared" ca="1" si="10"/>
        <v/>
      </c>
      <c r="AZ19" s="37" t="str">
        <f t="shared" si="14"/>
        <v>0</v>
      </c>
      <c r="BA19" s="37" t="str">
        <f t="shared" si="11"/>
        <v>0</v>
      </c>
      <c r="BB19" s="37" t="str">
        <f t="shared" si="11"/>
        <v>0</v>
      </c>
      <c r="BC19" s="37" t="str">
        <f t="shared" si="11"/>
        <v>0</v>
      </c>
      <c r="BD19" s="37" t="str">
        <f t="shared" si="11"/>
        <v>0</v>
      </c>
      <c r="BE19" s="37" t="str">
        <f t="shared" si="11"/>
        <v>0</v>
      </c>
      <c r="BF19" s="37" t="str">
        <f t="shared" si="11"/>
        <v>0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66</v>
      </c>
      <c r="C20" s="39">
        <v>0.58333333333333337</v>
      </c>
      <c r="D20" s="40">
        <v>0.625</v>
      </c>
      <c r="E20" s="105"/>
      <c r="F20" s="106"/>
      <c r="G20" s="106"/>
      <c r="H20" s="106"/>
      <c r="I20" s="106"/>
      <c r="J20" s="106"/>
      <c r="K20" s="106"/>
      <c r="L20" s="41">
        <f t="shared" ca="1" si="4"/>
        <v>0</v>
      </c>
      <c r="M20" s="42">
        <f t="shared" si="12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2125</v>
      </c>
      <c r="V20" s="46">
        <v>2125</v>
      </c>
      <c r="W20" s="46">
        <v>2125</v>
      </c>
      <c r="X20" s="46">
        <v>2125</v>
      </c>
      <c r="Y20" s="46">
        <v>2125</v>
      </c>
      <c r="Z20" s="46">
        <v>2125</v>
      </c>
      <c r="AA20" s="46">
        <v>2125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13"/>
        <v>0</v>
      </c>
      <c r="AJ20" s="49">
        <f t="shared" ca="1" si="8"/>
        <v>0</v>
      </c>
      <c r="AK20" s="50">
        <f t="shared" ca="1" si="8"/>
        <v>0</v>
      </c>
      <c r="AL20" s="50">
        <f t="shared" ca="1" si="8"/>
        <v>0</v>
      </c>
      <c r="AM20" s="50">
        <f t="shared" ca="1" si="8"/>
        <v>0</v>
      </c>
      <c r="AN20" s="50">
        <f t="shared" ca="1" si="8"/>
        <v>0</v>
      </c>
      <c r="AO20" s="50">
        <f t="shared" ca="1" si="8"/>
        <v>0</v>
      </c>
      <c r="AP20" s="51">
        <f t="shared" ca="1" si="8"/>
        <v>0</v>
      </c>
      <c r="AQ20" s="52">
        <f t="shared" ca="1" si="9"/>
        <v>0</v>
      </c>
      <c r="AR20" s="49" t="str">
        <f t="shared" ca="1" si="10"/>
        <v/>
      </c>
      <c r="AS20" s="50" t="str">
        <f t="shared" ca="1" si="10"/>
        <v/>
      </c>
      <c r="AT20" s="50" t="str">
        <f t="shared" ca="1" si="10"/>
        <v/>
      </c>
      <c r="AU20" s="50" t="str">
        <f t="shared" ca="1" si="10"/>
        <v/>
      </c>
      <c r="AV20" s="50" t="str">
        <f t="shared" ca="1" si="10"/>
        <v/>
      </c>
      <c r="AW20" s="50" t="str">
        <f t="shared" ca="1" si="10"/>
        <v/>
      </c>
      <c r="AX20" s="51" t="str">
        <f t="shared" ca="1" si="10"/>
        <v/>
      </c>
      <c r="AY20" s="52" t="str">
        <f t="shared" ca="1" si="10"/>
        <v/>
      </c>
      <c r="AZ20" s="37" t="str">
        <f t="shared" si="14"/>
        <v>0</v>
      </c>
      <c r="BA20" s="37" t="str">
        <f t="shared" si="11"/>
        <v>0</v>
      </c>
      <c r="BB20" s="37" t="str">
        <f t="shared" si="11"/>
        <v>0</v>
      </c>
      <c r="BC20" s="37" t="str">
        <f t="shared" si="11"/>
        <v>0</v>
      </c>
      <c r="BD20" s="37" t="str">
        <f t="shared" si="11"/>
        <v>0</v>
      </c>
      <c r="BE20" s="37" t="str">
        <f t="shared" si="11"/>
        <v>0</v>
      </c>
      <c r="BF20" s="37" t="str">
        <f t="shared" si="11"/>
        <v>0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66</v>
      </c>
      <c r="C21" s="39">
        <v>0.625</v>
      </c>
      <c r="D21" s="40">
        <v>0.66666666666666663</v>
      </c>
      <c r="E21" s="105"/>
      <c r="F21" s="106"/>
      <c r="G21" s="106"/>
      <c r="H21" s="106"/>
      <c r="I21" s="106"/>
      <c r="J21" s="106"/>
      <c r="K21" s="106"/>
      <c r="L21" s="41">
        <f t="shared" ca="1" si="4"/>
        <v>0</v>
      </c>
      <c r="M21" s="42">
        <f t="shared" si="12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46">
        <v>2125</v>
      </c>
      <c r="V21" s="46">
        <v>2125</v>
      </c>
      <c r="W21" s="46">
        <v>2125</v>
      </c>
      <c r="X21" s="46">
        <v>2125</v>
      </c>
      <c r="Y21" s="46">
        <v>2125</v>
      </c>
      <c r="Z21" s="46">
        <v>2125</v>
      </c>
      <c r="AA21" s="46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35">
        <f t="shared" ca="1" si="13"/>
        <v>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0</v>
      </c>
      <c r="AN21" s="50">
        <f t="shared" ca="1" si="8"/>
        <v>0</v>
      </c>
      <c r="AO21" s="50">
        <f t="shared" ca="1" si="8"/>
        <v>0</v>
      </c>
      <c r="AP21" s="51">
        <f t="shared" ca="1" si="8"/>
        <v>0</v>
      </c>
      <c r="AQ21" s="52">
        <f t="shared" ca="1" si="9"/>
        <v>0</v>
      </c>
      <c r="AR21" s="49" t="str">
        <f t="shared" ca="1" si="10"/>
        <v/>
      </c>
      <c r="AS21" s="50" t="str">
        <f t="shared" ca="1" si="10"/>
        <v/>
      </c>
      <c r="AT21" s="50" t="str">
        <f t="shared" ca="1" si="10"/>
        <v/>
      </c>
      <c r="AU21" s="50" t="str">
        <f t="shared" ca="1" si="10"/>
        <v/>
      </c>
      <c r="AV21" s="50" t="str">
        <f t="shared" ca="1" si="10"/>
        <v/>
      </c>
      <c r="AW21" s="50" t="str">
        <f t="shared" ca="1" si="10"/>
        <v/>
      </c>
      <c r="AX21" s="51" t="str">
        <f t="shared" ca="1" si="10"/>
        <v/>
      </c>
      <c r="AY21" s="52" t="str">
        <f t="shared" ca="1" si="10"/>
        <v/>
      </c>
      <c r="AZ21" s="37" t="str">
        <f t="shared" si="14"/>
        <v>0</v>
      </c>
      <c r="BA21" s="37" t="str">
        <f t="shared" si="11"/>
        <v>0</v>
      </c>
      <c r="BB21" s="37" t="str">
        <f t="shared" si="11"/>
        <v>0</v>
      </c>
      <c r="BC21" s="37" t="str">
        <f t="shared" si="11"/>
        <v>0</v>
      </c>
      <c r="BD21" s="37" t="str">
        <f t="shared" si="11"/>
        <v>0</v>
      </c>
      <c r="BE21" s="37" t="str">
        <f t="shared" si="11"/>
        <v>0</v>
      </c>
      <c r="BF21" s="37" t="str">
        <f t="shared" si="11"/>
        <v>0</v>
      </c>
      <c r="BG21" s="38"/>
      <c r="BH21" s="38"/>
      <c r="BI21" s="38"/>
      <c r="BJ21" s="38"/>
      <c r="BK21" s="38"/>
      <c r="BL21" s="38"/>
      <c r="BM21" s="38"/>
    </row>
    <row r="22" spans="1:65" ht="15" thickBot="1">
      <c r="B22" s="3" t="s">
        <v>66</v>
      </c>
      <c r="C22" s="39">
        <v>0.66666666666666663</v>
      </c>
      <c r="D22" s="40">
        <v>0.70833333333333337</v>
      </c>
      <c r="E22" s="105"/>
      <c r="F22" s="106"/>
      <c r="G22" s="106"/>
      <c r="H22" s="106"/>
      <c r="I22" s="106"/>
      <c r="J22" s="106"/>
      <c r="K22" s="106"/>
      <c r="L22" s="41">
        <f t="shared" ca="1" si="4"/>
        <v>0</v>
      </c>
      <c r="M22" s="42">
        <f t="shared" si="12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46">
        <v>2125</v>
      </c>
      <c r="V22" s="46">
        <v>2125</v>
      </c>
      <c r="W22" s="46">
        <v>2125</v>
      </c>
      <c r="X22" s="46">
        <v>2125</v>
      </c>
      <c r="Y22" s="46">
        <v>2125</v>
      </c>
      <c r="Z22" s="46">
        <v>2125</v>
      </c>
      <c r="AA22" s="46">
        <v>2125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13"/>
        <v>0</v>
      </c>
      <c r="AJ22" s="49">
        <f t="shared" ca="1" si="8"/>
        <v>0</v>
      </c>
      <c r="AK22" s="50">
        <f t="shared" ca="1" si="8"/>
        <v>0</v>
      </c>
      <c r="AL22" s="50">
        <f t="shared" ca="1" si="8"/>
        <v>0</v>
      </c>
      <c r="AM22" s="50">
        <f t="shared" ca="1" si="8"/>
        <v>0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52">
        <f t="shared" ca="1" si="9"/>
        <v>0</v>
      </c>
      <c r="AR22" s="49" t="str">
        <f t="shared" ca="1" si="10"/>
        <v/>
      </c>
      <c r="AS22" s="50" t="str">
        <f t="shared" ca="1" si="10"/>
        <v/>
      </c>
      <c r="AT22" s="50" t="str">
        <f t="shared" ca="1" si="10"/>
        <v/>
      </c>
      <c r="AU22" s="50" t="str">
        <f t="shared" ca="1" si="10"/>
        <v/>
      </c>
      <c r="AV22" s="50" t="str">
        <f t="shared" ca="1" si="10"/>
        <v/>
      </c>
      <c r="AW22" s="50" t="str">
        <f t="shared" ca="1" si="10"/>
        <v/>
      </c>
      <c r="AX22" s="51" t="str">
        <f t="shared" ca="1" si="10"/>
        <v/>
      </c>
      <c r="AY22" s="52" t="str">
        <f t="shared" ca="1" si="10"/>
        <v/>
      </c>
      <c r="AZ22" s="37" t="str">
        <f t="shared" si="14"/>
        <v>0</v>
      </c>
      <c r="BA22" s="37" t="str">
        <f t="shared" si="11"/>
        <v>0</v>
      </c>
      <c r="BB22" s="37" t="str">
        <f t="shared" si="11"/>
        <v>0</v>
      </c>
      <c r="BC22" s="37" t="str">
        <f t="shared" si="11"/>
        <v>0</v>
      </c>
      <c r="BD22" s="37" t="str">
        <f t="shared" si="11"/>
        <v>0</v>
      </c>
      <c r="BE22" s="37" t="str">
        <f t="shared" si="11"/>
        <v>0</v>
      </c>
      <c r="BF22" s="37" t="str">
        <f t="shared" si="11"/>
        <v>0</v>
      </c>
      <c r="BG22" s="38"/>
      <c r="BH22" s="38"/>
      <c r="BI22" s="38"/>
      <c r="BJ22" s="38"/>
      <c r="BK22" s="38"/>
      <c r="BL22" s="38"/>
      <c r="BM22" s="38"/>
    </row>
    <row r="23" spans="1:65" ht="15" thickBot="1">
      <c r="B23" s="3" t="s">
        <v>66</v>
      </c>
      <c r="C23" s="39">
        <v>0.70833333333333337</v>
      </c>
      <c r="D23" s="40">
        <v>0.75</v>
      </c>
      <c r="E23" s="105"/>
      <c r="F23" s="106"/>
      <c r="G23" s="106"/>
      <c r="H23" s="106"/>
      <c r="I23" s="106"/>
      <c r="J23" s="106"/>
      <c r="K23" s="106"/>
      <c r="L23" s="41">
        <f t="shared" ca="1" si="4"/>
        <v>0</v>
      </c>
      <c r="M23" s="42">
        <f t="shared" si="12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46">
        <v>2125</v>
      </c>
      <c r="V23" s="46">
        <v>2125</v>
      </c>
      <c r="W23" s="46">
        <v>2125</v>
      </c>
      <c r="X23" s="46">
        <v>2125</v>
      </c>
      <c r="Y23" s="46">
        <v>2125</v>
      </c>
      <c r="Z23" s="46">
        <v>2125</v>
      </c>
      <c r="AA23" s="46">
        <v>2125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35">
        <f t="shared" ca="1" si="13"/>
        <v>0</v>
      </c>
      <c r="AJ23" s="49">
        <f t="shared" ca="1" si="8"/>
        <v>0</v>
      </c>
      <c r="AK23" s="50">
        <f t="shared" ca="1" si="8"/>
        <v>0</v>
      </c>
      <c r="AL23" s="50">
        <f t="shared" ca="1" si="8"/>
        <v>0</v>
      </c>
      <c r="AM23" s="50">
        <f t="shared" ca="1" si="8"/>
        <v>0</v>
      </c>
      <c r="AN23" s="50">
        <f t="shared" ca="1" si="8"/>
        <v>0</v>
      </c>
      <c r="AO23" s="50">
        <f t="shared" ca="1" si="8"/>
        <v>0</v>
      </c>
      <c r="AP23" s="51">
        <f t="shared" ca="1" si="8"/>
        <v>0</v>
      </c>
      <c r="AQ23" s="52">
        <f t="shared" ca="1" si="9"/>
        <v>0</v>
      </c>
      <c r="AR23" s="49" t="str">
        <f t="shared" ca="1" si="10"/>
        <v/>
      </c>
      <c r="AS23" s="50" t="str">
        <f t="shared" ca="1" si="10"/>
        <v/>
      </c>
      <c r="AT23" s="50" t="str">
        <f t="shared" ca="1" si="10"/>
        <v/>
      </c>
      <c r="AU23" s="50" t="str">
        <f t="shared" ca="1" si="10"/>
        <v/>
      </c>
      <c r="AV23" s="50" t="str">
        <f t="shared" ca="1" si="10"/>
        <v/>
      </c>
      <c r="AW23" s="50" t="str">
        <f t="shared" ca="1" si="10"/>
        <v/>
      </c>
      <c r="AX23" s="51" t="str">
        <f t="shared" ca="1" si="10"/>
        <v/>
      </c>
      <c r="AY23" s="52" t="str">
        <f t="shared" ca="1" si="10"/>
        <v/>
      </c>
      <c r="AZ23" s="37" t="str">
        <f t="shared" si="14"/>
        <v>0</v>
      </c>
      <c r="BA23" s="37" t="str">
        <f t="shared" si="11"/>
        <v>0</v>
      </c>
      <c r="BB23" s="37" t="str">
        <f t="shared" si="11"/>
        <v>0</v>
      </c>
      <c r="BC23" s="37" t="str">
        <f t="shared" si="11"/>
        <v>0</v>
      </c>
      <c r="BD23" s="37" t="str">
        <f t="shared" si="11"/>
        <v>0</v>
      </c>
      <c r="BE23" s="37" t="str">
        <f t="shared" si="11"/>
        <v>0</v>
      </c>
      <c r="BF23" s="37" t="str">
        <f t="shared" si="11"/>
        <v>0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66</v>
      </c>
      <c r="C24" s="39">
        <v>0.75</v>
      </c>
      <c r="D24" s="40">
        <v>0.79166666666666663</v>
      </c>
      <c r="E24" s="105"/>
      <c r="F24" s="106"/>
      <c r="G24" s="106"/>
      <c r="H24" s="106"/>
      <c r="I24" s="106"/>
      <c r="J24" s="106"/>
      <c r="K24" s="106"/>
      <c r="L24" s="41">
        <f t="shared" ca="1" si="4"/>
        <v>0</v>
      </c>
      <c r="M24" s="42">
        <f t="shared" si="12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2125</v>
      </c>
      <c r="V24" s="46">
        <v>2125</v>
      </c>
      <c r="W24" s="46">
        <v>2125</v>
      </c>
      <c r="X24" s="46">
        <v>2125</v>
      </c>
      <c r="Y24" s="46">
        <v>2125</v>
      </c>
      <c r="Z24" s="46">
        <v>2125</v>
      </c>
      <c r="AA24" s="46">
        <v>2125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35">
        <f t="shared" ca="1" si="13"/>
        <v>0</v>
      </c>
      <c r="AJ24" s="49">
        <f t="shared" ca="1" si="8"/>
        <v>0</v>
      </c>
      <c r="AK24" s="50">
        <f t="shared" ca="1" si="8"/>
        <v>0</v>
      </c>
      <c r="AL24" s="50">
        <f t="shared" ca="1" si="8"/>
        <v>0</v>
      </c>
      <c r="AM24" s="50">
        <f t="shared" ca="1" si="8"/>
        <v>0</v>
      </c>
      <c r="AN24" s="50">
        <f t="shared" ca="1" si="8"/>
        <v>0</v>
      </c>
      <c r="AO24" s="50">
        <f t="shared" ca="1" si="8"/>
        <v>0</v>
      </c>
      <c r="AP24" s="51">
        <f t="shared" ca="1" si="8"/>
        <v>0</v>
      </c>
      <c r="AQ24" s="52">
        <f t="shared" ca="1" si="9"/>
        <v>0</v>
      </c>
      <c r="AR24" s="49" t="str">
        <f t="shared" ca="1" si="10"/>
        <v/>
      </c>
      <c r="AS24" s="50" t="str">
        <f t="shared" ca="1" si="10"/>
        <v/>
      </c>
      <c r="AT24" s="50" t="str">
        <f t="shared" ca="1" si="10"/>
        <v/>
      </c>
      <c r="AU24" s="50" t="str">
        <f t="shared" ca="1" si="10"/>
        <v/>
      </c>
      <c r="AV24" s="50" t="str">
        <f t="shared" ca="1" si="10"/>
        <v/>
      </c>
      <c r="AW24" s="50" t="str">
        <f t="shared" ca="1" si="10"/>
        <v/>
      </c>
      <c r="AX24" s="51" t="str">
        <f t="shared" ca="1" si="10"/>
        <v/>
      </c>
      <c r="AY24" s="52" t="str">
        <f t="shared" ca="1" si="10"/>
        <v/>
      </c>
      <c r="AZ24" s="37" t="str">
        <f t="shared" si="14"/>
        <v>0</v>
      </c>
      <c r="BA24" s="37" t="str">
        <f t="shared" si="11"/>
        <v>0</v>
      </c>
      <c r="BB24" s="37" t="str">
        <f t="shared" si="11"/>
        <v>0</v>
      </c>
      <c r="BC24" s="37" t="str">
        <f t="shared" si="11"/>
        <v>0</v>
      </c>
      <c r="BD24" s="37" t="str">
        <f t="shared" si="11"/>
        <v>0</v>
      </c>
      <c r="BE24" s="37" t="str">
        <f t="shared" si="11"/>
        <v>0</v>
      </c>
      <c r="BF24" s="37" t="str">
        <f t="shared" si="11"/>
        <v>0</v>
      </c>
      <c r="BG24" s="38"/>
      <c r="BH24" s="38"/>
      <c r="BI24" s="38"/>
      <c r="BJ24" s="38"/>
      <c r="BK24" s="38"/>
      <c r="BL24" s="38"/>
      <c r="BM24" s="38"/>
    </row>
    <row r="25" spans="1:65" ht="15" thickBot="1">
      <c r="B25" s="3" t="s">
        <v>66</v>
      </c>
      <c r="C25" s="39">
        <v>0.79166666666666663</v>
      </c>
      <c r="D25" s="40">
        <v>0.83333333333333337</v>
      </c>
      <c r="E25" s="105"/>
      <c r="F25" s="106"/>
      <c r="G25" s="106"/>
      <c r="H25" s="106"/>
      <c r="I25" s="106"/>
      <c r="J25" s="106"/>
      <c r="K25" s="106"/>
      <c r="L25" s="41">
        <f t="shared" ca="1" si="4"/>
        <v>0</v>
      </c>
      <c r="M25" s="42">
        <f t="shared" si="12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3825</v>
      </c>
      <c r="V25" s="46">
        <v>3825</v>
      </c>
      <c r="W25" s="46">
        <v>3825</v>
      </c>
      <c r="X25" s="46">
        <v>3825</v>
      </c>
      <c r="Y25" s="46">
        <v>3825</v>
      </c>
      <c r="Z25" s="46">
        <v>3825</v>
      </c>
      <c r="AA25" s="46">
        <v>3825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13"/>
        <v>0</v>
      </c>
      <c r="AJ25" s="49">
        <f t="shared" ca="1" si="8"/>
        <v>0</v>
      </c>
      <c r="AK25" s="50">
        <f t="shared" ca="1" si="8"/>
        <v>0</v>
      </c>
      <c r="AL25" s="50">
        <f t="shared" ca="1" si="8"/>
        <v>0</v>
      </c>
      <c r="AM25" s="50">
        <f t="shared" ca="1" si="8"/>
        <v>0</v>
      </c>
      <c r="AN25" s="50">
        <f t="shared" ca="1" si="8"/>
        <v>0</v>
      </c>
      <c r="AO25" s="50">
        <f t="shared" ca="1" si="8"/>
        <v>0</v>
      </c>
      <c r="AP25" s="51">
        <f t="shared" ca="1" si="8"/>
        <v>0</v>
      </c>
      <c r="AQ25" s="52">
        <f t="shared" ca="1" si="9"/>
        <v>0</v>
      </c>
      <c r="AR25" s="49" t="str">
        <f t="shared" ca="1" si="10"/>
        <v/>
      </c>
      <c r="AS25" s="50" t="str">
        <f t="shared" ca="1" si="10"/>
        <v/>
      </c>
      <c r="AT25" s="50" t="str">
        <f t="shared" ca="1" si="10"/>
        <v/>
      </c>
      <c r="AU25" s="50" t="str">
        <f t="shared" ca="1" si="10"/>
        <v/>
      </c>
      <c r="AV25" s="50" t="str">
        <f t="shared" ca="1" si="10"/>
        <v/>
      </c>
      <c r="AW25" s="50" t="str">
        <f t="shared" ca="1" si="10"/>
        <v/>
      </c>
      <c r="AX25" s="51" t="str">
        <f t="shared" ca="1" si="10"/>
        <v/>
      </c>
      <c r="AY25" s="52" t="str">
        <f t="shared" ca="1" si="10"/>
        <v/>
      </c>
      <c r="AZ25" s="37" t="str">
        <f t="shared" si="14"/>
        <v>0</v>
      </c>
      <c r="BA25" s="37" t="str">
        <f t="shared" si="11"/>
        <v>0</v>
      </c>
      <c r="BB25" s="37" t="str">
        <f t="shared" si="11"/>
        <v>0</v>
      </c>
      <c r="BC25" s="37" t="str">
        <f t="shared" si="11"/>
        <v>0</v>
      </c>
      <c r="BD25" s="37" t="str">
        <f t="shared" si="11"/>
        <v>0</v>
      </c>
      <c r="BE25" s="37" t="str">
        <f t="shared" si="11"/>
        <v>0</v>
      </c>
      <c r="BF25" s="37" t="str">
        <f t="shared" si="11"/>
        <v>0</v>
      </c>
      <c r="BG25" s="38"/>
      <c r="BH25" s="38"/>
      <c r="BI25" s="38"/>
      <c r="BJ25" s="38"/>
      <c r="BK25" s="38"/>
      <c r="BL25" s="38"/>
      <c r="BM25" s="38"/>
    </row>
    <row r="26" spans="1:65" ht="15" thickBot="1">
      <c r="B26" s="3" t="s">
        <v>66</v>
      </c>
      <c r="C26" s="39">
        <v>0.83333333333333337</v>
      </c>
      <c r="D26" s="40">
        <v>0.875</v>
      </c>
      <c r="E26" s="105"/>
      <c r="F26" s="106"/>
      <c r="G26" s="106"/>
      <c r="H26" s="106"/>
      <c r="I26" s="106"/>
      <c r="J26" s="106"/>
      <c r="K26" s="106"/>
      <c r="L26" s="41">
        <f t="shared" ca="1" si="4"/>
        <v>0</v>
      </c>
      <c r="M26" s="42">
        <f t="shared" si="12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3825</v>
      </c>
      <c r="V26" s="46">
        <v>3825</v>
      </c>
      <c r="W26" s="46">
        <v>3825</v>
      </c>
      <c r="X26" s="46">
        <v>3825</v>
      </c>
      <c r="Y26" s="46">
        <v>3825</v>
      </c>
      <c r="Z26" s="46">
        <v>3825</v>
      </c>
      <c r="AA26" s="46">
        <v>3825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35">
        <f t="shared" ca="1" si="13"/>
        <v>0</v>
      </c>
      <c r="AJ26" s="49">
        <f t="shared" ca="1" si="8"/>
        <v>0</v>
      </c>
      <c r="AK26" s="50">
        <f t="shared" ca="1" si="8"/>
        <v>0</v>
      </c>
      <c r="AL26" s="50">
        <f t="shared" ca="1" si="8"/>
        <v>0</v>
      </c>
      <c r="AM26" s="50">
        <f t="shared" ca="1" si="8"/>
        <v>0</v>
      </c>
      <c r="AN26" s="50">
        <f t="shared" ca="1" si="8"/>
        <v>0</v>
      </c>
      <c r="AO26" s="50">
        <f t="shared" ca="1" si="8"/>
        <v>0</v>
      </c>
      <c r="AP26" s="51">
        <f t="shared" ca="1" si="8"/>
        <v>0</v>
      </c>
      <c r="AQ26" s="52">
        <f t="shared" ca="1" si="9"/>
        <v>0</v>
      </c>
      <c r="AR26" s="49" t="str">
        <f t="shared" ca="1" si="10"/>
        <v/>
      </c>
      <c r="AS26" s="50" t="str">
        <f t="shared" ca="1" si="10"/>
        <v/>
      </c>
      <c r="AT26" s="50" t="str">
        <f t="shared" ca="1" si="10"/>
        <v/>
      </c>
      <c r="AU26" s="50" t="str">
        <f t="shared" ca="1" si="10"/>
        <v/>
      </c>
      <c r="AV26" s="50" t="str">
        <f t="shared" ca="1" si="10"/>
        <v/>
      </c>
      <c r="AW26" s="50" t="str">
        <f t="shared" ca="1" si="10"/>
        <v/>
      </c>
      <c r="AX26" s="51" t="str">
        <f t="shared" ca="1" si="10"/>
        <v/>
      </c>
      <c r="AY26" s="52" t="str">
        <f t="shared" ca="1" si="10"/>
        <v/>
      </c>
      <c r="AZ26" s="37" t="str">
        <f t="shared" si="14"/>
        <v>0</v>
      </c>
      <c r="BA26" s="37" t="str">
        <f t="shared" si="11"/>
        <v>0</v>
      </c>
      <c r="BB26" s="37" t="str">
        <f t="shared" si="11"/>
        <v>0</v>
      </c>
      <c r="BC26" s="37" t="str">
        <f t="shared" si="11"/>
        <v>0</v>
      </c>
      <c r="BD26" s="37" t="str">
        <f t="shared" si="11"/>
        <v>0</v>
      </c>
      <c r="BE26" s="37" t="str">
        <f t="shared" si="11"/>
        <v>0</v>
      </c>
      <c r="BF26" s="37" t="str">
        <f t="shared" si="11"/>
        <v>0</v>
      </c>
      <c r="BG26" s="38"/>
      <c r="BH26" s="38"/>
      <c r="BI26" s="38"/>
      <c r="BJ26" s="38"/>
      <c r="BK26" s="38"/>
      <c r="BL26" s="38"/>
      <c r="BM26" s="38"/>
    </row>
    <row r="27" spans="1:65" ht="15" thickBot="1">
      <c r="B27" s="3" t="s">
        <v>66</v>
      </c>
      <c r="C27" s="39">
        <v>0.875</v>
      </c>
      <c r="D27" s="40">
        <v>0.91666666666666663</v>
      </c>
      <c r="E27" s="105"/>
      <c r="F27" s="106"/>
      <c r="G27" s="106"/>
      <c r="H27" s="106"/>
      <c r="I27" s="106"/>
      <c r="J27" s="106"/>
      <c r="K27" s="106"/>
      <c r="L27" s="41">
        <f t="shared" ca="1" si="4"/>
        <v>0</v>
      </c>
      <c r="M27" s="42">
        <f t="shared" si="12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46">
        <v>3825</v>
      </c>
      <c r="V27" s="46">
        <v>3825</v>
      </c>
      <c r="W27" s="46">
        <v>3825</v>
      </c>
      <c r="X27" s="46">
        <v>3825</v>
      </c>
      <c r="Y27" s="46">
        <v>3825</v>
      </c>
      <c r="Z27" s="46">
        <v>3825</v>
      </c>
      <c r="AA27" s="46">
        <v>3825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35">
        <f t="shared" ca="1" si="13"/>
        <v>0</v>
      </c>
      <c r="AJ27" s="49">
        <f t="shared" ca="1" si="8"/>
        <v>0</v>
      </c>
      <c r="AK27" s="50">
        <f t="shared" ca="1" si="8"/>
        <v>0</v>
      </c>
      <c r="AL27" s="50">
        <f t="shared" ca="1" si="8"/>
        <v>0</v>
      </c>
      <c r="AM27" s="50">
        <f t="shared" ca="1" si="8"/>
        <v>0</v>
      </c>
      <c r="AN27" s="50">
        <f t="shared" ca="1" si="8"/>
        <v>0</v>
      </c>
      <c r="AO27" s="50">
        <f t="shared" ca="1" si="8"/>
        <v>0</v>
      </c>
      <c r="AP27" s="51">
        <f t="shared" ca="1" si="8"/>
        <v>0</v>
      </c>
      <c r="AQ27" s="52">
        <f t="shared" ca="1" si="9"/>
        <v>0</v>
      </c>
      <c r="AR27" s="49" t="str">
        <f t="shared" ca="1" si="10"/>
        <v/>
      </c>
      <c r="AS27" s="50" t="str">
        <f t="shared" ca="1" si="10"/>
        <v/>
      </c>
      <c r="AT27" s="50" t="str">
        <f t="shared" ca="1" si="10"/>
        <v/>
      </c>
      <c r="AU27" s="50" t="str">
        <f t="shared" ca="1" si="10"/>
        <v/>
      </c>
      <c r="AV27" s="50" t="str">
        <f t="shared" ca="1" si="10"/>
        <v/>
      </c>
      <c r="AW27" s="50" t="str">
        <f t="shared" ca="1" si="10"/>
        <v/>
      </c>
      <c r="AX27" s="51" t="str">
        <f t="shared" ca="1" si="10"/>
        <v/>
      </c>
      <c r="AY27" s="52" t="str">
        <f t="shared" ca="1" si="10"/>
        <v/>
      </c>
      <c r="AZ27" s="37" t="str">
        <f t="shared" si="14"/>
        <v>0</v>
      </c>
      <c r="BA27" s="37" t="str">
        <f t="shared" si="11"/>
        <v>0</v>
      </c>
      <c r="BB27" s="37" t="str">
        <f t="shared" si="11"/>
        <v>0</v>
      </c>
      <c r="BC27" s="37" t="str">
        <f t="shared" si="11"/>
        <v>0</v>
      </c>
      <c r="BD27" s="37" t="str">
        <f t="shared" si="11"/>
        <v>0</v>
      </c>
      <c r="BE27" s="37" t="str">
        <f t="shared" si="11"/>
        <v>0</v>
      </c>
      <c r="BF27" s="37" t="str">
        <f t="shared" si="11"/>
        <v>0</v>
      </c>
      <c r="BG27" s="38"/>
      <c r="BH27" s="38"/>
      <c r="BI27" s="38"/>
      <c r="BJ27" s="38"/>
      <c r="BK27" s="38"/>
      <c r="BL27" s="38"/>
      <c r="BM27" s="38"/>
    </row>
    <row r="28" spans="1:65" ht="15" thickBot="1">
      <c r="B28" s="3" t="s">
        <v>66</v>
      </c>
      <c r="C28" s="39">
        <v>0.91666666666666663</v>
      </c>
      <c r="D28" s="40">
        <v>0.95833333333333337</v>
      </c>
      <c r="E28" s="105"/>
      <c r="F28" s="106"/>
      <c r="G28" s="106"/>
      <c r="H28" s="106"/>
      <c r="I28" s="106"/>
      <c r="J28" s="106"/>
      <c r="K28" s="106"/>
      <c r="L28" s="41">
        <f t="shared" ca="1" si="4"/>
        <v>0</v>
      </c>
      <c r="M28" s="42">
        <f t="shared" si="12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46">
        <v>3825</v>
      </c>
      <c r="V28" s="46">
        <v>3825</v>
      </c>
      <c r="W28" s="46">
        <v>3825</v>
      </c>
      <c r="X28" s="46">
        <v>3825</v>
      </c>
      <c r="Y28" s="46">
        <v>3825</v>
      </c>
      <c r="Z28" s="46">
        <v>3825</v>
      </c>
      <c r="AA28" s="46">
        <v>3825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35">
        <f t="shared" ca="1" si="13"/>
        <v>0</v>
      </c>
      <c r="AJ28" s="49">
        <f t="shared" ca="1" si="8"/>
        <v>0</v>
      </c>
      <c r="AK28" s="50">
        <f t="shared" ca="1" si="8"/>
        <v>0</v>
      </c>
      <c r="AL28" s="50">
        <f t="shared" ca="1" si="8"/>
        <v>0</v>
      </c>
      <c r="AM28" s="50">
        <f t="shared" ca="1" si="8"/>
        <v>0</v>
      </c>
      <c r="AN28" s="50">
        <f t="shared" ca="1" si="8"/>
        <v>0</v>
      </c>
      <c r="AO28" s="50">
        <f t="shared" ca="1" si="8"/>
        <v>0</v>
      </c>
      <c r="AP28" s="51">
        <f t="shared" ca="1" si="8"/>
        <v>0</v>
      </c>
      <c r="AQ28" s="52">
        <f t="shared" ca="1" si="9"/>
        <v>0</v>
      </c>
      <c r="AR28" s="49" t="str">
        <f t="shared" ca="1" si="10"/>
        <v/>
      </c>
      <c r="AS28" s="50" t="str">
        <f t="shared" ca="1" si="10"/>
        <v/>
      </c>
      <c r="AT28" s="50" t="str">
        <f t="shared" ca="1" si="10"/>
        <v/>
      </c>
      <c r="AU28" s="50" t="str">
        <f t="shared" ca="1" si="10"/>
        <v/>
      </c>
      <c r="AV28" s="50" t="str">
        <f t="shared" ca="1" si="10"/>
        <v/>
      </c>
      <c r="AW28" s="50" t="str">
        <f t="shared" ca="1" si="10"/>
        <v/>
      </c>
      <c r="AX28" s="51" t="str">
        <f t="shared" ca="1" si="10"/>
        <v/>
      </c>
      <c r="AY28" s="52" t="str">
        <f t="shared" ca="1" si="10"/>
        <v/>
      </c>
      <c r="AZ28" s="37" t="str">
        <f t="shared" si="14"/>
        <v>0</v>
      </c>
      <c r="BA28" s="37" t="str">
        <f t="shared" si="11"/>
        <v>0</v>
      </c>
      <c r="BB28" s="37" t="str">
        <f t="shared" si="11"/>
        <v>0</v>
      </c>
      <c r="BC28" s="37" t="str">
        <f t="shared" si="11"/>
        <v>0</v>
      </c>
      <c r="BD28" s="37" t="str">
        <f t="shared" si="11"/>
        <v>0</v>
      </c>
      <c r="BE28" s="37" t="str">
        <f t="shared" si="11"/>
        <v>0</v>
      </c>
      <c r="BF28" s="37" t="str">
        <f t="shared" si="11"/>
        <v>0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66</v>
      </c>
      <c r="C29" s="54">
        <v>0.95833333333333337</v>
      </c>
      <c r="D29" s="55">
        <v>0</v>
      </c>
      <c r="E29" s="109"/>
      <c r="F29" s="110"/>
      <c r="G29" s="110"/>
      <c r="H29" s="110"/>
      <c r="I29" s="110"/>
      <c r="J29" s="110"/>
      <c r="K29" s="110"/>
      <c r="L29" s="56">
        <f t="shared" ca="1" si="4"/>
        <v>0</v>
      </c>
      <c r="M29" s="57">
        <f t="shared" si="12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46">
        <v>2125</v>
      </c>
      <c r="V29" s="46">
        <v>2125</v>
      </c>
      <c r="W29" s="46">
        <v>2125</v>
      </c>
      <c r="X29" s="46">
        <v>2125</v>
      </c>
      <c r="Y29" s="46">
        <v>2125</v>
      </c>
      <c r="Z29" s="46">
        <v>2125</v>
      </c>
      <c r="AA29" s="46">
        <v>2125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13"/>
        <v>0</v>
      </c>
      <c r="AJ29" s="64">
        <f t="shared" ca="1" si="8"/>
        <v>0</v>
      </c>
      <c r="AK29" s="65">
        <f t="shared" ca="1" si="8"/>
        <v>0</v>
      </c>
      <c r="AL29" s="65">
        <f t="shared" ca="1" si="8"/>
        <v>0</v>
      </c>
      <c r="AM29" s="65">
        <f t="shared" ca="1" si="8"/>
        <v>0</v>
      </c>
      <c r="AN29" s="65">
        <f t="shared" ca="1" si="8"/>
        <v>0</v>
      </c>
      <c r="AO29" s="65">
        <f t="shared" ca="1" si="8"/>
        <v>0</v>
      </c>
      <c r="AP29" s="66">
        <f t="shared" ca="1" si="8"/>
        <v>0</v>
      </c>
      <c r="AQ29" s="67">
        <f t="shared" ca="1" si="9"/>
        <v>0</v>
      </c>
      <c r="AR29" s="64" t="str">
        <f t="shared" ca="1" si="10"/>
        <v/>
      </c>
      <c r="AS29" s="65" t="str">
        <f t="shared" ca="1" si="10"/>
        <v/>
      </c>
      <c r="AT29" s="65" t="str">
        <f t="shared" ca="1" si="10"/>
        <v/>
      </c>
      <c r="AU29" s="65" t="str">
        <f t="shared" ca="1" si="10"/>
        <v/>
      </c>
      <c r="AV29" s="65" t="str">
        <f t="shared" ca="1" si="10"/>
        <v/>
      </c>
      <c r="AW29" s="65" t="str">
        <f t="shared" ca="1" si="10"/>
        <v/>
      </c>
      <c r="AX29" s="66" t="str">
        <f t="shared" ca="1" si="10"/>
        <v/>
      </c>
      <c r="AY29" s="67" t="str">
        <f t="shared" ca="1" si="10"/>
        <v/>
      </c>
      <c r="AZ29" s="37" t="str">
        <f t="shared" si="14"/>
        <v>0</v>
      </c>
      <c r="BA29" s="37" t="str">
        <f t="shared" si="11"/>
        <v>0</v>
      </c>
      <c r="BB29" s="37" t="str">
        <f t="shared" si="11"/>
        <v>0</v>
      </c>
      <c r="BC29" s="37" t="str">
        <f t="shared" si="11"/>
        <v>0</v>
      </c>
      <c r="BD29" s="37" t="str">
        <f t="shared" si="11"/>
        <v>0</v>
      </c>
      <c r="BE29" s="37" t="str">
        <f t="shared" si="11"/>
        <v>0</v>
      </c>
      <c r="BF29" s="37" t="str">
        <f t="shared" si="11"/>
        <v>0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0</v>
      </c>
      <c r="N30" s="70">
        <f t="shared" si="15"/>
        <v>0</v>
      </c>
      <c r="O30" s="70">
        <f t="shared" si="15"/>
        <v>0</v>
      </c>
      <c r="P30" s="70">
        <f t="shared" si="15"/>
        <v>0</v>
      </c>
      <c r="Q30" s="70">
        <f t="shared" si="15"/>
        <v>0</v>
      </c>
      <c r="R30" s="70">
        <f t="shared" si="15"/>
        <v>0</v>
      </c>
      <c r="S30" s="70">
        <f t="shared" si="15"/>
        <v>0</v>
      </c>
      <c r="T30" s="71">
        <f t="shared" ca="1" si="15"/>
        <v>0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0</v>
      </c>
      <c r="AC30" s="70">
        <f t="shared" ca="1" si="16"/>
        <v>0</v>
      </c>
      <c r="AD30" s="70">
        <f t="shared" ca="1" si="16"/>
        <v>0</v>
      </c>
      <c r="AE30" s="70">
        <f t="shared" ca="1" si="16"/>
        <v>0</v>
      </c>
      <c r="AF30" s="70">
        <f t="shared" ca="1" si="16"/>
        <v>0</v>
      </c>
      <c r="AG30" s="70">
        <f t="shared" ca="1" si="16"/>
        <v>0</v>
      </c>
      <c r="AH30" s="70">
        <f t="shared" ca="1" si="16"/>
        <v>0</v>
      </c>
      <c r="AI30" s="71">
        <f ca="1">SUM(AI6:AI29)</f>
        <v>0</v>
      </c>
      <c r="AJ30" s="70">
        <f t="shared" ca="1" si="16"/>
        <v>0</v>
      </c>
      <c r="AK30" s="70">
        <f t="shared" ca="1" si="16"/>
        <v>0</v>
      </c>
      <c r="AL30" s="70">
        <f t="shared" ca="1" si="16"/>
        <v>0</v>
      </c>
      <c r="AM30" s="70">
        <f t="shared" ca="1" si="16"/>
        <v>0</v>
      </c>
      <c r="AN30" s="70">
        <f t="shared" ca="1" si="16"/>
        <v>0</v>
      </c>
      <c r="AO30" s="70">
        <f t="shared" ca="1" si="16"/>
        <v>0</v>
      </c>
      <c r="AP30" s="70">
        <f t="shared" ca="1" si="16"/>
        <v>0</v>
      </c>
      <c r="AQ30" s="71">
        <f t="shared" ca="1" si="16"/>
        <v>0</v>
      </c>
      <c r="AR30" s="70" t="e">
        <f t="shared" ref="AR30:AY30" ca="1" si="17">AB30/AJ30</f>
        <v>#DIV/0!</v>
      </c>
      <c r="AS30" s="70" t="e">
        <f t="shared" ca="1" si="17"/>
        <v>#DIV/0!</v>
      </c>
      <c r="AT30" s="70" t="e">
        <f t="shared" ca="1" si="17"/>
        <v>#DIV/0!</v>
      </c>
      <c r="AU30" s="70" t="e">
        <f t="shared" ca="1" si="17"/>
        <v>#DIV/0!</v>
      </c>
      <c r="AV30" s="70" t="e">
        <f t="shared" ca="1" si="17"/>
        <v>#DIV/0!</v>
      </c>
      <c r="AW30" s="70" t="e">
        <f t="shared" ca="1" si="17"/>
        <v>#DIV/0!</v>
      </c>
      <c r="AX30" s="70" t="e">
        <f t="shared" ca="1" si="17"/>
        <v>#DIV/0!</v>
      </c>
      <c r="AY30" s="72" t="e">
        <f t="shared" ca="1" si="17"/>
        <v>#DIV/0!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150000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7" t="s">
        <v>31</v>
      </c>
      <c r="M33" s="78" t="e">
        <f ca="1">AI30/AQ30</f>
        <v>#DIV/0!</v>
      </c>
      <c r="N33" s="82"/>
      <c r="O33" s="69"/>
      <c r="P33" s="79"/>
      <c r="Q33" s="74"/>
      <c r="S33" s="69"/>
      <c r="T33" s="77"/>
      <c r="U33" s="68"/>
      <c r="V33" s="80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 t="e">
        <f ca="1">AQ32/AQ30</f>
        <v>#DIV/0!</v>
      </c>
      <c r="AR33" s="68"/>
      <c r="AS33" s="68"/>
      <c r="AT33" s="68"/>
      <c r="AU33" s="68"/>
      <c r="AV33" s="68"/>
      <c r="AW33" s="68"/>
      <c r="AX33" s="68"/>
      <c r="AY33" s="84">
        <f ca="1">M32-AY32</f>
        <v>150000</v>
      </c>
      <c r="AZ33" s="73">
        <f ca="1">AQ30*70%</f>
        <v>0</v>
      </c>
      <c r="BA33" s="73"/>
      <c r="BB33" s="73">
        <f ca="1">BA33+AZ33</f>
        <v>0</v>
      </c>
      <c r="BC33" s="73">
        <f ca="1">AY32</f>
        <v>0</v>
      </c>
      <c r="BD33" s="73" t="e">
        <f ca="1">BC33/BB33</f>
        <v>#DIV/0!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7" t="s">
        <v>32</v>
      </c>
      <c r="M34" s="85" t="e">
        <f ca="1">M33*3</f>
        <v>#DIV/0!</v>
      </c>
      <c r="N34" s="86"/>
      <c r="O34" s="68"/>
      <c r="P34" s="68"/>
      <c r="Q34" s="68"/>
      <c r="R34" s="68"/>
      <c r="S34" s="68"/>
      <c r="T34" s="80"/>
      <c r="U34" s="80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6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94"/>
    </row>
    <row r="37" spans="1:58">
      <c r="M37">
        <f ca="1">M4</f>
        <v>4</v>
      </c>
      <c r="N37">
        <f t="shared" ref="N37:S37" ca="1" si="18">N4</f>
        <v>4</v>
      </c>
      <c r="O37">
        <f t="shared" ca="1" si="18"/>
        <v>5</v>
      </c>
      <c r="P37">
        <f t="shared" ca="1" si="18"/>
        <v>5</v>
      </c>
      <c r="Q37">
        <f t="shared" ca="1" si="18"/>
        <v>5</v>
      </c>
      <c r="R37">
        <f t="shared" ca="1" si="18"/>
        <v>4</v>
      </c>
      <c r="S37">
        <f t="shared" ca="1" si="18"/>
        <v>4</v>
      </c>
    </row>
    <row r="38" spans="1:58" s="96" customFormat="1" ht="15.6">
      <c r="A38" s="95" t="s">
        <v>67</v>
      </c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4">
      <c r="A49" s="97"/>
      <c r="B49" s="97"/>
    </row>
    <row r="50" spans="1:4">
      <c r="A50" s="97"/>
      <c r="B50" s="97"/>
    </row>
    <row r="51" spans="1:4">
      <c r="A51" s="97"/>
      <c r="B51" s="97"/>
    </row>
    <row r="52" spans="1:4">
      <c r="C52" s="2"/>
      <c r="D52" s="98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69" priority="2" operator="containsText" text="Paid">
      <formula>NOT(ISERROR(SEARCH("Paid",B6)))</formula>
    </cfRule>
    <cfRule type="containsText" dxfId="68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4"/>
  <sheetViews>
    <sheetView zoomScale="86" zoomScaleNormal="86" workbookViewId="0">
      <selection activeCell="A26" sqref="A26"/>
    </sheetView>
  </sheetViews>
  <sheetFormatPr defaultRowHeight="14.4"/>
  <cols>
    <col min="1" max="1" width="22.33203125" bestFit="1" customWidth="1"/>
    <col min="2" max="2" width="15.109375" bestFit="1" customWidth="1"/>
    <col min="3" max="3" width="8.44140625" bestFit="1" customWidth="1"/>
    <col min="4" max="4" width="8.33203125" bestFit="1" customWidth="1"/>
    <col min="5" max="5" width="6.55468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6.109375" bestFit="1" customWidth="1"/>
    <col min="12" max="12" width="17.6640625" bestFit="1" customWidth="1"/>
    <col min="13" max="13" width="17" bestFit="1" customWidth="1"/>
    <col min="14" max="14" width="9.44140625" bestFit="1" customWidth="1"/>
    <col min="15" max="15" width="8.44140625" bestFit="1" customWidth="1"/>
    <col min="16" max="16" width="9" bestFit="1" customWidth="1"/>
    <col min="17" max="17" width="8.44140625" bestFit="1" customWidth="1"/>
    <col min="18" max="18" width="13.109375" bestFit="1" customWidth="1"/>
    <col min="19" max="19" width="8" bestFit="1" customWidth="1"/>
    <col min="20" max="20" width="15.109375" bestFit="1" customWidth="1"/>
    <col min="21" max="21" width="10.5546875" bestFit="1" customWidth="1"/>
    <col min="22" max="25" width="10.109375" bestFit="1" customWidth="1"/>
    <col min="26" max="27" width="10.5546875" bestFit="1" customWidth="1"/>
    <col min="28" max="28" width="10.88671875" hidden="1" customWidth="1"/>
    <col min="29" max="29" width="11.33203125" hidden="1" customWidth="1"/>
    <col min="30" max="34" width="12.33203125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8.44140625" hidden="1" customWidth="1"/>
    <col min="45" max="45" width="9.44140625" hidden="1" customWidth="1"/>
    <col min="46" max="46" width="8.44140625" hidden="1" customWidth="1"/>
    <col min="47" max="47" width="9" hidden="1" customWidth="1"/>
    <col min="48" max="48" width="8.44140625" hidden="1" customWidth="1"/>
    <col min="49" max="49" width="9" hidden="1" customWidth="1"/>
    <col min="50" max="50" width="8.33203125" hidden="1" customWidth="1"/>
    <col min="51" max="51" width="17.6640625" bestFit="1" customWidth="1"/>
    <col min="52" max="52" width="10.109375" bestFit="1" customWidth="1"/>
    <col min="53" max="54" width="10.5546875" bestFit="1" customWidth="1"/>
    <col min="55" max="55" width="11.5546875" bestFit="1" customWidth="1"/>
    <col min="56" max="56" width="11.5546875" customWidth="1"/>
    <col min="57" max="57" width="10.109375" bestFit="1" customWidth="1"/>
    <col min="58" max="58" width="11.109375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  <col min="67" max="67" width="5.44140625" bestFit="1" customWidth="1"/>
    <col min="68" max="68" width="2.109375" bestFit="1" customWidth="1"/>
    <col min="69" max="73" width="2.6640625" bestFit="1" customWidth="1"/>
    <col min="77" max="77" width="6.33203125" bestFit="1" customWidth="1"/>
    <col min="78" max="78" width="2.6640625" bestFit="1" customWidth="1"/>
  </cols>
  <sheetData>
    <row r="1" spans="1:78" ht="15" customHeight="1">
      <c r="A1" s="314">
        <v>43466</v>
      </c>
      <c r="B1" s="315" t="s">
        <v>70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</row>
    <row r="2" spans="1:78" ht="15.75" customHeight="1" thickBot="1">
      <c r="A2" s="314"/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O2" s="1">
        <v>500</v>
      </c>
      <c r="BP2">
        <v>6</v>
      </c>
    </row>
    <row r="3" spans="1:78" ht="15" thickBot="1">
      <c r="A3" s="2">
        <f>DAY(DATE(YEAR(A1),MONTH(A1)+1,1)-1)</f>
        <v>31</v>
      </c>
      <c r="B3" s="3"/>
      <c r="C3" s="317" t="s">
        <v>0</v>
      </c>
      <c r="D3" s="318"/>
      <c r="E3" s="319" t="s">
        <v>1</v>
      </c>
      <c r="F3" s="320"/>
      <c r="G3" s="320"/>
      <c r="H3" s="320"/>
      <c r="I3" s="320"/>
      <c r="J3" s="320"/>
      <c r="K3" s="321"/>
      <c r="L3" s="4" t="s">
        <v>2</v>
      </c>
      <c r="M3" s="322" t="s">
        <v>3</v>
      </c>
      <c r="N3" s="323"/>
      <c r="O3" s="323"/>
      <c r="P3" s="323"/>
      <c r="Q3" s="323"/>
      <c r="R3" s="323"/>
      <c r="S3" s="323"/>
      <c r="T3" s="324" t="s">
        <v>4</v>
      </c>
      <c r="U3" s="327" t="s">
        <v>5</v>
      </c>
      <c r="V3" s="327"/>
      <c r="W3" s="327"/>
      <c r="X3" s="327"/>
      <c r="Y3" s="327"/>
      <c r="Z3" s="327"/>
      <c r="AA3" s="328"/>
      <c r="AB3" s="302" t="s">
        <v>6</v>
      </c>
      <c r="AC3" s="303"/>
      <c r="AD3" s="303"/>
      <c r="AE3" s="303"/>
      <c r="AF3" s="303"/>
      <c r="AG3" s="303"/>
      <c r="AH3" s="303"/>
      <c r="AI3" s="335" t="s">
        <v>7</v>
      </c>
      <c r="AJ3" s="303" t="s">
        <v>8</v>
      </c>
      <c r="AK3" s="303"/>
      <c r="AL3" s="303"/>
      <c r="AM3" s="303"/>
      <c r="AN3" s="303"/>
      <c r="AO3" s="303"/>
      <c r="AP3" s="303"/>
      <c r="AQ3" s="329" t="s">
        <v>9</v>
      </c>
      <c r="AR3" s="303" t="s">
        <v>10</v>
      </c>
      <c r="AS3" s="303"/>
      <c r="AT3" s="303"/>
      <c r="AU3" s="303"/>
      <c r="AV3" s="303"/>
      <c r="AW3" s="303"/>
      <c r="AX3" s="303"/>
      <c r="AY3" s="329" t="s">
        <v>11</v>
      </c>
      <c r="AZ3" s="302" t="s">
        <v>12</v>
      </c>
      <c r="BA3" s="303"/>
      <c r="BB3" s="303"/>
      <c r="BC3" s="303"/>
      <c r="BD3" s="303"/>
      <c r="BE3" s="303"/>
      <c r="BF3" s="304"/>
      <c r="BG3" s="305" t="s">
        <v>13</v>
      </c>
      <c r="BH3" s="306"/>
      <c r="BI3" s="306"/>
      <c r="BJ3" s="306"/>
      <c r="BK3" s="306"/>
      <c r="BL3" s="306"/>
      <c r="BM3" s="307"/>
      <c r="BO3">
        <v>2500</v>
      </c>
      <c r="BP3">
        <v>6</v>
      </c>
    </row>
    <row r="4" spans="1:78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32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336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330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330"/>
      <c r="AZ4" s="311" t="s">
        <v>14</v>
      </c>
      <c r="BA4" s="312"/>
      <c r="BB4" s="312"/>
      <c r="BC4" s="312"/>
      <c r="BD4" s="312"/>
      <c r="BE4" s="312"/>
      <c r="BF4" s="313"/>
      <c r="BG4" s="308"/>
      <c r="BH4" s="309"/>
      <c r="BI4" s="309"/>
      <c r="BJ4" s="309"/>
      <c r="BK4" s="309"/>
      <c r="BL4" s="309"/>
      <c r="BM4" s="310"/>
      <c r="BO4">
        <v>3500</v>
      </c>
      <c r="BP4">
        <v>6</v>
      </c>
    </row>
    <row r="5" spans="1:7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42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37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30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30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6</v>
      </c>
    </row>
    <row r="6" spans="1:78" ht="15" thickBot="1">
      <c r="A6" s="10">
        <v>43497</v>
      </c>
      <c r="B6" s="3" t="s">
        <v>65</v>
      </c>
      <c r="C6" s="22">
        <v>0</v>
      </c>
      <c r="D6" s="23">
        <v>4.1666666666666664E-2</v>
      </c>
      <c r="E6">
        <v>5.0000000000000001E-3</v>
      </c>
      <c r="F6">
        <v>2E-3</v>
      </c>
      <c r="G6">
        <v>2E-3</v>
      </c>
      <c r="H6">
        <v>0</v>
      </c>
      <c r="I6">
        <v>1E-3</v>
      </c>
      <c r="J6">
        <v>8.9999999999999993E-3</v>
      </c>
      <c r="K6">
        <v>1E-3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2975</v>
      </c>
      <c r="V6" s="29">
        <v>2975</v>
      </c>
      <c r="W6" s="29">
        <v>2975</v>
      </c>
      <c r="X6" s="29">
        <v>2975</v>
      </c>
      <c r="Y6" s="29">
        <v>2975</v>
      </c>
      <c r="Z6" s="29">
        <v>2975</v>
      </c>
      <c r="AA6" s="29">
        <v>2975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>IFERROR(U6/6/E6,"0")</f>
        <v>99166.666666666657</v>
      </c>
      <c r="BA6" s="37">
        <f t="shared" ref="BA6:BF29" si="12">IFERROR(V6/6/F6,"0")</f>
        <v>247916.66666666666</v>
      </c>
      <c r="BB6" s="37">
        <f t="shared" si="12"/>
        <v>247916.66666666666</v>
      </c>
      <c r="BC6" s="37" t="str">
        <f t="shared" si="12"/>
        <v>0</v>
      </c>
      <c r="BD6" s="37">
        <f t="shared" si="12"/>
        <v>495833.33333333331</v>
      </c>
      <c r="BE6" s="37">
        <f t="shared" si="12"/>
        <v>55092.592592592591</v>
      </c>
      <c r="BF6" s="37">
        <f t="shared" si="12"/>
        <v>495833.33333333331</v>
      </c>
      <c r="BG6" s="38"/>
      <c r="BH6" s="38"/>
      <c r="BI6" s="38"/>
      <c r="BJ6" s="38"/>
      <c r="BK6" s="38"/>
      <c r="BL6" s="38"/>
      <c r="BM6" s="38"/>
      <c r="BO6">
        <v>4500</v>
      </c>
      <c r="BP6">
        <v>6</v>
      </c>
      <c r="BY6">
        <v>0</v>
      </c>
      <c r="BZ6">
        <v>6</v>
      </c>
    </row>
    <row r="7" spans="1:78" ht="15" thickBot="1">
      <c r="A7" s="10">
        <v>43525</v>
      </c>
      <c r="B7" s="3" t="s">
        <v>65</v>
      </c>
      <c r="C7" s="39">
        <v>4.1666666666666664E-2</v>
      </c>
      <c r="D7" s="40">
        <v>8.3333333333333329E-2</v>
      </c>
      <c r="E7">
        <v>5.0000000000000001E-3</v>
      </c>
      <c r="F7">
        <v>0</v>
      </c>
      <c r="G7">
        <v>0</v>
      </c>
      <c r="H7">
        <v>3.0000000000000001E-3</v>
      </c>
      <c r="I7">
        <v>3.0000000000000001E-3</v>
      </c>
      <c r="J7">
        <v>7.0000000000000001E-3</v>
      </c>
      <c r="K7">
        <v>2E-3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2975</v>
      </c>
      <c r="V7" s="29">
        <v>2975</v>
      </c>
      <c r="W7" s="29">
        <v>2975</v>
      </c>
      <c r="X7" s="29">
        <v>2975</v>
      </c>
      <c r="Y7" s="29">
        <v>2975</v>
      </c>
      <c r="Z7" s="29">
        <v>2975</v>
      </c>
      <c r="AA7" s="29">
        <v>2975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21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13">IFERROR(U7/6/E7,"0")</f>
        <v>99166.666666666657</v>
      </c>
      <c r="BA7" s="37" t="str">
        <f t="shared" si="12"/>
        <v>0</v>
      </c>
      <c r="BB7" s="37" t="str">
        <f t="shared" si="12"/>
        <v>0</v>
      </c>
      <c r="BC7" s="37">
        <f t="shared" si="12"/>
        <v>165277.77777777778</v>
      </c>
      <c r="BD7" s="37">
        <f t="shared" si="12"/>
        <v>165277.77777777778</v>
      </c>
      <c r="BE7" s="37">
        <f t="shared" si="12"/>
        <v>70833.333333333328</v>
      </c>
      <c r="BF7" s="37">
        <f t="shared" si="12"/>
        <v>247916.66666666666</v>
      </c>
      <c r="BG7" s="38"/>
      <c r="BH7" s="38"/>
      <c r="BI7" s="38"/>
      <c r="BJ7" s="38"/>
      <c r="BK7" s="38"/>
      <c r="BL7" s="38"/>
      <c r="BM7" s="38"/>
      <c r="BO7">
        <v>4800</v>
      </c>
      <c r="BP7">
        <v>6</v>
      </c>
      <c r="BY7">
        <v>3000</v>
      </c>
      <c r="BZ7">
        <v>6</v>
      </c>
    </row>
    <row r="8" spans="1:78" ht="15" thickBot="1">
      <c r="A8" s="10">
        <v>43556</v>
      </c>
      <c r="B8" s="3" t="s">
        <v>65</v>
      </c>
      <c r="C8" s="39">
        <v>8.3333333333333329E-2</v>
      </c>
      <c r="D8" s="40">
        <v>0.125</v>
      </c>
      <c r="E8">
        <v>0</v>
      </c>
      <c r="F8">
        <v>0</v>
      </c>
      <c r="G8">
        <v>0</v>
      </c>
      <c r="H8">
        <v>7.0000000000000001E-3</v>
      </c>
      <c r="I8">
        <v>0</v>
      </c>
      <c r="J8">
        <v>2E-3</v>
      </c>
      <c r="K8">
        <v>3.0000000000000001E-3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2975</v>
      </c>
      <c r="V8" s="29">
        <v>2975</v>
      </c>
      <c r="W8" s="29">
        <v>2975</v>
      </c>
      <c r="X8" s="29">
        <v>2975</v>
      </c>
      <c r="Y8" s="29">
        <v>2975</v>
      </c>
      <c r="Z8" s="29">
        <v>2975</v>
      </c>
      <c r="AA8" s="29">
        <v>2975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21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 t="str">
        <f t="shared" si="13"/>
        <v>0</v>
      </c>
      <c r="BA8" s="37" t="str">
        <f t="shared" si="12"/>
        <v>0</v>
      </c>
      <c r="BB8" s="37" t="str">
        <f t="shared" si="12"/>
        <v>0</v>
      </c>
      <c r="BC8" s="37">
        <f t="shared" si="12"/>
        <v>70833.333333333328</v>
      </c>
      <c r="BD8" s="37" t="str">
        <f t="shared" si="12"/>
        <v>0</v>
      </c>
      <c r="BE8" s="37">
        <f t="shared" si="12"/>
        <v>247916.66666666666</v>
      </c>
      <c r="BF8" s="37">
        <f t="shared" si="12"/>
        <v>165277.77777777778</v>
      </c>
      <c r="BG8" s="38"/>
      <c r="BH8" s="38"/>
      <c r="BI8" s="38"/>
      <c r="BJ8" s="38"/>
      <c r="BK8" s="38"/>
      <c r="BL8" s="38"/>
      <c r="BM8" s="38"/>
      <c r="BO8">
        <v>5100</v>
      </c>
      <c r="BP8">
        <v>6</v>
      </c>
      <c r="BY8">
        <v>5000</v>
      </c>
      <c r="BZ8">
        <v>6</v>
      </c>
    </row>
    <row r="9" spans="1:78" ht="15" thickBot="1">
      <c r="A9" s="10">
        <v>43586</v>
      </c>
      <c r="B9" s="3" t="s">
        <v>65</v>
      </c>
      <c r="C9" s="39">
        <v>0.125</v>
      </c>
      <c r="D9" s="40">
        <v>0.16666666666666666</v>
      </c>
      <c r="E9">
        <v>1E-3</v>
      </c>
      <c r="F9">
        <v>0</v>
      </c>
      <c r="G9">
        <v>0</v>
      </c>
      <c r="H9">
        <v>0</v>
      </c>
      <c r="I9">
        <v>0</v>
      </c>
      <c r="J9">
        <v>0</v>
      </c>
      <c r="K9">
        <v>1E-3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2975</v>
      </c>
      <c r="V9" s="29">
        <v>2975</v>
      </c>
      <c r="W9" s="29">
        <v>2975</v>
      </c>
      <c r="X9" s="29">
        <v>2975</v>
      </c>
      <c r="Y9" s="29">
        <v>2975</v>
      </c>
      <c r="Z9" s="29">
        <v>2975</v>
      </c>
      <c r="AA9" s="29">
        <v>2975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21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3"/>
        <v>495833.33333333331</v>
      </c>
      <c r="BA9" s="37" t="str">
        <f t="shared" si="12"/>
        <v>0</v>
      </c>
      <c r="BB9" s="37" t="str">
        <f t="shared" si="12"/>
        <v>0</v>
      </c>
      <c r="BC9" s="37" t="str">
        <f t="shared" si="12"/>
        <v>0</v>
      </c>
      <c r="BD9" s="37" t="str">
        <f t="shared" si="12"/>
        <v>0</v>
      </c>
      <c r="BE9" s="37" t="str">
        <f t="shared" si="12"/>
        <v>0</v>
      </c>
      <c r="BF9" s="37">
        <f t="shared" si="12"/>
        <v>495833.33333333331</v>
      </c>
      <c r="BG9" s="38"/>
      <c r="BH9" s="38"/>
      <c r="BI9" s="38"/>
      <c r="BJ9" s="38"/>
      <c r="BK9" s="38"/>
      <c r="BL9" s="38"/>
      <c r="BM9" s="38"/>
      <c r="BO9">
        <v>5150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65</v>
      </c>
      <c r="C10" s="39">
        <v>0.16666666666666666</v>
      </c>
      <c r="D10" s="40">
        <v>0.20833333333333334</v>
      </c>
      <c r="E10">
        <v>0</v>
      </c>
      <c r="F10">
        <v>0</v>
      </c>
      <c r="G10">
        <v>4.0000000000000001E-3</v>
      </c>
      <c r="H10">
        <v>2E-3</v>
      </c>
      <c r="I10">
        <v>1E-3</v>
      </c>
      <c r="J10">
        <v>0</v>
      </c>
      <c r="K10">
        <v>1E-3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2975</v>
      </c>
      <c r="V10" s="29">
        <v>2975</v>
      </c>
      <c r="W10" s="29">
        <v>2975</v>
      </c>
      <c r="X10" s="29">
        <v>2975</v>
      </c>
      <c r="Y10" s="29">
        <v>2975</v>
      </c>
      <c r="Z10" s="29">
        <v>2975</v>
      </c>
      <c r="AA10" s="29">
        <v>2975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21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 t="str">
        <f t="shared" si="12"/>
        <v>0</v>
      </c>
      <c r="BB10" s="37">
        <f t="shared" si="12"/>
        <v>123958.33333333333</v>
      </c>
      <c r="BC10" s="37">
        <f t="shared" si="12"/>
        <v>247916.66666666666</v>
      </c>
      <c r="BD10" s="37">
        <f t="shared" si="12"/>
        <v>495833.33333333331</v>
      </c>
      <c r="BE10" s="37" t="str">
        <f t="shared" si="12"/>
        <v>0</v>
      </c>
      <c r="BF10" s="37">
        <f t="shared" si="12"/>
        <v>495833.33333333331</v>
      </c>
      <c r="BG10" s="38"/>
      <c r="BH10" s="38"/>
      <c r="BI10" s="38"/>
      <c r="BJ10" s="38"/>
      <c r="BK10" s="38"/>
      <c r="BL10" s="38"/>
      <c r="BM10" s="38"/>
      <c r="BO10">
        <v>5300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65</v>
      </c>
      <c r="C11" s="39">
        <v>0.20833333333333334</v>
      </c>
      <c r="D11" s="40">
        <v>0.25</v>
      </c>
      <c r="E11">
        <v>0</v>
      </c>
      <c r="F11">
        <v>0</v>
      </c>
      <c r="G11">
        <v>0</v>
      </c>
      <c r="H11">
        <v>2E-3</v>
      </c>
      <c r="I11">
        <v>5.0000000000000001E-3</v>
      </c>
      <c r="J11">
        <v>2.3E-2</v>
      </c>
      <c r="K11">
        <v>2E-3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2975</v>
      </c>
      <c r="V11" s="29">
        <v>2975</v>
      </c>
      <c r="W11" s="29">
        <v>2975</v>
      </c>
      <c r="X11" s="29">
        <v>2975</v>
      </c>
      <c r="Y11" s="29">
        <v>2975</v>
      </c>
      <c r="Z11" s="29">
        <v>2975</v>
      </c>
      <c r="AA11" s="29">
        <v>2975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21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13"/>
        <v>0</v>
      </c>
      <c r="BA11" s="37" t="str">
        <f t="shared" si="12"/>
        <v>0</v>
      </c>
      <c r="BB11" s="37" t="str">
        <f t="shared" si="12"/>
        <v>0</v>
      </c>
      <c r="BC11" s="37">
        <f t="shared" si="12"/>
        <v>247916.66666666666</v>
      </c>
      <c r="BD11" s="37">
        <f t="shared" si="12"/>
        <v>99166.666666666657</v>
      </c>
      <c r="BE11" s="37">
        <f t="shared" si="12"/>
        <v>21557.971014492752</v>
      </c>
      <c r="BF11" s="37">
        <f t="shared" si="12"/>
        <v>247916.66666666666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65</v>
      </c>
      <c r="C12" s="39">
        <v>0.25</v>
      </c>
      <c r="D12" s="40">
        <v>0.29166666666666669</v>
      </c>
      <c r="E12">
        <v>1E-3</v>
      </c>
      <c r="F12">
        <v>7.0000000000000001E-3</v>
      </c>
      <c r="G12">
        <v>1E-3</v>
      </c>
      <c r="H12">
        <v>2.1999999999999999E-2</v>
      </c>
      <c r="I12">
        <v>1.6E-2</v>
      </c>
      <c r="J12">
        <v>1E-3</v>
      </c>
      <c r="K12">
        <v>0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2975</v>
      </c>
      <c r="V12" s="29">
        <v>2975</v>
      </c>
      <c r="W12" s="29">
        <v>2975</v>
      </c>
      <c r="X12" s="29">
        <v>2975</v>
      </c>
      <c r="Y12" s="29">
        <v>2975</v>
      </c>
      <c r="Z12" s="29">
        <v>2975</v>
      </c>
      <c r="AA12" s="29">
        <v>2975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21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495833.33333333331</v>
      </c>
      <c r="BA12" s="37">
        <f t="shared" si="12"/>
        <v>70833.333333333328</v>
      </c>
      <c r="BB12" s="37">
        <f t="shared" si="12"/>
        <v>495833.33333333331</v>
      </c>
      <c r="BC12" s="37">
        <f t="shared" si="12"/>
        <v>22537.878787878788</v>
      </c>
      <c r="BD12" s="37">
        <f t="shared" si="12"/>
        <v>30989.583333333332</v>
      </c>
      <c r="BE12" s="37">
        <f t="shared" si="12"/>
        <v>495833.33333333331</v>
      </c>
      <c r="BF12" s="37" t="str">
        <f t="shared" si="12"/>
        <v>0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65</v>
      </c>
      <c r="C13" s="39">
        <v>0.29166666666666669</v>
      </c>
      <c r="D13" s="40">
        <v>0.33333333333333331</v>
      </c>
      <c r="E13">
        <v>1E-3</v>
      </c>
      <c r="F13">
        <v>1E-3</v>
      </c>
      <c r="G13">
        <v>2E-3</v>
      </c>
      <c r="H13">
        <v>0</v>
      </c>
      <c r="I13">
        <v>0</v>
      </c>
      <c r="J13">
        <v>2E-3</v>
      </c>
      <c r="K13">
        <v>0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2975</v>
      </c>
      <c r="V13" s="29">
        <v>2975</v>
      </c>
      <c r="W13" s="29">
        <v>2975</v>
      </c>
      <c r="X13" s="29">
        <v>2975</v>
      </c>
      <c r="Y13" s="29">
        <v>2975</v>
      </c>
      <c r="Z13" s="29">
        <v>2975</v>
      </c>
      <c r="AA13" s="29">
        <v>2975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21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3"/>
        <v>495833.33333333331</v>
      </c>
      <c r="BA13" s="37">
        <f t="shared" si="12"/>
        <v>495833.33333333331</v>
      </c>
      <c r="BB13" s="37">
        <f t="shared" si="12"/>
        <v>247916.66666666666</v>
      </c>
      <c r="BC13" s="37" t="str">
        <f t="shared" si="12"/>
        <v>0</v>
      </c>
      <c r="BD13" s="37" t="str">
        <f t="shared" si="12"/>
        <v>0</v>
      </c>
      <c r="BE13" s="37">
        <f t="shared" si="12"/>
        <v>247916.66666666666</v>
      </c>
      <c r="BF13" s="37" t="str">
        <f t="shared" si="12"/>
        <v>0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66</v>
      </c>
      <c r="C14" s="39">
        <v>0.33333333333333331</v>
      </c>
      <c r="D14" s="40">
        <v>0.375</v>
      </c>
      <c r="E14">
        <v>1E-3</v>
      </c>
      <c r="F14">
        <v>2E-3</v>
      </c>
      <c r="G14">
        <v>2E-3</v>
      </c>
      <c r="H14">
        <v>0.01</v>
      </c>
      <c r="I14">
        <v>6.0000000000000001E-3</v>
      </c>
      <c r="J14">
        <v>4.0000000000000001E-3</v>
      </c>
      <c r="K14">
        <v>0.01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2975</v>
      </c>
      <c r="V14" s="29">
        <v>2975</v>
      </c>
      <c r="W14" s="29">
        <v>2975</v>
      </c>
      <c r="X14" s="29">
        <v>2975</v>
      </c>
      <c r="Y14" s="29">
        <v>2975</v>
      </c>
      <c r="Z14" s="29">
        <v>2975</v>
      </c>
      <c r="AA14" s="29">
        <v>2975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21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3"/>
        <v>495833.33333333331</v>
      </c>
      <c r="BA14" s="37">
        <f t="shared" si="12"/>
        <v>247916.66666666666</v>
      </c>
      <c r="BB14" s="37">
        <f t="shared" si="12"/>
        <v>247916.66666666666</v>
      </c>
      <c r="BC14" s="37">
        <f t="shared" si="12"/>
        <v>49583.333333333328</v>
      </c>
      <c r="BD14" s="37">
        <f t="shared" si="12"/>
        <v>82638.888888888891</v>
      </c>
      <c r="BE14" s="37">
        <f t="shared" si="12"/>
        <v>123958.33333333333</v>
      </c>
      <c r="BF14" s="37">
        <f t="shared" si="12"/>
        <v>49583.333333333328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66</v>
      </c>
      <c r="C15" s="39">
        <v>0.375</v>
      </c>
      <c r="D15" s="40">
        <v>0.41666666666666669</v>
      </c>
      <c r="E15">
        <v>4.0000000000000001E-3</v>
      </c>
      <c r="F15">
        <v>8.0000000000000002E-3</v>
      </c>
      <c r="G15">
        <v>7.0000000000000001E-3</v>
      </c>
      <c r="H15">
        <v>8.0000000000000002E-3</v>
      </c>
      <c r="I15">
        <v>2E-3</v>
      </c>
      <c r="J15">
        <v>0</v>
      </c>
      <c r="K15">
        <v>4.0000000000000001E-3</v>
      </c>
      <c r="L15" s="41">
        <f t="shared" ca="1" si="4"/>
        <v>186</v>
      </c>
      <c r="M15" s="42">
        <f t="shared" si="5"/>
        <v>1</v>
      </c>
      <c r="N15" s="43">
        <f t="shared" si="5"/>
        <v>1</v>
      </c>
      <c r="O15" s="43">
        <f t="shared" si="5"/>
        <v>1</v>
      </c>
      <c r="P15" s="43">
        <f t="shared" si="5"/>
        <v>1</v>
      </c>
      <c r="Q15" s="43">
        <f t="shared" si="5"/>
        <v>1</v>
      </c>
      <c r="R15" s="43">
        <f t="shared" si="5"/>
        <v>1</v>
      </c>
      <c r="S15" s="44">
        <f t="shared" si="5"/>
        <v>1</v>
      </c>
      <c r="T15" s="45">
        <f t="shared" ca="1" si="6"/>
        <v>31</v>
      </c>
      <c r="U15" s="29">
        <v>2975</v>
      </c>
      <c r="V15" s="29">
        <v>2975</v>
      </c>
      <c r="W15" s="29">
        <v>2975</v>
      </c>
      <c r="X15" s="29">
        <v>2975</v>
      </c>
      <c r="Y15" s="29">
        <v>2975</v>
      </c>
      <c r="Z15" s="29">
        <v>2975</v>
      </c>
      <c r="AA15" s="29">
        <v>2975</v>
      </c>
      <c r="AB15" s="49">
        <f t="shared" ca="1" si="7"/>
        <v>11900</v>
      </c>
      <c r="AC15" s="50">
        <f t="shared" ca="1" si="7"/>
        <v>11900</v>
      </c>
      <c r="AD15" s="50">
        <f t="shared" ca="1" si="7"/>
        <v>14875</v>
      </c>
      <c r="AE15" s="50">
        <f t="shared" ca="1" si="7"/>
        <v>14875</v>
      </c>
      <c r="AF15" s="50">
        <f t="shared" ca="1" si="7"/>
        <v>14875</v>
      </c>
      <c r="AG15" s="50">
        <f t="shared" ca="1" si="7"/>
        <v>11900</v>
      </c>
      <c r="AH15" s="51">
        <f t="shared" ca="1" si="7"/>
        <v>11900</v>
      </c>
      <c r="AI15" s="121">
        <f t="shared" ca="1" si="8"/>
        <v>92225</v>
      </c>
      <c r="AJ15" s="49">
        <f t="shared" ca="1" si="9"/>
        <v>9.6000000000000002E-2</v>
      </c>
      <c r="AK15" s="50">
        <f t="shared" ca="1" si="9"/>
        <v>0.192</v>
      </c>
      <c r="AL15" s="50">
        <f t="shared" ca="1" si="9"/>
        <v>0.21</v>
      </c>
      <c r="AM15" s="50">
        <f t="shared" ca="1" si="9"/>
        <v>0.24</v>
      </c>
      <c r="AN15" s="50">
        <f t="shared" ca="1" si="9"/>
        <v>0.06</v>
      </c>
      <c r="AO15" s="50">
        <f t="shared" ca="1" si="9"/>
        <v>0</v>
      </c>
      <c r="AP15" s="51">
        <f t="shared" ca="1" si="9"/>
        <v>9.6000000000000002E-2</v>
      </c>
      <c r="AQ15" s="52">
        <f t="shared" ca="1" si="10"/>
        <v>0.89400000000000002</v>
      </c>
      <c r="AR15" s="49">
        <f t="shared" ca="1" si="11"/>
        <v>123958.33333333333</v>
      </c>
      <c r="AS15" s="50">
        <f t="shared" ca="1" si="11"/>
        <v>61979.166666666664</v>
      </c>
      <c r="AT15" s="50">
        <f t="shared" ca="1" si="11"/>
        <v>70833.333333333343</v>
      </c>
      <c r="AU15" s="50">
        <f t="shared" ca="1" si="11"/>
        <v>61979.166666666672</v>
      </c>
      <c r="AV15" s="50">
        <f t="shared" ca="1" si="11"/>
        <v>247916.66666666669</v>
      </c>
      <c r="AW15" s="50" t="str">
        <f t="shared" ca="1" si="11"/>
        <v/>
      </c>
      <c r="AX15" s="51">
        <f t="shared" ca="1" si="11"/>
        <v>123958.33333333333</v>
      </c>
      <c r="AY15" s="52">
        <f t="shared" ca="1" si="11"/>
        <v>103159.95525727069</v>
      </c>
      <c r="AZ15" s="37">
        <f t="shared" si="13"/>
        <v>123958.33333333333</v>
      </c>
      <c r="BA15" s="37">
        <f t="shared" si="12"/>
        <v>61979.166666666664</v>
      </c>
      <c r="BB15" s="37">
        <f t="shared" si="12"/>
        <v>70833.333333333328</v>
      </c>
      <c r="BC15" s="37">
        <f t="shared" si="12"/>
        <v>61979.166666666664</v>
      </c>
      <c r="BD15" s="37">
        <f t="shared" si="12"/>
        <v>247916.66666666666</v>
      </c>
      <c r="BE15" s="37" t="str">
        <f t="shared" si="12"/>
        <v>0</v>
      </c>
      <c r="BF15" s="37">
        <f t="shared" si="12"/>
        <v>123958.33333333333</v>
      </c>
      <c r="BG15" s="38">
        <v>1</v>
      </c>
      <c r="BH15" s="38">
        <v>1</v>
      </c>
      <c r="BI15" s="38">
        <v>1</v>
      </c>
      <c r="BJ15" s="38">
        <v>1</v>
      </c>
      <c r="BK15" s="38">
        <v>1</v>
      </c>
      <c r="BL15" s="38">
        <v>1</v>
      </c>
      <c r="BM15" s="38">
        <v>1</v>
      </c>
    </row>
    <row r="16" spans="1:78" ht="15" thickBot="1">
      <c r="A16" s="10">
        <v>43800</v>
      </c>
      <c r="B16" s="3" t="s">
        <v>66</v>
      </c>
      <c r="C16" s="39">
        <v>0.41666666666666669</v>
      </c>
      <c r="D16" s="40">
        <v>0.45833333333333331</v>
      </c>
      <c r="E16">
        <v>0.01</v>
      </c>
      <c r="F16">
        <v>1.6E-2</v>
      </c>
      <c r="G16">
        <v>8.0000000000000002E-3</v>
      </c>
      <c r="H16">
        <v>2.1000000000000001E-2</v>
      </c>
      <c r="I16">
        <v>0.01</v>
      </c>
      <c r="J16">
        <v>1E-3</v>
      </c>
      <c r="K16">
        <v>5.0000000000000001E-3</v>
      </c>
      <c r="L16" s="41">
        <f t="shared" ca="1" si="4"/>
        <v>372</v>
      </c>
      <c r="M16" s="42">
        <f t="shared" si="5"/>
        <v>2</v>
      </c>
      <c r="N16" s="43">
        <f t="shared" si="5"/>
        <v>2</v>
      </c>
      <c r="O16" s="43">
        <f t="shared" si="5"/>
        <v>2</v>
      </c>
      <c r="P16" s="43">
        <f t="shared" si="5"/>
        <v>2</v>
      </c>
      <c r="Q16" s="43">
        <f t="shared" si="5"/>
        <v>2</v>
      </c>
      <c r="R16" s="43">
        <f t="shared" si="5"/>
        <v>2</v>
      </c>
      <c r="S16" s="44">
        <f t="shared" si="5"/>
        <v>2</v>
      </c>
      <c r="T16" s="45">
        <f t="shared" ca="1" si="6"/>
        <v>62</v>
      </c>
      <c r="U16" s="29">
        <v>2975</v>
      </c>
      <c r="V16" s="29">
        <v>2975</v>
      </c>
      <c r="W16" s="29">
        <v>2975</v>
      </c>
      <c r="X16" s="29">
        <v>2975</v>
      </c>
      <c r="Y16" s="29">
        <v>2975</v>
      </c>
      <c r="Z16" s="29">
        <v>2975</v>
      </c>
      <c r="AA16" s="29">
        <v>2975</v>
      </c>
      <c r="AB16" s="49">
        <f t="shared" ca="1" si="7"/>
        <v>23800</v>
      </c>
      <c r="AC16" s="50">
        <f t="shared" ca="1" si="7"/>
        <v>23800</v>
      </c>
      <c r="AD16" s="50">
        <f t="shared" ca="1" si="7"/>
        <v>29750</v>
      </c>
      <c r="AE16" s="50">
        <f t="shared" ca="1" si="7"/>
        <v>29750</v>
      </c>
      <c r="AF16" s="50">
        <f t="shared" ca="1" si="7"/>
        <v>29750</v>
      </c>
      <c r="AG16" s="50">
        <f t="shared" ca="1" si="7"/>
        <v>23800</v>
      </c>
      <c r="AH16" s="51">
        <f t="shared" ca="1" si="7"/>
        <v>23800</v>
      </c>
      <c r="AI16" s="121">
        <f t="shared" ca="1" si="8"/>
        <v>184450</v>
      </c>
      <c r="AJ16" s="49">
        <f t="shared" ca="1" si="9"/>
        <v>0.48</v>
      </c>
      <c r="AK16" s="50">
        <f t="shared" ca="1" si="9"/>
        <v>0.76800000000000002</v>
      </c>
      <c r="AL16" s="50">
        <f t="shared" ca="1" si="9"/>
        <v>0.48</v>
      </c>
      <c r="AM16" s="50">
        <f t="shared" ca="1" si="9"/>
        <v>1.26</v>
      </c>
      <c r="AN16" s="50">
        <f t="shared" ca="1" si="9"/>
        <v>0.6</v>
      </c>
      <c r="AO16" s="50">
        <f t="shared" ca="1" si="9"/>
        <v>4.8000000000000001E-2</v>
      </c>
      <c r="AP16" s="51">
        <f t="shared" ca="1" si="9"/>
        <v>0.24</v>
      </c>
      <c r="AQ16" s="52">
        <f t="shared" ca="1" si="10"/>
        <v>3.8760000000000003</v>
      </c>
      <c r="AR16" s="49">
        <f t="shared" ca="1" si="11"/>
        <v>49583.333333333336</v>
      </c>
      <c r="AS16" s="50">
        <f t="shared" ca="1" si="11"/>
        <v>30989.583333333332</v>
      </c>
      <c r="AT16" s="50">
        <f t="shared" ca="1" si="11"/>
        <v>61979.166666666672</v>
      </c>
      <c r="AU16" s="50">
        <f t="shared" ca="1" si="11"/>
        <v>23611.111111111109</v>
      </c>
      <c r="AV16" s="50">
        <f t="shared" ca="1" si="11"/>
        <v>49583.333333333336</v>
      </c>
      <c r="AW16" s="50">
        <f t="shared" ca="1" si="11"/>
        <v>495833.33333333331</v>
      </c>
      <c r="AX16" s="51">
        <f t="shared" ca="1" si="11"/>
        <v>99166.666666666672</v>
      </c>
      <c r="AY16" s="52">
        <f t="shared" ca="1" si="11"/>
        <v>47587.719298245611</v>
      </c>
      <c r="AZ16" s="37">
        <f t="shared" si="13"/>
        <v>49583.333333333328</v>
      </c>
      <c r="BA16" s="37">
        <f t="shared" si="12"/>
        <v>30989.583333333332</v>
      </c>
      <c r="BB16" s="37">
        <f t="shared" si="12"/>
        <v>61979.166666666664</v>
      </c>
      <c r="BC16" s="37">
        <f t="shared" si="12"/>
        <v>23611.111111111109</v>
      </c>
      <c r="BD16" s="37">
        <f t="shared" si="12"/>
        <v>49583.333333333328</v>
      </c>
      <c r="BE16" s="37">
        <f t="shared" si="12"/>
        <v>495833.33333333331</v>
      </c>
      <c r="BF16" s="37">
        <f t="shared" si="12"/>
        <v>99166.666666666657</v>
      </c>
      <c r="BG16" s="38">
        <v>2</v>
      </c>
      <c r="BH16" s="38">
        <v>2</v>
      </c>
      <c r="BI16" s="38">
        <v>2</v>
      </c>
      <c r="BJ16" s="38">
        <v>2</v>
      </c>
      <c r="BK16" s="38">
        <v>2</v>
      </c>
      <c r="BL16" s="38">
        <v>2</v>
      </c>
      <c r="BM16" s="38">
        <v>2</v>
      </c>
    </row>
    <row r="17" spans="1:65" ht="15" thickBot="1">
      <c r="A17" s="53"/>
      <c r="B17" s="3" t="s">
        <v>66</v>
      </c>
      <c r="C17" s="39">
        <v>0.45833333333333331</v>
      </c>
      <c r="D17" s="40">
        <v>0.5</v>
      </c>
      <c r="E17">
        <v>1.2E-2</v>
      </c>
      <c r="F17">
        <v>8.0000000000000002E-3</v>
      </c>
      <c r="G17">
        <v>2E-3</v>
      </c>
      <c r="H17">
        <v>5.0000000000000001E-3</v>
      </c>
      <c r="I17">
        <v>4.0000000000000001E-3</v>
      </c>
      <c r="J17">
        <v>1E-3</v>
      </c>
      <c r="K17">
        <v>1E-3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2975</v>
      </c>
      <c r="V17" s="29">
        <v>2975</v>
      </c>
      <c r="W17" s="29">
        <v>2975</v>
      </c>
      <c r="X17" s="29">
        <v>2975</v>
      </c>
      <c r="Y17" s="29">
        <v>2975</v>
      </c>
      <c r="Z17" s="29">
        <v>2975</v>
      </c>
      <c r="AA17" s="29">
        <v>2975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21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3"/>
        <v>41319.444444444445</v>
      </c>
      <c r="BA17" s="37">
        <f t="shared" si="12"/>
        <v>61979.166666666664</v>
      </c>
      <c r="BB17" s="37">
        <f t="shared" si="12"/>
        <v>247916.66666666666</v>
      </c>
      <c r="BC17" s="37">
        <f t="shared" si="12"/>
        <v>99166.666666666657</v>
      </c>
      <c r="BD17" s="37">
        <f t="shared" si="12"/>
        <v>123958.33333333333</v>
      </c>
      <c r="BE17" s="37">
        <f t="shared" si="12"/>
        <v>495833.33333333331</v>
      </c>
      <c r="BF17" s="37">
        <f t="shared" si="12"/>
        <v>495833.33333333331</v>
      </c>
      <c r="BG17" s="38"/>
      <c r="BH17" s="38"/>
      <c r="BI17" s="38"/>
      <c r="BJ17" s="38"/>
      <c r="BK17" s="38"/>
      <c r="BL17" s="38"/>
      <c r="BM17" s="38"/>
    </row>
    <row r="18" spans="1:65" ht="15" thickBot="1">
      <c r="B18" s="3" t="s">
        <v>66</v>
      </c>
      <c r="C18" s="39">
        <v>0.5</v>
      </c>
      <c r="D18" s="40">
        <v>0.54166666666666663</v>
      </c>
      <c r="E18">
        <v>8.9999999999999993E-3</v>
      </c>
      <c r="F18">
        <v>4.0000000000000001E-3</v>
      </c>
      <c r="G18">
        <v>2E-3</v>
      </c>
      <c r="H18">
        <v>8.0000000000000002E-3</v>
      </c>
      <c r="I18">
        <v>1.4999999999999999E-2</v>
      </c>
      <c r="J18">
        <v>1.2E-2</v>
      </c>
      <c r="K18">
        <v>3.0000000000000001E-3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2975</v>
      </c>
      <c r="V18" s="29">
        <v>2975</v>
      </c>
      <c r="W18" s="29">
        <v>2975</v>
      </c>
      <c r="X18" s="29">
        <v>2975</v>
      </c>
      <c r="Y18" s="29">
        <v>2975</v>
      </c>
      <c r="Z18" s="29">
        <v>2975</v>
      </c>
      <c r="AA18" s="29">
        <v>2975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21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3"/>
        <v>55092.592592592591</v>
      </c>
      <c r="BA18" s="37">
        <f t="shared" si="12"/>
        <v>123958.33333333333</v>
      </c>
      <c r="BB18" s="37">
        <f t="shared" si="12"/>
        <v>247916.66666666666</v>
      </c>
      <c r="BC18" s="37">
        <f t="shared" si="12"/>
        <v>61979.166666666664</v>
      </c>
      <c r="BD18" s="37">
        <f t="shared" si="12"/>
        <v>33055.555555555555</v>
      </c>
      <c r="BE18" s="37">
        <f t="shared" si="12"/>
        <v>41319.444444444445</v>
      </c>
      <c r="BF18" s="37">
        <f t="shared" si="12"/>
        <v>165277.77777777778</v>
      </c>
      <c r="BG18" s="38"/>
      <c r="BH18" s="38"/>
      <c r="BI18" s="38"/>
      <c r="BJ18" s="38"/>
      <c r="BK18" s="38"/>
      <c r="BL18" s="38"/>
      <c r="BM18" s="38"/>
    </row>
    <row r="19" spans="1:65" ht="15" thickBot="1">
      <c r="B19" s="3" t="s">
        <v>66</v>
      </c>
      <c r="C19" s="39">
        <v>0.54166666666666663</v>
      </c>
      <c r="D19" s="40">
        <v>0.58333333333333337</v>
      </c>
      <c r="E19">
        <v>1E-3</v>
      </c>
      <c r="F19">
        <v>0</v>
      </c>
      <c r="G19">
        <v>3.0000000000000001E-3</v>
      </c>
      <c r="H19">
        <v>0</v>
      </c>
      <c r="I19">
        <v>1E-3</v>
      </c>
      <c r="J19">
        <v>1E-3</v>
      </c>
      <c r="K19">
        <v>8.9999999999999993E-3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2975</v>
      </c>
      <c r="V19" s="29">
        <v>2975</v>
      </c>
      <c r="W19" s="29">
        <v>2975</v>
      </c>
      <c r="X19" s="29">
        <v>2975</v>
      </c>
      <c r="Y19" s="29">
        <v>2975</v>
      </c>
      <c r="Z19" s="29">
        <v>2975</v>
      </c>
      <c r="AA19" s="29">
        <v>2975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21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3"/>
        <v>495833.33333333331</v>
      </c>
      <c r="BA19" s="37" t="str">
        <f t="shared" si="12"/>
        <v>0</v>
      </c>
      <c r="BB19" s="37">
        <f t="shared" si="12"/>
        <v>165277.77777777778</v>
      </c>
      <c r="BC19" s="37" t="str">
        <f t="shared" si="12"/>
        <v>0</v>
      </c>
      <c r="BD19" s="37">
        <f t="shared" si="12"/>
        <v>495833.33333333331</v>
      </c>
      <c r="BE19" s="37">
        <f t="shared" si="12"/>
        <v>495833.33333333331</v>
      </c>
      <c r="BF19" s="37">
        <f t="shared" si="12"/>
        <v>55092.592592592591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66</v>
      </c>
      <c r="C20" s="39">
        <v>0.58333333333333337</v>
      </c>
      <c r="D20" s="40">
        <v>0.625</v>
      </c>
      <c r="E20">
        <v>5.0000000000000001E-3</v>
      </c>
      <c r="F20">
        <v>2E-3</v>
      </c>
      <c r="G20">
        <v>1E-3</v>
      </c>
      <c r="H20">
        <v>8.9999999999999993E-3</v>
      </c>
      <c r="I20">
        <v>3.0000000000000001E-3</v>
      </c>
      <c r="J20">
        <v>2E-3</v>
      </c>
      <c r="K20">
        <v>1E-3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29">
        <v>2975</v>
      </c>
      <c r="V20" s="29">
        <v>2975</v>
      </c>
      <c r="W20" s="29">
        <v>2975</v>
      </c>
      <c r="X20" s="29">
        <v>2975</v>
      </c>
      <c r="Y20" s="29">
        <v>2975</v>
      </c>
      <c r="Z20" s="29">
        <v>2975</v>
      </c>
      <c r="AA20" s="29">
        <v>2975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21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3"/>
        <v>99166.666666666657</v>
      </c>
      <c r="BA20" s="37">
        <f t="shared" si="12"/>
        <v>247916.66666666666</v>
      </c>
      <c r="BB20" s="37">
        <f t="shared" si="12"/>
        <v>495833.33333333331</v>
      </c>
      <c r="BC20" s="37">
        <f t="shared" si="12"/>
        <v>55092.592592592591</v>
      </c>
      <c r="BD20" s="37">
        <f t="shared" si="12"/>
        <v>165277.77777777778</v>
      </c>
      <c r="BE20" s="37">
        <f t="shared" si="12"/>
        <v>247916.66666666666</v>
      </c>
      <c r="BF20" s="37">
        <f t="shared" si="12"/>
        <v>495833.33333333331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66</v>
      </c>
      <c r="C21" s="39">
        <v>0.625</v>
      </c>
      <c r="D21" s="40">
        <v>0.66666666666666663</v>
      </c>
      <c r="E21">
        <v>0.01</v>
      </c>
      <c r="F21">
        <v>5.0000000000000001E-3</v>
      </c>
      <c r="G21">
        <v>3.0000000000000001E-3</v>
      </c>
      <c r="H21">
        <v>5.0000000000000001E-3</v>
      </c>
      <c r="I21">
        <v>4.0000000000000001E-3</v>
      </c>
      <c r="J21">
        <v>4.0000000000000001E-3</v>
      </c>
      <c r="K21">
        <v>1E-3</v>
      </c>
      <c r="L21" s="41">
        <f t="shared" ca="1" si="4"/>
        <v>372</v>
      </c>
      <c r="M21" s="42">
        <f t="shared" si="5"/>
        <v>2</v>
      </c>
      <c r="N21" s="43">
        <f t="shared" si="5"/>
        <v>2</v>
      </c>
      <c r="O21" s="43">
        <f t="shared" si="5"/>
        <v>2</v>
      </c>
      <c r="P21" s="43">
        <f t="shared" si="5"/>
        <v>2</v>
      </c>
      <c r="Q21" s="43">
        <f t="shared" si="5"/>
        <v>2</v>
      </c>
      <c r="R21" s="43">
        <f t="shared" si="5"/>
        <v>2</v>
      </c>
      <c r="S21" s="44">
        <f t="shared" si="5"/>
        <v>2</v>
      </c>
      <c r="T21" s="45">
        <f t="shared" ca="1" si="6"/>
        <v>62</v>
      </c>
      <c r="U21" s="29">
        <v>2975</v>
      </c>
      <c r="V21" s="29">
        <v>2975</v>
      </c>
      <c r="W21" s="29">
        <v>2975</v>
      </c>
      <c r="X21" s="29">
        <v>2975</v>
      </c>
      <c r="Y21" s="29">
        <v>2975</v>
      </c>
      <c r="Z21" s="29">
        <v>2975</v>
      </c>
      <c r="AA21" s="29">
        <v>2975</v>
      </c>
      <c r="AB21" s="49">
        <f t="shared" ca="1" si="7"/>
        <v>23800</v>
      </c>
      <c r="AC21" s="50">
        <f t="shared" ca="1" si="7"/>
        <v>23800</v>
      </c>
      <c r="AD21" s="50">
        <f t="shared" ca="1" si="7"/>
        <v>29750</v>
      </c>
      <c r="AE21" s="50">
        <f t="shared" ca="1" si="7"/>
        <v>29750</v>
      </c>
      <c r="AF21" s="50">
        <f t="shared" ca="1" si="7"/>
        <v>29750</v>
      </c>
      <c r="AG21" s="50">
        <f t="shared" ca="1" si="7"/>
        <v>23800</v>
      </c>
      <c r="AH21" s="51">
        <f t="shared" ca="1" si="7"/>
        <v>23800</v>
      </c>
      <c r="AI21" s="121">
        <f t="shared" ca="1" si="8"/>
        <v>184450</v>
      </c>
      <c r="AJ21" s="49">
        <f t="shared" ca="1" si="9"/>
        <v>0.48</v>
      </c>
      <c r="AK21" s="50">
        <f t="shared" ca="1" si="9"/>
        <v>0.24</v>
      </c>
      <c r="AL21" s="50">
        <f t="shared" ca="1" si="9"/>
        <v>0.18</v>
      </c>
      <c r="AM21" s="50">
        <f t="shared" ca="1" si="9"/>
        <v>0.3</v>
      </c>
      <c r="AN21" s="50">
        <f t="shared" ca="1" si="9"/>
        <v>0.24</v>
      </c>
      <c r="AO21" s="50">
        <f t="shared" ca="1" si="9"/>
        <v>0.192</v>
      </c>
      <c r="AP21" s="51">
        <f t="shared" ca="1" si="9"/>
        <v>4.8000000000000001E-2</v>
      </c>
      <c r="AQ21" s="52">
        <f t="shared" ca="1" si="10"/>
        <v>1.68</v>
      </c>
      <c r="AR21" s="49">
        <f t="shared" ca="1" si="11"/>
        <v>49583.333333333336</v>
      </c>
      <c r="AS21" s="50">
        <f t="shared" ca="1" si="11"/>
        <v>99166.666666666672</v>
      </c>
      <c r="AT21" s="50">
        <f t="shared" ca="1" si="11"/>
        <v>165277.77777777778</v>
      </c>
      <c r="AU21" s="50">
        <f t="shared" ca="1" si="11"/>
        <v>99166.666666666672</v>
      </c>
      <c r="AV21" s="50">
        <f t="shared" ca="1" si="11"/>
        <v>123958.33333333334</v>
      </c>
      <c r="AW21" s="50">
        <f t="shared" ca="1" si="11"/>
        <v>123958.33333333333</v>
      </c>
      <c r="AX21" s="51">
        <f t="shared" ca="1" si="11"/>
        <v>495833.33333333331</v>
      </c>
      <c r="AY21" s="52">
        <f t="shared" ca="1" si="11"/>
        <v>109791.66666666667</v>
      </c>
      <c r="AZ21" s="37">
        <f t="shared" si="13"/>
        <v>49583.333333333328</v>
      </c>
      <c r="BA21" s="37">
        <f t="shared" si="12"/>
        <v>99166.666666666657</v>
      </c>
      <c r="BB21" s="37">
        <f t="shared" si="12"/>
        <v>165277.77777777778</v>
      </c>
      <c r="BC21" s="37">
        <f t="shared" si="12"/>
        <v>99166.666666666657</v>
      </c>
      <c r="BD21" s="37">
        <f t="shared" si="12"/>
        <v>123958.33333333333</v>
      </c>
      <c r="BE21" s="37">
        <f t="shared" si="12"/>
        <v>123958.33333333333</v>
      </c>
      <c r="BF21" s="37">
        <f t="shared" si="12"/>
        <v>495833.33333333331</v>
      </c>
      <c r="BG21" s="38">
        <v>2</v>
      </c>
      <c r="BH21" s="38">
        <v>2</v>
      </c>
      <c r="BI21" s="38">
        <v>2</v>
      </c>
      <c r="BJ21" s="38">
        <v>2</v>
      </c>
      <c r="BK21" s="38">
        <v>2</v>
      </c>
      <c r="BL21" s="38">
        <v>2</v>
      </c>
      <c r="BM21" s="38">
        <v>2</v>
      </c>
    </row>
    <row r="22" spans="1:65" ht="15" thickBot="1">
      <c r="B22" s="3" t="s">
        <v>66</v>
      </c>
      <c r="C22" s="39">
        <v>0.66666666666666663</v>
      </c>
      <c r="D22" s="40">
        <v>0.70833333333333337</v>
      </c>
      <c r="E22">
        <v>1.2999999999999999E-2</v>
      </c>
      <c r="F22">
        <v>3.1E-2</v>
      </c>
      <c r="G22">
        <v>8.9999999999999993E-3</v>
      </c>
      <c r="H22">
        <v>6.0000000000000001E-3</v>
      </c>
      <c r="I22">
        <v>2.4E-2</v>
      </c>
      <c r="J22">
        <v>2E-3</v>
      </c>
      <c r="K22">
        <v>6.0000000000000001E-3</v>
      </c>
      <c r="L22" s="41">
        <f t="shared" ca="1" si="4"/>
        <v>78</v>
      </c>
      <c r="M22" s="42">
        <f t="shared" si="5"/>
        <v>1</v>
      </c>
      <c r="N22" s="43">
        <f t="shared" si="5"/>
        <v>1</v>
      </c>
      <c r="O22" s="43">
        <f t="shared" si="5"/>
        <v>1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13</v>
      </c>
      <c r="U22" s="29">
        <v>2975</v>
      </c>
      <c r="V22" s="29">
        <v>2975</v>
      </c>
      <c r="W22" s="29">
        <v>2975</v>
      </c>
      <c r="X22" s="29">
        <v>2975</v>
      </c>
      <c r="Y22" s="29">
        <v>2975</v>
      </c>
      <c r="Z22" s="29">
        <v>2975</v>
      </c>
      <c r="AA22" s="29">
        <v>2975</v>
      </c>
      <c r="AB22" s="49">
        <f t="shared" ca="1" si="7"/>
        <v>11900</v>
      </c>
      <c r="AC22" s="50">
        <f t="shared" ca="1" si="7"/>
        <v>11900</v>
      </c>
      <c r="AD22" s="50">
        <f t="shared" ca="1" si="7"/>
        <v>14875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21">
        <f t="shared" ca="1" si="8"/>
        <v>38675</v>
      </c>
      <c r="AJ22" s="49">
        <f t="shared" ca="1" si="9"/>
        <v>0.312</v>
      </c>
      <c r="AK22" s="50">
        <f t="shared" ca="1" si="9"/>
        <v>0.74399999999999999</v>
      </c>
      <c r="AL22" s="50">
        <f t="shared" ca="1" si="9"/>
        <v>0.26999999999999996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1.3260000000000001</v>
      </c>
      <c r="AR22" s="49">
        <f t="shared" ca="1" si="11"/>
        <v>38141.025641025641</v>
      </c>
      <c r="AS22" s="50">
        <f t="shared" ca="1" si="11"/>
        <v>15994.623655913978</v>
      </c>
      <c r="AT22" s="50">
        <f t="shared" ca="1" si="11"/>
        <v>55092.592592592599</v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>
        <f t="shared" ca="1" si="11"/>
        <v>29166.666666666664</v>
      </c>
      <c r="AZ22" s="37">
        <f t="shared" si="13"/>
        <v>38141.025641025641</v>
      </c>
      <c r="BA22" s="37">
        <f t="shared" si="12"/>
        <v>15994.623655913978</v>
      </c>
      <c r="BB22" s="37">
        <f t="shared" si="12"/>
        <v>55092.592592592591</v>
      </c>
      <c r="BC22" s="37">
        <f t="shared" si="12"/>
        <v>82638.888888888891</v>
      </c>
      <c r="BD22" s="37">
        <f t="shared" si="12"/>
        <v>20659.722222222223</v>
      </c>
      <c r="BE22" s="37">
        <f t="shared" si="12"/>
        <v>247916.66666666666</v>
      </c>
      <c r="BF22" s="37">
        <f t="shared" si="12"/>
        <v>82638.888888888891</v>
      </c>
      <c r="BG22" s="38">
        <v>1</v>
      </c>
      <c r="BH22" s="38">
        <v>1</v>
      </c>
      <c r="BI22" s="38">
        <v>1</v>
      </c>
      <c r="BJ22" s="38"/>
      <c r="BK22" s="38"/>
      <c r="BL22" s="38"/>
      <c r="BM22" s="38"/>
    </row>
    <row r="23" spans="1:65" ht="15" thickBot="1">
      <c r="B23" s="3" t="s">
        <v>66</v>
      </c>
      <c r="C23" s="39">
        <v>0.70833333333333337</v>
      </c>
      <c r="D23" s="40">
        <v>0.75</v>
      </c>
      <c r="E23">
        <v>7.0000000000000001E-3</v>
      </c>
      <c r="F23">
        <v>4.0000000000000001E-3</v>
      </c>
      <c r="G23">
        <v>2.5000000000000001E-2</v>
      </c>
      <c r="H23">
        <v>1.2E-2</v>
      </c>
      <c r="I23">
        <v>6.0000000000000001E-3</v>
      </c>
      <c r="J23">
        <v>0</v>
      </c>
      <c r="K23">
        <v>4.0000000000000001E-3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2975</v>
      </c>
      <c r="V23" s="29">
        <v>2975</v>
      </c>
      <c r="W23" s="29">
        <v>2975</v>
      </c>
      <c r="X23" s="29">
        <v>2975</v>
      </c>
      <c r="Y23" s="29">
        <v>2975</v>
      </c>
      <c r="Z23" s="29">
        <v>2975</v>
      </c>
      <c r="AA23" s="29">
        <v>2975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21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3"/>
        <v>70833.333333333328</v>
      </c>
      <c r="BA23" s="37">
        <f t="shared" si="12"/>
        <v>123958.33333333333</v>
      </c>
      <c r="BB23" s="37">
        <f t="shared" si="12"/>
        <v>19833.333333333332</v>
      </c>
      <c r="BC23" s="37">
        <f t="shared" si="12"/>
        <v>41319.444444444445</v>
      </c>
      <c r="BD23" s="37">
        <f t="shared" si="12"/>
        <v>82638.888888888891</v>
      </c>
      <c r="BE23" s="37" t="str">
        <f t="shared" si="12"/>
        <v>0</v>
      </c>
      <c r="BF23" s="37">
        <f t="shared" si="12"/>
        <v>123958.33333333333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66</v>
      </c>
      <c r="C24" s="39">
        <v>0.75</v>
      </c>
      <c r="D24" s="40">
        <v>0.79166666666666663</v>
      </c>
      <c r="E24">
        <v>8.0000000000000002E-3</v>
      </c>
      <c r="F24">
        <v>2E-3</v>
      </c>
      <c r="G24">
        <v>6.0000000000000001E-3</v>
      </c>
      <c r="H24">
        <v>4.0000000000000001E-3</v>
      </c>
      <c r="I24">
        <v>3.0000000000000001E-3</v>
      </c>
      <c r="J24">
        <v>1.0999999999999999E-2</v>
      </c>
      <c r="K24">
        <v>1.4999999999999999E-2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29">
        <v>2975</v>
      </c>
      <c r="V24" s="29">
        <v>2975</v>
      </c>
      <c r="W24" s="29">
        <v>2975</v>
      </c>
      <c r="X24" s="29">
        <v>2975</v>
      </c>
      <c r="Y24" s="29">
        <v>2975</v>
      </c>
      <c r="Z24" s="29">
        <v>2975</v>
      </c>
      <c r="AA24" s="29">
        <v>2975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21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3"/>
        <v>61979.166666666664</v>
      </c>
      <c r="BA24" s="37">
        <f t="shared" si="12"/>
        <v>247916.66666666666</v>
      </c>
      <c r="BB24" s="37">
        <f t="shared" si="12"/>
        <v>82638.888888888891</v>
      </c>
      <c r="BC24" s="37">
        <f t="shared" si="12"/>
        <v>123958.33333333333</v>
      </c>
      <c r="BD24" s="37">
        <f t="shared" si="12"/>
        <v>165277.77777777778</v>
      </c>
      <c r="BE24" s="37">
        <f t="shared" si="12"/>
        <v>45075.757575757576</v>
      </c>
      <c r="BF24" s="37">
        <f t="shared" si="12"/>
        <v>33055.555555555555</v>
      </c>
      <c r="BG24" s="38"/>
      <c r="BH24" s="38"/>
      <c r="BI24" s="38"/>
      <c r="BJ24" s="38"/>
      <c r="BK24" s="38"/>
      <c r="BL24" s="38"/>
      <c r="BM24" s="38"/>
    </row>
    <row r="25" spans="1:65" ht="15" thickBot="1">
      <c r="B25" s="3" t="s">
        <v>66</v>
      </c>
      <c r="C25" s="39">
        <v>0.79166666666666663</v>
      </c>
      <c r="D25" s="40">
        <v>0.83333333333333337</v>
      </c>
      <c r="E25">
        <v>8.0000000000000002E-3</v>
      </c>
      <c r="F25">
        <v>1.4999999999999999E-2</v>
      </c>
      <c r="G25">
        <v>3.0000000000000001E-3</v>
      </c>
      <c r="H25">
        <v>2E-3</v>
      </c>
      <c r="I25">
        <v>1.4E-2</v>
      </c>
      <c r="J25">
        <v>4.0000000000000001E-3</v>
      </c>
      <c r="K25">
        <v>1.2999999999999999E-2</v>
      </c>
      <c r="L25" s="41">
        <f t="shared" ca="1" si="4"/>
        <v>372</v>
      </c>
      <c r="M25" s="42">
        <f t="shared" si="5"/>
        <v>2</v>
      </c>
      <c r="N25" s="43">
        <f t="shared" si="5"/>
        <v>2</v>
      </c>
      <c r="O25" s="43">
        <f t="shared" si="5"/>
        <v>2</v>
      </c>
      <c r="P25" s="43">
        <f t="shared" si="5"/>
        <v>2</v>
      </c>
      <c r="Q25" s="43">
        <f t="shared" si="5"/>
        <v>2</v>
      </c>
      <c r="R25" s="43">
        <f t="shared" si="5"/>
        <v>2</v>
      </c>
      <c r="S25" s="44">
        <f t="shared" si="5"/>
        <v>2</v>
      </c>
      <c r="T25" s="45">
        <f t="shared" ca="1" si="6"/>
        <v>62</v>
      </c>
      <c r="U25" s="29">
        <v>2975</v>
      </c>
      <c r="V25" s="29">
        <v>2975</v>
      </c>
      <c r="W25" s="29">
        <v>2975</v>
      </c>
      <c r="X25" s="29">
        <v>2975</v>
      </c>
      <c r="Y25" s="29">
        <v>2975</v>
      </c>
      <c r="Z25" s="29">
        <v>2975</v>
      </c>
      <c r="AA25" s="29">
        <v>2975</v>
      </c>
      <c r="AB25" s="49">
        <f t="shared" ca="1" si="7"/>
        <v>23800</v>
      </c>
      <c r="AC25" s="50">
        <f t="shared" ca="1" si="7"/>
        <v>23800</v>
      </c>
      <c r="AD25" s="50">
        <f t="shared" ca="1" si="7"/>
        <v>29750</v>
      </c>
      <c r="AE25" s="50">
        <f t="shared" ca="1" si="7"/>
        <v>29750</v>
      </c>
      <c r="AF25" s="50">
        <f t="shared" ca="1" si="7"/>
        <v>29750</v>
      </c>
      <c r="AG25" s="50">
        <f t="shared" ca="1" si="7"/>
        <v>23800</v>
      </c>
      <c r="AH25" s="51">
        <f t="shared" ca="1" si="7"/>
        <v>23800</v>
      </c>
      <c r="AI25" s="121">
        <f t="shared" ca="1" si="8"/>
        <v>184450</v>
      </c>
      <c r="AJ25" s="49">
        <f t="shared" ca="1" si="9"/>
        <v>0.38400000000000001</v>
      </c>
      <c r="AK25" s="50">
        <f t="shared" ca="1" si="9"/>
        <v>0.72</v>
      </c>
      <c r="AL25" s="50">
        <f t="shared" ca="1" si="9"/>
        <v>0.18</v>
      </c>
      <c r="AM25" s="50">
        <f t="shared" ca="1" si="9"/>
        <v>0.12</v>
      </c>
      <c r="AN25" s="50">
        <f t="shared" ca="1" si="9"/>
        <v>0.84</v>
      </c>
      <c r="AO25" s="50">
        <f t="shared" ca="1" si="9"/>
        <v>0.192</v>
      </c>
      <c r="AP25" s="51">
        <f t="shared" ca="1" si="9"/>
        <v>0.624</v>
      </c>
      <c r="AQ25" s="52">
        <f t="shared" ca="1" si="10"/>
        <v>3.06</v>
      </c>
      <c r="AR25" s="49">
        <f t="shared" ca="1" si="11"/>
        <v>61979.166666666664</v>
      </c>
      <c r="AS25" s="50">
        <f t="shared" ca="1" si="11"/>
        <v>33055.555555555555</v>
      </c>
      <c r="AT25" s="50">
        <f t="shared" ca="1" si="11"/>
        <v>165277.77777777778</v>
      </c>
      <c r="AU25" s="50">
        <f t="shared" ca="1" si="11"/>
        <v>247916.66666666669</v>
      </c>
      <c r="AV25" s="50">
        <f t="shared" ca="1" si="11"/>
        <v>35416.666666666672</v>
      </c>
      <c r="AW25" s="50">
        <f t="shared" ca="1" si="11"/>
        <v>123958.33333333333</v>
      </c>
      <c r="AX25" s="51">
        <f t="shared" ca="1" si="11"/>
        <v>38141.025641025641</v>
      </c>
      <c r="AY25" s="52">
        <f t="shared" ca="1" si="11"/>
        <v>60277.777777777774</v>
      </c>
      <c r="AZ25" s="37">
        <f t="shared" si="13"/>
        <v>61979.166666666664</v>
      </c>
      <c r="BA25" s="37">
        <f t="shared" si="12"/>
        <v>33055.555555555555</v>
      </c>
      <c r="BB25" s="37">
        <f t="shared" si="12"/>
        <v>165277.77777777778</v>
      </c>
      <c r="BC25" s="37">
        <f t="shared" si="12"/>
        <v>247916.66666666666</v>
      </c>
      <c r="BD25" s="37">
        <f t="shared" si="12"/>
        <v>35416.666666666664</v>
      </c>
      <c r="BE25" s="37">
        <f t="shared" si="12"/>
        <v>123958.33333333333</v>
      </c>
      <c r="BF25" s="37">
        <f t="shared" si="12"/>
        <v>38141.025641025641</v>
      </c>
      <c r="BG25" s="38">
        <v>2</v>
      </c>
      <c r="BH25" s="38">
        <v>2</v>
      </c>
      <c r="BI25" s="38">
        <v>2</v>
      </c>
      <c r="BJ25" s="38">
        <v>2</v>
      </c>
      <c r="BK25" s="38">
        <v>2</v>
      </c>
      <c r="BL25" s="38">
        <v>2</v>
      </c>
      <c r="BM25" s="38">
        <v>2</v>
      </c>
    </row>
    <row r="26" spans="1:65" ht="15" thickBot="1">
      <c r="B26" s="3" t="s">
        <v>66</v>
      </c>
      <c r="C26" s="39">
        <v>0.83333333333333337</v>
      </c>
      <c r="D26" s="40">
        <v>0.875</v>
      </c>
      <c r="E26">
        <v>1.4999999999999999E-2</v>
      </c>
      <c r="F26">
        <v>2.1000000000000001E-2</v>
      </c>
      <c r="G26">
        <v>2.8000000000000001E-2</v>
      </c>
      <c r="H26">
        <v>2.7E-2</v>
      </c>
      <c r="I26">
        <v>3.5999999999999997E-2</v>
      </c>
      <c r="J26">
        <v>2.9000000000000001E-2</v>
      </c>
      <c r="K26">
        <v>1E-3</v>
      </c>
      <c r="L26" s="41">
        <f t="shared" ca="1" si="4"/>
        <v>372</v>
      </c>
      <c r="M26" s="42">
        <f t="shared" si="5"/>
        <v>2</v>
      </c>
      <c r="N26" s="43">
        <f t="shared" si="5"/>
        <v>2</v>
      </c>
      <c r="O26" s="43">
        <f t="shared" si="5"/>
        <v>2</v>
      </c>
      <c r="P26" s="43">
        <f t="shared" si="5"/>
        <v>2</v>
      </c>
      <c r="Q26" s="43">
        <f t="shared" si="5"/>
        <v>2</v>
      </c>
      <c r="R26" s="43">
        <f t="shared" si="5"/>
        <v>2</v>
      </c>
      <c r="S26" s="44">
        <f t="shared" si="5"/>
        <v>2</v>
      </c>
      <c r="T26" s="45">
        <f t="shared" ca="1" si="6"/>
        <v>62</v>
      </c>
      <c r="U26" s="29">
        <v>2975</v>
      </c>
      <c r="V26" s="29">
        <v>2975</v>
      </c>
      <c r="W26" s="29">
        <v>2975</v>
      </c>
      <c r="X26" s="29">
        <v>2975</v>
      </c>
      <c r="Y26" s="29">
        <v>2975</v>
      </c>
      <c r="Z26" s="29">
        <v>2975</v>
      </c>
      <c r="AA26" s="29">
        <v>2975</v>
      </c>
      <c r="AB26" s="49">
        <f t="shared" ca="1" si="7"/>
        <v>23800</v>
      </c>
      <c r="AC26" s="50">
        <f t="shared" ca="1" si="7"/>
        <v>23800</v>
      </c>
      <c r="AD26" s="50">
        <f t="shared" ca="1" si="7"/>
        <v>29750</v>
      </c>
      <c r="AE26" s="50">
        <f t="shared" ca="1" si="7"/>
        <v>29750</v>
      </c>
      <c r="AF26" s="50">
        <f t="shared" ca="1" si="7"/>
        <v>29750</v>
      </c>
      <c r="AG26" s="50">
        <f t="shared" ca="1" si="7"/>
        <v>23800</v>
      </c>
      <c r="AH26" s="51">
        <f t="shared" ca="1" si="7"/>
        <v>23800</v>
      </c>
      <c r="AI26" s="121">
        <f t="shared" ca="1" si="8"/>
        <v>184450</v>
      </c>
      <c r="AJ26" s="49">
        <f t="shared" ca="1" si="9"/>
        <v>0.72</v>
      </c>
      <c r="AK26" s="50">
        <f t="shared" ca="1" si="9"/>
        <v>1.008</v>
      </c>
      <c r="AL26" s="50">
        <f t="shared" ca="1" si="9"/>
        <v>1.68</v>
      </c>
      <c r="AM26" s="50">
        <f t="shared" ca="1" si="9"/>
        <v>1.6199999999999999</v>
      </c>
      <c r="AN26" s="50">
        <f t="shared" ca="1" si="9"/>
        <v>2.1599999999999997</v>
      </c>
      <c r="AO26" s="50">
        <f t="shared" ca="1" si="9"/>
        <v>1.3920000000000001</v>
      </c>
      <c r="AP26" s="51">
        <f t="shared" ca="1" si="9"/>
        <v>4.8000000000000001E-2</v>
      </c>
      <c r="AQ26" s="52">
        <f t="shared" ca="1" si="10"/>
        <v>8.6279999999999983</v>
      </c>
      <c r="AR26" s="49">
        <f t="shared" ca="1" si="11"/>
        <v>33055.555555555555</v>
      </c>
      <c r="AS26" s="50">
        <f t="shared" ca="1" si="11"/>
        <v>23611.111111111109</v>
      </c>
      <c r="AT26" s="50">
        <f t="shared" ca="1" si="11"/>
        <v>17708.333333333336</v>
      </c>
      <c r="AU26" s="50">
        <f t="shared" ca="1" si="11"/>
        <v>18364.1975308642</v>
      </c>
      <c r="AV26" s="50">
        <f t="shared" ca="1" si="11"/>
        <v>13773.14814814815</v>
      </c>
      <c r="AW26" s="50">
        <f t="shared" ca="1" si="11"/>
        <v>17097.701149425287</v>
      </c>
      <c r="AX26" s="51">
        <f t="shared" ca="1" si="11"/>
        <v>495833.33333333331</v>
      </c>
      <c r="AY26" s="52">
        <f t="shared" ca="1" si="11"/>
        <v>21378.071395456656</v>
      </c>
      <c r="AZ26" s="37">
        <f t="shared" si="13"/>
        <v>33055.555555555555</v>
      </c>
      <c r="BA26" s="37">
        <f t="shared" si="12"/>
        <v>23611.111111111109</v>
      </c>
      <c r="BB26" s="37">
        <f t="shared" si="12"/>
        <v>17708.333333333332</v>
      </c>
      <c r="BC26" s="37">
        <f t="shared" si="12"/>
        <v>18364.197530864196</v>
      </c>
      <c r="BD26" s="37">
        <f t="shared" si="12"/>
        <v>13773.148148148148</v>
      </c>
      <c r="BE26" s="37">
        <f t="shared" si="12"/>
        <v>17097.701149425287</v>
      </c>
      <c r="BF26" s="37">
        <f t="shared" si="12"/>
        <v>495833.33333333331</v>
      </c>
      <c r="BG26" s="38">
        <v>2</v>
      </c>
      <c r="BH26" s="38">
        <v>2</v>
      </c>
      <c r="BI26" s="38">
        <v>2</v>
      </c>
      <c r="BJ26" s="38">
        <v>2</v>
      </c>
      <c r="BK26" s="38">
        <v>2</v>
      </c>
      <c r="BL26" s="38">
        <v>2</v>
      </c>
      <c r="BM26" s="38">
        <v>2</v>
      </c>
    </row>
    <row r="27" spans="1:65" ht="15" thickBot="1">
      <c r="B27" s="3" t="s">
        <v>66</v>
      </c>
      <c r="C27" s="39">
        <v>0.875</v>
      </c>
      <c r="D27" s="40">
        <v>0.91666666666666663</v>
      </c>
      <c r="E27">
        <v>1.0999999999999999E-2</v>
      </c>
      <c r="F27">
        <v>8.9999999999999993E-3</v>
      </c>
      <c r="G27">
        <v>8.9999999999999993E-3</v>
      </c>
      <c r="H27">
        <v>4.3999999999999997E-2</v>
      </c>
      <c r="I27">
        <v>8.9999999999999993E-3</v>
      </c>
      <c r="J27">
        <v>0.01</v>
      </c>
      <c r="K27">
        <v>1.7000000000000001E-2</v>
      </c>
      <c r="L27" s="41">
        <f t="shared" ca="1" si="4"/>
        <v>372</v>
      </c>
      <c r="M27" s="42">
        <f t="shared" si="5"/>
        <v>2</v>
      </c>
      <c r="N27" s="43">
        <f t="shared" si="5"/>
        <v>2</v>
      </c>
      <c r="O27" s="43">
        <f t="shared" si="5"/>
        <v>2</v>
      </c>
      <c r="P27" s="43">
        <f t="shared" si="5"/>
        <v>2</v>
      </c>
      <c r="Q27" s="43">
        <f t="shared" si="5"/>
        <v>2</v>
      </c>
      <c r="R27" s="43">
        <f t="shared" si="5"/>
        <v>2</v>
      </c>
      <c r="S27" s="44">
        <f t="shared" si="5"/>
        <v>2</v>
      </c>
      <c r="T27" s="45">
        <f t="shared" ca="1" si="6"/>
        <v>62</v>
      </c>
      <c r="U27" s="29">
        <v>2975</v>
      </c>
      <c r="V27" s="29">
        <v>2975</v>
      </c>
      <c r="W27" s="29">
        <v>2975</v>
      </c>
      <c r="X27" s="29">
        <v>2975</v>
      </c>
      <c r="Y27" s="29">
        <v>2975</v>
      </c>
      <c r="Z27" s="29">
        <v>2975</v>
      </c>
      <c r="AA27" s="29">
        <v>2975</v>
      </c>
      <c r="AB27" s="49">
        <f t="shared" ca="1" si="7"/>
        <v>23800</v>
      </c>
      <c r="AC27" s="50">
        <f t="shared" ca="1" si="7"/>
        <v>23800</v>
      </c>
      <c r="AD27" s="50">
        <f t="shared" ca="1" si="7"/>
        <v>29750</v>
      </c>
      <c r="AE27" s="50">
        <f t="shared" ca="1" si="7"/>
        <v>29750</v>
      </c>
      <c r="AF27" s="50">
        <f t="shared" ca="1" si="7"/>
        <v>29750</v>
      </c>
      <c r="AG27" s="50">
        <f t="shared" ca="1" si="7"/>
        <v>23800</v>
      </c>
      <c r="AH27" s="51">
        <f t="shared" ca="1" si="7"/>
        <v>23800</v>
      </c>
      <c r="AI27" s="121">
        <f t="shared" ca="1" si="8"/>
        <v>184450</v>
      </c>
      <c r="AJ27" s="49">
        <f t="shared" ca="1" si="9"/>
        <v>0.52800000000000002</v>
      </c>
      <c r="AK27" s="50">
        <f t="shared" ca="1" si="9"/>
        <v>0.43199999999999994</v>
      </c>
      <c r="AL27" s="50">
        <f t="shared" ca="1" si="9"/>
        <v>0.53999999999999992</v>
      </c>
      <c r="AM27" s="50">
        <f t="shared" ca="1" si="9"/>
        <v>2.6399999999999997</v>
      </c>
      <c r="AN27" s="50">
        <f t="shared" ca="1" si="9"/>
        <v>0.53999999999999992</v>
      </c>
      <c r="AO27" s="50">
        <f t="shared" ca="1" si="9"/>
        <v>0.48</v>
      </c>
      <c r="AP27" s="51">
        <f t="shared" ca="1" si="9"/>
        <v>0.81600000000000006</v>
      </c>
      <c r="AQ27" s="52">
        <f t="shared" ca="1" si="10"/>
        <v>5.976</v>
      </c>
      <c r="AR27" s="49">
        <f t="shared" ca="1" si="11"/>
        <v>45075.757575757576</v>
      </c>
      <c r="AS27" s="50">
        <f t="shared" ca="1" si="11"/>
        <v>55092.592592592599</v>
      </c>
      <c r="AT27" s="50">
        <f t="shared" ca="1" si="11"/>
        <v>55092.592592592599</v>
      </c>
      <c r="AU27" s="50">
        <f t="shared" ca="1" si="11"/>
        <v>11268.939393939396</v>
      </c>
      <c r="AV27" s="50">
        <f t="shared" ca="1" si="11"/>
        <v>55092.592592592599</v>
      </c>
      <c r="AW27" s="50">
        <f t="shared" ca="1" si="11"/>
        <v>49583.333333333336</v>
      </c>
      <c r="AX27" s="51">
        <f t="shared" ca="1" si="11"/>
        <v>29166.666666666664</v>
      </c>
      <c r="AY27" s="52">
        <f t="shared" ca="1" si="11"/>
        <v>30865.127175368139</v>
      </c>
      <c r="AZ27" s="37">
        <f t="shared" si="13"/>
        <v>45075.757575757576</v>
      </c>
      <c r="BA27" s="37">
        <f t="shared" si="12"/>
        <v>55092.592592592591</v>
      </c>
      <c r="BB27" s="37">
        <f t="shared" si="12"/>
        <v>55092.592592592591</v>
      </c>
      <c r="BC27" s="37">
        <f t="shared" si="12"/>
        <v>11268.939393939394</v>
      </c>
      <c r="BD27" s="37">
        <f t="shared" si="12"/>
        <v>55092.592592592591</v>
      </c>
      <c r="BE27" s="37">
        <f t="shared" si="12"/>
        <v>49583.333333333328</v>
      </c>
      <c r="BF27" s="37">
        <f t="shared" si="12"/>
        <v>29166.666666666664</v>
      </c>
      <c r="BG27" s="38">
        <v>2</v>
      </c>
      <c r="BH27" s="38">
        <v>2</v>
      </c>
      <c r="BI27" s="38">
        <v>2</v>
      </c>
      <c r="BJ27" s="38">
        <v>2</v>
      </c>
      <c r="BK27" s="38">
        <v>2</v>
      </c>
      <c r="BL27" s="38">
        <v>2</v>
      </c>
      <c r="BM27" s="38">
        <v>2</v>
      </c>
    </row>
    <row r="28" spans="1:65" ht="15" thickBot="1">
      <c r="B28" s="3" t="s">
        <v>66</v>
      </c>
      <c r="C28" s="39">
        <v>0.91666666666666663</v>
      </c>
      <c r="D28" s="40">
        <v>0.95833333333333337</v>
      </c>
      <c r="E28">
        <v>7.0000000000000001E-3</v>
      </c>
      <c r="F28">
        <v>1.2E-2</v>
      </c>
      <c r="G28">
        <v>8.9999999999999993E-3</v>
      </c>
      <c r="H28">
        <v>2E-3</v>
      </c>
      <c r="I28">
        <v>0</v>
      </c>
      <c r="J28">
        <v>4.0000000000000001E-3</v>
      </c>
      <c r="K28">
        <v>1.2E-2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29">
        <v>2975</v>
      </c>
      <c r="V28" s="29">
        <v>2975</v>
      </c>
      <c r="W28" s="29">
        <v>2975</v>
      </c>
      <c r="X28" s="29">
        <v>2975</v>
      </c>
      <c r="Y28" s="29">
        <v>2975</v>
      </c>
      <c r="Z28" s="29">
        <v>2975</v>
      </c>
      <c r="AA28" s="29">
        <v>2975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21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>
        <f t="shared" si="13"/>
        <v>70833.333333333328</v>
      </c>
      <c r="BA28" s="37">
        <f t="shared" si="12"/>
        <v>41319.444444444445</v>
      </c>
      <c r="BB28" s="37">
        <f t="shared" si="12"/>
        <v>55092.592592592591</v>
      </c>
      <c r="BC28" s="37">
        <f t="shared" si="12"/>
        <v>247916.66666666666</v>
      </c>
      <c r="BD28" s="37" t="str">
        <f t="shared" si="12"/>
        <v>0</v>
      </c>
      <c r="BE28" s="37">
        <f t="shared" si="12"/>
        <v>123958.33333333333</v>
      </c>
      <c r="BF28" s="37">
        <f t="shared" si="12"/>
        <v>41319.444444444445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66</v>
      </c>
      <c r="C29" s="54">
        <v>0.95833333333333337</v>
      </c>
      <c r="D29" s="55">
        <v>0</v>
      </c>
      <c r="E29">
        <v>6.0000000000000001E-3</v>
      </c>
      <c r="F29">
        <v>1.2999999999999999E-2</v>
      </c>
      <c r="G29">
        <v>0.01</v>
      </c>
      <c r="H29">
        <v>3.0000000000000001E-3</v>
      </c>
      <c r="I29">
        <v>2E-3</v>
      </c>
      <c r="J29">
        <v>0</v>
      </c>
      <c r="K29">
        <v>1.2999999999999999E-2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29">
        <v>2975</v>
      </c>
      <c r="V29" s="29">
        <v>2975</v>
      </c>
      <c r="W29" s="29">
        <v>2975</v>
      </c>
      <c r="X29" s="29">
        <v>2975</v>
      </c>
      <c r="Y29" s="29">
        <v>2975</v>
      </c>
      <c r="Z29" s="29">
        <v>2975</v>
      </c>
      <c r="AA29" s="29">
        <v>2975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22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3"/>
        <v>82638.888888888891</v>
      </c>
      <c r="BA29" s="37">
        <f t="shared" si="12"/>
        <v>38141.025641025641</v>
      </c>
      <c r="BB29" s="37">
        <f t="shared" si="12"/>
        <v>49583.333333333328</v>
      </c>
      <c r="BC29" s="37">
        <f t="shared" si="12"/>
        <v>165277.77777777778</v>
      </c>
      <c r="BD29" s="37">
        <f t="shared" si="12"/>
        <v>247916.66666666666</v>
      </c>
      <c r="BE29" s="37" t="str">
        <f t="shared" si="12"/>
        <v>0</v>
      </c>
      <c r="BF29" s="37">
        <f t="shared" si="12"/>
        <v>38141.025641025641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12</v>
      </c>
      <c r="N30" s="70">
        <f t="shared" si="14"/>
        <v>12</v>
      </c>
      <c r="O30" s="70">
        <f t="shared" si="14"/>
        <v>12</v>
      </c>
      <c r="P30" s="70">
        <f t="shared" si="14"/>
        <v>11</v>
      </c>
      <c r="Q30" s="70">
        <f t="shared" si="14"/>
        <v>11</v>
      </c>
      <c r="R30" s="70">
        <f t="shared" si="14"/>
        <v>11</v>
      </c>
      <c r="S30" s="70">
        <f t="shared" si="14"/>
        <v>11</v>
      </c>
      <c r="T30" s="71">
        <f t="shared" ca="1" si="14"/>
        <v>354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142800</v>
      </c>
      <c r="AC30" s="70">
        <f t="shared" ca="1" si="15"/>
        <v>142800</v>
      </c>
      <c r="AD30" s="70">
        <f t="shared" ca="1" si="15"/>
        <v>178500</v>
      </c>
      <c r="AE30" s="70">
        <f t="shared" ca="1" si="15"/>
        <v>163625</v>
      </c>
      <c r="AF30" s="70">
        <f t="shared" ca="1" si="15"/>
        <v>163625</v>
      </c>
      <c r="AG30" s="70">
        <f t="shared" ca="1" si="15"/>
        <v>130900</v>
      </c>
      <c r="AH30" s="70">
        <f t="shared" ca="1" si="15"/>
        <v>130900</v>
      </c>
      <c r="AI30" s="71">
        <f t="shared" ca="1" si="15"/>
        <v>1053150</v>
      </c>
      <c r="AJ30" s="70">
        <f t="shared" ca="1" si="15"/>
        <v>3.0000000000000004</v>
      </c>
      <c r="AK30" s="70">
        <f t="shared" ca="1" si="15"/>
        <v>4.1039999999999992</v>
      </c>
      <c r="AL30" s="70">
        <f t="shared" ca="1" si="15"/>
        <v>3.54</v>
      </c>
      <c r="AM30" s="70">
        <f t="shared" ca="1" si="15"/>
        <v>6.18</v>
      </c>
      <c r="AN30" s="70">
        <f t="shared" ca="1" si="15"/>
        <v>4.4399999999999995</v>
      </c>
      <c r="AO30" s="70">
        <f t="shared" ca="1" si="15"/>
        <v>2.3040000000000003</v>
      </c>
      <c r="AP30" s="70">
        <f t="shared" ca="1" si="15"/>
        <v>1.8720000000000001</v>
      </c>
      <c r="AQ30" s="71">
        <f t="shared" ca="1" si="15"/>
        <v>25.439999999999998</v>
      </c>
      <c r="AR30" s="70">
        <f t="shared" ref="AR30:AY30" ca="1" si="16">AB30/AJ30</f>
        <v>47599.999999999993</v>
      </c>
      <c r="AS30" s="70">
        <f t="shared" ca="1" si="16"/>
        <v>34795.32163742691</v>
      </c>
      <c r="AT30" s="70">
        <f t="shared" ca="1" si="16"/>
        <v>50423.728813559319</v>
      </c>
      <c r="AU30" s="70">
        <f t="shared" ca="1" si="16"/>
        <v>26476.537216828481</v>
      </c>
      <c r="AV30" s="70">
        <f t="shared" ca="1" si="16"/>
        <v>36852.477477477485</v>
      </c>
      <c r="AW30" s="70">
        <f t="shared" ca="1" si="16"/>
        <v>56814.236111111102</v>
      </c>
      <c r="AX30" s="70">
        <f t="shared" ca="1" si="16"/>
        <v>69925.213675213672</v>
      </c>
      <c r="AY30" s="72">
        <f t="shared" ca="1" si="16"/>
        <v>41397.405660377364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133"/>
      <c r="Y31" s="68"/>
      <c r="Z31" s="68"/>
      <c r="AA31" s="68"/>
      <c r="AB31" s="80">
        <f ca="1">AB30/4</f>
        <v>35700</v>
      </c>
      <c r="AC31" s="80">
        <f ca="1">AC30/4</f>
        <v>35700</v>
      </c>
      <c r="AD31" s="68"/>
      <c r="AE31" s="68"/>
      <c r="AF31" s="68"/>
      <c r="AG31" s="68"/>
      <c r="AH31" s="80">
        <f ca="1">AH30/4</f>
        <v>32725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1050000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133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14.603999999999999</v>
      </c>
      <c r="AR32" s="68"/>
      <c r="AS32" s="68"/>
      <c r="AT32" s="68"/>
      <c r="AU32" s="68"/>
      <c r="AV32" s="68"/>
      <c r="AW32" s="68"/>
      <c r="AX32" s="68"/>
      <c r="AY32" s="81">
        <f ca="1">AI30</f>
        <v>1053150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7" t="s">
        <v>31</v>
      </c>
      <c r="M33" s="78">
        <f ca="1">AI30/AQ30</f>
        <v>41397.405660377364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0.57405660377358492</v>
      </c>
      <c r="AR33" s="68"/>
      <c r="AS33" s="68"/>
      <c r="AT33" s="68"/>
      <c r="AU33" s="68"/>
      <c r="AV33" s="68"/>
      <c r="AW33" s="68"/>
      <c r="AX33" s="68"/>
      <c r="AY33" s="84">
        <f ca="1">M32-AY32</f>
        <v>-3150</v>
      </c>
      <c r="AZ33" s="73">
        <f ca="1">AQ30*70%</f>
        <v>17.807999999999996</v>
      </c>
      <c r="BA33" s="73">
        <v>0</v>
      </c>
      <c r="BB33" s="73">
        <f ca="1">BA33+AZ33</f>
        <v>17.807999999999996</v>
      </c>
      <c r="BC33" s="73">
        <f ca="1">AY32</f>
        <v>1053150</v>
      </c>
      <c r="BD33" s="73">
        <f ca="1">BC33/BB33</f>
        <v>59139.150943396242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7" t="s">
        <v>32</v>
      </c>
      <c r="M34" s="85">
        <f ca="1">M33*3</f>
        <v>124192.21698113209</v>
      </c>
      <c r="N34" s="86"/>
      <c r="O34" s="68"/>
      <c r="P34" s="68"/>
      <c r="Q34" s="68"/>
      <c r="R34" s="116"/>
      <c r="S34" s="68"/>
      <c r="T34" s="68"/>
      <c r="U34" s="68"/>
      <c r="V34" s="68"/>
      <c r="W34" s="68"/>
      <c r="X34" s="68"/>
      <c r="Y34" s="80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58">
      <c r="A38" s="2"/>
      <c r="B38" s="2"/>
      <c r="M38" s="117"/>
      <c r="N38" s="117"/>
      <c r="O38" s="117"/>
      <c r="P38" s="117"/>
      <c r="Q38" s="117"/>
      <c r="R38" s="117"/>
      <c r="S38" s="117"/>
      <c r="T38" s="117"/>
    </row>
    <row r="39" spans="1:58">
      <c r="T39" s="118"/>
    </row>
    <row r="42" spans="1:58">
      <c r="N42">
        <f>3333/1.13</f>
        <v>2949.5575221238942</v>
      </c>
    </row>
    <row r="44" spans="1:58" s="96" customFormat="1">
      <c r="A44" s="119" t="s">
        <v>67</v>
      </c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67" priority="2" operator="containsText" text="Paid">
      <formula>NOT(ISERROR(SEARCH("Paid",B6)))</formula>
    </cfRule>
    <cfRule type="containsText" dxfId="66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EIGHTXM</vt:lpstr>
      <vt:lpstr>GEO NEWS</vt:lpstr>
      <vt:lpstr>TV ONE</vt:lpstr>
      <vt:lpstr>ARY DIGITAL</vt:lpstr>
      <vt:lpstr>GEO ENTERTAINMENT</vt:lpstr>
      <vt:lpstr>KTN</vt:lpstr>
      <vt:lpstr>AWAZ</vt:lpstr>
      <vt:lpstr>DHARTI TV</vt:lpstr>
      <vt:lpstr>SINDH TV</vt:lpstr>
      <vt:lpstr>APNA CHANNEL</vt:lpstr>
      <vt:lpstr>PUNJAB TV</vt:lpstr>
      <vt:lpstr>KASHISH</vt:lpstr>
      <vt:lpstr>WASEB</vt:lpstr>
      <vt:lpstr>MEHRAN TV</vt:lpstr>
      <vt:lpstr>VSH NEWS</vt:lpstr>
      <vt:lpstr>AVT KHYBER</vt:lpstr>
      <vt:lpstr>ARUJ TV</vt:lpstr>
      <vt:lpstr>PASHTO 1</vt:lpstr>
      <vt:lpstr>PTV HOME</vt:lpstr>
      <vt:lpstr>ATV</vt:lpstr>
      <vt:lpstr>HUM TV</vt:lpstr>
      <vt:lpstr>URDU 1</vt:lpstr>
      <vt:lpstr>A PLUS</vt:lpstr>
      <vt:lpstr>NEWS ONE</vt:lpstr>
      <vt:lpstr>ARY NEWS</vt:lpstr>
      <vt:lpstr>DAWN NEWS</vt:lpstr>
      <vt:lpstr>ABB TAKK</vt:lpstr>
      <vt:lpstr>HUM NEWS</vt:lpstr>
      <vt:lpstr>PUBLIC NEWS</vt:lpstr>
      <vt:lpstr>JALWA</vt:lpstr>
      <vt:lpstr>CITY 42</vt:lpstr>
      <vt:lpstr>SUCH TV</vt:lpstr>
      <vt:lpstr>KIDS 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Hammad Baig</dc:creator>
  <cp:lastModifiedBy>Ammar Aamir</cp:lastModifiedBy>
  <dcterms:created xsi:type="dcterms:W3CDTF">2018-10-23T12:59:44Z</dcterms:created>
  <dcterms:modified xsi:type="dcterms:W3CDTF">2019-01-30T11:14:08Z</dcterms:modified>
</cp:coreProperties>
</file>