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4.xml" ContentType="application/vnd.openxmlformats-officedocument.drawing+xml"/>
  <Override PartName="/xl/slicers/slicer3.xml" ContentType="application/vnd.ms-excel.slicer+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E:\Data\02 HR Analytics Excel Dashboard  (Beginner - Mid level)\Data\"/>
    </mc:Choice>
  </mc:AlternateContent>
  <xr:revisionPtr revIDLastSave="0" documentId="13_ncr:1_{A568CDAC-22B4-4CAC-852F-78CE262FE59D}" xr6:coauthVersionLast="47" xr6:coauthVersionMax="47" xr10:uidLastSave="{00000000-0000-0000-0000-000000000000}"/>
  <bookViews>
    <workbookView xWindow="-108" yWindow="-108" windowWidth="23256" windowHeight="12456" tabRatio="651" firstSheet="2" activeTab="3" xr2:uid="{00000000-000D-0000-FFFF-FFFF00000000}"/>
  </bookViews>
  <sheets>
    <sheet name="Sheet1" sheetId="12" r:id="rId1"/>
    <sheet name="Meta Data" sheetId="1" r:id="rId2"/>
    <sheet name="Pivot Tables" sheetId="5" r:id="rId3"/>
    <sheet name="HR_Analysis (Overview)" sheetId="3" r:id="rId4"/>
    <sheet name="HR_Analysis (Departments)" sheetId="10" r:id="rId5"/>
    <sheet name="HR_Analysis (Employees)" sheetId="11" r:id="rId6"/>
  </sheets>
  <definedNames>
    <definedName name="_xlchart.v1.0" hidden="1">'Pivot Tables'!$CA$10:$CA$14</definedName>
    <definedName name="_xlchart.v1.1" hidden="1">'Pivot Tables'!$CB$10:$CB$14</definedName>
    <definedName name="_xlchart.v1.2" hidden="1">'Pivot Tables'!$Q$15:$Q$23</definedName>
    <definedName name="_xlchart.v1.3" hidden="1">'Pivot Tables'!$R$15:$R$23</definedName>
    <definedName name="ExternalData_1" localSheetId="0" hidden="1">Sheet1!$A$3:$AL$275</definedName>
    <definedName name="Slicer_Department">#N/A</definedName>
    <definedName name="Slicer_SalarySlab">#N/A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 cacheId="17" r:id="rId24"/>
    <pivotCache cacheId="18" r:id="rId25"/>
    <pivotCache cacheId="19" r:id="rId26"/>
    <pivotCache cacheId="20" r:id="rId27"/>
    <pivotCache cacheId="21" r:id="rId28"/>
    <pivotCache cacheId="22" r:id="rId29"/>
    <pivotCache cacheId="23" r:id="rId30"/>
    <pivotCache cacheId="24" r:id="rId31"/>
    <pivotCache cacheId="25" r:id="rId32"/>
    <pivotCache cacheId="26" r:id="rId33"/>
    <pivotCache cacheId="27" r:id="rId34"/>
    <pivotCache cacheId="28" r:id="rId35"/>
    <pivotCache cacheId="29" r:id="rId36"/>
    <pivotCache cacheId="30" r:id="rId37"/>
    <pivotCache cacheId="31" r:id="rId38"/>
  </pivotCaches>
  <extLst>
    <ext xmlns:x14="http://schemas.microsoft.com/office/spreadsheetml/2009/9/main" uri="{876F7934-8845-4945-9796-88D515C7AA90}">
      <x14:pivotCaches>
        <pivotCache cacheId="32" r:id="rId39"/>
      </x14:pivotCaches>
    </ext>
    <ext xmlns:x14="http://schemas.microsoft.com/office/spreadsheetml/2009/9/main" uri="{BBE1A952-AA13-448e-AADC-164F8A28A991}">
      <x14:slicerCaches>
        <x14:slicerCache r:id="rId40"/>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R_Analytics_746832a1-e776-4fd4-8660-54fad8eef79d" name="HR_Analytics" connection="Query - HR_Analytic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G14" i="5" l="1"/>
  <c r="DG13" i="5"/>
  <c r="DG12" i="5"/>
  <c r="DG11" i="5"/>
  <c r="DG10" i="5"/>
  <c r="R20" i="5"/>
  <c r="R19" i="5"/>
  <c r="BQ5" i="5"/>
  <c r="R18" i="5"/>
  <c r="BO5" i="5"/>
  <c r="R17" i="5"/>
  <c r="BD12" i="5"/>
  <c r="I5" i="5"/>
  <c r="E5" i="5"/>
  <c r="BD10" i="5"/>
  <c r="C5" i="5"/>
  <c r="BC12" i="5"/>
  <c r="A5" i="5"/>
  <c r="BC11" i="5"/>
  <c r="BC10" i="5"/>
  <c r="Z5" i="5"/>
  <c r="G5" i="5"/>
  <c r="R15" i="5"/>
  <c r="R23" i="5"/>
  <c r="R22" i="5"/>
  <c r="R21" i="5"/>
  <c r="BD11" i="5"/>
  <c r="CB10" i="5"/>
  <c r="CB14" i="5"/>
  <c r="CB13" i="5"/>
  <c r="CB12" i="5"/>
  <c r="CB1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CDA6387-1110-4710-914F-906FD20DB56E}" keepAlive="1" name="ModelConnection_ExternalData_1" description="Data Model" type="5" refreshedVersion="8" minRefreshableVersion="5" saveData="1">
    <dbPr connection="Data Model Connection" command="DRILLTHROUGH MAXROWS 1000 SELECT FROM [Model] WHERE ((([HR_Analytics].[SalarySlab].[All],[Measures].[Count of EmpID],[HR_Analytics].[Department].&amp;[Research &amp; Development]),[HR_Analytics].[OverTime].&amp;[Yes])) RETURN [$HR_Analytics].[EmpID],[$HR_Analytics].[Age],[$HR_Analytics].[AgeGroup],[$HR_Analytics].[Attrition],[$HR_Analytics].[BusinessTravel],[$HR_Analytics].[DailyRate],[$HR_Analytics].[Department],[$HR_Analytics].[DistanceFromHome],[$HR_Analytics].[Education],[$HR_Analytics].[EducationField],[$HR_Analytics].[EmployeeCount],[$HR_Analytics].[EmployeeNumber],[$HR_Analytics].[EnvironmentSatisfaction],[$HR_Analytics].[Gender],[$HR_Analytics].[HourlyRate],[$HR_Analytics].[JobInvolvement],[$HR_Analytics].[JobLevel],[$HR_Analytics].[JobRole],[$HR_Analytics].[JobSatisfaction],[$HR_Analytics].[MaritalStatus],[$HR_Analytics].[MonthlyIncome],[$HR_Analytics].[SalarySlab],[$HR_Analytics].[MonthlyRate],[$HR_Analytics].[NumCompaniesWorked],[$HR_Analytics].[Over18],[$HR_Analytics].[OverTime],[$HR_Analytics].[PercentSalaryHike],[$HR_Analytics].[PerformanceRating],[$HR_Analytics].[RelationshipSatisfaction],[$HR_Analytics].[StandardHours],[$HR_Analytics].[StockOptionLevel],[$HR_Analytics].[TotalWorkingYears],[$HR_Analytics].[TrainingTimesLastYear],[$HR_Analytics].[WorkLifeBalance],[$HR_Analytics].[YearsAtCompany],[$HR_Analytics].[YearsInCurrentRole],[$HR_Analytics].[YearsSinceLastPromotion],[$HR_Analytics].[YearsWithCurrManager]" commandType="4"/>
    <extLst>
      <ext xmlns:x15="http://schemas.microsoft.com/office/spreadsheetml/2010/11/main" uri="{DE250136-89BD-433C-8126-D09CA5730AF9}">
        <x15:connection id="" model="1"/>
      </ext>
    </extLst>
  </connection>
  <connection id="2" xr16:uid="{00000000-0015-0000-FFFF-FFFF00000000}" name="Query - HR_Analytics" description="Connection to the 'HR_Analytics' query in the workbook." type="100" refreshedVersion="8" minRefreshableVersion="5">
    <extLst>
      <ext xmlns:x15="http://schemas.microsoft.com/office/spreadsheetml/2010/11/main" uri="{DE250136-89BD-433C-8126-D09CA5730AF9}">
        <x15:connection id="2f0cec4b-0a38-4918-83aa-2435bf2151a9"/>
      </ext>
    </extLst>
  </connection>
  <connection id="3" xr16:uid="{00000000-0015-0000-FFFF-FFFF01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<sst xmlns="http://schemas.openxmlformats.org/spreadsheetml/2006/main" count="3600" uniqueCount="448">
  <si>
    <t>Header</t>
  </si>
  <si>
    <t>EmpID</t>
  </si>
  <si>
    <t>Age</t>
  </si>
  <si>
    <t>AgeGroup</t>
  </si>
  <si>
    <t>Attrition</t>
  </si>
  <si>
    <t>BusinessTravel</t>
  </si>
  <si>
    <t>DailyRate</t>
  </si>
  <si>
    <t>Daily pay rate</t>
  </si>
  <si>
    <t>Department</t>
  </si>
  <si>
    <t>DistanceFromHome</t>
  </si>
  <si>
    <t>Education</t>
  </si>
  <si>
    <t>EducationField</t>
  </si>
  <si>
    <t>EmployeeCount</t>
  </si>
  <si>
    <t>EmployeeNumber</t>
  </si>
  <si>
    <t>EnvironmentSatisfaction</t>
  </si>
  <si>
    <t>Gender</t>
  </si>
  <si>
    <t>HourlyRate</t>
  </si>
  <si>
    <t>Hourly pay rate</t>
  </si>
  <si>
    <t>JobInvolvement</t>
  </si>
  <si>
    <t>JobLevel</t>
  </si>
  <si>
    <t>JobRole</t>
  </si>
  <si>
    <t>JobSatisfaction</t>
  </si>
  <si>
    <t>MaritalStatus</t>
  </si>
  <si>
    <t>Marital status</t>
  </si>
  <si>
    <t>MonthlyIncome</t>
  </si>
  <si>
    <t>SalarySlab</t>
  </si>
  <si>
    <t>MonthlyRate</t>
  </si>
  <si>
    <t>NumCompaniesWorked</t>
  </si>
  <si>
    <t>Over18</t>
  </si>
  <si>
    <t>OverTime</t>
  </si>
  <si>
    <t>PercentSalaryHike</t>
  </si>
  <si>
    <t>PerformanceRating</t>
  </si>
  <si>
    <t>RelationshipSatisfaction</t>
  </si>
  <si>
    <t>StandardHours</t>
  </si>
  <si>
    <t>StockOptionLevel</t>
  </si>
  <si>
    <t>TotalWorkingYears</t>
  </si>
  <si>
    <t>TrainingTimesLastYear</t>
  </si>
  <si>
    <t>WorkLifeBalance</t>
  </si>
  <si>
    <t>YearsAtCompany</t>
  </si>
  <si>
    <t>YearsInCurrentRole</t>
  </si>
  <si>
    <t>YearsSinceLastPromotion</t>
  </si>
  <si>
    <t>YearsWithCurrManager</t>
  </si>
  <si>
    <t>Meaning / Description</t>
  </si>
  <si>
    <t>Unique employee identifier (often same as EmployeeNumber)</t>
  </si>
  <si>
    <t>Employee’s age in years</t>
  </si>
  <si>
    <t>Binned age category derived from Age</t>
  </si>
  <si>
    <t>Whether the employee left the company</t>
  </si>
  <si>
    <t>Frequency of business travel</t>
  </si>
  <si>
    <t>Department name</t>
  </si>
  <si>
    <t>Distance from home to workplace</t>
  </si>
  <si>
    <t>Education level (coded)</t>
  </si>
  <si>
    <t>Field of highest education</t>
  </si>
  <si>
    <t>Record count per row (usually constant)</t>
  </si>
  <si>
    <t>Unique employee number</t>
  </si>
  <si>
    <t>Satisfaction with work environment</t>
  </si>
  <si>
    <t>Employee’s gender</t>
  </si>
  <si>
    <t>Self-rated involvement in job</t>
  </si>
  <si>
    <t>Seniority level of the job</t>
  </si>
  <si>
    <t>Specific job title/role</t>
  </si>
  <si>
    <t>Self-rated job satisfaction</t>
  </si>
  <si>
    <t>Monthly salary/income</t>
  </si>
  <si>
    <t>Income bracket derived from MonthlyIncome</t>
  </si>
  <si>
    <t>Internal monthly rate (distinct from income)</t>
  </si>
  <si>
    <t>Number of companies worked for (including current)</t>
  </si>
  <si>
    <t>Indicator if employee is over 18</t>
  </si>
  <si>
    <t>Whether employee works overtime</t>
  </si>
  <si>
    <t>Percentage salary increase (e.g., last raise)</t>
  </si>
  <si>
    <t>Performance rating</t>
  </si>
  <si>
    <t>Satisfaction with workplace relationships</t>
  </si>
  <si>
    <t>Standard weekly hours baseline</t>
  </si>
  <si>
    <t>Level of stock options granted</t>
  </si>
  <si>
    <t>Total years of work experience</t>
  </si>
  <si>
    <t>Number of trainings attended last year</t>
  </si>
  <si>
    <t>Work–life balance rating</t>
  </si>
  <si>
    <t>Total years employed at this company</t>
  </si>
  <si>
    <t>Years in current job role</t>
  </si>
  <si>
    <t>Years since last promotion</t>
  </si>
  <si>
    <t>Years working with current manager</t>
  </si>
  <si>
    <t>38 columns</t>
  </si>
  <si>
    <t>1481 row</t>
  </si>
  <si>
    <t>Total Employees</t>
  </si>
  <si>
    <t>Attrition Rate</t>
  </si>
  <si>
    <t xml:space="preserve">Overtime Rate </t>
  </si>
  <si>
    <t>Satisfaction Score</t>
  </si>
  <si>
    <t>Avg Monthly Income</t>
  </si>
  <si>
    <t>Row Labels</t>
  </si>
  <si>
    <t>Healthcare Representative</t>
  </si>
  <si>
    <t>Human Resources</t>
  </si>
  <si>
    <t>Laboratory Technician</t>
  </si>
  <si>
    <t>Manager</t>
  </si>
  <si>
    <t>Manufacturing Director</t>
  </si>
  <si>
    <t>Research Director</t>
  </si>
  <si>
    <t>Research Scientist</t>
  </si>
  <si>
    <t>Sales Executive</t>
  </si>
  <si>
    <t>Sales Representative</t>
  </si>
  <si>
    <t>Grand Total</t>
  </si>
  <si>
    <t>Research &amp; Development</t>
  </si>
  <si>
    <t>Sales</t>
  </si>
  <si>
    <t>Avg Performance Rating</t>
  </si>
  <si>
    <t>Count of EmpID</t>
  </si>
  <si>
    <t>Column Labels</t>
  </si>
  <si>
    <t>10k-15k</t>
  </si>
  <si>
    <t>15k+</t>
  </si>
  <si>
    <t>5k-10k</t>
  </si>
  <si>
    <t>Upto 5k</t>
  </si>
  <si>
    <t>Total Count of EmpID</t>
  </si>
  <si>
    <t>Total Attrition Rate</t>
  </si>
  <si>
    <t>No</t>
  </si>
  <si>
    <t>Yes</t>
  </si>
  <si>
    <t>18-25</t>
  </si>
  <si>
    <t>26-35</t>
  </si>
  <si>
    <t>36-45</t>
  </si>
  <si>
    <t>46-55</t>
  </si>
  <si>
    <t>55+</t>
  </si>
  <si>
    <t>XXX</t>
  </si>
  <si>
    <t>HR_Analytics[EmpID]</t>
  </si>
  <si>
    <t>HR_Analytics[Age]</t>
  </si>
  <si>
    <t>HR_Analytics[AgeGroup]</t>
  </si>
  <si>
    <t>HR_Analytics[Attrition]</t>
  </si>
  <si>
    <t>HR_Analytics[BusinessTravel]</t>
  </si>
  <si>
    <t>HR_Analytics[DailyRate]</t>
  </si>
  <si>
    <t>HR_Analytics[Department]</t>
  </si>
  <si>
    <t>HR_Analytics[DistanceFromHome]</t>
  </si>
  <si>
    <t>HR_Analytics[Education]</t>
  </si>
  <si>
    <t>HR_Analytics[EducationField]</t>
  </si>
  <si>
    <t>HR_Analytics[EmployeeCount]</t>
  </si>
  <si>
    <t>HR_Analytics[EmployeeNumber]</t>
  </si>
  <si>
    <t>HR_Analytics[EnvironmentSatisfaction]</t>
  </si>
  <si>
    <t>HR_Analytics[Gender]</t>
  </si>
  <si>
    <t>HR_Analytics[HourlyRate]</t>
  </si>
  <si>
    <t>HR_Analytics[JobInvolvement]</t>
  </si>
  <si>
    <t>HR_Analytics[JobLevel]</t>
  </si>
  <si>
    <t>HR_Analytics[JobRole]</t>
  </si>
  <si>
    <t>HR_Analytics[JobSatisfaction]</t>
  </si>
  <si>
    <t>HR_Analytics[MaritalStatus]</t>
  </si>
  <si>
    <t>HR_Analytics[MonthlyIncome]</t>
  </si>
  <si>
    <t>HR_Analytics[SalarySlab]</t>
  </si>
  <si>
    <t>HR_Analytics[MonthlyRate]</t>
  </si>
  <si>
    <t>HR_Analytics[NumCompaniesWorked]</t>
  </si>
  <si>
    <t>HR_Analytics[Over18]</t>
  </si>
  <si>
    <t>HR_Analytics[OverTime]</t>
  </si>
  <si>
    <t>HR_Analytics[PercentSalaryHike]</t>
  </si>
  <si>
    <t>HR_Analytics[PerformanceRating]</t>
  </si>
  <si>
    <t>HR_Analytics[RelationshipSatisfaction]</t>
  </si>
  <si>
    <t>HR_Analytics[StandardHours]</t>
  </si>
  <si>
    <t>HR_Analytics[StockOptionLevel]</t>
  </si>
  <si>
    <t>HR_Analytics[TotalWorkingYears]</t>
  </si>
  <si>
    <t>HR_Analytics[TrainingTimesLastYear]</t>
  </si>
  <si>
    <t>HR_Analytics[WorkLifeBalance]</t>
  </si>
  <si>
    <t>HR_Analytics[YearsAtCompany]</t>
  </si>
  <si>
    <t>HR_Analytics[YearsInCurrentRole]</t>
  </si>
  <si>
    <t>HR_Analytics[YearsSinceLastPromotion]</t>
  </si>
  <si>
    <t>HR_Analytics[YearsWithCurrManager]</t>
  </si>
  <si>
    <t>RM732</t>
  </si>
  <si>
    <t>Travel Rarely</t>
  </si>
  <si>
    <t>Medical</t>
  </si>
  <si>
    <t>Female</t>
  </si>
  <si>
    <t>Single</t>
  </si>
  <si>
    <t>Y</t>
  </si>
  <si>
    <t>RM018</t>
  </si>
  <si>
    <t>Non-Travel</t>
  </si>
  <si>
    <t>Male</t>
  </si>
  <si>
    <t>Divorced</t>
  </si>
  <si>
    <t>RM1274</t>
  </si>
  <si>
    <t>Married</t>
  </si>
  <si>
    <t>RM1340</t>
  </si>
  <si>
    <t>Life Sciences</t>
  </si>
  <si>
    <t>RM464</t>
  </si>
  <si>
    <t>Technical Degree</t>
  </si>
  <si>
    <t>RM590</t>
  </si>
  <si>
    <t>RM386</t>
  </si>
  <si>
    <t>Travel Frequently</t>
  </si>
  <si>
    <t>RM1403</t>
  </si>
  <si>
    <t>RM1111</t>
  </si>
  <si>
    <t>RM1316</t>
  </si>
  <si>
    <t>Other</t>
  </si>
  <si>
    <t>RM205</t>
  </si>
  <si>
    <t>RM417</t>
  </si>
  <si>
    <t>RM543</t>
  </si>
  <si>
    <t>RM1033</t>
  </si>
  <si>
    <t>RM1230</t>
  </si>
  <si>
    <t>RM831</t>
  </si>
  <si>
    <t>RM888</t>
  </si>
  <si>
    <t>RM926</t>
  </si>
  <si>
    <t>RM490</t>
  </si>
  <si>
    <t>RM1263</t>
  </si>
  <si>
    <t>RM287</t>
  </si>
  <si>
    <t>RM051</t>
  </si>
  <si>
    <t>RM158</t>
  </si>
  <si>
    <t>RM661</t>
  </si>
  <si>
    <t>RM910</t>
  </si>
  <si>
    <t>RM657</t>
  </si>
  <si>
    <t>RM193</t>
  </si>
  <si>
    <t>RM070</t>
  </si>
  <si>
    <t>RM390</t>
  </si>
  <si>
    <t>RM560</t>
  </si>
  <si>
    <t>RM007</t>
  </si>
  <si>
    <t>RM861</t>
  </si>
  <si>
    <t>RM586</t>
  </si>
  <si>
    <t>RM1061</t>
  </si>
  <si>
    <t>RM712</t>
  </si>
  <si>
    <t>RM603</t>
  </si>
  <si>
    <t>RM1075</t>
  </si>
  <si>
    <t>RM003</t>
  </si>
  <si>
    <t>RM078</t>
  </si>
  <si>
    <t>RM066</t>
  </si>
  <si>
    <t>RM675</t>
  </si>
  <si>
    <t>RM922</t>
  </si>
  <si>
    <t>RM1251</t>
  </si>
  <si>
    <t>RM1457</t>
  </si>
  <si>
    <t>RM1129</t>
  </si>
  <si>
    <t>RM276</t>
  </si>
  <si>
    <t>RM1269</t>
  </si>
  <si>
    <t>RM667</t>
  </si>
  <si>
    <t>RM289</t>
  </si>
  <si>
    <t>RM015</t>
  </si>
  <si>
    <t>RM215</t>
  </si>
  <si>
    <t>RM721</t>
  </si>
  <si>
    <t>RM726</t>
  </si>
  <si>
    <t>RM1172</t>
  </si>
  <si>
    <t>RM1414</t>
  </si>
  <si>
    <t>RM506</t>
  </si>
  <si>
    <t>RM1468</t>
  </si>
  <si>
    <t>RM181</t>
  </si>
  <si>
    <t>RM310</t>
  </si>
  <si>
    <t>RM017</t>
  </si>
  <si>
    <t>RM674</t>
  </si>
  <si>
    <t>RM1124</t>
  </si>
  <si>
    <t>RM1346</t>
  </si>
  <si>
    <t>RM512</t>
  </si>
  <si>
    <t>RM1029</t>
  </si>
  <si>
    <t>RM254</t>
  </si>
  <si>
    <t>RM397</t>
  </si>
  <si>
    <t>RM498</t>
  </si>
  <si>
    <t>RM632</t>
  </si>
  <si>
    <t>RM855</t>
  </si>
  <si>
    <t>RM893</t>
  </si>
  <si>
    <t>RM223</t>
  </si>
  <si>
    <t>RM1374</t>
  </si>
  <si>
    <t>RM692</t>
  </si>
  <si>
    <t>RM846</t>
  </si>
  <si>
    <t>RM460</t>
  </si>
  <si>
    <t>RM719</t>
  </si>
  <si>
    <t>RM107</t>
  </si>
  <si>
    <t>RM995</t>
  </si>
  <si>
    <t>RM1345</t>
  </si>
  <si>
    <t>RM039</t>
  </si>
  <si>
    <t>RM1162</t>
  </si>
  <si>
    <t>RM598</t>
  </si>
  <si>
    <t>RM858</t>
  </si>
  <si>
    <t>RM1035</t>
  </si>
  <si>
    <t>RM317</t>
  </si>
  <si>
    <t>RM474</t>
  </si>
  <si>
    <t>RM407</t>
  </si>
  <si>
    <t>RM284</t>
  </si>
  <si>
    <t>RM611</t>
  </si>
  <si>
    <t>RM843</t>
  </si>
  <si>
    <t>RM1137</t>
  </si>
  <si>
    <t>RM012</t>
  </si>
  <si>
    <t>RM230</t>
  </si>
  <si>
    <t>RM337</t>
  </si>
  <si>
    <t>RM1460</t>
  </si>
  <si>
    <t>RM645</t>
  </si>
  <si>
    <t>RM896</t>
  </si>
  <si>
    <t>RM501</t>
  </si>
  <si>
    <t>RM235</t>
  </si>
  <si>
    <t>RM439</t>
  </si>
  <si>
    <t>RM949</t>
  </si>
  <si>
    <t>RM677</t>
  </si>
  <si>
    <t>RM165</t>
  </si>
  <si>
    <t>RM1318</t>
  </si>
  <si>
    <t>RM828</t>
  </si>
  <si>
    <t>RM882</t>
  </si>
  <si>
    <t>RM1376</t>
  </si>
  <si>
    <t>RM112</t>
  </si>
  <si>
    <t>RM103</t>
  </si>
  <si>
    <t>RM1138</t>
  </si>
  <si>
    <t>RM1169</t>
  </si>
  <si>
    <t>RM615</t>
  </si>
  <si>
    <t>RM1333</t>
  </si>
  <si>
    <t>RM932</t>
  </si>
  <si>
    <t>RM962</t>
  </si>
  <si>
    <t>RM1216</t>
  </si>
  <si>
    <t>RM084</t>
  </si>
  <si>
    <t>RM401</t>
  </si>
  <si>
    <t>RM202</t>
  </si>
  <si>
    <t>RM514</t>
  </si>
  <si>
    <t>RM668</t>
  </si>
  <si>
    <t>RM569</t>
  </si>
  <si>
    <t>RM475</t>
  </si>
  <si>
    <t>RM1350</t>
  </si>
  <si>
    <t>RM171</t>
  </si>
  <si>
    <t>RM860</t>
  </si>
  <si>
    <t>RM904</t>
  </si>
  <si>
    <t>RM1123</t>
  </si>
  <si>
    <t>RM731</t>
  </si>
  <si>
    <t>RM482</t>
  </si>
  <si>
    <t>RM1146</t>
  </si>
  <si>
    <t>RM196</t>
  </si>
  <si>
    <t>RM990</t>
  </si>
  <si>
    <t>RM1262</t>
  </si>
  <si>
    <t>RM362</t>
  </si>
  <si>
    <t>RM644</t>
  </si>
  <si>
    <t>RM996</t>
  </si>
  <si>
    <t>RM032</t>
  </si>
  <si>
    <t>RM1141</t>
  </si>
  <si>
    <t>RM1143</t>
  </si>
  <si>
    <t>RM779</t>
  </si>
  <si>
    <t>RM722</t>
  </si>
  <si>
    <t>RM281</t>
  </si>
  <si>
    <t>RM576</t>
  </si>
  <si>
    <t>RM1407</t>
  </si>
  <si>
    <t>RM164</t>
  </si>
  <si>
    <t>RM1010</t>
  </si>
  <si>
    <t>RM826</t>
  </si>
  <si>
    <t>RM716</t>
  </si>
  <si>
    <t>RM347</t>
  </si>
  <si>
    <t>RM1420</t>
  </si>
  <si>
    <t>RM1038</t>
  </si>
  <si>
    <t>RM291</t>
  </si>
  <si>
    <t>RM946</t>
  </si>
  <si>
    <t>RM380</t>
  </si>
  <si>
    <t>RM309</t>
  </si>
  <si>
    <t>RM710</t>
  </si>
  <si>
    <t>RM1202</t>
  </si>
  <si>
    <t>RM480</t>
  </si>
  <si>
    <t>RM763</t>
  </si>
  <si>
    <t>RM319</t>
  </si>
  <si>
    <t>RM240</t>
  </si>
  <si>
    <t>RM1253</t>
  </si>
  <si>
    <t>RM295</t>
  </si>
  <si>
    <t>RM020</t>
  </si>
  <si>
    <t>RM1436</t>
  </si>
  <si>
    <t>RM1066</t>
  </si>
  <si>
    <t>RM054</t>
  </si>
  <si>
    <t>RM1423</t>
  </si>
  <si>
    <t>TravelRarely</t>
  </si>
  <si>
    <t>RM399</t>
  </si>
  <si>
    <t>RM1099</t>
  </si>
  <si>
    <t>RM955</t>
  </si>
  <si>
    <t>RM1008</t>
  </si>
  <si>
    <t>RM1037</t>
  </si>
  <si>
    <t>RM579</t>
  </si>
  <si>
    <t>RM989</t>
  </si>
  <si>
    <t>RM548</t>
  </si>
  <si>
    <t>RM633</t>
  </si>
  <si>
    <t>RM1094</t>
  </si>
  <si>
    <t>RM492</t>
  </si>
  <si>
    <t>RM1063</t>
  </si>
  <si>
    <t>RM094</t>
  </si>
  <si>
    <t>RM1139</t>
  </si>
  <si>
    <t>RM746</t>
  </si>
  <si>
    <t>RM1311</t>
  </si>
  <si>
    <t>RM035</t>
  </si>
  <si>
    <t>RM324</t>
  </si>
  <si>
    <t>RM541</t>
  </si>
  <si>
    <t>RM933</t>
  </si>
  <si>
    <t>RM1443</t>
  </si>
  <si>
    <t>RM436</t>
  </si>
  <si>
    <t>RM799</t>
  </si>
  <si>
    <t>RM670</t>
  </si>
  <si>
    <t>RM780</t>
  </si>
  <si>
    <t>RM123</t>
  </si>
  <si>
    <t>RM596</t>
  </si>
  <si>
    <t>RM967</t>
  </si>
  <si>
    <t>RM887</t>
  </si>
  <si>
    <t>RM313</t>
  </si>
  <si>
    <t>RM370</t>
  </si>
  <si>
    <t>RM691</t>
  </si>
  <si>
    <t>RM1426</t>
  </si>
  <si>
    <t>RM058</t>
  </si>
  <si>
    <t>RM925</t>
  </si>
  <si>
    <t>RM665</t>
  </si>
  <si>
    <t>RM883</t>
  </si>
  <si>
    <t>RM928</t>
  </si>
  <si>
    <t>RM1279</t>
  </si>
  <si>
    <t>RM354</t>
  </si>
  <si>
    <t>RM578</t>
  </si>
  <si>
    <t>RM143</t>
  </si>
  <si>
    <t>RM342</t>
  </si>
  <si>
    <t>RM938</t>
  </si>
  <si>
    <t>RM204</t>
  </si>
  <si>
    <t>RM554</t>
  </si>
  <si>
    <t>RM1165</t>
  </si>
  <si>
    <t>RM687</t>
  </si>
  <si>
    <t>RM257</t>
  </si>
  <si>
    <t>RM269</t>
  </si>
  <si>
    <t>RM1278</t>
  </si>
  <si>
    <t>RM1304</t>
  </si>
  <si>
    <t>RM1182</t>
  </si>
  <si>
    <t>RM1193</t>
  </si>
  <si>
    <t>RM063</t>
  </si>
  <si>
    <t>RM767</t>
  </si>
  <si>
    <t>RM469</t>
  </si>
  <si>
    <t>RM271</t>
  </si>
  <si>
    <t>RM176</t>
  </si>
  <si>
    <t>RM977</t>
  </si>
  <si>
    <t>RM744</t>
  </si>
  <si>
    <t>RM816</t>
  </si>
  <si>
    <t>RM207</t>
  </si>
  <si>
    <t>RM1433</t>
  </si>
  <si>
    <t>RM315</t>
  </si>
  <si>
    <t>RM754</t>
  </si>
  <si>
    <t>RM1241</t>
  </si>
  <si>
    <t>RM452</t>
  </si>
  <si>
    <t>RM659</t>
  </si>
  <si>
    <t>RM1215</t>
  </si>
  <si>
    <t>RM593</t>
  </si>
  <si>
    <t>RM708</t>
  </si>
  <si>
    <t>RM524</t>
  </si>
  <si>
    <t>RM1087</t>
  </si>
  <si>
    <t>RM915</t>
  </si>
  <si>
    <t>RM797</t>
  </si>
  <si>
    <t>RM1280</t>
  </si>
  <si>
    <t>RM272</t>
  </si>
  <si>
    <t>RM913</t>
  </si>
  <si>
    <t>RM027</t>
  </si>
  <si>
    <t>RM061</t>
  </si>
  <si>
    <t>RM1354</t>
  </si>
  <si>
    <t>RM636</t>
  </si>
  <si>
    <t>RM285</t>
  </si>
  <si>
    <t>RM890</t>
  </si>
  <si>
    <t>RM998</t>
  </si>
  <si>
    <t>RM052</t>
  </si>
  <si>
    <t>RM930</t>
  </si>
  <si>
    <t>RM081</t>
  </si>
  <si>
    <t>RM343</t>
  </si>
  <si>
    <t>RM986</t>
  </si>
  <si>
    <t>RM1383</t>
  </si>
  <si>
    <t>RM004</t>
  </si>
  <si>
    <t>RM056</t>
  </si>
  <si>
    <t>RM515</t>
  </si>
  <si>
    <t>RM563</t>
  </si>
  <si>
    <t>RM1096</t>
  </si>
  <si>
    <t>RM203</t>
  </si>
  <si>
    <t>RM1369</t>
  </si>
  <si>
    <t>RM637</t>
  </si>
  <si>
    <t>RM730</t>
  </si>
  <si>
    <t>Data returned for Count of EmpID, Research &amp; Development, Yes, All (First 1000 rows).</t>
  </si>
  <si>
    <t>Avg Age</t>
  </si>
  <si>
    <t>Avg. Tenure</t>
  </si>
  <si>
    <t>Marketing</t>
  </si>
  <si>
    <t>0–2 years</t>
  </si>
  <si>
    <t>11–15 years</t>
  </si>
  <si>
    <t>16+ years</t>
  </si>
  <si>
    <t>3–5 years</t>
  </si>
  <si>
    <t>6–10 years</t>
  </si>
  <si>
    <t>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</si>
</sst>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sz val="11"/>
      <color theme="1"/>
      <name val="Arial"/>
      <family val="2"/>
    </font>
    <font>
      <sz val="11"/>
      <color theme="1"/>
      <name val="Arial"/>
      <family val="2"/>
    </font>
    <font>
      <sz val="11"/>
      <color theme="1"/>
      <name val="Calibri"/>
      <family val="2"/>
      <scheme val="minor"/>
    </font>
    <font>
      <b/>
      <sz val="11"/>
      <color theme="1"/>
      <name val="Calibri"/>
      <family val="2"/>
      <scheme val="minor"/>
    </font>
    <font>
      <b/>
      <sz val="12"/>
      <color rgb="FF00B050"/>
      <name val="Aptos"/>
      <family val="2"/>
    </font>
  </fonts>
  <fills count="4">
    <fill>
      <patternFill patternType="none"/>
    </fill>
    <fill>
      <patternFill patternType="gray125"/>
    </fill>
    <fill>
      <patternFill patternType="solid">
        <fgColor theme="9" tint="0.59999389629810485"/>
        <bgColor indexed="64"/>
      </patternFill>
    </fill>
    <fill>
      <patternFill patternType="solid">
        <fgColor rgb="FFC4C7F2"/>
        <bgColor indexed="64"/>
      </patternFill>
    </fill>
  </fills>
  <borders count="2">
    <border>
      <left/>
      <right/>
      <top/>
      <bottom/>
      <diagonal/>
    </border>
    <border>
      <left style="medium">
        <color rgb="FFDDDDDD"/>
      </left>
      <right style="medium">
        <color rgb="FFDDDDDD"/>
      </right>
      <top style="medium">
        <color rgb="FFDDDDDD"/>
      </top>
      <bottom style="medium">
        <color rgb="FFDDDDDD"/>
      </bottom>
      <diagonal/>
    </border>
  </borders>
  <cellStyleXfs count="2">
    <xf numFmtId="0" fontId="0" fillId="0" borderId="0"/>
    <xf numFmtId="9" fontId="3" fillId="0" borderId="0" applyFont="0" applyFill="0" applyBorder="0" applyAlignment="0" applyProtection="0"/>
  </cellStyleXfs>
  <cellXfs count="14">
    <xf numFmtId="0" fontId="0" fillId="0" borderId="0" xfId="0"/>
    <xf numFmtId="0" fontId="0" fillId="0" borderId="0" xfId="0" applyAlignment="1"/>
    <xf numFmtId="0" fontId="2" fillId="0" borderId="1" xfId="0" applyFont="1" applyBorder="1" applyAlignment="1">
      <alignment horizontal="left" vertical="center"/>
    </xf>
    <xf numFmtId="0" fontId="1" fillId="2" borderId="1" xfId="0" applyFont="1" applyFill="1" applyBorder="1" applyAlignment="1">
      <alignment horizontal="left" vertical="center"/>
    </xf>
    <xf numFmtId="0" fontId="0" fillId="3" borderId="0" xfId="0" applyFill="1"/>
    <xf numFmtId="1" fontId="0" fillId="0" borderId="0" xfId="0" applyNumberFormat="1"/>
    <xf numFmtId="0" fontId="0" fillId="0" borderId="0" xfId="0" pivotButton="1"/>
    <xf numFmtId="2" fontId="0" fillId="0" borderId="0" xfId="0" applyNumberFormat="1"/>
    <xf numFmtId="9" fontId="0" fillId="0" borderId="0" xfId="0" applyNumberFormat="1"/>
    <xf numFmtId="0" fontId="0" fillId="0" borderId="0" xfId="0" applyAlignment="1">
      <alignment horizontal="left"/>
    </xf>
    <xf numFmtId="9" fontId="0" fillId="0" borderId="0" xfId="1" applyFont="1"/>
    <xf numFmtId="0" fontId="5" fillId="0" borderId="0" xfId="0" applyFont="1"/>
    <xf numFmtId="0" fontId="4" fillId="0" borderId="0" xfId="0" applyFont="1"/>
    <xf numFmtId="10" fontId="0" fillId="0" borderId="0" xfId="0" applyNumberFormat="1"/>
  </cellXfs>
  <cellStyles count="2">
    <cellStyle name="Normal" xfId="0" builtinId="0"/>
    <cellStyle name="Percent" xfId="1" builtinId="5"/>
  </cellStyles>
  <dxfs count="43">
    <dxf>
      <numFmt numFmtId="13" formatCode="0%"/>
    </dxf>
    <dxf>
      <numFmt numFmtId="2" formatCode="0.00"/>
    </dxf>
    <dxf>
      <numFmt numFmtId="2" formatCode="0.00"/>
    </dxf>
    <dxf>
      <numFmt numFmtId="13" formatCode="0%"/>
    </dxf>
    <dxf>
      <numFmt numFmtId="14" formatCode="0.00%"/>
    </dxf>
    <dxf>
      <numFmt numFmtId="13" formatCode="0%"/>
    </dxf>
    <dxf>
      <numFmt numFmtId="1" formatCode="0"/>
    </dxf>
    <dxf>
      <numFmt numFmtId="1" formatCode="0"/>
    </dxf>
    <dxf>
      <numFmt numFmtId="1" formatCode="0"/>
    </dxf>
    <dxf>
      <numFmt numFmtId="1" formatCode="0"/>
    </dxf>
    <dxf>
      <numFmt numFmtId="13" formatCode="0%"/>
    </dxf>
    <dxf>
      <numFmt numFmtId="1" formatCode="0"/>
    </dxf>
    <dxf>
      <numFmt numFmtId="1" formatCode="0"/>
    </dxf>
    <dxf>
      <numFmt numFmtId="13" formatCode="0%"/>
    </dxf>
    <dxf>
      <numFmt numFmtId="1" formatCode="0"/>
    </dxf>
    <dxf>
      <numFmt numFmtId="14" formatCode="0.00%"/>
    </dxf>
    <dxf>
      <numFmt numFmtId="13" formatCode="0%"/>
    </dxf>
    <dxf>
      <numFmt numFmtId="13" formatCode="0%"/>
    </dxf>
    <dxf>
      <numFmt numFmtId="2" formatCode="0.00"/>
    </dxf>
    <dxf>
      <numFmt numFmtId="1" formatCode="0"/>
    </dxf>
    <dxf>
      <numFmt numFmtId="13" formatCode="0%"/>
    </dxf>
    <dxf>
      <numFmt numFmtId="2" formatCode="0.00"/>
    </dxf>
    <dxf>
      <numFmt numFmtId="13" formatCode="0%"/>
    </dxf>
    <dxf>
      <numFmt numFmtId="1" formatCode="0"/>
    </dxf>
    <dxf>
      <numFmt numFmtId="13" formatCode="0%"/>
    </dxf>
    <dxf>
      <numFmt numFmtId="1" formatCode="0"/>
    </dxf>
    <dxf>
      <numFmt numFmtId="2" formatCode="0.00"/>
    </dxf>
    <dxf>
      <numFmt numFmtId="13" formatCode="0%"/>
    </dxf>
    <dxf>
      <numFmt numFmtId="1" formatCode="0"/>
    </dxf>
    <dxf>
      <numFmt numFmtId="1" formatCode="0"/>
    </dxf>
    <dxf>
      <numFmt numFmtId="2" formatCode="0.00"/>
    </dxf>
    <dxf>
      <numFmt numFmtId="13" formatCode="0%"/>
    </dxf>
    <dxf>
      <numFmt numFmtId="13" formatCode="0%"/>
    </dxf>
    <dxf>
      <numFmt numFmtId="13" formatCode="0%"/>
    </dxf>
    <dxf>
      <numFmt numFmtId="13" formatCode="0%"/>
    </dxf>
    <dxf>
      <numFmt numFmtId="13" formatCode="0%"/>
    </dxf>
    <dxf>
      <numFmt numFmtId="1" formatCode="0"/>
    </dxf>
    <dxf>
      <numFmt numFmtId="13" formatCode="0%"/>
    </dxf>
    <dxf>
      <numFmt numFmtId="13" formatCode="0%"/>
    </dxf>
    <dxf>
      <numFmt numFmtId="13" formatCode="0%"/>
    </dxf>
    <dxf>
      <numFmt numFmtId="1" formatCode="0"/>
    </dxf>
    <dxf>
      <font>
        <b/>
        <i val="0"/>
        <sz val="12"/>
        <color theme="0"/>
      </font>
      <fill>
        <patternFill>
          <fgColor rgb="FF2E2473"/>
          <bgColor rgb="FF2E2473"/>
        </patternFill>
      </fill>
    </dxf>
    <dxf>
      <fill>
        <patternFill>
          <fgColor rgb="FF2E2473"/>
          <bgColor rgb="FF2E2473"/>
        </patternFill>
      </fill>
    </dxf>
  </dxfs>
  <tableStyles count="1" defaultTableStyle="TableStyleMedium2" defaultPivotStyle="PivotStyleLight16">
    <tableStyle name="Slicer Style 1" pivot="0" table="0" count="8" xr9:uid="{00000000-0011-0000-FFFF-FFFF00000000}">
      <tableStyleElement type="wholeTable" dxfId="42"/>
      <tableStyleElement type="headerRow" dxfId="41"/>
    </tableStyle>
  </tableStyles>
  <colors>
    <mruColors>
      <color rgb="FF090126"/>
      <color rgb="FF9C3EFC"/>
      <color rgb="FF2E2473"/>
      <color rgb="FFEA72A9"/>
      <color rgb="FFFF9365"/>
      <color rgb="FFF2B705"/>
      <color rgb="FFAD3CF1"/>
      <color rgb="FFC4C7F2"/>
      <color rgb="FF34224A"/>
    </mruColors>
  </colors>
  <extLst>
    <ext xmlns:x14="http://schemas.microsoft.com/office/spreadsheetml/2009/9/main" uri="{46F421CA-312F-682f-3DD2-61675219B42D}">
      <x14:dxfs count="6">
        <dxf>
          <font>
            <b/>
            <i val="0"/>
          </font>
          <fill>
            <patternFill>
              <fgColor rgb="FFC4C7F2"/>
              <bgColor rgb="FFC4C7F2"/>
            </patternFill>
          </fill>
        </dxf>
        <dxf>
          <fill>
            <patternFill>
              <fgColor rgb="FFC4C7F2"/>
              <bgColor rgb="FFC4C7F2"/>
            </patternFill>
          </fill>
        </dxf>
        <dxf>
          <font>
            <color auto="1"/>
          </font>
          <fill>
            <patternFill>
              <fgColor rgb="FFF2B705"/>
              <bgColor rgb="FFF2B705"/>
            </patternFill>
          </fill>
        </dxf>
        <dxf>
          <font>
            <b/>
            <i val="0"/>
            <color auto="1"/>
          </font>
          <fill>
            <patternFill>
              <fgColor rgb="FFEA72A9"/>
              <bgColor rgb="FFEA72A9"/>
            </patternFill>
          </fill>
        </dxf>
        <dxf>
          <fill>
            <patternFill>
              <fgColor rgb="FFC4C7F2"/>
              <bgColor rgb="FFC4C7F2"/>
            </patternFill>
          </fill>
        </dxf>
        <dxf>
          <fill>
            <patternFill>
              <fgColor rgb="FFC4C7F2"/>
              <bgColor rgb="FFC4C7F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0.xml"/><Relationship Id="rId21" Type="http://schemas.openxmlformats.org/officeDocument/2006/relationships/pivotCacheDefinition" Target="pivotCache/pivotCacheDefinition15.xml"/><Relationship Id="rId42" Type="http://schemas.openxmlformats.org/officeDocument/2006/relationships/theme" Target="theme/theme1.xml"/><Relationship Id="rId47" Type="http://schemas.openxmlformats.org/officeDocument/2006/relationships/calcChain" Target="calcChain.xml"/><Relationship Id="rId63" Type="http://schemas.openxmlformats.org/officeDocument/2006/relationships/customXml" Target="../customXml/item16.xml"/><Relationship Id="rId68" Type="http://schemas.openxmlformats.org/officeDocument/2006/relationships/customXml" Target="../customXml/item21.xml"/><Relationship Id="rId84" Type="http://schemas.openxmlformats.org/officeDocument/2006/relationships/customXml" Target="../customXml/item37.xml"/><Relationship Id="rId89" Type="http://schemas.openxmlformats.org/officeDocument/2006/relationships/customXml" Target="../customXml/item42.xml"/><Relationship Id="rId16" Type="http://schemas.openxmlformats.org/officeDocument/2006/relationships/pivotCacheDefinition" Target="pivotCache/pivotCacheDefinition10.xml"/><Relationship Id="rId11" Type="http://schemas.openxmlformats.org/officeDocument/2006/relationships/pivotCacheDefinition" Target="pivotCache/pivotCacheDefinition5.xml"/><Relationship Id="rId32" Type="http://schemas.openxmlformats.org/officeDocument/2006/relationships/pivotCacheDefinition" Target="pivotCache/pivotCacheDefinition26.xml"/><Relationship Id="rId37" Type="http://schemas.openxmlformats.org/officeDocument/2006/relationships/pivotCacheDefinition" Target="pivotCache/pivotCacheDefinition31.xml"/><Relationship Id="rId53" Type="http://schemas.openxmlformats.org/officeDocument/2006/relationships/customXml" Target="../customXml/item6.xml"/><Relationship Id="rId58" Type="http://schemas.openxmlformats.org/officeDocument/2006/relationships/customXml" Target="../customXml/item11.xml"/><Relationship Id="rId74" Type="http://schemas.openxmlformats.org/officeDocument/2006/relationships/customXml" Target="../customXml/item27.xml"/><Relationship Id="rId79" Type="http://schemas.openxmlformats.org/officeDocument/2006/relationships/customXml" Target="../customXml/item32.xml"/><Relationship Id="rId5" Type="http://schemas.openxmlformats.org/officeDocument/2006/relationships/worksheet" Target="worksheets/sheet5.xml"/><Relationship Id="rId90" Type="http://schemas.openxmlformats.org/officeDocument/2006/relationships/customXml" Target="../customXml/item43.xml"/><Relationship Id="rId95" Type="http://schemas.openxmlformats.org/officeDocument/2006/relationships/customXml" Target="../customXml/item48.xml"/><Relationship Id="rId22" Type="http://schemas.openxmlformats.org/officeDocument/2006/relationships/pivotCacheDefinition" Target="pivotCache/pivotCacheDefinition16.xml"/><Relationship Id="rId27" Type="http://schemas.openxmlformats.org/officeDocument/2006/relationships/pivotCacheDefinition" Target="pivotCache/pivotCacheDefinition21.xml"/><Relationship Id="rId43" Type="http://schemas.openxmlformats.org/officeDocument/2006/relationships/connections" Target="connections.xml"/><Relationship Id="rId48" Type="http://schemas.openxmlformats.org/officeDocument/2006/relationships/customXml" Target="../customXml/item1.xml"/><Relationship Id="rId64" Type="http://schemas.openxmlformats.org/officeDocument/2006/relationships/customXml" Target="../customXml/item17.xml"/><Relationship Id="rId69" Type="http://schemas.openxmlformats.org/officeDocument/2006/relationships/customXml" Target="../customXml/item22.xml"/><Relationship Id="rId80" Type="http://schemas.openxmlformats.org/officeDocument/2006/relationships/customXml" Target="../customXml/item33.xml"/><Relationship Id="rId85" Type="http://schemas.openxmlformats.org/officeDocument/2006/relationships/customXml" Target="../customXml/item38.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pivotCacheDefinition" Target="pivotCache/pivotCacheDefinition19.xml"/><Relationship Id="rId33" Type="http://schemas.openxmlformats.org/officeDocument/2006/relationships/pivotCacheDefinition" Target="pivotCache/pivotCacheDefinition27.xml"/><Relationship Id="rId38" Type="http://schemas.openxmlformats.org/officeDocument/2006/relationships/pivotCacheDefinition" Target="pivotCache/pivotCacheDefinition32.xml"/><Relationship Id="rId46" Type="http://schemas.openxmlformats.org/officeDocument/2006/relationships/powerPivotData" Target="model/item.data"/><Relationship Id="rId59" Type="http://schemas.openxmlformats.org/officeDocument/2006/relationships/customXml" Target="../customXml/item12.xml"/><Relationship Id="rId67" Type="http://schemas.openxmlformats.org/officeDocument/2006/relationships/customXml" Target="../customXml/item20.xml"/><Relationship Id="rId20" Type="http://schemas.openxmlformats.org/officeDocument/2006/relationships/pivotCacheDefinition" Target="pivotCache/pivotCacheDefinition14.xml"/><Relationship Id="rId41" Type="http://schemas.microsoft.com/office/2007/relationships/slicerCache" Target="slicerCaches/slicerCache2.xml"/><Relationship Id="rId54" Type="http://schemas.openxmlformats.org/officeDocument/2006/relationships/customXml" Target="../customXml/item7.xml"/><Relationship Id="rId62" Type="http://schemas.openxmlformats.org/officeDocument/2006/relationships/customXml" Target="../customXml/item15.xml"/><Relationship Id="rId70" Type="http://schemas.openxmlformats.org/officeDocument/2006/relationships/customXml" Target="../customXml/item23.xml"/><Relationship Id="rId75" Type="http://schemas.openxmlformats.org/officeDocument/2006/relationships/customXml" Target="../customXml/item28.xml"/><Relationship Id="rId83" Type="http://schemas.openxmlformats.org/officeDocument/2006/relationships/customXml" Target="../customXml/item36.xml"/><Relationship Id="rId88" Type="http://schemas.openxmlformats.org/officeDocument/2006/relationships/customXml" Target="../customXml/item41.xml"/><Relationship Id="rId91" Type="http://schemas.openxmlformats.org/officeDocument/2006/relationships/customXml" Target="../customXml/item44.xml"/><Relationship Id="rId96" Type="http://schemas.openxmlformats.org/officeDocument/2006/relationships/customXml" Target="../customXml/item4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pivotCacheDefinition" Target="pivotCache/pivotCacheDefinition22.xml"/><Relationship Id="rId36" Type="http://schemas.openxmlformats.org/officeDocument/2006/relationships/pivotCacheDefinition" Target="pivotCache/pivotCacheDefinition30.xml"/><Relationship Id="rId49" Type="http://schemas.openxmlformats.org/officeDocument/2006/relationships/customXml" Target="../customXml/item2.xml"/><Relationship Id="rId57" Type="http://schemas.openxmlformats.org/officeDocument/2006/relationships/customXml" Target="../customXml/item10.xml"/><Relationship Id="rId10" Type="http://schemas.openxmlformats.org/officeDocument/2006/relationships/pivotCacheDefinition" Target="pivotCache/pivotCacheDefinition4.xml"/><Relationship Id="rId31" Type="http://schemas.openxmlformats.org/officeDocument/2006/relationships/pivotCacheDefinition" Target="pivotCache/pivotCacheDefinition25.xml"/><Relationship Id="rId44" Type="http://schemas.openxmlformats.org/officeDocument/2006/relationships/styles" Target="styles.xml"/><Relationship Id="rId52" Type="http://schemas.openxmlformats.org/officeDocument/2006/relationships/customXml" Target="../customXml/item5.xml"/><Relationship Id="rId60" Type="http://schemas.openxmlformats.org/officeDocument/2006/relationships/customXml" Target="../customXml/item13.xml"/><Relationship Id="rId65" Type="http://schemas.openxmlformats.org/officeDocument/2006/relationships/customXml" Target="../customXml/item18.xml"/><Relationship Id="rId73" Type="http://schemas.openxmlformats.org/officeDocument/2006/relationships/customXml" Target="../customXml/item26.xml"/><Relationship Id="rId78" Type="http://schemas.openxmlformats.org/officeDocument/2006/relationships/customXml" Target="../customXml/item31.xml"/><Relationship Id="rId81" Type="http://schemas.openxmlformats.org/officeDocument/2006/relationships/customXml" Target="../customXml/item34.xml"/><Relationship Id="rId86" Type="http://schemas.openxmlformats.org/officeDocument/2006/relationships/customXml" Target="../customXml/item39.xml"/><Relationship Id="rId94" Type="http://schemas.openxmlformats.org/officeDocument/2006/relationships/customXml" Target="../customXml/item47.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pivotCacheDefinition" Target="pivotCache/pivotCacheDefinition33.xml"/><Relationship Id="rId34" Type="http://schemas.openxmlformats.org/officeDocument/2006/relationships/pivotCacheDefinition" Target="pivotCache/pivotCacheDefinition28.xml"/><Relationship Id="rId50" Type="http://schemas.openxmlformats.org/officeDocument/2006/relationships/customXml" Target="../customXml/item3.xml"/><Relationship Id="rId55" Type="http://schemas.openxmlformats.org/officeDocument/2006/relationships/customXml" Target="../customXml/item8.xml"/><Relationship Id="rId76" Type="http://schemas.openxmlformats.org/officeDocument/2006/relationships/customXml" Target="../customXml/item29.xml"/><Relationship Id="rId97" Type="http://schemas.openxmlformats.org/officeDocument/2006/relationships/customXml" Target="../customXml/item50.xml"/><Relationship Id="rId7" Type="http://schemas.openxmlformats.org/officeDocument/2006/relationships/pivotCacheDefinition" Target="pivotCache/pivotCacheDefinition1.xml"/><Relationship Id="rId71" Type="http://schemas.openxmlformats.org/officeDocument/2006/relationships/customXml" Target="../customXml/item24.xml"/><Relationship Id="rId92" Type="http://schemas.openxmlformats.org/officeDocument/2006/relationships/customXml" Target="../customXml/item45.xml"/><Relationship Id="rId2" Type="http://schemas.openxmlformats.org/officeDocument/2006/relationships/worksheet" Target="worksheets/sheet2.xml"/><Relationship Id="rId29" Type="http://schemas.openxmlformats.org/officeDocument/2006/relationships/pivotCacheDefinition" Target="pivotCache/pivotCacheDefinition23.xml"/><Relationship Id="rId24" Type="http://schemas.openxmlformats.org/officeDocument/2006/relationships/pivotCacheDefinition" Target="pivotCache/pivotCacheDefinition18.xml"/><Relationship Id="rId40" Type="http://schemas.microsoft.com/office/2007/relationships/slicerCache" Target="slicerCaches/slicerCache1.xml"/><Relationship Id="rId45" Type="http://schemas.openxmlformats.org/officeDocument/2006/relationships/sharedStrings" Target="sharedStrings.xml"/><Relationship Id="rId66" Type="http://schemas.openxmlformats.org/officeDocument/2006/relationships/customXml" Target="../customXml/item19.xml"/><Relationship Id="rId87" Type="http://schemas.openxmlformats.org/officeDocument/2006/relationships/customXml" Target="../customXml/item40.xml"/><Relationship Id="rId61" Type="http://schemas.openxmlformats.org/officeDocument/2006/relationships/customXml" Target="../customXml/item14.xml"/><Relationship Id="rId82" Type="http://schemas.openxmlformats.org/officeDocument/2006/relationships/customXml" Target="../customXml/item35.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30" Type="http://schemas.openxmlformats.org/officeDocument/2006/relationships/pivotCacheDefinition" Target="pivotCache/pivotCacheDefinition24.xml"/><Relationship Id="rId35" Type="http://schemas.openxmlformats.org/officeDocument/2006/relationships/pivotCacheDefinition" Target="pivotCache/pivotCacheDefinition29.xml"/><Relationship Id="rId56" Type="http://schemas.openxmlformats.org/officeDocument/2006/relationships/customXml" Target="../customXml/item9.xml"/><Relationship Id="rId77" Type="http://schemas.openxmlformats.org/officeDocument/2006/relationships/customXml" Target="../customXml/item30.xml"/><Relationship Id="rId8" Type="http://schemas.openxmlformats.org/officeDocument/2006/relationships/pivotCacheDefinition" Target="pivotCache/pivotCacheDefinition2.xml"/><Relationship Id="rId51" Type="http://schemas.openxmlformats.org/officeDocument/2006/relationships/customXml" Target="../customXml/item4.xml"/><Relationship Id="rId72" Type="http://schemas.openxmlformats.org/officeDocument/2006/relationships/customXml" Target="../customXml/item25.xml"/><Relationship Id="rId93" Type="http://schemas.openxmlformats.org/officeDocument/2006/relationships/customXml" Target="../customXml/item46.xml"/><Relationship Id="rId98" Type="http://schemas.openxmlformats.org/officeDocument/2006/relationships/customXml" Target="../customXml/item5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Tables!Att by Dept &amp; Salary Slab</c:name>
    <c:fmtId val="1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Tables'!$AV$2:$AV$3</c:f>
              <c:strCache>
                <c:ptCount val="1"/>
                <c:pt idx="0">
                  <c:v>10k-15k</c:v>
                </c:pt>
              </c:strCache>
            </c:strRef>
          </c:tx>
          <c:spPr>
            <a:solidFill>
              <a:schemeClr val="accent1"/>
            </a:solidFill>
            <a:ln>
              <a:noFill/>
            </a:ln>
            <a:effectLst/>
          </c:spPr>
          <c:invertIfNegative val="0"/>
          <c:cat>
            <c:strRef>
              <c:f>'Pivot Tables'!$AU$4:$AU$7</c:f>
              <c:strCache>
                <c:ptCount val="3"/>
                <c:pt idx="0">
                  <c:v>Human Resources</c:v>
                </c:pt>
                <c:pt idx="1">
                  <c:v>Research &amp; Development</c:v>
                </c:pt>
                <c:pt idx="2">
                  <c:v>Sales</c:v>
                </c:pt>
              </c:strCache>
            </c:strRef>
          </c:cat>
          <c:val>
            <c:numRef>
              <c:f>'Pivot Tables'!$AV$4:$AV$7</c:f>
              <c:numCache>
                <c:formatCode>0%</c:formatCode>
                <c:ptCount val="3"/>
                <c:pt idx="0">
                  <c:v>0.33333333333333331</c:v>
                </c:pt>
                <c:pt idx="1">
                  <c:v>0.08</c:v>
                </c:pt>
                <c:pt idx="2">
                  <c:v>0.25531914893617019</c:v>
                </c:pt>
              </c:numCache>
            </c:numRef>
          </c:val>
          <c:extLst>
            <c:ext xmlns:c16="http://schemas.microsoft.com/office/drawing/2014/chart" uri="{C3380CC4-5D6E-409C-BE32-E72D297353CC}">
              <c16:uniqueId val="{00000000-9901-4733-9E91-FE382D1A9361}"/>
            </c:ext>
          </c:extLst>
        </c:ser>
        <c:ser>
          <c:idx val="1"/>
          <c:order val="1"/>
          <c:tx>
            <c:strRef>
              <c:f>'Pivot Tables'!$AW$2:$AW$3</c:f>
              <c:strCache>
                <c:ptCount val="1"/>
                <c:pt idx="0">
                  <c:v>15k+</c:v>
                </c:pt>
              </c:strCache>
            </c:strRef>
          </c:tx>
          <c:spPr>
            <a:solidFill>
              <a:schemeClr val="accent2"/>
            </a:solidFill>
            <a:ln>
              <a:noFill/>
            </a:ln>
            <a:effectLst/>
          </c:spPr>
          <c:invertIfNegative val="0"/>
          <c:cat>
            <c:strRef>
              <c:f>'Pivot Tables'!$AU$4:$AU$7</c:f>
              <c:strCache>
                <c:ptCount val="3"/>
                <c:pt idx="0">
                  <c:v>Human Resources</c:v>
                </c:pt>
                <c:pt idx="1">
                  <c:v>Research &amp; Development</c:v>
                </c:pt>
                <c:pt idx="2">
                  <c:v>Sales</c:v>
                </c:pt>
              </c:strCache>
            </c:strRef>
          </c:cat>
          <c:val>
            <c:numRef>
              <c:f>'Pivot Tables'!$AW$4:$AW$7</c:f>
              <c:numCache>
                <c:formatCode>0%</c:formatCode>
                <c:ptCount val="3"/>
                <c:pt idx="1">
                  <c:v>3.2608695652173912E-2</c:v>
                </c:pt>
                <c:pt idx="2">
                  <c:v>6.4516129032258063E-2</c:v>
                </c:pt>
              </c:numCache>
            </c:numRef>
          </c:val>
          <c:extLst>
            <c:ext xmlns:c16="http://schemas.microsoft.com/office/drawing/2014/chart" uri="{C3380CC4-5D6E-409C-BE32-E72D297353CC}">
              <c16:uniqueId val="{0000000B-9901-4733-9E91-FE382D1A9361}"/>
            </c:ext>
          </c:extLst>
        </c:ser>
        <c:ser>
          <c:idx val="2"/>
          <c:order val="2"/>
          <c:tx>
            <c:strRef>
              <c:f>'Pivot Tables'!$AX$2:$AX$3</c:f>
              <c:strCache>
                <c:ptCount val="1"/>
                <c:pt idx="0">
                  <c:v>5k-10k</c:v>
                </c:pt>
              </c:strCache>
            </c:strRef>
          </c:tx>
          <c:spPr>
            <a:solidFill>
              <a:schemeClr val="accent3"/>
            </a:solidFill>
            <a:ln>
              <a:noFill/>
            </a:ln>
            <a:effectLst/>
          </c:spPr>
          <c:invertIfNegative val="0"/>
          <c:cat>
            <c:strRef>
              <c:f>'Pivot Tables'!$AU$4:$AU$7</c:f>
              <c:strCache>
                <c:ptCount val="3"/>
                <c:pt idx="0">
                  <c:v>Human Resources</c:v>
                </c:pt>
                <c:pt idx="1">
                  <c:v>Research &amp; Development</c:v>
                </c:pt>
                <c:pt idx="2">
                  <c:v>Sales</c:v>
                </c:pt>
              </c:strCache>
            </c:strRef>
          </c:cat>
          <c:val>
            <c:numRef>
              <c:f>'Pivot Tables'!$AX$4:$AX$7</c:f>
              <c:numCache>
                <c:formatCode>0%</c:formatCode>
                <c:ptCount val="3"/>
                <c:pt idx="0">
                  <c:v>7.1428571428571425E-2</c:v>
                </c:pt>
                <c:pt idx="1">
                  <c:v>5.4545454545454543E-2</c:v>
                </c:pt>
                <c:pt idx="2">
                  <c:v>0.17142857142857143</c:v>
                </c:pt>
              </c:numCache>
            </c:numRef>
          </c:val>
          <c:extLst>
            <c:ext xmlns:c16="http://schemas.microsoft.com/office/drawing/2014/chart" uri="{C3380CC4-5D6E-409C-BE32-E72D297353CC}">
              <c16:uniqueId val="{0000000C-9901-4733-9E91-FE382D1A9361}"/>
            </c:ext>
          </c:extLst>
        </c:ser>
        <c:ser>
          <c:idx val="3"/>
          <c:order val="3"/>
          <c:tx>
            <c:strRef>
              <c:f>'Pivot Tables'!$AY$2:$AY$3</c:f>
              <c:strCache>
                <c:ptCount val="1"/>
                <c:pt idx="0">
                  <c:v>Upto 5k</c:v>
                </c:pt>
              </c:strCache>
            </c:strRef>
          </c:tx>
          <c:spPr>
            <a:solidFill>
              <a:schemeClr val="accent4"/>
            </a:solidFill>
            <a:ln>
              <a:noFill/>
            </a:ln>
            <a:effectLst/>
          </c:spPr>
          <c:invertIfNegative val="0"/>
          <c:cat>
            <c:strRef>
              <c:f>'Pivot Tables'!$AU$4:$AU$7</c:f>
              <c:strCache>
                <c:ptCount val="3"/>
                <c:pt idx="0">
                  <c:v>Human Resources</c:v>
                </c:pt>
                <c:pt idx="1">
                  <c:v>Research &amp; Development</c:v>
                </c:pt>
                <c:pt idx="2">
                  <c:v>Sales</c:v>
                </c:pt>
              </c:strCache>
            </c:strRef>
          </c:cat>
          <c:val>
            <c:numRef>
              <c:f>'Pivot Tables'!$AY$4:$AY$7</c:f>
              <c:numCache>
                <c:formatCode>0%</c:formatCode>
                <c:ptCount val="3"/>
                <c:pt idx="0">
                  <c:v>0.27777777777777779</c:v>
                </c:pt>
                <c:pt idx="1">
                  <c:v>0.1981981981981982</c:v>
                </c:pt>
                <c:pt idx="2">
                  <c:v>0.26543209876543211</c:v>
                </c:pt>
              </c:numCache>
            </c:numRef>
          </c:val>
          <c:extLst>
            <c:ext xmlns:c16="http://schemas.microsoft.com/office/drawing/2014/chart" uri="{C3380CC4-5D6E-409C-BE32-E72D297353CC}">
              <c16:uniqueId val="{0000000D-9901-4733-9E91-FE382D1A9361}"/>
            </c:ext>
          </c:extLst>
        </c:ser>
        <c:dLbls>
          <c:showLegendKey val="0"/>
          <c:showVal val="0"/>
          <c:showCatName val="0"/>
          <c:showSerName val="0"/>
          <c:showPercent val="0"/>
          <c:showBubbleSize val="0"/>
        </c:dLbls>
        <c:gapWidth val="219"/>
        <c:overlap val="-27"/>
        <c:axId val="1601841072"/>
        <c:axId val="1601846832"/>
      </c:barChart>
      <c:catAx>
        <c:axId val="1601841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1846832"/>
        <c:crosses val="autoZero"/>
        <c:auto val="1"/>
        <c:lblAlgn val="ctr"/>
        <c:lblOffset val="100"/>
        <c:noMultiLvlLbl val="0"/>
      </c:catAx>
      <c:valAx>
        <c:axId val="1601846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1841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Tables!Attr by Salary Slab</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Tables'!$CN$2</c:f>
              <c:strCache>
                <c:ptCount val="1"/>
                <c:pt idx="0">
                  <c:v>Total</c:v>
                </c:pt>
              </c:strCache>
            </c:strRef>
          </c:tx>
          <c:spPr>
            <a:solidFill>
              <a:schemeClr val="accent1"/>
            </a:solidFill>
            <a:ln>
              <a:noFill/>
            </a:ln>
            <a:effectLst/>
          </c:spPr>
          <c:invertIfNegative val="0"/>
          <c:cat>
            <c:strRef>
              <c:f>'Pivot Tables'!$CM$3:$CM$7</c:f>
              <c:strCache>
                <c:ptCount val="4"/>
                <c:pt idx="0">
                  <c:v>15k+</c:v>
                </c:pt>
                <c:pt idx="1">
                  <c:v>5k-10k</c:v>
                </c:pt>
                <c:pt idx="2">
                  <c:v>10k-15k</c:v>
                </c:pt>
                <c:pt idx="3">
                  <c:v>Upto 5k</c:v>
                </c:pt>
              </c:strCache>
            </c:strRef>
          </c:cat>
          <c:val>
            <c:numRef>
              <c:f>'Pivot Tables'!$CN$3:$CN$7</c:f>
              <c:numCache>
                <c:formatCode>0%</c:formatCode>
                <c:ptCount val="4"/>
                <c:pt idx="0">
                  <c:v>3.7593984962406013E-2</c:v>
                </c:pt>
                <c:pt idx="1">
                  <c:v>0.11036036036036036</c:v>
                </c:pt>
                <c:pt idx="2">
                  <c:v>0.14000000000000001</c:v>
                </c:pt>
                <c:pt idx="3">
                  <c:v>0.21646746347941567</c:v>
                </c:pt>
              </c:numCache>
            </c:numRef>
          </c:val>
          <c:extLst>
            <c:ext xmlns:c16="http://schemas.microsoft.com/office/drawing/2014/chart" uri="{C3380CC4-5D6E-409C-BE32-E72D297353CC}">
              <c16:uniqueId val="{00000000-8EEF-4A8F-BFF2-538ED409FD45}"/>
            </c:ext>
          </c:extLst>
        </c:ser>
        <c:dLbls>
          <c:showLegendKey val="0"/>
          <c:showVal val="0"/>
          <c:showCatName val="0"/>
          <c:showSerName val="0"/>
          <c:showPercent val="0"/>
          <c:showBubbleSize val="0"/>
        </c:dLbls>
        <c:gapWidth val="182"/>
        <c:axId val="1796120527"/>
        <c:axId val="1796121007"/>
      </c:barChart>
      <c:catAx>
        <c:axId val="179612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121007"/>
        <c:crosses val="autoZero"/>
        <c:auto val="1"/>
        <c:lblAlgn val="ctr"/>
        <c:lblOffset val="100"/>
        <c:noMultiLvlLbl val="0"/>
      </c:catAx>
      <c:valAx>
        <c:axId val="179612100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120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Tables!Attr by travel</c:name>
    <c:fmtId val="2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Tables'!$CY$2:$CY$3</c:f>
              <c:strCache>
                <c:ptCount val="1"/>
                <c:pt idx="0">
                  <c:v>No</c:v>
                </c:pt>
              </c:strCache>
            </c:strRef>
          </c:tx>
          <c:spPr>
            <a:solidFill>
              <a:schemeClr val="accent1"/>
            </a:solidFill>
            <a:ln>
              <a:noFill/>
            </a:ln>
            <a:effectLst/>
          </c:spPr>
          <c:invertIfNegative val="0"/>
          <c:cat>
            <c:strRef>
              <c:f>'Pivot Tables'!$CX$4:$CX$7</c:f>
              <c:strCache>
                <c:ptCount val="3"/>
                <c:pt idx="0">
                  <c:v>Non-Travel</c:v>
                </c:pt>
                <c:pt idx="1">
                  <c:v>Travel Frequently</c:v>
                </c:pt>
                <c:pt idx="2">
                  <c:v>Travel Rarely</c:v>
                </c:pt>
              </c:strCache>
            </c:strRef>
          </c:cat>
          <c:val>
            <c:numRef>
              <c:f>'Pivot Tables'!$CY$4:$CY$7</c:f>
              <c:numCache>
                <c:formatCode>0.00%</c:formatCode>
                <c:ptCount val="3"/>
                <c:pt idx="0">
                  <c:v>0.92052980132450335</c:v>
                </c:pt>
                <c:pt idx="1">
                  <c:v>0.75268817204301075</c:v>
                </c:pt>
                <c:pt idx="2">
                  <c:v>0.8504761904761905</c:v>
                </c:pt>
              </c:numCache>
            </c:numRef>
          </c:val>
          <c:extLst>
            <c:ext xmlns:c16="http://schemas.microsoft.com/office/drawing/2014/chart" uri="{C3380CC4-5D6E-409C-BE32-E72D297353CC}">
              <c16:uniqueId val="{00000000-B431-410D-B45E-3CF236DDD8C6}"/>
            </c:ext>
          </c:extLst>
        </c:ser>
        <c:ser>
          <c:idx val="1"/>
          <c:order val="1"/>
          <c:tx>
            <c:strRef>
              <c:f>'Pivot Tables'!$CZ$2:$CZ$3</c:f>
              <c:strCache>
                <c:ptCount val="1"/>
                <c:pt idx="0">
                  <c:v>Yes</c:v>
                </c:pt>
              </c:strCache>
            </c:strRef>
          </c:tx>
          <c:spPr>
            <a:solidFill>
              <a:schemeClr val="accent2"/>
            </a:solidFill>
            <a:ln>
              <a:noFill/>
            </a:ln>
            <a:effectLst/>
          </c:spPr>
          <c:invertIfNegative val="0"/>
          <c:cat>
            <c:strRef>
              <c:f>'Pivot Tables'!$CX$4:$CX$7</c:f>
              <c:strCache>
                <c:ptCount val="3"/>
                <c:pt idx="0">
                  <c:v>Non-Travel</c:v>
                </c:pt>
                <c:pt idx="1">
                  <c:v>Travel Frequently</c:v>
                </c:pt>
                <c:pt idx="2">
                  <c:v>Travel Rarely</c:v>
                </c:pt>
              </c:strCache>
            </c:strRef>
          </c:cat>
          <c:val>
            <c:numRef>
              <c:f>'Pivot Tables'!$CZ$4:$CZ$7</c:f>
              <c:numCache>
                <c:formatCode>0.00%</c:formatCode>
                <c:ptCount val="3"/>
                <c:pt idx="0">
                  <c:v>7.9470198675496692E-2</c:v>
                </c:pt>
                <c:pt idx="1">
                  <c:v>0.24731182795698925</c:v>
                </c:pt>
                <c:pt idx="2">
                  <c:v>0.14952380952380953</c:v>
                </c:pt>
              </c:numCache>
            </c:numRef>
          </c:val>
          <c:extLst>
            <c:ext xmlns:c16="http://schemas.microsoft.com/office/drawing/2014/chart" uri="{C3380CC4-5D6E-409C-BE32-E72D297353CC}">
              <c16:uniqueId val="{00000001-B431-410D-B45E-3CF236DDD8C6}"/>
            </c:ext>
          </c:extLst>
        </c:ser>
        <c:dLbls>
          <c:showLegendKey val="0"/>
          <c:showVal val="0"/>
          <c:showCatName val="0"/>
          <c:showSerName val="0"/>
          <c:showPercent val="0"/>
          <c:showBubbleSize val="0"/>
        </c:dLbls>
        <c:gapWidth val="219"/>
        <c:overlap val="-27"/>
        <c:axId val="1844175903"/>
        <c:axId val="1844176383"/>
      </c:barChart>
      <c:catAx>
        <c:axId val="1844175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4176383"/>
        <c:crosses val="autoZero"/>
        <c:auto val="1"/>
        <c:lblAlgn val="ctr"/>
        <c:lblOffset val="100"/>
        <c:noMultiLvlLbl val="0"/>
      </c:catAx>
      <c:valAx>
        <c:axId val="184417638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4175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Tables!Emp x Job Level</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Tables'!$CE$2</c:f>
              <c:strCache>
                <c:ptCount val="1"/>
                <c:pt idx="0">
                  <c:v>Total</c:v>
                </c:pt>
              </c:strCache>
            </c:strRef>
          </c:tx>
          <c:spPr>
            <a:solidFill>
              <a:schemeClr val="accent1"/>
            </a:solidFill>
            <a:ln>
              <a:noFill/>
            </a:ln>
            <a:effectLst/>
          </c:spPr>
          <c:invertIfNegative val="0"/>
          <c:cat>
            <c:strRef>
              <c:f>'Pivot Tables'!$CD$3:$CD$8</c:f>
              <c:strCache>
                <c:ptCount val="5"/>
                <c:pt idx="0">
                  <c:v>1</c:v>
                </c:pt>
                <c:pt idx="1">
                  <c:v>2</c:v>
                </c:pt>
                <c:pt idx="2">
                  <c:v>3</c:v>
                </c:pt>
                <c:pt idx="3">
                  <c:v>4</c:v>
                </c:pt>
                <c:pt idx="4">
                  <c:v>5</c:v>
                </c:pt>
              </c:strCache>
            </c:strRef>
          </c:cat>
          <c:val>
            <c:numRef>
              <c:f>'Pivot Tables'!$CE$3:$CE$8</c:f>
              <c:numCache>
                <c:formatCode>0</c:formatCode>
                <c:ptCount val="5"/>
                <c:pt idx="0">
                  <c:v>545</c:v>
                </c:pt>
                <c:pt idx="1">
                  <c:v>539</c:v>
                </c:pt>
                <c:pt idx="2">
                  <c:v>220</c:v>
                </c:pt>
                <c:pt idx="3">
                  <c:v>107</c:v>
                </c:pt>
                <c:pt idx="4">
                  <c:v>69</c:v>
                </c:pt>
              </c:numCache>
            </c:numRef>
          </c:val>
          <c:extLst>
            <c:ext xmlns:c16="http://schemas.microsoft.com/office/drawing/2014/chart" uri="{C3380CC4-5D6E-409C-BE32-E72D297353CC}">
              <c16:uniqueId val="{00000000-46CC-4257-B662-CF0B39B4CF40}"/>
            </c:ext>
          </c:extLst>
        </c:ser>
        <c:dLbls>
          <c:showLegendKey val="0"/>
          <c:showVal val="0"/>
          <c:showCatName val="0"/>
          <c:showSerName val="0"/>
          <c:showPercent val="0"/>
          <c:showBubbleSize val="0"/>
        </c:dLbls>
        <c:gapWidth val="219"/>
        <c:overlap val="-27"/>
        <c:axId val="1397970559"/>
        <c:axId val="1397969599"/>
      </c:barChart>
      <c:catAx>
        <c:axId val="1397970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7969599"/>
        <c:crosses val="autoZero"/>
        <c:auto val="1"/>
        <c:lblAlgn val="ctr"/>
        <c:lblOffset val="100"/>
        <c:noMultiLvlLbl val="0"/>
      </c:catAx>
      <c:valAx>
        <c:axId val="139796959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7970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Tables!Att by Job Role</c:name>
    <c:fmtId val="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9C3EFC"/>
          </a:soli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C3EFC"/>
          </a:solidFill>
          <a:ln>
            <a:noFill/>
          </a:ln>
          <a:effectLst/>
        </c:spPr>
      </c:pivotFmt>
    </c:pivotFmts>
    <c:plotArea>
      <c:layout/>
      <c:barChart>
        <c:barDir val="bar"/>
        <c:grouping val="clustered"/>
        <c:varyColors val="0"/>
        <c:ser>
          <c:idx val="0"/>
          <c:order val="0"/>
          <c:tx>
            <c:strRef>
              <c:f>'Pivot Tables'!$L$2</c:f>
              <c:strCache>
                <c:ptCount val="1"/>
                <c:pt idx="0">
                  <c:v>Total</c:v>
                </c:pt>
              </c:strCache>
            </c:strRef>
          </c:tx>
          <c:spPr>
            <a:solidFill>
              <a:srgbClr val="9C3EFC"/>
            </a:solidFill>
            <a:ln>
              <a:noFill/>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Tables'!$K$3:$K$12</c:f>
              <c:strCache>
                <c:ptCount val="9"/>
                <c:pt idx="0">
                  <c:v>Research Director</c:v>
                </c:pt>
                <c:pt idx="1">
                  <c:v>Manager</c:v>
                </c:pt>
                <c:pt idx="2">
                  <c:v>Manufacturing Director</c:v>
                </c:pt>
                <c:pt idx="3">
                  <c:v>Healthcare Representative</c:v>
                </c:pt>
                <c:pt idx="4">
                  <c:v>Research Scientist</c:v>
                </c:pt>
                <c:pt idx="5">
                  <c:v>Sales Executive</c:v>
                </c:pt>
                <c:pt idx="6">
                  <c:v>Human Resources</c:v>
                </c:pt>
                <c:pt idx="7">
                  <c:v>Laboratory Technician</c:v>
                </c:pt>
                <c:pt idx="8">
                  <c:v>Sales Representative</c:v>
                </c:pt>
              </c:strCache>
            </c:strRef>
          </c:cat>
          <c:val>
            <c:numRef>
              <c:f>'Pivot Tables'!$L$3:$L$12</c:f>
              <c:numCache>
                <c:formatCode>0%</c:formatCode>
                <c:ptCount val="9"/>
                <c:pt idx="0">
                  <c:v>2.5000000000000001E-2</c:v>
                </c:pt>
                <c:pt idx="1">
                  <c:v>4.9019607843137254E-2</c:v>
                </c:pt>
                <c:pt idx="2">
                  <c:v>6.8027210884353748E-2</c:v>
                </c:pt>
                <c:pt idx="3">
                  <c:v>6.8181818181818177E-2</c:v>
                </c:pt>
                <c:pt idx="4">
                  <c:v>0.16040955631399317</c:v>
                </c:pt>
                <c:pt idx="5">
                  <c:v>0.17629179331306991</c:v>
                </c:pt>
                <c:pt idx="6">
                  <c:v>0.23076923076923078</c:v>
                </c:pt>
                <c:pt idx="7">
                  <c:v>0.23754789272030652</c:v>
                </c:pt>
                <c:pt idx="8">
                  <c:v>0.39285714285714285</c:v>
                </c:pt>
              </c:numCache>
            </c:numRef>
          </c:val>
          <c:extLst>
            <c:ext xmlns:c16="http://schemas.microsoft.com/office/drawing/2014/chart" uri="{C3380CC4-5D6E-409C-BE32-E72D297353CC}">
              <c16:uniqueId val="{00000000-E94A-4EBE-8FFA-7C7D1A102FA0}"/>
            </c:ext>
          </c:extLst>
        </c:ser>
        <c:dLbls>
          <c:dLblPos val="outEnd"/>
          <c:showLegendKey val="0"/>
          <c:showVal val="1"/>
          <c:showCatName val="0"/>
          <c:showSerName val="0"/>
          <c:showPercent val="0"/>
          <c:showBubbleSize val="0"/>
        </c:dLbls>
        <c:gapWidth val="88"/>
        <c:axId val="406888560"/>
        <c:axId val="110041968"/>
      </c:barChart>
      <c:catAx>
        <c:axId val="406888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10041968"/>
        <c:crosses val="autoZero"/>
        <c:auto val="1"/>
        <c:lblAlgn val="ctr"/>
        <c:lblOffset val="100"/>
        <c:noMultiLvlLbl val="0"/>
      </c:catAx>
      <c:valAx>
        <c:axId val="110041968"/>
        <c:scaling>
          <c:orientation val="minMax"/>
        </c:scaling>
        <c:delete val="1"/>
        <c:axPos val="b"/>
        <c:numFmt formatCode="0%" sourceLinked="1"/>
        <c:majorTickMark val="none"/>
        <c:minorTickMark val="none"/>
        <c:tickLblPos val="nextTo"/>
        <c:crossAx val="406888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Tables!Monthly Income by Dept</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6"/>
        <c:spPr>
          <a:solidFill>
            <a:srgbClr val="9C3EFC"/>
          </a:solidFill>
          <a:ln w="19050">
            <a:noFill/>
          </a:ln>
          <a:effectLst/>
        </c:spPr>
        <c:dLbl>
          <c:idx val="0"/>
          <c:layout>
            <c:manualLayout>
              <c:x val="0.15228295828528593"/>
              <c:y val="-3.7811521134142934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manualLayout>
                  <c:w val="0.31247185636423647"/>
                  <c:h val="0.51421422420785967"/>
                </c:manualLayout>
              </c15:layout>
            </c:ext>
          </c:extLst>
        </c:dLbl>
      </c:pivotFmt>
      <c:pivotFmt>
        <c:idx val="7"/>
        <c:spPr>
          <a:solidFill>
            <a:srgbClr val="EA72A9"/>
          </a:solidFill>
          <a:ln w="19050">
            <a:noFill/>
          </a:ln>
          <a:effectLst/>
        </c:spPr>
        <c:dLbl>
          <c:idx val="0"/>
          <c:layout>
            <c:manualLayout>
              <c:x val="-0.16709369275233735"/>
              <c:y val="-2.0273832848710233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manualLayout>
                  <c:w val="0.32963028783005716"/>
                  <c:h val="0.55875379066778152"/>
                </c:manualLayout>
              </c15:layout>
            </c:ext>
          </c:extLst>
        </c:dLbl>
      </c:pivotFmt>
      <c:pivotFmt>
        <c:idx val="8"/>
        <c:spPr>
          <a:solidFill>
            <a:srgbClr val="FF9365"/>
          </a:solidFill>
          <a:ln w="19050">
            <a:noFill/>
          </a:ln>
          <a:effectLst/>
        </c:spPr>
        <c:dLbl>
          <c:idx val="0"/>
          <c:layout>
            <c:manualLayout>
              <c:x val="0.21773820706500463"/>
              <c:y val="-7.7699327952996444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s>
    <c:plotArea>
      <c:layout>
        <c:manualLayout>
          <c:layoutTarget val="inner"/>
          <c:xMode val="edge"/>
          <c:yMode val="edge"/>
          <c:x val="0.29844012437315687"/>
          <c:y val="0.10094704555030884"/>
          <c:w val="0.34590616160225979"/>
          <c:h val="0.80765792889144039"/>
        </c:manualLayout>
      </c:layout>
      <c:doughnutChart>
        <c:varyColors val="1"/>
        <c:ser>
          <c:idx val="0"/>
          <c:order val="0"/>
          <c:tx>
            <c:strRef>
              <c:f>'Pivot Tables'!$O$2</c:f>
              <c:strCache>
                <c:ptCount val="1"/>
                <c:pt idx="0">
                  <c:v>Total</c:v>
                </c:pt>
              </c:strCache>
            </c:strRef>
          </c:tx>
          <c:spPr>
            <a:ln>
              <a:noFill/>
            </a:ln>
          </c:spPr>
          <c:dPt>
            <c:idx val="0"/>
            <c:bubble3D val="0"/>
            <c:spPr>
              <a:solidFill>
                <a:srgbClr val="9C3EFC"/>
              </a:solidFill>
              <a:ln w="19050">
                <a:noFill/>
              </a:ln>
              <a:effectLst/>
            </c:spPr>
            <c:extLst>
              <c:ext xmlns:c16="http://schemas.microsoft.com/office/drawing/2014/chart" uri="{C3380CC4-5D6E-409C-BE32-E72D297353CC}">
                <c16:uniqueId val="{00000001-B9CB-430F-8BE4-F82BB5EF33C9}"/>
              </c:ext>
            </c:extLst>
          </c:dPt>
          <c:dPt>
            <c:idx val="1"/>
            <c:bubble3D val="0"/>
            <c:spPr>
              <a:solidFill>
                <a:srgbClr val="EA72A9"/>
              </a:solidFill>
              <a:ln w="19050">
                <a:noFill/>
              </a:ln>
              <a:effectLst/>
            </c:spPr>
            <c:extLst>
              <c:ext xmlns:c16="http://schemas.microsoft.com/office/drawing/2014/chart" uri="{C3380CC4-5D6E-409C-BE32-E72D297353CC}">
                <c16:uniqueId val="{00000003-B9CB-430F-8BE4-F82BB5EF33C9}"/>
              </c:ext>
            </c:extLst>
          </c:dPt>
          <c:dPt>
            <c:idx val="2"/>
            <c:bubble3D val="0"/>
            <c:spPr>
              <a:solidFill>
                <a:srgbClr val="FF9365"/>
              </a:solidFill>
              <a:ln w="19050">
                <a:noFill/>
              </a:ln>
              <a:effectLst/>
            </c:spPr>
            <c:extLst>
              <c:ext xmlns:c16="http://schemas.microsoft.com/office/drawing/2014/chart" uri="{C3380CC4-5D6E-409C-BE32-E72D297353CC}">
                <c16:uniqueId val="{00000005-B9CB-430F-8BE4-F82BB5EF33C9}"/>
              </c:ext>
            </c:extLst>
          </c:dPt>
          <c:dLbls>
            <c:dLbl>
              <c:idx val="0"/>
              <c:layout>
                <c:manualLayout>
                  <c:x val="0.15228295828528593"/>
                  <c:y val="-3.7811521134142934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manualLayout>
                      <c:w val="0.31247185636423647"/>
                      <c:h val="0.51421422420785967"/>
                    </c:manualLayout>
                  </c15:layout>
                </c:ext>
                <c:ext xmlns:c16="http://schemas.microsoft.com/office/drawing/2014/chart" uri="{C3380CC4-5D6E-409C-BE32-E72D297353CC}">
                  <c16:uniqueId val="{00000001-B9CB-430F-8BE4-F82BB5EF33C9}"/>
                </c:ext>
              </c:extLst>
            </c:dLbl>
            <c:dLbl>
              <c:idx val="1"/>
              <c:layout>
                <c:manualLayout>
                  <c:x val="-0.16709369275233735"/>
                  <c:y val="-2.0273832848710233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manualLayout>
                      <c:w val="0.32963028783005716"/>
                      <c:h val="0.55875379066778152"/>
                    </c:manualLayout>
                  </c15:layout>
                </c:ext>
                <c:ext xmlns:c16="http://schemas.microsoft.com/office/drawing/2014/chart" uri="{C3380CC4-5D6E-409C-BE32-E72D297353CC}">
                  <c16:uniqueId val="{00000003-B9CB-430F-8BE4-F82BB5EF33C9}"/>
                </c:ext>
              </c:extLst>
            </c:dLbl>
            <c:dLbl>
              <c:idx val="2"/>
              <c:layout>
                <c:manualLayout>
                  <c:x val="0.21773820706500463"/>
                  <c:y val="-7.7699327952996444E-2"/>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B9CB-430F-8BE4-F82BB5EF33C9}"/>
                </c:ext>
              </c:extLst>
            </c:dLbl>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Tables'!$N$3:$N$6</c:f>
              <c:strCache>
                <c:ptCount val="3"/>
                <c:pt idx="0">
                  <c:v>Human Resources</c:v>
                </c:pt>
                <c:pt idx="1">
                  <c:v>Research &amp; Development</c:v>
                </c:pt>
                <c:pt idx="2">
                  <c:v>Sales</c:v>
                </c:pt>
              </c:strCache>
            </c:strRef>
          </c:cat>
          <c:val>
            <c:numRef>
              <c:f>'Pivot Tables'!$O$3:$O$6</c:f>
              <c:numCache>
                <c:formatCode>0</c:formatCode>
                <c:ptCount val="3"/>
                <c:pt idx="0">
                  <c:v>6654.5079365079364</c:v>
                </c:pt>
                <c:pt idx="1">
                  <c:v>6280.3650465356777</c:v>
                </c:pt>
                <c:pt idx="2">
                  <c:v>6966.7377777777774</c:v>
                </c:pt>
              </c:numCache>
            </c:numRef>
          </c:val>
          <c:extLst>
            <c:ext xmlns:c16="http://schemas.microsoft.com/office/drawing/2014/chart" uri="{C3380CC4-5D6E-409C-BE32-E72D297353CC}">
              <c16:uniqueId val="{00000006-B9CB-430F-8BE4-F82BB5EF33C9}"/>
            </c:ext>
          </c:extLst>
        </c:ser>
        <c:dLbls>
          <c:showLegendKey val="0"/>
          <c:showVal val="1"/>
          <c:showCatName val="0"/>
          <c:showSerName val="0"/>
          <c:showPercent val="0"/>
          <c:showBubbleSize val="0"/>
          <c:showLeaderLines val="1"/>
        </c:dLbls>
        <c:firstSliceAng val="7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Tables!Attr vs Overtime</c:name>
    <c:fmtId val="2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030A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2B705"/>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7030A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2B705"/>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7030A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2B705"/>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'Pivot Tables'!$CT$2:$CT$3</c:f>
              <c:strCache>
                <c:ptCount val="1"/>
                <c:pt idx="0">
                  <c:v>No</c:v>
                </c:pt>
              </c:strCache>
            </c:strRef>
          </c:tx>
          <c:spPr>
            <a:solidFill>
              <a:srgbClr val="7030A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Tables'!$CS$4:$CS$6</c:f>
              <c:strCache>
                <c:ptCount val="2"/>
                <c:pt idx="0">
                  <c:v>No</c:v>
                </c:pt>
                <c:pt idx="1">
                  <c:v>Yes</c:v>
                </c:pt>
              </c:strCache>
            </c:strRef>
          </c:cat>
          <c:val>
            <c:numRef>
              <c:f>'Pivot Tables'!$CT$4:$CT$6</c:f>
              <c:numCache>
                <c:formatCode>0.00%</c:formatCode>
                <c:ptCount val="2"/>
                <c:pt idx="0">
                  <c:v>0.89642184557438798</c:v>
                </c:pt>
                <c:pt idx="1">
                  <c:v>0.69377990430622005</c:v>
                </c:pt>
              </c:numCache>
            </c:numRef>
          </c:val>
          <c:extLst>
            <c:ext xmlns:c16="http://schemas.microsoft.com/office/drawing/2014/chart" uri="{C3380CC4-5D6E-409C-BE32-E72D297353CC}">
              <c16:uniqueId val="{00000000-DFF1-42FD-912F-F38B7AA307E7}"/>
            </c:ext>
          </c:extLst>
        </c:ser>
        <c:ser>
          <c:idx val="1"/>
          <c:order val="1"/>
          <c:tx>
            <c:strRef>
              <c:f>'Pivot Tables'!$CU$2:$CU$3</c:f>
              <c:strCache>
                <c:ptCount val="1"/>
                <c:pt idx="0">
                  <c:v>Yes</c:v>
                </c:pt>
              </c:strCache>
            </c:strRef>
          </c:tx>
          <c:spPr>
            <a:solidFill>
              <a:srgbClr val="F2B705"/>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Tables'!$CS$4:$CS$6</c:f>
              <c:strCache>
                <c:ptCount val="2"/>
                <c:pt idx="0">
                  <c:v>No</c:v>
                </c:pt>
                <c:pt idx="1">
                  <c:v>Yes</c:v>
                </c:pt>
              </c:strCache>
            </c:strRef>
          </c:cat>
          <c:val>
            <c:numRef>
              <c:f>'Pivot Tables'!$CU$4:$CU$6</c:f>
              <c:numCache>
                <c:formatCode>0.00%</c:formatCode>
                <c:ptCount val="2"/>
                <c:pt idx="0">
                  <c:v>0.10357815442561205</c:v>
                </c:pt>
                <c:pt idx="1">
                  <c:v>0.30622009569377989</c:v>
                </c:pt>
              </c:numCache>
            </c:numRef>
          </c:val>
          <c:extLst>
            <c:ext xmlns:c16="http://schemas.microsoft.com/office/drawing/2014/chart" uri="{C3380CC4-5D6E-409C-BE32-E72D297353CC}">
              <c16:uniqueId val="{00000001-DFF1-42FD-912F-F38B7AA307E7}"/>
            </c:ext>
          </c:extLst>
        </c:ser>
        <c:dLbls>
          <c:dLblPos val="ctr"/>
          <c:showLegendKey val="0"/>
          <c:showVal val="1"/>
          <c:showCatName val="0"/>
          <c:showSerName val="0"/>
          <c:showPercent val="0"/>
          <c:showBubbleSize val="0"/>
        </c:dLbls>
        <c:gapWidth val="150"/>
        <c:overlap val="100"/>
        <c:axId val="1570686511"/>
        <c:axId val="1570686991"/>
      </c:barChart>
      <c:catAx>
        <c:axId val="157068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70686991"/>
        <c:crosses val="autoZero"/>
        <c:auto val="1"/>
        <c:lblAlgn val="ctr"/>
        <c:lblOffset val="100"/>
        <c:noMultiLvlLbl val="0"/>
      </c:catAx>
      <c:valAx>
        <c:axId val="1570686991"/>
        <c:scaling>
          <c:orientation val="minMax"/>
        </c:scaling>
        <c:delete val="1"/>
        <c:axPos val="l"/>
        <c:numFmt formatCode="0%" sourceLinked="1"/>
        <c:majorTickMark val="none"/>
        <c:minorTickMark val="none"/>
        <c:tickLblPos val="nextTo"/>
        <c:crossAx val="1570686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Tables!Att by Dept</c:name>
    <c:fmtId val="1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rgbClr val="9C3EFC"/>
          </a:solidFill>
          <a:ln w="19050">
            <a:noFill/>
          </a:ln>
          <a:effectLst/>
        </c:spPr>
        <c:dLbl>
          <c:idx val="0"/>
          <c:layout>
            <c:manualLayout>
              <c:x val="0.12383618110361491"/>
              <c:y val="-0.221519033339777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rgbClr val="EA72A9"/>
          </a:solidFill>
          <a:ln w="19050">
            <a:noFill/>
          </a:ln>
          <a:effectLst/>
        </c:spPr>
        <c:dLbl>
          <c:idx val="0"/>
          <c:layout>
            <c:manualLayout>
              <c:x val="-0.2411546684649343"/>
              <c:y val="-8.460698673570106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43251415673873078"/>
                  <c:h val="0.43325430937371451"/>
                </c:manualLayout>
              </c15:layout>
            </c:ext>
          </c:extLst>
        </c:dLbl>
      </c:pivotFmt>
      <c:pivotFmt>
        <c:idx val="8"/>
        <c:spPr>
          <a:solidFill>
            <a:srgbClr val="F2B705"/>
          </a:solidFill>
          <a:ln w="19050">
            <a:noFill/>
          </a:ln>
          <a:effectLst/>
        </c:spPr>
        <c:dLbl>
          <c:idx val="0"/>
          <c:layout>
            <c:manualLayout>
              <c:x val="-0.20856619975345669"/>
              <c:y val="-0.147679355559851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37985119130098299"/>
                  <c:h val="0.43325430937371451"/>
                </c:manualLayout>
              </c15:layout>
            </c:ext>
          </c:extLst>
        </c:dLbl>
      </c:pivotFmt>
    </c:pivotFmts>
    <c:plotArea>
      <c:layout>
        <c:manualLayout>
          <c:layoutTarget val="inner"/>
          <c:xMode val="edge"/>
          <c:yMode val="edge"/>
          <c:x val="0.2692262384524769"/>
          <c:y val="0.25071543051865514"/>
          <c:w val="0.51554394775456214"/>
          <c:h val="0.6725147972463843"/>
        </c:manualLayout>
      </c:layout>
      <c:doughnutChart>
        <c:varyColors val="1"/>
        <c:ser>
          <c:idx val="0"/>
          <c:order val="0"/>
          <c:tx>
            <c:strRef>
              <c:f>'Pivot Tables'!$X$2</c:f>
              <c:strCache>
                <c:ptCount val="1"/>
                <c:pt idx="0">
                  <c:v>Total</c:v>
                </c:pt>
              </c:strCache>
            </c:strRef>
          </c:tx>
          <c:spPr>
            <a:ln>
              <a:noFill/>
            </a:ln>
          </c:spPr>
          <c:dPt>
            <c:idx val="0"/>
            <c:bubble3D val="0"/>
            <c:spPr>
              <a:solidFill>
                <a:srgbClr val="9C3EFC"/>
              </a:solidFill>
              <a:ln w="19050">
                <a:noFill/>
              </a:ln>
              <a:effectLst/>
            </c:spPr>
            <c:extLst>
              <c:ext xmlns:c16="http://schemas.microsoft.com/office/drawing/2014/chart" uri="{C3380CC4-5D6E-409C-BE32-E72D297353CC}">
                <c16:uniqueId val="{00000001-3320-4640-A104-1A0934C183B3}"/>
              </c:ext>
            </c:extLst>
          </c:dPt>
          <c:dPt>
            <c:idx val="1"/>
            <c:bubble3D val="0"/>
            <c:spPr>
              <a:solidFill>
                <a:srgbClr val="EA72A9"/>
              </a:solidFill>
              <a:ln w="19050">
                <a:noFill/>
              </a:ln>
              <a:effectLst/>
            </c:spPr>
            <c:extLst>
              <c:ext xmlns:c16="http://schemas.microsoft.com/office/drawing/2014/chart" uri="{C3380CC4-5D6E-409C-BE32-E72D297353CC}">
                <c16:uniqueId val="{00000003-3320-4640-A104-1A0934C183B3}"/>
              </c:ext>
            </c:extLst>
          </c:dPt>
          <c:dPt>
            <c:idx val="2"/>
            <c:bubble3D val="0"/>
            <c:spPr>
              <a:solidFill>
                <a:srgbClr val="F2B705"/>
              </a:solidFill>
              <a:ln w="19050">
                <a:noFill/>
              </a:ln>
              <a:effectLst/>
            </c:spPr>
            <c:extLst>
              <c:ext xmlns:c16="http://schemas.microsoft.com/office/drawing/2014/chart" uri="{C3380CC4-5D6E-409C-BE32-E72D297353CC}">
                <c16:uniqueId val="{00000005-3320-4640-A104-1A0934C183B3}"/>
              </c:ext>
            </c:extLst>
          </c:dPt>
          <c:dLbls>
            <c:dLbl>
              <c:idx val="0"/>
              <c:layout>
                <c:manualLayout>
                  <c:x val="0.12383618110361491"/>
                  <c:y val="-0.22151903333977735"/>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3320-4640-A104-1A0934C183B3}"/>
                </c:ext>
              </c:extLst>
            </c:dLbl>
            <c:dLbl>
              <c:idx val="1"/>
              <c:layout>
                <c:manualLayout>
                  <c:x val="-0.2411546684649343"/>
                  <c:y val="-8.4606986735701064E-17"/>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43251415673873078"/>
                      <c:h val="0.43325430937371451"/>
                    </c:manualLayout>
                  </c15:layout>
                </c:ext>
                <c:ext xmlns:c16="http://schemas.microsoft.com/office/drawing/2014/chart" uri="{C3380CC4-5D6E-409C-BE32-E72D297353CC}">
                  <c16:uniqueId val="{00000003-3320-4640-A104-1A0934C183B3}"/>
                </c:ext>
              </c:extLst>
            </c:dLbl>
            <c:dLbl>
              <c:idx val="2"/>
              <c:layout>
                <c:manualLayout>
                  <c:x val="-0.20856619975345669"/>
                  <c:y val="-0.14767935555985157"/>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37985119130098299"/>
                      <c:h val="0.43325430937371451"/>
                    </c:manualLayout>
                  </c15:layout>
                </c:ext>
                <c:ext xmlns:c16="http://schemas.microsoft.com/office/drawing/2014/chart" uri="{C3380CC4-5D6E-409C-BE32-E72D297353CC}">
                  <c16:uniqueId val="{00000005-3320-4640-A104-1A0934C183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Tables'!$W$3:$W$6</c:f>
              <c:strCache>
                <c:ptCount val="3"/>
                <c:pt idx="0">
                  <c:v>Sales</c:v>
                </c:pt>
                <c:pt idx="1">
                  <c:v>Human Resources</c:v>
                </c:pt>
                <c:pt idx="2">
                  <c:v>Research &amp; Development</c:v>
                </c:pt>
              </c:strCache>
            </c:strRef>
          </c:cat>
          <c:val>
            <c:numRef>
              <c:f>'Pivot Tables'!$X$3:$X$6</c:f>
              <c:numCache>
                <c:formatCode>0%</c:formatCode>
                <c:ptCount val="3"/>
                <c:pt idx="0">
                  <c:v>0.20666666666666667</c:v>
                </c:pt>
                <c:pt idx="1">
                  <c:v>0.19047619047619047</c:v>
                </c:pt>
                <c:pt idx="2">
                  <c:v>0.13753877973112719</c:v>
                </c:pt>
              </c:numCache>
            </c:numRef>
          </c:val>
          <c:extLst>
            <c:ext xmlns:c16="http://schemas.microsoft.com/office/drawing/2014/chart" uri="{C3380CC4-5D6E-409C-BE32-E72D297353CC}">
              <c16:uniqueId val="{00000006-3320-4640-A104-1A0934C183B3}"/>
            </c:ext>
          </c:extLst>
        </c:ser>
        <c:dLbls>
          <c:showLegendKey val="0"/>
          <c:showVal val="1"/>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Tables!Avg Perform x Dept PivotTable</c:name>
    <c:fmtId val="1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rgbClr val="F2B705"/>
          </a:solidFill>
          <a:ln w="19050">
            <a:noFill/>
          </a:ln>
          <a:effectLst/>
        </c:spPr>
        <c:dLbl>
          <c:idx val="0"/>
          <c:layout>
            <c:manualLayout>
              <c:x val="0.10683760683760683"/>
              <c:y val="-6.2880848219495897E-2"/>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37372703412073494"/>
                  <c:h val="0.42166100220330532"/>
                </c:manualLayout>
              </c15:layout>
            </c:ext>
          </c:extLst>
        </c:dLbl>
      </c:pivotFmt>
      <c:pivotFmt>
        <c:idx val="7"/>
        <c:spPr>
          <a:solidFill>
            <a:srgbClr val="EA72A9"/>
          </a:solidFill>
          <a:ln w="19050">
            <a:noFill/>
          </a:ln>
          <a:effectLst/>
        </c:spPr>
        <c:dLbl>
          <c:idx val="0"/>
          <c:layout>
            <c:manualLayout>
              <c:x val="-0.29216467463479423"/>
              <c:y val="-8.2343016672927508E-17"/>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40366837158175739"/>
                  <c:h val="0.42166100220330532"/>
                </c:manualLayout>
              </c15:layout>
            </c:ext>
          </c:extLst>
        </c:dLbl>
      </c:pivotFmt>
      <c:pivotFmt>
        <c:idx val="8"/>
        <c:spPr>
          <a:solidFill>
            <a:srgbClr val="9C3EFC"/>
          </a:solidFill>
          <a:ln w="19050">
            <a:noFill/>
          </a:ln>
          <a:effectLst/>
        </c:spPr>
        <c:dLbl>
          <c:idx val="0"/>
          <c:layout>
            <c:manualLayout>
              <c:x val="-0.17806267806267809"/>
              <c:y val="-0.13474467475606264"/>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doughnutChart>
        <c:varyColors val="1"/>
        <c:ser>
          <c:idx val="0"/>
          <c:order val="0"/>
          <c:tx>
            <c:strRef>
              <c:f>'Pivot Tables'!$AC$2</c:f>
              <c:strCache>
                <c:ptCount val="1"/>
                <c:pt idx="0">
                  <c:v>Total</c:v>
                </c:pt>
              </c:strCache>
            </c:strRef>
          </c:tx>
          <c:spPr>
            <a:ln>
              <a:noFill/>
            </a:ln>
          </c:spPr>
          <c:dPt>
            <c:idx val="0"/>
            <c:bubble3D val="0"/>
            <c:spPr>
              <a:solidFill>
                <a:srgbClr val="F2B705"/>
              </a:solidFill>
              <a:ln w="19050">
                <a:noFill/>
              </a:ln>
              <a:effectLst/>
            </c:spPr>
            <c:extLst>
              <c:ext xmlns:c16="http://schemas.microsoft.com/office/drawing/2014/chart" uri="{C3380CC4-5D6E-409C-BE32-E72D297353CC}">
                <c16:uniqueId val="{00000001-386A-4E84-A32F-228E38448EFC}"/>
              </c:ext>
            </c:extLst>
          </c:dPt>
          <c:dPt>
            <c:idx val="1"/>
            <c:bubble3D val="0"/>
            <c:spPr>
              <a:solidFill>
                <a:srgbClr val="EA72A9"/>
              </a:solidFill>
              <a:ln w="19050">
                <a:noFill/>
              </a:ln>
              <a:effectLst/>
            </c:spPr>
            <c:extLst>
              <c:ext xmlns:c16="http://schemas.microsoft.com/office/drawing/2014/chart" uri="{C3380CC4-5D6E-409C-BE32-E72D297353CC}">
                <c16:uniqueId val="{00000003-386A-4E84-A32F-228E38448EFC}"/>
              </c:ext>
            </c:extLst>
          </c:dPt>
          <c:dPt>
            <c:idx val="2"/>
            <c:bubble3D val="0"/>
            <c:spPr>
              <a:solidFill>
                <a:srgbClr val="9C3EFC"/>
              </a:solidFill>
              <a:ln w="19050">
                <a:noFill/>
              </a:ln>
              <a:effectLst/>
            </c:spPr>
            <c:extLst>
              <c:ext xmlns:c16="http://schemas.microsoft.com/office/drawing/2014/chart" uri="{C3380CC4-5D6E-409C-BE32-E72D297353CC}">
                <c16:uniqueId val="{00000005-386A-4E84-A32F-228E38448EFC}"/>
              </c:ext>
            </c:extLst>
          </c:dPt>
          <c:dLbls>
            <c:dLbl>
              <c:idx val="0"/>
              <c:layout>
                <c:manualLayout>
                  <c:x val="0.10683760683760683"/>
                  <c:y val="-6.2880848219495897E-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37372703412073494"/>
                      <c:h val="0.42166100220330532"/>
                    </c:manualLayout>
                  </c15:layout>
                </c:ext>
                <c:ext xmlns:c16="http://schemas.microsoft.com/office/drawing/2014/chart" uri="{C3380CC4-5D6E-409C-BE32-E72D297353CC}">
                  <c16:uniqueId val="{00000001-386A-4E84-A32F-228E38448EFC}"/>
                </c:ext>
              </c:extLst>
            </c:dLbl>
            <c:dLbl>
              <c:idx val="1"/>
              <c:layout>
                <c:manualLayout>
                  <c:x val="-0.29216467463479423"/>
                  <c:y val="-8.2343016672927508E-17"/>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40366837158175739"/>
                      <c:h val="0.42166100220330532"/>
                    </c:manualLayout>
                  </c15:layout>
                </c:ext>
                <c:ext xmlns:c16="http://schemas.microsoft.com/office/drawing/2014/chart" uri="{C3380CC4-5D6E-409C-BE32-E72D297353CC}">
                  <c16:uniqueId val="{00000003-386A-4E84-A32F-228E38448EFC}"/>
                </c:ext>
              </c:extLst>
            </c:dLbl>
            <c:dLbl>
              <c:idx val="2"/>
              <c:layout>
                <c:manualLayout>
                  <c:x val="-0.17806267806267809"/>
                  <c:y val="-0.1347446747560626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386A-4E84-A32F-228E38448EFC}"/>
                </c:ext>
              </c:extLst>
            </c:dLbl>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Tables'!$AB$3:$AB$6</c:f>
              <c:strCache>
                <c:ptCount val="3"/>
                <c:pt idx="0">
                  <c:v>Human Resources</c:v>
                </c:pt>
                <c:pt idx="1">
                  <c:v>Research &amp; Development</c:v>
                </c:pt>
                <c:pt idx="2">
                  <c:v>Sales</c:v>
                </c:pt>
              </c:strCache>
            </c:strRef>
          </c:cat>
          <c:val>
            <c:numRef>
              <c:f>'Pivot Tables'!$AC$3:$AC$6</c:f>
              <c:numCache>
                <c:formatCode>0.00</c:formatCode>
                <c:ptCount val="3"/>
                <c:pt idx="0">
                  <c:v>3.1428571428571428</c:v>
                </c:pt>
                <c:pt idx="1">
                  <c:v>3.1623578076525338</c:v>
                </c:pt>
                <c:pt idx="2">
                  <c:v>3.1355555555555554</c:v>
                </c:pt>
              </c:numCache>
            </c:numRef>
          </c:val>
          <c:extLst>
            <c:ext xmlns:c16="http://schemas.microsoft.com/office/drawing/2014/chart" uri="{C3380CC4-5D6E-409C-BE32-E72D297353CC}">
              <c16:uniqueId val="{00000006-386A-4E84-A32F-228E38448EFC}"/>
            </c:ext>
          </c:extLst>
        </c:ser>
        <c:dLbls>
          <c:showLegendKey val="0"/>
          <c:showVal val="1"/>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900" b="0" i="0" u="none" strike="noStrike" kern="1200" baseline="0">
          <a:solidFill>
            <a:schemeClr val="bg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Tables!SAT by Dept</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rgbClr val="F2B705"/>
          </a:solidFill>
          <a:ln w="19050">
            <a:noFill/>
          </a:ln>
          <a:effectLst/>
        </c:spPr>
        <c:dLbl>
          <c:idx val="0"/>
          <c:layout>
            <c:manualLayout>
              <c:x val="9.4614264919941779E-2"/>
              <c:y val="-0.1122624452542088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36632798083645657"/>
                  <c:h val="0.40535378309481246"/>
                </c:manualLayout>
              </c15:layout>
            </c:ext>
          </c:extLst>
        </c:dLbl>
      </c:pivotFmt>
      <c:pivotFmt>
        <c:idx val="7"/>
        <c:spPr>
          <a:solidFill>
            <a:srgbClr val="EA72A9"/>
          </a:solidFill>
          <a:ln w="19050">
            <a:noFill/>
          </a:ln>
          <a:effectLst/>
        </c:spPr>
        <c:dLbl>
          <c:idx val="0"/>
          <c:layout>
            <c:manualLayout>
              <c:x val="-0.27656477438136828"/>
              <c:y val="0"/>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42816593886462884"/>
                  <c:h val="0.40535378309481246"/>
                </c:manualLayout>
              </c15:layout>
            </c:ext>
          </c:extLst>
        </c:dLbl>
      </c:pivotFmt>
      <c:pivotFmt>
        <c:idx val="8"/>
        <c:spPr>
          <a:solidFill>
            <a:srgbClr val="9C3EFC"/>
          </a:solidFill>
          <a:ln w="19050">
            <a:noFill/>
          </a:ln>
          <a:effectLst/>
        </c:spPr>
        <c:dLbl>
          <c:idx val="0"/>
          <c:layout>
            <c:manualLayout>
              <c:x val="-0.13828238719068417"/>
              <c:y val="-0.1640758815253821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manualLayout>
          <c:layoutTarget val="inner"/>
          <c:xMode val="edge"/>
          <c:yMode val="edge"/>
          <c:x val="0.24830583205611684"/>
          <c:y val="0.18106328277654435"/>
          <c:w val="0.52371354998268893"/>
          <c:h val="0.67001065371204405"/>
        </c:manualLayout>
      </c:layout>
      <c:doughnutChart>
        <c:varyColors val="1"/>
        <c:ser>
          <c:idx val="0"/>
          <c:order val="0"/>
          <c:tx>
            <c:strRef>
              <c:f>'Pivot Tables'!$U$2</c:f>
              <c:strCache>
                <c:ptCount val="1"/>
                <c:pt idx="0">
                  <c:v>Total</c:v>
                </c:pt>
              </c:strCache>
            </c:strRef>
          </c:tx>
          <c:spPr>
            <a:ln>
              <a:noFill/>
            </a:ln>
          </c:spPr>
          <c:dPt>
            <c:idx val="0"/>
            <c:bubble3D val="0"/>
            <c:spPr>
              <a:solidFill>
                <a:srgbClr val="F2B705"/>
              </a:solidFill>
              <a:ln w="19050">
                <a:noFill/>
              </a:ln>
              <a:effectLst/>
            </c:spPr>
            <c:extLst>
              <c:ext xmlns:c16="http://schemas.microsoft.com/office/drawing/2014/chart" uri="{C3380CC4-5D6E-409C-BE32-E72D297353CC}">
                <c16:uniqueId val="{00000001-8698-4D66-86AD-6197DA11DE39}"/>
              </c:ext>
            </c:extLst>
          </c:dPt>
          <c:dPt>
            <c:idx val="1"/>
            <c:bubble3D val="0"/>
            <c:spPr>
              <a:solidFill>
                <a:srgbClr val="EA72A9"/>
              </a:solidFill>
              <a:ln w="19050">
                <a:noFill/>
              </a:ln>
              <a:effectLst/>
            </c:spPr>
            <c:extLst>
              <c:ext xmlns:c16="http://schemas.microsoft.com/office/drawing/2014/chart" uri="{C3380CC4-5D6E-409C-BE32-E72D297353CC}">
                <c16:uniqueId val="{00000003-8698-4D66-86AD-6197DA11DE39}"/>
              </c:ext>
            </c:extLst>
          </c:dPt>
          <c:dPt>
            <c:idx val="2"/>
            <c:bubble3D val="0"/>
            <c:spPr>
              <a:solidFill>
                <a:srgbClr val="9C3EFC"/>
              </a:solidFill>
              <a:ln w="19050">
                <a:noFill/>
              </a:ln>
              <a:effectLst/>
            </c:spPr>
            <c:extLst>
              <c:ext xmlns:c16="http://schemas.microsoft.com/office/drawing/2014/chart" uri="{C3380CC4-5D6E-409C-BE32-E72D297353CC}">
                <c16:uniqueId val="{00000005-8698-4D66-86AD-6197DA11DE39}"/>
              </c:ext>
            </c:extLst>
          </c:dPt>
          <c:dLbls>
            <c:dLbl>
              <c:idx val="0"/>
              <c:layout>
                <c:manualLayout>
                  <c:x val="9.4614264919941779E-2"/>
                  <c:y val="-0.1122624452542088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36632798083645657"/>
                      <c:h val="0.40535378309481246"/>
                    </c:manualLayout>
                  </c15:layout>
                </c:ext>
                <c:ext xmlns:c16="http://schemas.microsoft.com/office/drawing/2014/chart" uri="{C3380CC4-5D6E-409C-BE32-E72D297353CC}">
                  <c16:uniqueId val="{00000001-8698-4D66-86AD-6197DA11DE39}"/>
                </c:ext>
              </c:extLst>
            </c:dLbl>
            <c:dLbl>
              <c:idx val="1"/>
              <c:layout>
                <c:manualLayout>
                  <c:x val="-0.27656477438136828"/>
                  <c:y val="0"/>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42816593886462884"/>
                      <c:h val="0.40535378309481246"/>
                    </c:manualLayout>
                  </c15:layout>
                </c:ext>
                <c:ext xmlns:c16="http://schemas.microsoft.com/office/drawing/2014/chart" uri="{C3380CC4-5D6E-409C-BE32-E72D297353CC}">
                  <c16:uniqueId val="{00000003-8698-4D66-86AD-6197DA11DE39}"/>
                </c:ext>
              </c:extLst>
            </c:dLbl>
            <c:dLbl>
              <c:idx val="2"/>
              <c:layout>
                <c:manualLayout>
                  <c:x val="-0.13828238719068417"/>
                  <c:y val="-0.1640758815253821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8698-4D66-86AD-6197DA11DE39}"/>
                </c:ext>
              </c:extLst>
            </c:dLbl>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Tables'!$T$3:$T$6</c:f>
              <c:strCache>
                <c:ptCount val="3"/>
                <c:pt idx="0">
                  <c:v>Human Resources</c:v>
                </c:pt>
                <c:pt idx="1">
                  <c:v>Research &amp; Development</c:v>
                </c:pt>
                <c:pt idx="2">
                  <c:v>Sales</c:v>
                </c:pt>
              </c:strCache>
            </c:strRef>
          </c:cat>
          <c:val>
            <c:numRef>
              <c:f>'Pivot Tables'!$U$3:$U$6</c:f>
              <c:numCache>
                <c:formatCode>0.00</c:formatCode>
                <c:ptCount val="3"/>
                <c:pt idx="0">
                  <c:v>2.7738095238095237</c:v>
                </c:pt>
                <c:pt idx="1">
                  <c:v>2.7238883143743537</c:v>
                </c:pt>
                <c:pt idx="2">
                  <c:v>2.7361111111111112</c:v>
                </c:pt>
              </c:numCache>
            </c:numRef>
          </c:val>
          <c:extLst>
            <c:ext xmlns:c16="http://schemas.microsoft.com/office/drawing/2014/chart" uri="{C3380CC4-5D6E-409C-BE32-E72D297353CC}">
              <c16:uniqueId val="{00000006-8698-4D66-86AD-6197DA11DE39}"/>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softEdge rad="0"/>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Tables!overtime by Dept</c:name>
    <c:fmtId val="1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rgbClr val="F2B705"/>
          </a:solidFill>
          <a:ln w="19050">
            <a:noFill/>
          </a:ln>
          <a:effectLst/>
        </c:spPr>
        <c:dLbl>
          <c:idx val="0"/>
          <c:layout>
            <c:manualLayout>
              <c:x val="0.1077316466791009"/>
              <c:y val="-0.104898137300924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40248169133438289"/>
                  <c:h val="0.41032654707544819"/>
                </c:manualLayout>
              </c15:layout>
            </c:ext>
          </c:extLst>
        </c:dLbl>
      </c:pivotFmt>
      <c:pivotFmt>
        <c:idx val="7"/>
        <c:spPr>
          <a:solidFill>
            <a:srgbClr val="EA72A9"/>
          </a:solidFill>
          <a:ln w="19050">
            <a:noFill/>
          </a:ln>
          <a:effectLst/>
        </c:spPr>
        <c:dLbl>
          <c:idx val="0"/>
          <c:layout>
            <c:manualLayout>
              <c:x val="-0.23739968138975548"/>
              <c:y val="3.441539937694361E-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54255752223417641"/>
                  <c:h val="0.35787747842498607"/>
                </c:manualLayout>
              </c15:layout>
            </c:ext>
          </c:extLst>
        </c:dLbl>
      </c:pivotFmt>
      <c:pivotFmt>
        <c:idx val="8"/>
        <c:spPr>
          <a:solidFill>
            <a:srgbClr val="9C3EFC"/>
          </a:solidFill>
          <a:ln w="19050">
            <a:noFill/>
          </a:ln>
          <a:effectLst/>
        </c:spPr>
        <c:dLbl>
          <c:idx val="0"/>
          <c:layout>
            <c:manualLayout>
              <c:x val="-0.13848329892453465"/>
              <c:y val="-0.1748302288348735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manualLayout>
          <c:layoutTarget val="inner"/>
          <c:xMode val="edge"/>
          <c:yMode val="edge"/>
          <c:x val="0.21875636078144667"/>
          <c:y val="0.12296506388347597"/>
          <c:w val="0.54270446926678106"/>
          <c:h val="0.71088008542735792"/>
        </c:manualLayout>
      </c:layout>
      <c:doughnutChart>
        <c:varyColors val="1"/>
        <c:ser>
          <c:idx val="0"/>
          <c:order val="0"/>
          <c:tx>
            <c:strRef>
              <c:f>'Pivot Tables'!$AF$2</c:f>
              <c:strCache>
                <c:ptCount val="1"/>
                <c:pt idx="0">
                  <c:v>Total</c:v>
                </c:pt>
              </c:strCache>
            </c:strRef>
          </c:tx>
          <c:spPr>
            <a:ln>
              <a:noFill/>
            </a:ln>
          </c:spPr>
          <c:dPt>
            <c:idx val="0"/>
            <c:bubble3D val="0"/>
            <c:spPr>
              <a:solidFill>
                <a:srgbClr val="F2B705"/>
              </a:solidFill>
              <a:ln w="19050">
                <a:noFill/>
              </a:ln>
              <a:effectLst/>
            </c:spPr>
            <c:extLst>
              <c:ext xmlns:c16="http://schemas.microsoft.com/office/drawing/2014/chart" uri="{C3380CC4-5D6E-409C-BE32-E72D297353CC}">
                <c16:uniqueId val="{00000001-6F5C-44A4-A314-A42633796C35}"/>
              </c:ext>
            </c:extLst>
          </c:dPt>
          <c:dPt>
            <c:idx val="1"/>
            <c:bubble3D val="0"/>
            <c:spPr>
              <a:solidFill>
                <a:srgbClr val="EA72A9"/>
              </a:solidFill>
              <a:ln w="19050">
                <a:noFill/>
              </a:ln>
              <a:effectLst/>
            </c:spPr>
            <c:extLst>
              <c:ext xmlns:c16="http://schemas.microsoft.com/office/drawing/2014/chart" uri="{C3380CC4-5D6E-409C-BE32-E72D297353CC}">
                <c16:uniqueId val="{00000003-6F5C-44A4-A314-A42633796C35}"/>
              </c:ext>
            </c:extLst>
          </c:dPt>
          <c:dPt>
            <c:idx val="2"/>
            <c:bubble3D val="0"/>
            <c:spPr>
              <a:solidFill>
                <a:srgbClr val="9C3EFC"/>
              </a:solidFill>
              <a:ln w="19050">
                <a:noFill/>
              </a:ln>
              <a:effectLst/>
            </c:spPr>
            <c:extLst>
              <c:ext xmlns:c16="http://schemas.microsoft.com/office/drawing/2014/chart" uri="{C3380CC4-5D6E-409C-BE32-E72D297353CC}">
                <c16:uniqueId val="{00000005-6F5C-44A4-A314-A42633796C35}"/>
              </c:ext>
            </c:extLst>
          </c:dPt>
          <c:dLbls>
            <c:dLbl>
              <c:idx val="0"/>
              <c:layout>
                <c:manualLayout>
                  <c:x val="0.1077316466791009"/>
                  <c:y val="-0.1048981373009241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40248169133438289"/>
                      <c:h val="0.41032654707544819"/>
                    </c:manualLayout>
                  </c15:layout>
                </c:ext>
                <c:ext xmlns:c16="http://schemas.microsoft.com/office/drawing/2014/chart" uri="{C3380CC4-5D6E-409C-BE32-E72D297353CC}">
                  <c16:uniqueId val="{00000001-6F5C-44A4-A314-A42633796C35}"/>
                </c:ext>
              </c:extLst>
            </c:dLbl>
            <c:dLbl>
              <c:idx val="1"/>
              <c:layout>
                <c:manualLayout>
                  <c:x val="-0.23739968138975548"/>
                  <c:y val="3.441539937694361E-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54255752223417641"/>
                      <c:h val="0.35787747842498607"/>
                    </c:manualLayout>
                  </c15:layout>
                </c:ext>
                <c:ext xmlns:c16="http://schemas.microsoft.com/office/drawing/2014/chart" uri="{C3380CC4-5D6E-409C-BE32-E72D297353CC}">
                  <c16:uniqueId val="{00000003-6F5C-44A4-A314-A42633796C35}"/>
                </c:ext>
              </c:extLst>
            </c:dLbl>
            <c:dLbl>
              <c:idx val="2"/>
              <c:layout>
                <c:manualLayout>
                  <c:x val="-0.13848329892453465"/>
                  <c:y val="-0.17483022883487359"/>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6F5C-44A4-A314-A42633796C3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Tables'!$AE$3:$AE$6</c:f>
              <c:strCache>
                <c:ptCount val="3"/>
                <c:pt idx="0">
                  <c:v>Human Resources</c:v>
                </c:pt>
                <c:pt idx="1">
                  <c:v>Research &amp; Development</c:v>
                </c:pt>
                <c:pt idx="2">
                  <c:v>Sales</c:v>
                </c:pt>
              </c:strCache>
            </c:strRef>
          </c:cat>
          <c:val>
            <c:numRef>
              <c:f>'Pivot Tables'!$AF$3:$AF$6</c:f>
              <c:numCache>
                <c:formatCode>0%</c:formatCode>
                <c:ptCount val="3"/>
                <c:pt idx="0">
                  <c:v>0.26984126984126983</c:v>
                </c:pt>
                <c:pt idx="1">
                  <c:v>0.28128231644260598</c:v>
                </c:pt>
                <c:pt idx="2">
                  <c:v>0.28666666666666668</c:v>
                </c:pt>
              </c:numCache>
            </c:numRef>
          </c:val>
          <c:extLst>
            <c:ext xmlns:c16="http://schemas.microsoft.com/office/drawing/2014/chart" uri="{C3380CC4-5D6E-409C-BE32-E72D297353CC}">
              <c16:uniqueId val="{00000006-6F5C-44A4-A314-A42633796C35}"/>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Tables!Dept × Job Role</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FF936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C4C7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A72A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9C3EF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AD3CF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2E247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'Pivot Tables'!$AJ$2:$AJ$3</c:f>
              <c:strCache>
                <c:ptCount val="1"/>
                <c:pt idx="0">
                  <c:v>Healthcare Representative</c:v>
                </c:pt>
              </c:strCache>
            </c:strRef>
          </c:tx>
          <c:spPr>
            <a:solidFill>
              <a:srgbClr val="FF936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Tables'!$AI$4:$AI$7</c:f>
              <c:strCache>
                <c:ptCount val="3"/>
                <c:pt idx="0">
                  <c:v>Human Resources</c:v>
                </c:pt>
                <c:pt idx="1">
                  <c:v>Research &amp; Development</c:v>
                </c:pt>
                <c:pt idx="2">
                  <c:v>Sales</c:v>
                </c:pt>
              </c:strCache>
            </c:strRef>
          </c:cat>
          <c:val>
            <c:numRef>
              <c:f>'Pivot Tables'!$AJ$4:$AJ$7</c:f>
              <c:numCache>
                <c:formatCode>0</c:formatCode>
                <c:ptCount val="3"/>
                <c:pt idx="1">
                  <c:v>132</c:v>
                </c:pt>
              </c:numCache>
            </c:numRef>
          </c:val>
          <c:extLst>
            <c:ext xmlns:c16="http://schemas.microsoft.com/office/drawing/2014/chart" uri="{C3380CC4-5D6E-409C-BE32-E72D297353CC}">
              <c16:uniqueId val="{00000000-C784-4493-8AB2-FA09F809A701}"/>
            </c:ext>
          </c:extLst>
        </c:ser>
        <c:ser>
          <c:idx val="1"/>
          <c:order val="1"/>
          <c:tx>
            <c:strRef>
              <c:f>'Pivot Tables'!$AK$2:$AK$3</c:f>
              <c:strCache>
                <c:ptCount val="1"/>
                <c:pt idx="0">
                  <c:v>Human Resources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Tables'!$AI$4:$AI$7</c:f>
              <c:strCache>
                <c:ptCount val="3"/>
                <c:pt idx="0">
                  <c:v>Human Resources</c:v>
                </c:pt>
                <c:pt idx="1">
                  <c:v>Research &amp; Development</c:v>
                </c:pt>
                <c:pt idx="2">
                  <c:v>Sales</c:v>
                </c:pt>
              </c:strCache>
            </c:strRef>
          </c:cat>
          <c:val>
            <c:numRef>
              <c:f>'Pivot Tables'!$AK$4:$AK$7</c:f>
              <c:numCache>
                <c:formatCode>0</c:formatCode>
                <c:ptCount val="3"/>
                <c:pt idx="0">
                  <c:v>52</c:v>
                </c:pt>
              </c:numCache>
            </c:numRef>
          </c:val>
          <c:extLst>
            <c:ext xmlns:c16="http://schemas.microsoft.com/office/drawing/2014/chart" uri="{C3380CC4-5D6E-409C-BE32-E72D297353CC}">
              <c16:uniqueId val="{00000001-C784-4493-8AB2-FA09F809A701}"/>
            </c:ext>
          </c:extLst>
        </c:ser>
        <c:ser>
          <c:idx val="2"/>
          <c:order val="2"/>
          <c:tx>
            <c:strRef>
              <c:f>'Pivot Tables'!$AL$2:$AL$3</c:f>
              <c:strCache>
                <c:ptCount val="1"/>
                <c:pt idx="0">
                  <c:v>Laboratory Technician</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Tables'!$AI$4:$AI$7</c:f>
              <c:strCache>
                <c:ptCount val="3"/>
                <c:pt idx="0">
                  <c:v>Human Resources</c:v>
                </c:pt>
                <c:pt idx="1">
                  <c:v>Research &amp; Development</c:v>
                </c:pt>
                <c:pt idx="2">
                  <c:v>Sales</c:v>
                </c:pt>
              </c:strCache>
            </c:strRef>
          </c:cat>
          <c:val>
            <c:numRef>
              <c:f>'Pivot Tables'!$AL$4:$AL$7</c:f>
              <c:numCache>
                <c:formatCode>0</c:formatCode>
                <c:ptCount val="3"/>
                <c:pt idx="1">
                  <c:v>261</c:v>
                </c:pt>
              </c:numCache>
            </c:numRef>
          </c:val>
          <c:extLst>
            <c:ext xmlns:c16="http://schemas.microsoft.com/office/drawing/2014/chart" uri="{C3380CC4-5D6E-409C-BE32-E72D297353CC}">
              <c16:uniqueId val="{00000027-C784-4493-8AB2-FA09F809A701}"/>
            </c:ext>
          </c:extLst>
        </c:ser>
        <c:ser>
          <c:idx val="3"/>
          <c:order val="3"/>
          <c:tx>
            <c:strRef>
              <c:f>'Pivot Tables'!$AM$2:$AM$3</c:f>
              <c:strCache>
                <c:ptCount val="1"/>
                <c:pt idx="0">
                  <c:v>Manager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Tables'!$AI$4:$AI$7</c:f>
              <c:strCache>
                <c:ptCount val="3"/>
                <c:pt idx="0">
                  <c:v>Human Resources</c:v>
                </c:pt>
                <c:pt idx="1">
                  <c:v>Research &amp; Development</c:v>
                </c:pt>
                <c:pt idx="2">
                  <c:v>Sales</c:v>
                </c:pt>
              </c:strCache>
            </c:strRef>
          </c:cat>
          <c:val>
            <c:numRef>
              <c:f>'Pivot Tables'!$AM$4:$AM$7</c:f>
              <c:numCache>
                <c:formatCode>0</c:formatCode>
                <c:ptCount val="3"/>
                <c:pt idx="0">
                  <c:v>11</c:v>
                </c:pt>
                <c:pt idx="1">
                  <c:v>54</c:v>
                </c:pt>
                <c:pt idx="2">
                  <c:v>37</c:v>
                </c:pt>
              </c:numCache>
            </c:numRef>
          </c:val>
          <c:extLst>
            <c:ext xmlns:c16="http://schemas.microsoft.com/office/drawing/2014/chart" uri="{C3380CC4-5D6E-409C-BE32-E72D297353CC}">
              <c16:uniqueId val="{00000028-C784-4493-8AB2-FA09F809A701}"/>
            </c:ext>
          </c:extLst>
        </c:ser>
        <c:ser>
          <c:idx val="4"/>
          <c:order val="4"/>
          <c:tx>
            <c:strRef>
              <c:f>'Pivot Tables'!$AN$2:$AN$3</c:f>
              <c:strCache>
                <c:ptCount val="1"/>
                <c:pt idx="0">
                  <c:v>Manufacturing Director</c:v>
                </c:pt>
              </c:strCache>
            </c:strRef>
          </c:tx>
          <c:spPr>
            <a:solidFill>
              <a:srgbClr val="C4C7F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Tables'!$AI$4:$AI$7</c:f>
              <c:strCache>
                <c:ptCount val="3"/>
                <c:pt idx="0">
                  <c:v>Human Resources</c:v>
                </c:pt>
                <c:pt idx="1">
                  <c:v>Research &amp; Development</c:v>
                </c:pt>
                <c:pt idx="2">
                  <c:v>Sales</c:v>
                </c:pt>
              </c:strCache>
            </c:strRef>
          </c:cat>
          <c:val>
            <c:numRef>
              <c:f>'Pivot Tables'!$AN$4:$AN$7</c:f>
              <c:numCache>
                <c:formatCode>0</c:formatCode>
                <c:ptCount val="3"/>
                <c:pt idx="1">
                  <c:v>147</c:v>
                </c:pt>
              </c:numCache>
            </c:numRef>
          </c:val>
          <c:extLst>
            <c:ext xmlns:c16="http://schemas.microsoft.com/office/drawing/2014/chart" uri="{C3380CC4-5D6E-409C-BE32-E72D297353CC}">
              <c16:uniqueId val="{00000029-C784-4493-8AB2-FA09F809A701}"/>
            </c:ext>
          </c:extLst>
        </c:ser>
        <c:ser>
          <c:idx val="5"/>
          <c:order val="5"/>
          <c:tx>
            <c:strRef>
              <c:f>'Pivot Tables'!$AO$2:$AO$3</c:f>
              <c:strCache>
                <c:ptCount val="1"/>
                <c:pt idx="0">
                  <c:v>Research Director</c:v>
                </c:pt>
              </c:strCache>
            </c:strRef>
          </c:tx>
          <c:spPr>
            <a:solidFill>
              <a:srgbClr val="EA72A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Tables'!$AI$4:$AI$7</c:f>
              <c:strCache>
                <c:ptCount val="3"/>
                <c:pt idx="0">
                  <c:v>Human Resources</c:v>
                </c:pt>
                <c:pt idx="1">
                  <c:v>Research &amp; Development</c:v>
                </c:pt>
                <c:pt idx="2">
                  <c:v>Sales</c:v>
                </c:pt>
              </c:strCache>
            </c:strRef>
          </c:cat>
          <c:val>
            <c:numRef>
              <c:f>'Pivot Tables'!$AO$4:$AO$7</c:f>
              <c:numCache>
                <c:formatCode>0</c:formatCode>
                <c:ptCount val="3"/>
                <c:pt idx="1">
                  <c:v>80</c:v>
                </c:pt>
              </c:numCache>
            </c:numRef>
          </c:val>
          <c:extLst>
            <c:ext xmlns:c16="http://schemas.microsoft.com/office/drawing/2014/chart" uri="{C3380CC4-5D6E-409C-BE32-E72D297353CC}">
              <c16:uniqueId val="{0000002A-C784-4493-8AB2-FA09F809A701}"/>
            </c:ext>
          </c:extLst>
        </c:ser>
        <c:ser>
          <c:idx val="6"/>
          <c:order val="6"/>
          <c:tx>
            <c:strRef>
              <c:f>'Pivot Tables'!$AP$2:$AP$3</c:f>
              <c:strCache>
                <c:ptCount val="1"/>
                <c:pt idx="0">
                  <c:v>Research Scientist</c:v>
                </c:pt>
              </c:strCache>
            </c:strRef>
          </c:tx>
          <c:spPr>
            <a:solidFill>
              <a:srgbClr val="9C3EF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Tables'!$AI$4:$AI$7</c:f>
              <c:strCache>
                <c:ptCount val="3"/>
                <c:pt idx="0">
                  <c:v>Human Resources</c:v>
                </c:pt>
                <c:pt idx="1">
                  <c:v>Research &amp; Development</c:v>
                </c:pt>
                <c:pt idx="2">
                  <c:v>Sales</c:v>
                </c:pt>
              </c:strCache>
            </c:strRef>
          </c:cat>
          <c:val>
            <c:numRef>
              <c:f>'Pivot Tables'!$AP$4:$AP$7</c:f>
              <c:numCache>
                <c:formatCode>0</c:formatCode>
                <c:ptCount val="3"/>
                <c:pt idx="1">
                  <c:v>293</c:v>
                </c:pt>
              </c:numCache>
            </c:numRef>
          </c:val>
          <c:extLst>
            <c:ext xmlns:c16="http://schemas.microsoft.com/office/drawing/2014/chart" uri="{C3380CC4-5D6E-409C-BE32-E72D297353CC}">
              <c16:uniqueId val="{00000000-ADFF-47F9-B8EC-E3F663AF2408}"/>
            </c:ext>
          </c:extLst>
        </c:ser>
        <c:ser>
          <c:idx val="7"/>
          <c:order val="7"/>
          <c:tx>
            <c:strRef>
              <c:f>'Pivot Tables'!$AQ$2:$AQ$3</c:f>
              <c:strCache>
                <c:ptCount val="1"/>
                <c:pt idx="0">
                  <c:v>Sales Executive</c:v>
                </c:pt>
              </c:strCache>
            </c:strRef>
          </c:tx>
          <c:spPr>
            <a:solidFill>
              <a:srgbClr val="AD3CF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Tables'!$AI$4:$AI$7</c:f>
              <c:strCache>
                <c:ptCount val="3"/>
                <c:pt idx="0">
                  <c:v>Human Resources</c:v>
                </c:pt>
                <c:pt idx="1">
                  <c:v>Research &amp; Development</c:v>
                </c:pt>
                <c:pt idx="2">
                  <c:v>Sales</c:v>
                </c:pt>
              </c:strCache>
            </c:strRef>
          </c:cat>
          <c:val>
            <c:numRef>
              <c:f>'Pivot Tables'!$AQ$4:$AQ$7</c:f>
              <c:numCache>
                <c:formatCode>0</c:formatCode>
                <c:ptCount val="3"/>
                <c:pt idx="2">
                  <c:v>329</c:v>
                </c:pt>
              </c:numCache>
            </c:numRef>
          </c:val>
          <c:extLst>
            <c:ext xmlns:c16="http://schemas.microsoft.com/office/drawing/2014/chart" uri="{C3380CC4-5D6E-409C-BE32-E72D297353CC}">
              <c16:uniqueId val="{00000001-ADFF-47F9-B8EC-E3F663AF2408}"/>
            </c:ext>
          </c:extLst>
        </c:ser>
        <c:ser>
          <c:idx val="8"/>
          <c:order val="8"/>
          <c:tx>
            <c:strRef>
              <c:f>'Pivot Tables'!$AR$2:$AR$3</c:f>
              <c:strCache>
                <c:ptCount val="1"/>
                <c:pt idx="0">
                  <c:v>Sales Representative</c:v>
                </c:pt>
              </c:strCache>
            </c:strRef>
          </c:tx>
          <c:spPr>
            <a:solidFill>
              <a:srgbClr val="2E247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Tables'!$AI$4:$AI$7</c:f>
              <c:strCache>
                <c:ptCount val="3"/>
                <c:pt idx="0">
                  <c:v>Human Resources</c:v>
                </c:pt>
                <c:pt idx="1">
                  <c:v>Research &amp; Development</c:v>
                </c:pt>
                <c:pt idx="2">
                  <c:v>Sales</c:v>
                </c:pt>
              </c:strCache>
            </c:strRef>
          </c:cat>
          <c:val>
            <c:numRef>
              <c:f>'Pivot Tables'!$AR$4:$AR$7</c:f>
              <c:numCache>
                <c:formatCode>0</c:formatCode>
                <c:ptCount val="3"/>
                <c:pt idx="2">
                  <c:v>84</c:v>
                </c:pt>
              </c:numCache>
            </c:numRef>
          </c:val>
          <c:extLst>
            <c:ext xmlns:c16="http://schemas.microsoft.com/office/drawing/2014/chart" uri="{C3380CC4-5D6E-409C-BE32-E72D297353CC}">
              <c16:uniqueId val="{00000002-ADFF-47F9-B8EC-E3F663AF2408}"/>
            </c:ext>
          </c:extLst>
        </c:ser>
        <c:dLbls>
          <c:dLblPos val="ctr"/>
          <c:showLegendKey val="0"/>
          <c:showVal val="1"/>
          <c:showCatName val="0"/>
          <c:showSerName val="0"/>
          <c:showPercent val="0"/>
          <c:showBubbleSize val="0"/>
        </c:dLbls>
        <c:gapWidth val="90"/>
        <c:overlap val="100"/>
        <c:axId val="1535732704"/>
        <c:axId val="1535737024"/>
      </c:barChart>
      <c:catAx>
        <c:axId val="1535732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35737024"/>
        <c:crosses val="autoZero"/>
        <c:auto val="1"/>
        <c:lblAlgn val="ctr"/>
        <c:lblOffset val="100"/>
        <c:noMultiLvlLbl val="0"/>
      </c:catAx>
      <c:valAx>
        <c:axId val="1535737024"/>
        <c:scaling>
          <c:orientation val="minMax"/>
        </c:scaling>
        <c:delete val="1"/>
        <c:axPos val="l"/>
        <c:numFmt formatCode="0%" sourceLinked="1"/>
        <c:majorTickMark val="none"/>
        <c:minorTickMark val="none"/>
        <c:tickLblPos val="nextTo"/>
        <c:crossAx val="1535732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Tables!Att by Dept &amp; Salary Slab</c:name>
    <c:fmtId val="1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9C3EFC"/>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C4C7F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EA72A9"/>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936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Tables'!$AV$2:$AV$3</c:f>
              <c:strCache>
                <c:ptCount val="1"/>
                <c:pt idx="0">
                  <c:v>10k-15k</c:v>
                </c:pt>
              </c:strCache>
            </c:strRef>
          </c:tx>
          <c:spPr>
            <a:solidFill>
              <a:srgbClr val="9C3EFC"/>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Tables'!$AU$4:$AU$7</c:f>
              <c:strCache>
                <c:ptCount val="3"/>
                <c:pt idx="0">
                  <c:v>Human Resources</c:v>
                </c:pt>
                <c:pt idx="1">
                  <c:v>Research &amp; Development</c:v>
                </c:pt>
                <c:pt idx="2">
                  <c:v>Sales</c:v>
                </c:pt>
              </c:strCache>
            </c:strRef>
          </c:cat>
          <c:val>
            <c:numRef>
              <c:f>'Pivot Tables'!$AV$4:$AV$7</c:f>
              <c:numCache>
                <c:formatCode>0%</c:formatCode>
                <c:ptCount val="3"/>
                <c:pt idx="0">
                  <c:v>0.33333333333333331</c:v>
                </c:pt>
                <c:pt idx="1">
                  <c:v>0.08</c:v>
                </c:pt>
                <c:pt idx="2">
                  <c:v>0.25531914893617019</c:v>
                </c:pt>
              </c:numCache>
            </c:numRef>
          </c:val>
          <c:extLst>
            <c:ext xmlns:c16="http://schemas.microsoft.com/office/drawing/2014/chart" uri="{C3380CC4-5D6E-409C-BE32-E72D297353CC}">
              <c16:uniqueId val="{00000000-4DF8-4A3A-AA21-2FCF7C04AB59}"/>
            </c:ext>
          </c:extLst>
        </c:ser>
        <c:ser>
          <c:idx val="1"/>
          <c:order val="1"/>
          <c:tx>
            <c:strRef>
              <c:f>'Pivot Tables'!$AW$2:$AW$3</c:f>
              <c:strCache>
                <c:ptCount val="1"/>
                <c:pt idx="0">
                  <c:v>15k+</c:v>
                </c:pt>
              </c:strCache>
            </c:strRef>
          </c:tx>
          <c:spPr>
            <a:solidFill>
              <a:srgbClr val="C4C7F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Tables'!$AU$4:$AU$7</c:f>
              <c:strCache>
                <c:ptCount val="3"/>
                <c:pt idx="0">
                  <c:v>Human Resources</c:v>
                </c:pt>
                <c:pt idx="1">
                  <c:v>Research &amp; Development</c:v>
                </c:pt>
                <c:pt idx="2">
                  <c:v>Sales</c:v>
                </c:pt>
              </c:strCache>
            </c:strRef>
          </c:cat>
          <c:val>
            <c:numRef>
              <c:f>'Pivot Tables'!$AW$4:$AW$7</c:f>
              <c:numCache>
                <c:formatCode>0%</c:formatCode>
                <c:ptCount val="3"/>
                <c:pt idx="1">
                  <c:v>3.2608695652173912E-2</c:v>
                </c:pt>
                <c:pt idx="2">
                  <c:v>6.4516129032258063E-2</c:v>
                </c:pt>
              </c:numCache>
            </c:numRef>
          </c:val>
          <c:extLst>
            <c:ext xmlns:c16="http://schemas.microsoft.com/office/drawing/2014/chart" uri="{C3380CC4-5D6E-409C-BE32-E72D297353CC}">
              <c16:uniqueId val="{0000000B-4DF8-4A3A-AA21-2FCF7C04AB59}"/>
            </c:ext>
          </c:extLst>
        </c:ser>
        <c:ser>
          <c:idx val="2"/>
          <c:order val="2"/>
          <c:tx>
            <c:strRef>
              <c:f>'Pivot Tables'!$AX$2:$AX$3</c:f>
              <c:strCache>
                <c:ptCount val="1"/>
                <c:pt idx="0">
                  <c:v>5k-10k</c:v>
                </c:pt>
              </c:strCache>
            </c:strRef>
          </c:tx>
          <c:spPr>
            <a:solidFill>
              <a:srgbClr val="EA72A9"/>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Tables'!$AU$4:$AU$7</c:f>
              <c:strCache>
                <c:ptCount val="3"/>
                <c:pt idx="0">
                  <c:v>Human Resources</c:v>
                </c:pt>
                <c:pt idx="1">
                  <c:v>Research &amp; Development</c:v>
                </c:pt>
                <c:pt idx="2">
                  <c:v>Sales</c:v>
                </c:pt>
              </c:strCache>
            </c:strRef>
          </c:cat>
          <c:val>
            <c:numRef>
              <c:f>'Pivot Tables'!$AX$4:$AX$7</c:f>
              <c:numCache>
                <c:formatCode>0%</c:formatCode>
                <c:ptCount val="3"/>
                <c:pt idx="0">
                  <c:v>7.1428571428571425E-2</c:v>
                </c:pt>
                <c:pt idx="1">
                  <c:v>5.4545454545454543E-2</c:v>
                </c:pt>
                <c:pt idx="2">
                  <c:v>0.17142857142857143</c:v>
                </c:pt>
              </c:numCache>
            </c:numRef>
          </c:val>
          <c:extLst>
            <c:ext xmlns:c16="http://schemas.microsoft.com/office/drawing/2014/chart" uri="{C3380CC4-5D6E-409C-BE32-E72D297353CC}">
              <c16:uniqueId val="{0000000C-4DF8-4A3A-AA21-2FCF7C04AB59}"/>
            </c:ext>
          </c:extLst>
        </c:ser>
        <c:ser>
          <c:idx val="3"/>
          <c:order val="3"/>
          <c:tx>
            <c:strRef>
              <c:f>'Pivot Tables'!$AY$2:$AY$3</c:f>
              <c:strCache>
                <c:ptCount val="1"/>
                <c:pt idx="0">
                  <c:v>Upto 5k</c:v>
                </c:pt>
              </c:strCache>
            </c:strRef>
          </c:tx>
          <c:spPr>
            <a:solidFill>
              <a:srgbClr val="FF9365"/>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Tables'!$AU$4:$AU$7</c:f>
              <c:strCache>
                <c:ptCount val="3"/>
                <c:pt idx="0">
                  <c:v>Human Resources</c:v>
                </c:pt>
                <c:pt idx="1">
                  <c:v>Research &amp; Development</c:v>
                </c:pt>
                <c:pt idx="2">
                  <c:v>Sales</c:v>
                </c:pt>
              </c:strCache>
            </c:strRef>
          </c:cat>
          <c:val>
            <c:numRef>
              <c:f>'Pivot Tables'!$AY$4:$AY$7</c:f>
              <c:numCache>
                <c:formatCode>0%</c:formatCode>
                <c:ptCount val="3"/>
                <c:pt idx="0">
                  <c:v>0.27777777777777779</c:v>
                </c:pt>
                <c:pt idx="1">
                  <c:v>0.1981981981981982</c:v>
                </c:pt>
                <c:pt idx="2">
                  <c:v>0.26543209876543211</c:v>
                </c:pt>
              </c:numCache>
            </c:numRef>
          </c:val>
          <c:extLst>
            <c:ext xmlns:c16="http://schemas.microsoft.com/office/drawing/2014/chart" uri="{C3380CC4-5D6E-409C-BE32-E72D297353CC}">
              <c16:uniqueId val="{0000000D-4DF8-4A3A-AA21-2FCF7C04AB59}"/>
            </c:ext>
          </c:extLst>
        </c:ser>
        <c:dLbls>
          <c:dLblPos val="outEnd"/>
          <c:showLegendKey val="0"/>
          <c:showVal val="1"/>
          <c:showCatName val="0"/>
          <c:showSerName val="0"/>
          <c:showPercent val="0"/>
          <c:showBubbleSize val="0"/>
        </c:dLbls>
        <c:gapWidth val="219"/>
        <c:overlap val="-27"/>
        <c:axId val="1601841072"/>
        <c:axId val="1601846832"/>
      </c:barChart>
      <c:catAx>
        <c:axId val="1601841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01846832"/>
        <c:crosses val="autoZero"/>
        <c:auto val="1"/>
        <c:lblAlgn val="ctr"/>
        <c:lblOffset val="100"/>
        <c:noMultiLvlLbl val="0"/>
      </c:catAx>
      <c:valAx>
        <c:axId val="1601846832"/>
        <c:scaling>
          <c:orientation val="minMax"/>
        </c:scaling>
        <c:delete val="1"/>
        <c:axPos val="l"/>
        <c:numFmt formatCode="0%" sourceLinked="1"/>
        <c:majorTickMark val="none"/>
        <c:minorTickMark val="none"/>
        <c:tickLblPos val="nextTo"/>
        <c:crossAx val="1601841072"/>
        <c:crosses val="autoZero"/>
        <c:crossBetween val="between"/>
      </c:valAx>
      <c:spPr>
        <a:noFill/>
        <a:ln>
          <a:noFill/>
        </a:ln>
        <a:effectLst/>
      </c:spPr>
    </c:plotArea>
    <c:legend>
      <c:legendPos val="r"/>
      <c:layout>
        <c:manualLayout>
          <c:xMode val="edge"/>
          <c:yMode val="edge"/>
          <c:x val="0.81579518469282253"/>
          <c:y val="0.16702101587084378"/>
          <c:w val="0.14697186824249708"/>
          <c:h val="0.587690968235088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'Pivot Tables'!$BD$9</c:f>
              <c:strCache>
                <c:ptCount val="1"/>
                <c:pt idx="0">
                  <c:v>Attrition Rate</c:v>
                </c:pt>
              </c:strCache>
            </c:strRef>
          </c:tx>
          <c:spPr>
            <a:solidFill>
              <a:srgbClr val="F2B705"/>
            </a:solidFill>
            <a:ln>
              <a:noFill/>
            </a:ln>
            <a:effectLst/>
          </c:spPr>
          <c:invertIfNegative val="0"/>
          <c:dLbls>
            <c:dLbl>
              <c:idx val="0"/>
              <c:tx>
                <c:rich>
                  <a:bodyPr/>
                  <a:lstStyle/>
                  <a:p>
                    <a:fld id="{D9B8214C-5F13-4814-9A08-3B75B620D310}" type="CELLRANGE">
                      <a:rPr lang="en-US"/>
                      <a:pPr/>
                      <a:t>[CELLRANGE]</a:t>
                    </a:fld>
                    <a:endParaRPr lang="en-US" baseline="0"/>
                  </a:p>
                  <a:p>
                    <a:fld id="{C21B5738-CD08-43C5-AFF0-B51A8606EBC3}" type="YVALUE">
                      <a:rPr lang="en-US"/>
                      <a:pPr/>
                      <a:t>[Y VALUE]</a:t>
                    </a:fld>
                    <a:endParaRPr lang="en-GB"/>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30B5-4B2B-954F-3E4C8F542A19}"/>
                </c:ext>
              </c:extLst>
            </c:dLbl>
            <c:dLbl>
              <c:idx val="1"/>
              <c:layout>
                <c:manualLayout>
                  <c:x val="-1.9801980198019861E-2"/>
                  <c:y val="0.14285714285714279"/>
                </c:manualLayout>
              </c:layout>
              <c:tx>
                <c:rich>
                  <a:bodyPr/>
                  <a:lstStyle/>
                  <a:p>
                    <a:fld id="{7DC9D66D-4922-443E-8361-2592C5734410}" type="CELLRANGE">
                      <a:rPr lang="en-US"/>
                      <a:pPr/>
                      <a:t>[CELLRANGE]</a:t>
                    </a:fld>
                    <a:endParaRPr lang="en-US" baseline="0"/>
                  </a:p>
                  <a:p>
                    <a:fld id="{A56D1D0E-E0E8-40AF-A423-E9B260B8687C}" type="YVALUE">
                      <a:rPr lang="en-US"/>
                      <a:pPr/>
                      <a:t>[Y VALUE]</a:t>
                    </a:fld>
                    <a:endParaRPr lang="en-GB"/>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30B5-4B2B-954F-3E4C8F542A19}"/>
                </c:ext>
              </c:extLst>
            </c:dLbl>
            <c:dLbl>
              <c:idx val="2"/>
              <c:tx>
                <c:rich>
                  <a:bodyPr/>
                  <a:lstStyle/>
                  <a:p>
                    <a:fld id="{54E12238-52E4-4529-8B7B-AB95718C51B4}" type="CELLRANGE">
                      <a:rPr lang="en-US"/>
                      <a:pPr/>
                      <a:t>[CELLRANGE]</a:t>
                    </a:fld>
                    <a:endParaRPr lang="en-US" baseline="0"/>
                  </a:p>
                  <a:p>
                    <a:fld id="{DF20652C-A98D-47B7-A36A-4593A6903C46}" type="YVALUE">
                      <a:rPr lang="en-US"/>
                      <a:pPr/>
                      <a:t>[Y VALUE]</a:t>
                    </a:fld>
                    <a:endParaRPr lang="en-GB"/>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30B5-4B2B-954F-3E4C8F542A19}"/>
                </c:ext>
              </c:extLst>
            </c:dLbl>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 Tables'!$BC$10:$BC$12</c:f>
              <c:numCache>
                <c:formatCode>0.00</c:formatCode>
                <c:ptCount val="3"/>
                <c:pt idx="0">
                  <c:v>2.7738095238095237</c:v>
                </c:pt>
                <c:pt idx="1">
                  <c:v>2.7238883143743537</c:v>
                </c:pt>
                <c:pt idx="2">
                  <c:v>2.7361111111111112</c:v>
                </c:pt>
              </c:numCache>
            </c:numRef>
          </c:xVal>
          <c:yVal>
            <c:numRef>
              <c:f>'Pivot Tables'!$BD$10:$BD$12</c:f>
              <c:numCache>
                <c:formatCode>0%</c:formatCode>
                <c:ptCount val="3"/>
                <c:pt idx="0">
                  <c:v>0.19047619047619047</c:v>
                </c:pt>
                <c:pt idx="1">
                  <c:v>0.13753877973112719</c:v>
                </c:pt>
                <c:pt idx="2">
                  <c:v>0.20666666666666667</c:v>
                </c:pt>
              </c:numCache>
            </c:numRef>
          </c:yVal>
          <c:bubbleSize>
            <c:numLit>
              <c:formatCode>General</c:formatCode>
              <c:ptCount val="3"/>
              <c:pt idx="0">
                <c:v>1</c:v>
              </c:pt>
              <c:pt idx="1">
                <c:v>1</c:v>
              </c:pt>
              <c:pt idx="2">
                <c:v>1</c:v>
              </c:pt>
            </c:numLit>
          </c:bubbleSize>
          <c:bubble3D val="0"/>
          <c:extLst>
            <c:ext xmlns:c15="http://schemas.microsoft.com/office/drawing/2012/chart" uri="{02D57815-91ED-43cb-92C2-25804820EDAC}">
              <c15:datalabelsRange>
                <c15:f>'Pivot Tables'!$BB$10:$BB$12</c15:f>
                <c15:dlblRangeCache>
                  <c:ptCount val="3"/>
                  <c:pt idx="0">
                    <c:v>Human Resources</c:v>
                  </c:pt>
                  <c:pt idx="1">
                    <c:v>Research &amp; Development</c:v>
                  </c:pt>
                  <c:pt idx="2">
                    <c:v>Sales</c:v>
                  </c:pt>
                </c15:dlblRangeCache>
              </c15:datalabelsRange>
            </c:ext>
            <c:ext xmlns:c16="http://schemas.microsoft.com/office/drawing/2014/chart" uri="{C3380CC4-5D6E-409C-BE32-E72D297353CC}">
              <c16:uniqueId val="{00000003-30B5-4B2B-954F-3E4C8F542A19}"/>
            </c:ext>
          </c:extLst>
        </c:ser>
        <c:dLbls>
          <c:showLegendKey val="0"/>
          <c:showVal val="0"/>
          <c:showCatName val="0"/>
          <c:showSerName val="0"/>
          <c:showPercent val="0"/>
          <c:showBubbleSize val="0"/>
        </c:dLbls>
        <c:bubbleScale val="100"/>
        <c:showNegBubbles val="0"/>
        <c:axId val="15290816"/>
        <c:axId val="15291296"/>
      </c:bubbleChart>
      <c:valAx>
        <c:axId val="15290816"/>
        <c:scaling>
          <c:orientation val="minMax"/>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291296"/>
        <c:crosses val="autoZero"/>
        <c:crossBetween val="midCat"/>
      </c:valAx>
      <c:valAx>
        <c:axId val="15291296"/>
        <c:scaling>
          <c:orientation val="minMax"/>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29081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Tables!Emp gender</c:name>
    <c:fmtId val="1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5"/>
        <c:spPr>
          <a:solidFill>
            <a:srgbClr val="EA72A9"/>
          </a:solidFill>
          <a:ln w="19050">
            <a:noFill/>
          </a:ln>
          <a:effectLst/>
        </c:spPr>
        <c:dLbl>
          <c:idx val="0"/>
          <c:layout>
            <c:manualLayout>
              <c:x val="0.13869216599149073"/>
              <c:y val="-6.7146282973621102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manualLayout>
                  <c:w val="0.23732103207833857"/>
                  <c:h val="0.38000037765063538"/>
                </c:manualLayout>
              </c15:layout>
            </c:ext>
          </c:extLst>
        </c:dLbl>
      </c:pivotFmt>
      <c:pivotFmt>
        <c:idx val="6"/>
        <c:spPr>
          <a:solidFill>
            <a:srgbClr val="9C3EFC"/>
          </a:solidFill>
          <a:ln w="19050">
            <a:noFill/>
          </a:ln>
          <a:effectLst/>
        </c:spPr>
        <c:dLbl>
          <c:idx val="0"/>
          <c:layout>
            <c:manualLayout>
              <c:x val="-0.11977938355066205"/>
              <c:y val="9.5923261390887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s>
    <c:plotArea>
      <c:layout/>
      <c:doughnutChart>
        <c:varyColors val="1"/>
        <c:ser>
          <c:idx val="0"/>
          <c:order val="0"/>
          <c:tx>
            <c:strRef>
              <c:f>'Pivot Tables'!$CH$2</c:f>
              <c:strCache>
                <c:ptCount val="1"/>
                <c:pt idx="0">
                  <c:v>Total</c:v>
                </c:pt>
              </c:strCache>
            </c:strRef>
          </c:tx>
          <c:dPt>
            <c:idx val="0"/>
            <c:bubble3D val="0"/>
            <c:spPr>
              <a:solidFill>
                <a:srgbClr val="EA72A9"/>
              </a:solidFill>
              <a:ln w="19050">
                <a:noFill/>
              </a:ln>
              <a:effectLst/>
            </c:spPr>
            <c:extLst>
              <c:ext xmlns:c16="http://schemas.microsoft.com/office/drawing/2014/chart" uri="{C3380CC4-5D6E-409C-BE32-E72D297353CC}">
                <c16:uniqueId val="{00000001-648C-4214-AD5C-DC9F3099835C}"/>
              </c:ext>
            </c:extLst>
          </c:dPt>
          <c:dPt>
            <c:idx val="1"/>
            <c:bubble3D val="0"/>
            <c:spPr>
              <a:solidFill>
                <a:srgbClr val="9C3EFC"/>
              </a:solidFill>
              <a:ln w="19050">
                <a:noFill/>
              </a:ln>
              <a:effectLst/>
            </c:spPr>
            <c:extLst>
              <c:ext xmlns:c16="http://schemas.microsoft.com/office/drawing/2014/chart" uri="{C3380CC4-5D6E-409C-BE32-E72D297353CC}">
                <c16:uniqueId val="{00000003-648C-4214-AD5C-DC9F3099835C}"/>
              </c:ext>
            </c:extLst>
          </c:dPt>
          <c:dLbls>
            <c:dLbl>
              <c:idx val="0"/>
              <c:layout>
                <c:manualLayout>
                  <c:x val="0.13869216599149073"/>
                  <c:y val="-6.7146282973621102E-2"/>
                </c:manualLayout>
              </c:layout>
              <c:showLegendKey val="0"/>
              <c:showVal val="1"/>
              <c:showCatName val="1"/>
              <c:showSerName val="0"/>
              <c:showPercent val="1"/>
              <c:showBubbleSize val="0"/>
              <c:separator>
</c:separator>
              <c:extLst>
                <c:ext xmlns:c15="http://schemas.microsoft.com/office/drawing/2012/chart" uri="{CE6537A1-D6FC-4f65-9D91-7224C49458BB}">
                  <c15:layout>
                    <c:manualLayout>
                      <c:w val="0.23732103207833857"/>
                      <c:h val="0.38000037765063538"/>
                    </c:manualLayout>
                  </c15:layout>
                </c:ext>
                <c:ext xmlns:c16="http://schemas.microsoft.com/office/drawing/2014/chart" uri="{C3380CC4-5D6E-409C-BE32-E72D297353CC}">
                  <c16:uniqueId val="{00000001-648C-4214-AD5C-DC9F3099835C}"/>
                </c:ext>
              </c:extLst>
            </c:dLbl>
            <c:dLbl>
              <c:idx val="1"/>
              <c:layout>
                <c:manualLayout>
                  <c:x val="-0.11977938355066205"/>
                  <c:y val="9.5923261390887291E-2"/>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648C-4214-AD5C-DC9F3099835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Tables'!$CG$3:$CG$5</c:f>
              <c:strCache>
                <c:ptCount val="2"/>
                <c:pt idx="0">
                  <c:v>Female</c:v>
                </c:pt>
                <c:pt idx="1">
                  <c:v>Male</c:v>
                </c:pt>
              </c:strCache>
            </c:strRef>
          </c:cat>
          <c:val>
            <c:numRef>
              <c:f>'Pivot Tables'!$CH$3:$CH$5</c:f>
              <c:numCache>
                <c:formatCode>0</c:formatCode>
                <c:ptCount val="2"/>
                <c:pt idx="0">
                  <c:v>591</c:v>
                </c:pt>
                <c:pt idx="1">
                  <c:v>889</c:v>
                </c:pt>
              </c:numCache>
            </c:numRef>
          </c:val>
          <c:extLst>
            <c:ext xmlns:c16="http://schemas.microsoft.com/office/drawing/2014/chart" uri="{C3380CC4-5D6E-409C-BE32-E72D297353CC}">
              <c16:uniqueId val="{00000004-648C-4214-AD5C-DC9F3099835C}"/>
            </c:ext>
          </c:extLst>
        </c:ser>
        <c:dLbls>
          <c:showLegendKey val="0"/>
          <c:showVal val="1"/>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Tables!Stay vs leave</c:name>
    <c:fmtId val="15"/>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solidFill>
            <a:srgbClr val="9C3EFC"/>
          </a:solidFill>
          <a:ln w="19050">
            <a:noFill/>
          </a:ln>
          <a:effectLst/>
        </c:spPr>
        <c:dLbl>
          <c:idx val="0"/>
          <c:layout>
            <c:manualLayout>
              <c:x val="0.17482210394225922"/>
              <c:y val="-4.0704978947164877E-3"/>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6"/>
        <c:spPr>
          <a:solidFill>
            <a:srgbClr val="FF9365"/>
          </a:solidFill>
          <a:ln w="19050">
            <a:noFill/>
          </a:ln>
          <a:effectLst/>
        </c:spPr>
        <c:dLbl>
          <c:idx val="0"/>
          <c:layout>
            <c:manualLayout>
              <c:x val="-0.13201906480038142"/>
              <c:y val="-0.33333374025970858"/>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manualLayout>
          <c:layoutTarget val="inner"/>
          <c:xMode val="edge"/>
          <c:yMode val="edge"/>
          <c:x val="0.12850926661377715"/>
          <c:y val="0.18653077767292642"/>
          <c:w val="0.7429814667724457"/>
          <c:h val="0.70445791913314915"/>
        </c:manualLayout>
      </c:layout>
      <c:ofPieChart>
        <c:ofPieType val="bar"/>
        <c:varyColors val="1"/>
        <c:ser>
          <c:idx val="0"/>
          <c:order val="0"/>
          <c:tx>
            <c:strRef>
              <c:f>'Pivot Tables'!$CK$2</c:f>
              <c:strCache>
                <c:ptCount val="1"/>
                <c:pt idx="0">
                  <c:v>Total</c:v>
                </c:pt>
              </c:strCache>
            </c:strRef>
          </c:tx>
          <c:spPr>
            <a:ln>
              <a:noFill/>
            </a:ln>
          </c:spPr>
          <c:dPt>
            <c:idx val="0"/>
            <c:bubble3D val="0"/>
            <c:spPr>
              <a:solidFill>
                <a:srgbClr val="9C3EFC"/>
              </a:solidFill>
              <a:ln w="19050">
                <a:noFill/>
              </a:ln>
              <a:effectLst/>
            </c:spPr>
            <c:extLst>
              <c:ext xmlns:c16="http://schemas.microsoft.com/office/drawing/2014/chart" uri="{C3380CC4-5D6E-409C-BE32-E72D297353CC}">
                <c16:uniqueId val="{00000001-6C0D-49C0-B0FD-17FD7D3D5ECD}"/>
              </c:ext>
            </c:extLst>
          </c:dPt>
          <c:dPt>
            <c:idx val="1"/>
            <c:bubble3D val="0"/>
            <c:spPr>
              <a:solidFill>
                <a:srgbClr val="FF9365"/>
              </a:solidFill>
              <a:ln w="19050">
                <a:noFill/>
              </a:ln>
              <a:effectLst/>
            </c:spPr>
            <c:extLst>
              <c:ext xmlns:c16="http://schemas.microsoft.com/office/drawing/2014/chart" uri="{C3380CC4-5D6E-409C-BE32-E72D297353CC}">
                <c16:uniqueId val="{00000003-6C0D-49C0-B0FD-17FD7D3D5ECD}"/>
              </c:ext>
            </c:extLst>
          </c:dPt>
          <c:dPt>
            <c:idx val="2"/>
            <c:bubble3D val="0"/>
            <c:explosion val="25"/>
            <c:spPr>
              <a:solidFill>
                <a:schemeClr val="accent3"/>
              </a:solidFill>
              <a:ln w="19050">
                <a:noFill/>
              </a:ln>
              <a:effectLst/>
            </c:spPr>
            <c:extLst>
              <c:ext xmlns:c16="http://schemas.microsoft.com/office/drawing/2014/chart" uri="{C3380CC4-5D6E-409C-BE32-E72D297353CC}">
                <c16:uniqueId val="{00000005-6C0D-49C0-B0FD-17FD7D3D5ECD}"/>
              </c:ext>
            </c:extLst>
          </c:dPt>
          <c:dLbls>
            <c:dLbl>
              <c:idx val="0"/>
              <c:layout>
                <c:manualLayout>
                  <c:x val="0.17482210394225922"/>
                  <c:y val="-4.0704978947164877E-3"/>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6C0D-49C0-B0FD-17FD7D3D5ECD}"/>
                </c:ext>
              </c:extLst>
            </c:dLbl>
            <c:dLbl>
              <c:idx val="1"/>
              <c:layout>
                <c:manualLayout>
                  <c:x val="-0.13201906480038142"/>
                  <c:y val="-0.33333374025970858"/>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6C0D-49C0-B0FD-17FD7D3D5ECD}"/>
                </c:ext>
              </c:extLst>
            </c:dLbl>
            <c:dLbl>
              <c:idx val="2"/>
              <c:delete val="1"/>
              <c:extLst>
                <c:ext xmlns:c15="http://schemas.microsoft.com/office/drawing/2012/chart" uri="{CE6537A1-D6FC-4f65-9D91-7224C49458BB}"/>
                <c:ext xmlns:c16="http://schemas.microsoft.com/office/drawing/2014/chart" uri="{C3380CC4-5D6E-409C-BE32-E72D297353CC}">
                  <c16:uniqueId val="{00000005-6C0D-49C0-B0FD-17FD7D3D5EC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Tables'!$CJ$3:$CJ$5</c:f>
              <c:strCache>
                <c:ptCount val="2"/>
                <c:pt idx="0">
                  <c:v>No</c:v>
                </c:pt>
                <c:pt idx="1">
                  <c:v>Yes</c:v>
                </c:pt>
              </c:strCache>
            </c:strRef>
          </c:cat>
          <c:val>
            <c:numRef>
              <c:f>'Pivot Tables'!$CK$3:$CK$5</c:f>
              <c:numCache>
                <c:formatCode>0</c:formatCode>
                <c:ptCount val="2"/>
                <c:pt idx="0">
                  <c:v>1242</c:v>
                </c:pt>
                <c:pt idx="1">
                  <c:v>238</c:v>
                </c:pt>
              </c:numCache>
            </c:numRef>
          </c:val>
          <c:extLst>
            <c:ext xmlns:c16="http://schemas.microsoft.com/office/drawing/2014/chart" uri="{C3380CC4-5D6E-409C-BE32-E72D297353CC}">
              <c16:uniqueId val="{00000006-6C0D-49C0-B0FD-17FD7D3D5ECD}"/>
            </c:ext>
          </c:extLst>
        </c:ser>
        <c:dLbls>
          <c:dLblPos val="bestFit"/>
          <c:showLegendKey val="0"/>
          <c:showVal val="1"/>
          <c:showCatName val="0"/>
          <c:showSerName val="0"/>
          <c:showPercent val="0"/>
          <c:showBubbleSize val="0"/>
          <c:showLeaderLines val="1"/>
        </c:dLbls>
        <c:gapWidth val="100"/>
        <c:secondPieSize val="60"/>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Tables!Emp by Age Grp</c:name>
    <c:fmtId val="8"/>
  </c:pivotSource>
  <c:chart>
    <c:autoTitleDeleted val="1"/>
    <c:pivotFmts>
      <c:pivotFmt>
        <c:idx val="0"/>
        <c:spPr>
          <a:solidFill>
            <a:schemeClr val="accent1"/>
          </a:solidFill>
          <a:ln w="412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8100" cap="rnd">
            <a:solidFill>
              <a:srgbClr val="F2B705"/>
            </a:solidFill>
            <a:round/>
          </a:ln>
          <a:effectLst/>
        </c:spPr>
        <c:marker>
          <c:symbol val="circle"/>
          <c:size val="9"/>
          <c:spPr>
            <a:solidFill>
              <a:srgbClr val="090126">
                <a:alpha val="96000"/>
              </a:srgbClr>
            </a:solidFill>
            <a:ln w="9525">
              <a:solidFill>
                <a:srgbClr val="F2B70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Tables'!$CB$2</c:f>
              <c:strCache>
                <c:ptCount val="1"/>
                <c:pt idx="0">
                  <c:v>Total</c:v>
                </c:pt>
              </c:strCache>
            </c:strRef>
          </c:tx>
          <c:spPr>
            <a:ln w="38100" cap="rnd">
              <a:solidFill>
                <a:srgbClr val="F2B705"/>
              </a:solidFill>
              <a:round/>
            </a:ln>
            <a:effectLst/>
          </c:spPr>
          <c:marker>
            <c:symbol val="circle"/>
            <c:size val="9"/>
            <c:spPr>
              <a:solidFill>
                <a:srgbClr val="090126">
                  <a:alpha val="96000"/>
                </a:srgbClr>
              </a:solidFill>
              <a:ln w="9525">
                <a:solidFill>
                  <a:srgbClr val="F2B70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Tables'!$CA$3:$CA$8</c:f>
              <c:strCache>
                <c:ptCount val="5"/>
                <c:pt idx="0">
                  <c:v>18-25</c:v>
                </c:pt>
                <c:pt idx="1">
                  <c:v>26-35</c:v>
                </c:pt>
                <c:pt idx="2">
                  <c:v>36-45</c:v>
                </c:pt>
                <c:pt idx="3">
                  <c:v>46-55</c:v>
                </c:pt>
                <c:pt idx="4">
                  <c:v>55+</c:v>
                </c:pt>
              </c:strCache>
            </c:strRef>
          </c:cat>
          <c:val>
            <c:numRef>
              <c:f>'Pivot Tables'!$CB$3:$CB$8</c:f>
              <c:numCache>
                <c:formatCode>0</c:formatCode>
                <c:ptCount val="5"/>
                <c:pt idx="0">
                  <c:v>123</c:v>
                </c:pt>
                <c:pt idx="1">
                  <c:v>611</c:v>
                </c:pt>
                <c:pt idx="2">
                  <c:v>471</c:v>
                </c:pt>
                <c:pt idx="3">
                  <c:v>228</c:v>
                </c:pt>
                <c:pt idx="4">
                  <c:v>47</c:v>
                </c:pt>
              </c:numCache>
            </c:numRef>
          </c:val>
          <c:smooth val="1"/>
          <c:extLst>
            <c:ext xmlns:c16="http://schemas.microsoft.com/office/drawing/2014/chart" uri="{C3380CC4-5D6E-409C-BE32-E72D297353CC}">
              <c16:uniqueId val="{00000000-381F-4558-AB73-91DB24186AAA}"/>
            </c:ext>
          </c:extLst>
        </c:ser>
        <c:dLbls>
          <c:dLblPos val="t"/>
          <c:showLegendKey val="0"/>
          <c:showVal val="1"/>
          <c:showCatName val="0"/>
          <c:showSerName val="0"/>
          <c:showPercent val="0"/>
          <c:showBubbleSize val="0"/>
        </c:dLbls>
        <c:marker val="1"/>
        <c:smooth val="0"/>
        <c:axId val="577509039"/>
        <c:axId val="577515279"/>
      </c:lineChart>
      <c:catAx>
        <c:axId val="577509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77515279"/>
        <c:crosses val="autoZero"/>
        <c:auto val="1"/>
        <c:lblAlgn val="ctr"/>
        <c:lblOffset val="100"/>
        <c:noMultiLvlLbl val="0"/>
      </c:catAx>
      <c:valAx>
        <c:axId val="577515279"/>
        <c:scaling>
          <c:orientation val="minMax"/>
        </c:scaling>
        <c:delete val="1"/>
        <c:axPos val="l"/>
        <c:numFmt formatCode="0" sourceLinked="1"/>
        <c:majorTickMark val="out"/>
        <c:minorTickMark val="none"/>
        <c:tickLblPos val="nextTo"/>
        <c:crossAx val="577509039"/>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Tables!Attr by Tenure</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4C7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Tables'!$CQ$2</c:f>
              <c:strCache>
                <c:ptCount val="1"/>
                <c:pt idx="0">
                  <c:v>Total</c:v>
                </c:pt>
              </c:strCache>
            </c:strRef>
          </c:tx>
          <c:spPr>
            <a:solidFill>
              <a:srgbClr val="C4C7F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Tables'!$CP$3:$CP$8</c:f>
              <c:strCache>
                <c:ptCount val="5"/>
                <c:pt idx="0">
                  <c:v>0–2 years</c:v>
                </c:pt>
                <c:pt idx="1">
                  <c:v>3–5 years</c:v>
                </c:pt>
                <c:pt idx="2">
                  <c:v>6–10 years</c:v>
                </c:pt>
                <c:pt idx="3">
                  <c:v>16+ years</c:v>
                </c:pt>
                <c:pt idx="4">
                  <c:v>11–15 years</c:v>
                </c:pt>
              </c:strCache>
            </c:strRef>
          </c:cat>
          <c:val>
            <c:numRef>
              <c:f>'Pivot Tables'!$CQ$3:$CQ$8</c:f>
              <c:numCache>
                <c:formatCode>0%</c:formatCode>
                <c:ptCount val="5"/>
                <c:pt idx="0">
                  <c:v>0.2982456140350877</c:v>
                </c:pt>
                <c:pt idx="1">
                  <c:v>0.13895216400911162</c:v>
                </c:pt>
                <c:pt idx="2">
                  <c:v>0.12168141592920353</c:v>
                </c:pt>
                <c:pt idx="3">
                  <c:v>9.3525179856115109E-2</c:v>
                </c:pt>
                <c:pt idx="4">
                  <c:v>6.4814814814814811E-2</c:v>
                </c:pt>
              </c:numCache>
            </c:numRef>
          </c:val>
          <c:extLst>
            <c:ext xmlns:c16="http://schemas.microsoft.com/office/drawing/2014/chart" uri="{C3380CC4-5D6E-409C-BE32-E72D297353CC}">
              <c16:uniqueId val="{00000000-A923-49C9-B4D9-BA18F5507B30}"/>
            </c:ext>
          </c:extLst>
        </c:ser>
        <c:dLbls>
          <c:dLblPos val="outEnd"/>
          <c:showLegendKey val="0"/>
          <c:showVal val="1"/>
          <c:showCatName val="0"/>
          <c:showSerName val="0"/>
          <c:showPercent val="0"/>
          <c:showBubbleSize val="0"/>
        </c:dLbls>
        <c:gapWidth val="148"/>
        <c:overlap val="-27"/>
        <c:axId val="1796124847"/>
        <c:axId val="1796137807"/>
      </c:barChart>
      <c:catAx>
        <c:axId val="1796124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96137807"/>
        <c:crosses val="autoZero"/>
        <c:auto val="1"/>
        <c:lblAlgn val="ctr"/>
        <c:lblOffset val="100"/>
        <c:noMultiLvlLbl val="0"/>
      </c:catAx>
      <c:valAx>
        <c:axId val="1796137807"/>
        <c:scaling>
          <c:orientation val="minMax"/>
        </c:scaling>
        <c:delete val="1"/>
        <c:axPos val="l"/>
        <c:numFmt formatCode="0%" sourceLinked="1"/>
        <c:majorTickMark val="none"/>
        <c:minorTickMark val="none"/>
        <c:tickLblPos val="nextTo"/>
        <c:crossAx val="1796124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Tables!PivotTable13</c:name>
    <c:fmtId val="2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8100" cap="rnd">
            <a:solidFill>
              <a:srgbClr val="EA72A9"/>
            </a:solidFill>
            <a:round/>
          </a:ln>
          <a:effectLst/>
        </c:spPr>
        <c:marker>
          <c:symbol val="circle"/>
          <c:size val="9"/>
          <c:spPr>
            <a:solidFill>
              <a:srgbClr val="090126">
                <a:alpha val="99000"/>
              </a:srgbClr>
            </a:solidFill>
            <a:ln w="9525">
              <a:solidFill>
                <a:srgbClr val="EA72A9"/>
              </a:solidFill>
            </a:ln>
            <a:effectLst/>
          </c:spPr>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Tables'!$DD$2</c:f>
              <c:strCache>
                <c:ptCount val="1"/>
                <c:pt idx="0">
                  <c:v>Total</c:v>
                </c:pt>
              </c:strCache>
            </c:strRef>
          </c:tx>
          <c:spPr>
            <a:ln w="38100" cap="rnd">
              <a:solidFill>
                <a:srgbClr val="EA72A9"/>
              </a:solidFill>
              <a:round/>
            </a:ln>
            <a:effectLst/>
          </c:spPr>
          <c:marker>
            <c:symbol val="circle"/>
            <c:size val="9"/>
            <c:spPr>
              <a:solidFill>
                <a:srgbClr val="090126">
                  <a:alpha val="99000"/>
                </a:srgbClr>
              </a:solidFill>
              <a:ln w="9525">
                <a:solidFill>
                  <a:srgbClr val="EA72A9"/>
                </a:solidFill>
              </a:ln>
              <a:effectLst/>
            </c:spPr>
          </c:marker>
          <c:dLbls>
            <c:spPr>
              <a:noFill/>
              <a:ln>
                <a:noFill/>
              </a:ln>
              <a:effectLst/>
            </c:spPr>
            <c:txPr>
              <a:bodyPr rot="0" spcFirstLastPara="1" vertOverflow="ellipsis" vert="horz" wrap="square" anchor="ctr" anchorCtr="1"/>
              <a:lstStyle/>
              <a:p>
                <a:pPr>
                  <a:defRPr lang="en-US" sz="10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Tables'!$DC$3:$DC$8</c:f>
              <c:strCache>
                <c:ptCount val="5"/>
                <c:pt idx="0">
                  <c:v>18-25</c:v>
                </c:pt>
                <c:pt idx="1">
                  <c:v>26-35</c:v>
                </c:pt>
                <c:pt idx="2">
                  <c:v>36-45</c:v>
                </c:pt>
                <c:pt idx="3">
                  <c:v>46-55</c:v>
                </c:pt>
                <c:pt idx="4">
                  <c:v>55+</c:v>
                </c:pt>
              </c:strCache>
            </c:strRef>
          </c:cat>
          <c:val>
            <c:numRef>
              <c:f>'Pivot Tables'!$DD$3:$DD$8</c:f>
              <c:numCache>
                <c:formatCode>0%</c:formatCode>
                <c:ptCount val="5"/>
                <c:pt idx="0">
                  <c:v>0.35772357723577236</c:v>
                </c:pt>
                <c:pt idx="1">
                  <c:v>0.18985270049099837</c:v>
                </c:pt>
                <c:pt idx="2">
                  <c:v>9.1295116772823773E-2</c:v>
                </c:pt>
                <c:pt idx="3">
                  <c:v>0.11842105263157894</c:v>
                </c:pt>
                <c:pt idx="4">
                  <c:v>0.1702127659574468</c:v>
                </c:pt>
              </c:numCache>
            </c:numRef>
          </c:val>
          <c:smooth val="1"/>
          <c:extLst>
            <c:ext xmlns:c16="http://schemas.microsoft.com/office/drawing/2014/chart" uri="{C3380CC4-5D6E-409C-BE32-E72D297353CC}">
              <c16:uniqueId val="{00000000-1551-473F-B06A-438D2B0BE642}"/>
            </c:ext>
          </c:extLst>
        </c:ser>
        <c:dLbls>
          <c:dLblPos val="t"/>
          <c:showLegendKey val="0"/>
          <c:showVal val="1"/>
          <c:showCatName val="0"/>
          <c:showSerName val="0"/>
          <c:showPercent val="0"/>
          <c:showBubbleSize val="0"/>
        </c:dLbls>
        <c:marker val="1"/>
        <c:smooth val="0"/>
        <c:axId val="1796135407"/>
        <c:axId val="1796129167"/>
      </c:lineChart>
      <c:catAx>
        <c:axId val="179613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bg1"/>
                </a:solidFill>
                <a:latin typeface="+mn-lt"/>
                <a:ea typeface="+mn-ea"/>
                <a:cs typeface="+mn-cs"/>
              </a:defRPr>
            </a:pPr>
            <a:endParaRPr lang="en-US"/>
          </a:p>
        </c:txPr>
        <c:crossAx val="1796129167"/>
        <c:crosses val="autoZero"/>
        <c:auto val="1"/>
        <c:lblAlgn val="ctr"/>
        <c:lblOffset val="100"/>
        <c:noMultiLvlLbl val="0"/>
      </c:catAx>
      <c:valAx>
        <c:axId val="1796129167"/>
        <c:scaling>
          <c:orientation val="minMax"/>
        </c:scaling>
        <c:delete val="1"/>
        <c:axPos val="l"/>
        <c:numFmt formatCode="0%" sourceLinked="1"/>
        <c:majorTickMark val="out"/>
        <c:minorTickMark val="none"/>
        <c:tickLblPos val="nextTo"/>
        <c:crossAx val="179613540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 Project.xlsm]Pivot Tables!PivotTable15</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C3EF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591685887843993E-2"/>
          <c:y val="9.2326095504968231E-2"/>
          <c:w val="0.93099410484124523"/>
          <c:h val="0.83886353647938183"/>
        </c:manualLayout>
      </c:layout>
      <c:barChart>
        <c:barDir val="bar"/>
        <c:grouping val="clustered"/>
        <c:varyColors val="0"/>
        <c:ser>
          <c:idx val="0"/>
          <c:order val="0"/>
          <c:tx>
            <c:strRef>
              <c:f>'Pivot Tables'!$DG$2</c:f>
              <c:strCache>
                <c:ptCount val="1"/>
                <c:pt idx="0">
                  <c:v>Total</c:v>
                </c:pt>
              </c:strCache>
            </c:strRef>
          </c:tx>
          <c:spPr>
            <a:solidFill>
              <a:srgbClr val="9C3EF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Tables'!$DF$3:$DF$8</c:f>
              <c:strCache>
                <c:ptCount val="5"/>
                <c:pt idx="0">
                  <c:v>1</c:v>
                </c:pt>
                <c:pt idx="1">
                  <c:v>2</c:v>
                </c:pt>
                <c:pt idx="2">
                  <c:v>3</c:v>
                </c:pt>
                <c:pt idx="3">
                  <c:v>4</c:v>
                </c:pt>
                <c:pt idx="4">
                  <c:v>5</c:v>
                </c:pt>
              </c:strCache>
            </c:strRef>
          </c:cat>
          <c:val>
            <c:numRef>
              <c:f>'Pivot Tables'!$DG$3:$DG$8</c:f>
              <c:numCache>
                <c:formatCode>0</c:formatCode>
                <c:ptCount val="5"/>
                <c:pt idx="0">
                  <c:v>2789.075229357798</c:v>
                </c:pt>
                <c:pt idx="1">
                  <c:v>5504.0055658627089</c:v>
                </c:pt>
                <c:pt idx="2">
                  <c:v>9822.7545454545452</c:v>
                </c:pt>
                <c:pt idx="3">
                  <c:v>15471.327102803738</c:v>
                </c:pt>
                <c:pt idx="4">
                  <c:v>19191.82608695652</c:v>
                </c:pt>
              </c:numCache>
            </c:numRef>
          </c:val>
          <c:extLst>
            <c:ext xmlns:c16="http://schemas.microsoft.com/office/drawing/2014/chart" uri="{C3380CC4-5D6E-409C-BE32-E72D297353CC}">
              <c16:uniqueId val="{00000000-71ED-4109-8B96-3538F2B581A5}"/>
            </c:ext>
          </c:extLst>
        </c:ser>
        <c:dLbls>
          <c:showLegendKey val="0"/>
          <c:showVal val="0"/>
          <c:showCatName val="0"/>
          <c:showSerName val="0"/>
          <c:showPercent val="0"/>
          <c:showBubbleSize val="0"/>
        </c:dLbls>
        <c:gapWidth val="90"/>
        <c:axId val="1844194143"/>
        <c:axId val="1844204703"/>
      </c:barChart>
      <c:catAx>
        <c:axId val="18441941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44204703"/>
        <c:crosses val="autoZero"/>
        <c:auto val="1"/>
        <c:lblAlgn val="ctr"/>
        <c:lblOffset val="100"/>
        <c:noMultiLvlLbl val="0"/>
      </c:catAx>
      <c:valAx>
        <c:axId val="1844204703"/>
        <c:scaling>
          <c:orientation val="minMax"/>
        </c:scaling>
        <c:delete val="1"/>
        <c:axPos val="b"/>
        <c:numFmt formatCode="0" sourceLinked="1"/>
        <c:majorTickMark val="none"/>
        <c:minorTickMark val="none"/>
        <c:tickLblPos val="nextTo"/>
        <c:crossAx val="18441941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plotArea>
      <cx:plotAreaRegion>
        <cx:series layoutId="clusteredColumn" uniqueId="{B1C532C4-25AD-4837-93B8-170014A63F0F}">
          <cx:dataId val="0"/>
          <cx:layoutPr>
            <cx:binning intervalClosed="r"/>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plotArea>
      <cx:plotAreaRegion>
        <cx:series layoutId="treemap" uniqueId="{4CF3DB9E-5FB5-4369-B79C-B05935194C6A}">
          <cx:spPr>
            <a:ln>
              <a:noFill/>
            </a:ln>
          </cx:spPr>
          <cx:dataPt idx="0">
            <cx:spPr>
              <a:solidFill>
                <a:srgbClr val="34224A"/>
              </a:solidFill>
            </cx:spPr>
          </cx:dataPt>
          <cx:dataPt idx="1">
            <cx:spPr>
              <a:solidFill>
                <a:srgbClr val="7030A0"/>
              </a:solidFill>
            </cx:spPr>
          </cx:dataPt>
          <cx:dataPt idx="3">
            <cx:spPr>
              <a:solidFill>
                <a:srgbClr val="F2B705"/>
              </a:solidFill>
            </cx:spPr>
          </cx:dataPt>
          <cx:dataPt idx="5">
            <cx:spPr>
              <a:solidFill>
                <a:srgbClr val="EA72A9"/>
              </a:solidFill>
            </cx:spPr>
          </cx:dataPt>
          <cx:dataPt idx="6">
            <cx:spPr>
              <a:solidFill>
                <a:srgbClr val="FF9365"/>
              </a:solidFill>
            </cx:spPr>
          </cx:dataPt>
          <cx:dataPt idx="7">
            <cx:spPr>
              <a:solidFill>
                <a:srgbClr val="C4C7F2"/>
              </a:solidFill>
            </cx:spPr>
          </cx:dataPt>
          <cx:dataLabels>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microsoft.com/office/2014/relationships/chartEx" Target="../charts/chartEx1.xml"/><Relationship Id="rId1" Type="http://schemas.openxmlformats.org/officeDocument/2006/relationships/chart" Target="../charts/chart1.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hyperlink" Target="#'HR_Analysis (Employees)'!A1"/><Relationship Id="rId3" Type="http://schemas.openxmlformats.org/officeDocument/2006/relationships/chart" Target="../charts/chart6.xml"/><Relationship Id="rId7" Type="http://schemas.openxmlformats.org/officeDocument/2006/relationships/image" Target="../media/image3.png"/><Relationship Id="rId12" Type="http://schemas.openxmlformats.org/officeDocument/2006/relationships/chart" Target="../charts/chart7.xml"/><Relationship Id="rId2" Type="http://schemas.openxmlformats.org/officeDocument/2006/relationships/chart" Target="../charts/chart5.xml"/><Relationship Id="rId1" Type="http://schemas.openxmlformats.org/officeDocument/2006/relationships/hyperlink" Target="#'HR_Analysis (Overview)'!A1"/><Relationship Id="rId6" Type="http://schemas.openxmlformats.org/officeDocument/2006/relationships/hyperlink" Target="#'HR_Analysis (Departments)'!A1"/><Relationship Id="rId11" Type="http://schemas.microsoft.com/office/2014/relationships/chartEx" Target="../charts/chartEx2.xml"/><Relationship Id="rId5" Type="http://schemas.openxmlformats.org/officeDocument/2006/relationships/image" Target="../media/image2.jpg"/><Relationship Id="rId10" Type="http://schemas.openxmlformats.org/officeDocument/2006/relationships/image" Target="../media/image5.png"/><Relationship Id="rId4" Type="http://schemas.openxmlformats.org/officeDocument/2006/relationships/image" Target="../media/image1.png"/><Relationship Id="rId9"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12.xml"/><Relationship Id="rId3" Type="http://schemas.openxmlformats.org/officeDocument/2006/relationships/image" Target="../media/image2.jpg"/><Relationship Id="rId7" Type="http://schemas.openxmlformats.org/officeDocument/2006/relationships/hyperlink" Target="#'HR_Analysis (Employees)'!A1"/><Relationship Id="rId12" Type="http://schemas.openxmlformats.org/officeDocument/2006/relationships/chart" Target="../charts/chart11.xml"/><Relationship Id="rId2" Type="http://schemas.openxmlformats.org/officeDocument/2006/relationships/image" Target="../media/image1.png"/><Relationship Id="rId1" Type="http://schemas.openxmlformats.org/officeDocument/2006/relationships/hyperlink" Target="#'HR_Analysis (Overview)'!A1"/><Relationship Id="rId6" Type="http://schemas.openxmlformats.org/officeDocument/2006/relationships/image" Target="../media/image4.png"/><Relationship Id="rId11" Type="http://schemas.openxmlformats.org/officeDocument/2006/relationships/chart" Target="../charts/chart10.xml"/><Relationship Id="rId5" Type="http://schemas.openxmlformats.org/officeDocument/2006/relationships/hyperlink" Target="#'HR_Analysis (Departments)'!A1"/><Relationship Id="rId15" Type="http://schemas.openxmlformats.org/officeDocument/2006/relationships/chart" Target="../charts/chart14.xml"/><Relationship Id="rId10" Type="http://schemas.openxmlformats.org/officeDocument/2006/relationships/chart" Target="../charts/chart9.xml"/><Relationship Id="rId4" Type="http://schemas.openxmlformats.org/officeDocument/2006/relationships/image" Target="../media/image3.png"/><Relationship Id="rId9" Type="http://schemas.openxmlformats.org/officeDocument/2006/relationships/chart" Target="../charts/chart8.xml"/><Relationship Id="rId14"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19.xml"/><Relationship Id="rId3" Type="http://schemas.openxmlformats.org/officeDocument/2006/relationships/image" Target="../media/image2.jpg"/><Relationship Id="rId7" Type="http://schemas.openxmlformats.org/officeDocument/2006/relationships/hyperlink" Target="#'HR_Analysis (Employees)'!A1"/><Relationship Id="rId12" Type="http://schemas.openxmlformats.org/officeDocument/2006/relationships/chart" Target="../charts/chart18.xml"/><Relationship Id="rId2" Type="http://schemas.openxmlformats.org/officeDocument/2006/relationships/image" Target="../media/image1.png"/><Relationship Id="rId1" Type="http://schemas.openxmlformats.org/officeDocument/2006/relationships/hyperlink" Target="#'HR_Analysis (Overview)'!A1"/><Relationship Id="rId6" Type="http://schemas.openxmlformats.org/officeDocument/2006/relationships/image" Target="../media/image4.png"/><Relationship Id="rId11" Type="http://schemas.openxmlformats.org/officeDocument/2006/relationships/chart" Target="../charts/chart17.xml"/><Relationship Id="rId5" Type="http://schemas.openxmlformats.org/officeDocument/2006/relationships/hyperlink" Target="#'HR_Analysis (Departments)'!A1"/><Relationship Id="rId10" Type="http://schemas.openxmlformats.org/officeDocument/2006/relationships/chart" Target="../charts/chart16.xml"/><Relationship Id="rId4" Type="http://schemas.openxmlformats.org/officeDocument/2006/relationships/image" Target="../media/image3.png"/><Relationship Id="rId9" Type="http://schemas.openxmlformats.org/officeDocument/2006/relationships/chart" Target="../charts/chart15.xml"/><Relationship Id="rId1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46</xdr:col>
      <xdr:colOff>61913</xdr:colOff>
      <xdr:row>9</xdr:row>
      <xdr:rowOff>14288</xdr:rowOff>
    </xdr:from>
    <xdr:to>
      <xdr:col>51</xdr:col>
      <xdr:colOff>595313</xdr:colOff>
      <xdr:row>24</xdr:row>
      <xdr:rowOff>42863</xdr:rowOff>
    </xdr:to>
    <xdr:graphicFrame macro="">
      <xdr:nvGraphicFramePr>
        <xdr:cNvPr id="4" name="Chart 3">
          <a:extLst>
            <a:ext uri="{FF2B5EF4-FFF2-40B4-BE49-F238E27FC236}">
              <a16:creationId xmlns:a16="http://schemas.microsoft.com/office/drawing/2014/main" id="{19F7526A-15A3-236E-63D1-637886B900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76</xdr:col>
      <xdr:colOff>533400</xdr:colOff>
      <xdr:row>25</xdr:row>
      <xdr:rowOff>114299</xdr:rowOff>
    </xdr:from>
    <xdr:to>
      <xdr:col>81</xdr:col>
      <xdr:colOff>400050</xdr:colOff>
      <xdr:row>39</xdr:row>
      <xdr:rowOff>61912</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386D4EC-31B5-87B6-2080-C65680CEC3A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6177140" y="4686299"/>
              <a:ext cx="4088130" cy="2523173"/>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89</xdr:col>
      <xdr:colOff>33338</xdr:colOff>
      <xdr:row>9</xdr:row>
      <xdr:rowOff>128588</xdr:rowOff>
    </xdr:from>
    <xdr:to>
      <xdr:col>91</xdr:col>
      <xdr:colOff>847725</xdr:colOff>
      <xdr:row>17</xdr:row>
      <xdr:rowOff>171450</xdr:rowOff>
    </xdr:to>
    <xdr:graphicFrame macro="">
      <xdr:nvGraphicFramePr>
        <xdr:cNvPr id="11" name="Chart 10">
          <a:extLst>
            <a:ext uri="{FF2B5EF4-FFF2-40B4-BE49-F238E27FC236}">
              <a16:creationId xmlns:a16="http://schemas.microsoft.com/office/drawing/2014/main" id="{E67569F4-25D7-682D-8C40-67FC91BEB6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100</xdr:col>
      <xdr:colOff>442913</xdr:colOff>
      <xdr:row>9</xdr:row>
      <xdr:rowOff>100013</xdr:rowOff>
    </xdr:from>
    <xdr:to>
      <xdr:col>104</xdr:col>
      <xdr:colOff>514350</xdr:colOff>
      <xdr:row>21</xdr:row>
      <xdr:rowOff>28575</xdr:rowOff>
    </xdr:to>
    <xdr:graphicFrame macro="">
      <xdr:nvGraphicFramePr>
        <xdr:cNvPr id="14" name="Chart 13">
          <a:extLst>
            <a:ext uri="{FF2B5EF4-FFF2-40B4-BE49-F238E27FC236}">
              <a16:creationId xmlns:a16="http://schemas.microsoft.com/office/drawing/2014/main" id="{B35533BD-4623-6695-6FC7-28818A2772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81</xdr:col>
      <xdr:colOff>0</xdr:colOff>
      <xdr:row>10</xdr:row>
      <xdr:rowOff>0</xdr:rowOff>
    </xdr:from>
    <xdr:to>
      <xdr:col>83</xdr:col>
      <xdr:colOff>433387</xdr:colOff>
      <xdr:row>19</xdr:row>
      <xdr:rowOff>95250</xdr:rowOff>
    </xdr:to>
    <xdr:graphicFrame macro="">
      <xdr:nvGraphicFramePr>
        <xdr:cNvPr id="16" name="Chart 15">
          <a:extLst>
            <a:ext uri="{FF2B5EF4-FFF2-40B4-BE49-F238E27FC236}">
              <a16:creationId xmlns:a16="http://schemas.microsoft.com/office/drawing/2014/main" id="{B6518BBF-9F95-43CA-B08F-A5968CDF52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111884</xdr:colOff>
      <xdr:row>0</xdr:row>
      <xdr:rowOff>76200</xdr:rowOff>
    </xdr:from>
    <xdr:to>
      <xdr:col>25</xdr:col>
      <xdr:colOff>442085</xdr:colOff>
      <xdr:row>29</xdr:row>
      <xdr:rowOff>160867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111884" y="76200"/>
          <a:ext cx="15570201" cy="5451324"/>
        </a:xfrm>
        <a:prstGeom prst="rect">
          <a:avLst/>
        </a:prstGeom>
        <a:solidFill>
          <a:srgbClr val="090126"/>
        </a:solidFill>
        <a:ln>
          <a:solidFill>
            <a:srgbClr val="2E24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GB" sz="1100"/>
        </a:p>
      </xdr:txBody>
    </xdr:sp>
    <xdr:clientData/>
  </xdr:twoCellAnchor>
  <xdr:twoCellAnchor>
    <xdr:from>
      <xdr:col>3</xdr:col>
      <xdr:colOff>340447</xdr:colOff>
      <xdr:row>1</xdr:row>
      <xdr:rowOff>51300</xdr:rowOff>
    </xdr:from>
    <xdr:to>
      <xdr:col>23</xdr:col>
      <xdr:colOff>28179</xdr:colOff>
      <xdr:row>7</xdr:row>
      <xdr:rowOff>65245</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2169247" y="236357"/>
          <a:ext cx="11879732" cy="1124288"/>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800" b="1">
              <a:solidFill>
                <a:srgbClr val="FF9365"/>
              </a:solidFill>
            </a:rPr>
            <a:t>HR</a:t>
          </a:r>
          <a:r>
            <a:rPr lang="en-GB" sz="2800" b="1" baseline="0">
              <a:solidFill>
                <a:srgbClr val="FF9365"/>
              </a:solidFill>
            </a:rPr>
            <a:t> Analysis Dashboard</a:t>
          </a:r>
          <a:endParaRPr lang="en-GB" sz="2800" b="1">
            <a:solidFill>
              <a:srgbClr val="FF9365"/>
            </a:solidFill>
          </a:endParaRPr>
        </a:p>
      </xdr:txBody>
    </xdr:sp>
    <xdr:clientData/>
  </xdr:twoCellAnchor>
  <xdr:twoCellAnchor>
    <xdr:from>
      <xdr:col>11</xdr:col>
      <xdr:colOff>246817</xdr:colOff>
      <xdr:row>1</xdr:row>
      <xdr:rowOff>78195</xdr:rowOff>
    </xdr:from>
    <xdr:to>
      <xdr:col>13</xdr:col>
      <xdr:colOff>548130</xdr:colOff>
      <xdr:row>6</xdr:row>
      <xdr:rowOff>24686</xdr:rowOff>
    </xdr:to>
    <xdr:sp macro="" textlink="">
      <xdr:nvSpPr>
        <xdr:cNvPr id="4" name="Rectangle: Top Corners Rounded 3">
          <a:hlinkClick xmlns:r="http://schemas.openxmlformats.org/officeDocument/2006/relationships" r:id="rId1"/>
          <a:extLst>
            <a:ext uri="{FF2B5EF4-FFF2-40B4-BE49-F238E27FC236}">
              <a16:creationId xmlns:a16="http://schemas.microsoft.com/office/drawing/2014/main" id="{00000000-0008-0000-0200-000004000000}"/>
            </a:ext>
          </a:extLst>
        </xdr:cNvPr>
        <xdr:cNvSpPr/>
      </xdr:nvSpPr>
      <xdr:spPr>
        <a:xfrm>
          <a:off x="6952417" y="264462"/>
          <a:ext cx="1520513" cy="877824"/>
        </a:xfrm>
        <a:prstGeom prst="round2SameRect">
          <a:avLst/>
        </a:prstGeom>
        <a:solidFill>
          <a:srgbClr val="C4C7F2"/>
        </a:solidFill>
        <a:ln>
          <a:solidFill>
            <a:srgbClr val="C4C7F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GB" sz="1800" b="1">
              <a:solidFill>
                <a:srgbClr val="2E2473"/>
              </a:solidFill>
            </a:rPr>
            <a:t>Overview</a:t>
          </a:r>
          <a:endParaRPr lang="en-GB" sz="1100" b="1">
            <a:solidFill>
              <a:srgbClr val="2E2473"/>
            </a:solidFill>
          </a:endParaRPr>
        </a:p>
      </xdr:txBody>
    </xdr:sp>
    <xdr:clientData/>
  </xdr:twoCellAnchor>
  <xdr:twoCellAnchor>
    <xdr:from>
      <xdr:col>0</xdr:col>
      <xdr:colOff>303896</xdr:colOff>
      <xdr:row>8</xdr:row>
      <xdr:rowOff>76203</xdr:rowOff>
    </xdr:from>
    <xdr:to>
      <xdr:col>3</xdr:col>
      <xdr:colOff>349943</xdr:colOff>
      <xdr:row>12</xdr:row>
      <xdr:rowOff>136071</xdr:rowOff>
    </xdr:to>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303896" y="1556660"/>
          <a:ext cx="1874847" cy="800097"/>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GB" sz="1400" b="0">
              <a:solidFill>
                <a:schemeClr val="lt1"/>
              </a:solidFill>
              <a:latin typeface="+mn-lt"/>
              <a:ea typeface="+mn-ea"/>
              <a:cs typeface="+mn-cs"/>
            </a:rPr>
            <a:t>Attrition Rate </a:t>
          </a:r>
        </a:p>
      </xdr:txBody>
    </xdr:sp>
    <xdr:clientData/>
  </xdr:twoCellAnchor>
  <xdr:twoCellAnchor>
    <xdr:from>
      <xdr:col>3</xdr:col>
      <xdr:colOff>395569</xdr:colOff>
      <xdr:row>6</xdr:row>
      <xdr:rowOff>23230</xdr:rowOff>
    </xdr:from>
    <xdr:to>
      <xdr:col>22</xdr:col>
      <xdr:colOff>575024</xdr:colOff>
      <xdr:row>7</xdr:row>
      <xdr:rowOff>17432</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rot="10800000">
          <a:off x="2224369" y="1133573"/>
          <a:ext cx="11761855" cy="179259"/>
        </a:xfrm>
        <a:prstGeom prst="roundRect">
          <a:avLst/>
        </a:prstGeom>
        <a:solidFill>
          <a:srgbClr val="C4C7F2"/>
        </a:solidFill>
        <a:ln w="28575">
          <a:solidFill>
            <a:srgbClr val="C4C7F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1100"/>
        </a:p>
      </xdr:txBody>
    </xdr:sp>
    <xdr:clientData/>
  </xdr:twoCellAnchor>
  <xdr:twoCellAnchor>
    <xdr:from>
      <xdr:col>0</xdr:col>
      <xdr:colOff>419104</xdr:colOff>
      <xdr:row>8</xdr:row>
      <xdr:rowOff>115513</xdr:rowOff>
    </xdr:from>
    <xdr:to>
      <xdr:col>2</xdr:col>
      <xdr:colOff>182038</xdr:colOff>
      <xdr:row>11</xdr:row>
      <xdr:rowOff>59269</xdr:rowOff>
    </xdr:to>
    <xdr:sp macro="" textlink="'Pivot Tables'!C5">
      <xdr:nvSpPr>
        <xdr:cNvPr id="9" name="TextBox 8">
          <a:extLst>
            <a:ext uri="{FF2B5EF4-FFF2-40B4-BE49-F238E27FC236}">
              <a16:creationId xmlns:a16="http://schemas.microsoft.com/office/drawing/2014/main" id="{00000000-0008-0000-0200-000009000000}"/>
            </a:ext>
          </a:extLst>
        </xdr:cNvPr>
        <xdr:cNvSpPr txBox="1"/>
      </xdr:nvSpPr>
      <xdr:spPr>
        <a:xfrm>
          <a:off x="419104" y="1595970"/>
          <a:ext cx="982134" cy="498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EF98176-58BB-4289-A7C6-F9ED0F179836}" type="TxLink">
            <a:rPr lang="en-US" sz="2800" b="1" i="0" u="none" strike="noStrike">
              <a:solidFill>
                <a:srgbClr val="FF9365"/>
              </a:solidFill>
              <a:latin typeface="Calibri"/>
              <a:ea typeface="Calibri"/>
              <a:cs typeface="Calibri"/>
            </a:rPr>
            <a:pPr/>
            <a:t>16%</a:t>
          </a:fld>
          <a:endParaRPr lang="en-GB" sz="2800" b="1">
            <a:solidFill>
              <a:srgbClr val="FF9365"/>
            </a:solidFill>
          </a:endParaRPr>
        </a:p>
      </xdr:txBody>
    </xdr:sp>
    <xdr:clientData/>
  </xdr:twoCellAnchor>
  <xdr:twoCellAnchor>
    <xdr:from>
      <xdr:col>0</xdr:col>
      <xdr:colOff>295429</xdr:colOff>
      <xdr:row>13</xdr:row>
      <xdr:rowOff>97369</xdr:rowOff>
    </xdr:from>
    <xdr:to>
      <xdr:col>3</xdr:col>
      <xdr:colOff>341476</xdr:colOff>
      <xdr:row>17</xdr:row>
      <xdr:rowOff>158329</xdr:rowOff>
    </xdr:to>
    <xdr:sp macro=""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295429" y="2503112"/>
          <a:ext cx="1874847" cy="801188"/>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GB" sz="1400" b="0">
              <a:solidFill>
                <a:schemeClr val="lt1"/>
              </a:solidFill>
              <a:latin typeface="+mn-lt"/>
              <a:ea typeface="+mn-ea"/>
              <a:cs typeface="+mn-cs"/>
            </a:rPr>
            <a:t>Overtime</a:t>
          </a:r>
          <a:r>
            <a:rPr lang="en-GB" sz="1400" b="1">
              <a:solidFill>
                <a:schemeClr val="lt1"/>
              </a:solidFill>
              <a:latin typeface="+mn-lt"/>
              <a:ea typeface="+mn-ea"/>
              <a:cs typeface="+mn-cs"/>
            </a:rPr>
            <a:t> </a:t>
          </a:r>
          <a:r>
            <a:rPr lang="en-GB" sz="1400" b="0">
              <a:solidFill>
                <a:schemeClr val="lt1"/>
              </a:solidFill>
              <a:latin typeface="+mn-lt"/>
              <a:ea typeface="+mn-ea"/>
              <a:cs typeface="+mn-cs"/>
            </a:rPr>
            <a:t>Rate</a:t>
          </a:r>
          <a:r>
            <a:rPr lang="en-GB" sz="1400" b="1">
              <a:solidFill>
                <a:schemeClr val="lt1"/>
              </a:solidFill>
              <a:latin typeface="+mn-lt"/>
              <a:ea typeface="+mn-ea"/>
              <a:cs typeface="+mn-cs"/>
            </a:rPr>
            <a:t> </a:t>
          </a:r>
        </a:p>
      </xdr:txBody>
    </xdr:sp>
    <xdr:clientData/>
  </xdr:twoCellAnchor>
  <xdr:twoCellAnchor>
    <xdr:from>
      <xdr:col>0</xdr:col>
      <xdr:colOff>403985</xdr:colOff>
      <xdr:row>13</xdr:row>
      <xdr:rowOff>122167</xdr:rowOff>
    </xdr:from>
    <xdr:to>
      <xdr:col>2</xdr:col>
      <xdr:colOff>166919</xdr:colOff>
      <xdr:row>16</xdr:row>
      <xdr:rowOff>71366</xdr:rowOff>
    </xdr:to>
    <xdr:sp macro="" textlink="'Pivot Tables'!E5">
      <xdr:nvSpPr>
        <xdr:cNvPr id="11" name="TextBox 10">
          <a:extLst>
            <a:ext uri="{FF2B5EF4-FFF2-40B4-BE49-F238E27FC236}">
              <a16:creationId xmlns:a16="http://schemas.microsoft.com/office/drawing/2014/main" id="{00000000-0008-0000-0200-00000B000000}"/>
            </a:ext>
          </a:extLst>
        </xdr:cNvPr>
        <xdr:cNvSpPr txBox="1"/>
      </xdr:nvSpPr>
      <xdr:spPr>
        <a:xfrm>
          <a:off x="403985" y="2527910"/>
          <a:ext cx="982134" cy="5043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98239A41-344E-4F2D-B7D2-70F3884DF85D}" type="TxLink">
            <a:rPr lang="en-US" sz="2800" b="1" i="0" u="none" strike="noStrike">
              <a:solidFill>
                <a:srgbClr val="FF9365"/>
              </a:solidFill>
              <a:latin typeface="Calibri"/>
              <a:ea typeface="Calibri"/>
              <a:cs typeface="Calibri"/>
            </a:rPr>
            <a:pPr marL="0" indent="0"/>
            <a:t>28%</a:t>
          </a:fld>
          <a:endParaRPr lang="en-GB" sz="2800" b="1" i="0" u="none" strike="noStrike">
            <a:solidFill>
              <a:srgbClr val="FF9365"/>
            </a:solidFill>
            <a:latin typeface="Calibri"/>
            <a:ea typeface="Calibri"/>
            <a:cs typeface="Calibri"/>
          </a:endParaRPr>
        </a:p>
      </xdr:txBody>
    </xdr:sp>
    <xdr:clientData/>
  </xdr:twoCellAnchor>
  <xdr:twoCellAnchor>
    <xdr:from>
      <xdr:col>0</xdr:col>
      <xdr:colOff>295431</xdr:colOff>
      <xdr:row>18</xdr:row>
      <xdr:rowOff>166616</xdr:rowOff>
    </xdr:from>
    <xdr:to>
      <xdr:col>3</xdr:col>
      <xdr:colOff>337461</xdr:colOff>
      <xdr:row>23</xdr:row>
      <xdr:rowOff>37076</xdr:rowOff>
    </xdr:to>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295431" y="3497645"/>
          <a:ext cx="1870830" cy="795745"/>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GB" sz="1400" b="0">
              <a:solidFill>
                <a:schemeClr val="lt1"/>
              </a:solidFill>
              <a:latin typeface="+mn-lt"/>
              <a:ea typeface="+mn-ea"/>
              <a:cs typeface="+mn-cs"/>
            </a:rPr>
            <a:t>Avg Monthly Income</a:t>
          </a:r>
        </a:p>
      </xdr:txBody>
    </xdr:sp>
    <xdr:clientData/>
  </xdr:twoCellAnchor>
  <xdr:twoCellAnchor>
    <xdr:from>
      <xdr:col>0</xdr:col>
      <xdr:colOff>403985</xdr:colOff>
      <xdr:row>19</xdr:row>
      <xdr:rowOff>5146</xdr:rowOff>
    </xdr:from>
    <xdr:to>
      <xdr:col>2</xdr:col>
      <xdr:colOff>166919</xdr:colOff>
      <xdr:row>21</xdr:row>
      <xdr:rowOff>146055</xdr:rowOff>
    </xdr:to>
    <xdr:sp macro="" textlink="'Pivot Tables'!I5">
      <xdr:nvSpPr>
        <xdr:cNvPr id="13" name="TextBox 12">
          <a:extLst>
            <a:ext uri="{FF2B5EF4-FFF2-40B4-BE49-F238E27FC236}">
              <a16:creationId xmlns:a16="http://schemas.microsoft.com/office/drawing/2014/main" id="{00000000-0008-0000-0200-00000D000000}"/>
            </a:ext>
          </a:extLst>
        </xdr:cNvPr>
        <xdr:cNvSpPr txBox="1"/>
      </xdr:nvSpPr>
      <xdr:spPr>
        <a:xfrm>
          <a:off x="403985" y="3521232"/>
          <a:ext cx="982134" cy="511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6529592-D90F-41D2-879A-03262EE0BA79}" type="TxLink">
            <a:rPr lang="en-US" sz="2800" b="1" i="0" u="none" strike="noStrike">
              <a:solidFill>
                <a:srgbClr val="FF9365"/>
              </a:solidFill>
              <a:latin typeface="Calibri"/>
              <a:ea typeface="Calibri"/>
              <a:cs typeface="Calibri"/>
            </a:rPr>
            <a:pPr marL="0" indent="0"/>
            <a:t>6505</a:t>
          </a:fld>
          <a:endParaRPr lang="en-GB" sz="2800" b="1" i="0" u="none" strike="noStrike">
            <a:solidFill>
              <a:srgbClr val="FF9365"/>
            </a:solidFill>
            <a:latin typeface="Calibri"/>
            <a:ea typeface="Calibri"/>
            <a:cs typeface="Calibri"/>
          </a:endParaRPr>
        </a:p>
      </xdr:txBody>
    </xdr:sp>
    <xdr:clientData/>
  </xdr:twoCellAnchor>
  <xdr:twoCellAnchor>
    <xdr:from>
      <xdr:col>4</xdr:col>
      <xdr:colOff>49896</xdr:colOff>
      <xdr:row>8</xdr:row>
      <xdr:rowOff>25401</xdr:rowOff>
    </xdr:from>
    <xdr:to>
      <xdr:col>10</xdr:col>
      <xdr:colOff>81344</xdr:colOff>
      <xdr:row>28</xdr:row>
      <xdr:rowOff>163287</xdr:rowOff>
    </xdr:to>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2488296" y="1515534"/>
          <a:ext cx="3689048" cy="3863220"/>
        </a:xfrm>
        <a:prstGeom prst="roundRect">
          <a:avLst>
            <a:gd name="adj" fmla="val 6738"/>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600" b="1">
              <a:solidFill>
                <a:schemeClr val="lt1"/>
              </a:solidFill>
              <a:latin typeface="+mn-lt"/>
              <a:ea typeface="+mn-ea"/>
              <a:cs typeface="+mn-cs"/>
            </a:rPr>
            <a:t>Attrition Rate by Job Role </a:t>
          </a:r>
        </a:p>
      </xdr:txBody>
    </xdr:sp>
    <xdr:clientData/>
  </xdr:twoCellAnchor>
  <xdr:twoCellAnchor>
    <xdr:from>
      <xdr:col>4</xdr:col>
      <xdr:colOff>156334</xdr:colOff>
      <xdr:row>11</xdr:row>
      <xdr:rowOff>82247</xdr:rowOff>
    </xdr:from>
    <xdr:to>
      <xdr:col>10</xdr:col>
      <xdr:colOff>122468</xdr:colOff>
      <xdr:row>26</xdr:row>
      <xdr:rowOff>31447</xdr:rowOff>
    </xdr:to>
    <xdr:graphicFrame macro="">
      <xdr:nvGraphicFramePr>
        <xdr:cNvPr id="15" name="Chart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282427</xdr:colOff>
      <xdr:row>8</xdr:row>
      <xdr:rowOff>9980</xdr:rowOff>
    </xdr:from>
    <xdr:to>
      <xdr:col>15</xdr:col>
      <xdr:colOff>400053</xdr:colOff>
      <xdr:row>17</xdr:row>
      <xdr:rowOff>140304</xdr:rowOff>
    </xdr:to>
    <xdr:sp macro=""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6378427" y="1500113"/>
          <a:ext cx="3165626" cy="1806724"/>
        </a:xfrm>
        <a:prstGeom prst="roundRect">
          <a:avLst>
            <a:gd name="adj" fmla="val 7843"/>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600" b="1">
              <a:solidFill>
                <a:schemeClr val="lt1"/>
              </a:solidFill>
              <a:latin typeface="+mn-lt"/>
              <a:ea typeface="+mn-ea"/>
              <a:cs typeface="+mn-cs"/>
            </a:rPr>
            <a:t>Monthly Income by Department                    </a:t>
          </a:r>
        </a:p>
      </xdr:txBody>
    </xdr:sp>
    <xdr:clientData/>
  </xdr:twoCellAnchor>
  <xdr:twoCellAnchor>
    <xdr:from>
      <xdr:col>10</xdr:col>
      <xdr:colOff>380999</xdr:colOff>
      <xdr:row>10</xdr:row>
      <xdr:rowOff>77409</xdr:rowOff>
    </xdr:from>
    <xdr:to>
      <xdr:col>15</xdr:col>
      <xdr:colOff>326571</xdr:colOff>
      <xdr:row>17</xdr:row>
      <xdr:rowOff>64105</xdr:rowOff>
    </xdr:to>
    <xdr:graphicFrame macro="">
      <xdr:nvGraphicFramePr>
        <xdr:cNvPr id="18" name="Chart 17">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22</xdr:col>
      <xdr:colOff>296639</xdr:colOff>
      <xdr:row>10</xdr:row>
      <xdr:rowOff>63502</xdr:rowOff>
    </xdr:from>
    <xdr:to>
      <xdr:col>25</xdr:col>
      <xdr:colOff>331714</xdr:colOff>
      <xdr:row>17</xdr:row>
      <xdr:rowOff>38101</xdr:rowOff>
    </xdr:to>
    <mc:AlternateContent xmlns:mc="http://schemas.openxmlformats.org/markup-compatibility/2006" xmlns:a14="http://schemas.microsoft.com/office/drawing/2010/main">
      <mc:Choice Requires="a14">
        <xdr:graphicFrame macro="">
          <xdr:nvGraphicFramePr>
            <xdr:cNvPr id="21" name="Department">
              <a:extLst>
                <a:ext uri="{FF2B5EF4-FFF2-40B4-BE49-F238E27FC236}">
                  <a16:creationId xmlns:a16="http://schemas.microsoft.com/office/drawing/2014/main" id="{00000000-0008-0000-0200-000015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3707839" y="1914073"/>
              <a:ext cx="1863875" cy="12699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307523</xdr:colOff>
      <xdr:row>18</xdr:row>
      <xdr:rowOff>36770</xdr:rowOff>
    </xdr:from>
    <xdr:to>
      <xdr:col>25</xdr:col>
      <xdr:colOff>344099</xdr:colOff>
      <xdr:row>26</xdr:row>
      <xdr:rowOff>43864</xdr:rowOff>
    </xdr:to>
    <mc:AlternateContent xmlns:mc="http://schemas.openxmlformats.org/markup-compatibility/2006" xmlns:a14="http://schemas.microsoft.com/office/drawing/2010/main">
      <mc:Choice Requires="a14">
        <xdr:graphicFrame macro="">
          <xdr:nvGraphicFramePr>
            <xdr:cNvPr id="22" name="SalarySlab">
              <a:extLst>
                <a:ext uri="{FF2B5EF4-FFF2-40B4-BE49-F238E27FC236}">
                  <a16:creationId xmlns:a16="http://schemas.microsoft.com/office/drawing/2014/main" id="{00000000-0008-0000-0200-000016000000}"/>
                </a:ext>
              </a:extLst>
            </xdr:cNvPr>
            <xdr:cNvGraphicFramePr/>
          </xdr:nvGraphicFramePr>
          <xdr:xfrm>
            <a:off x="0" y="0"/>
            <a:ext cx="0" cy="0"/>
          </xdr:xfrm>
          <a:graphic>
            <a:graphicData uri="http://schemas.microsoft.com/office/drawing/2010/slicer">
              <sle:slicer xmlns:sle="http://schemas.microsoft.com/office/drawing/2010/slicer" name="SalarySlab"/>
            </a:graphicData>
          </a:graphic>
        </xdr:graphicFrame>
      </mc:Choice>
      <mc:Fallback xmlns="">
        <xdr:sp macro="" textlink="">
          <xdr:nvSpPr>
            <xdr:cNvPr id="0" name=""/>
            <xdr:cNvSpPr>
              <a:spLocks noTextEdit="1"/>
            </xdr:cNvSpPr>
          </xdr:nvSpPr>
          <xdr:spPr>
            <a:xfrm>
              <a:off x="13718723" y="3367799"/>
              <a:ext cx="1865376" cy="148755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286358</xdr:colOff>
      <xdr:row>1</xdr:row>
      <xdr:rowOff>50497</xdr:rowOff>
    </xdr:from>
    <xdr:to>
      <xdr:col>25</xdr:col>
      <xdr:colOff>255878</xdr:colOff>
      <xdr:row>7</xdr:row>
      <xdr:rowOff>37434</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4307158" y="235554"/>
          <a:ext cx="1188720" cy="1097280"/>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1">
              <a:solidFill>
                <a:srgbClr val="FF9365"/>
              </a:solidFill>
              <a:latin typeface="+mn-lt"/>
              <a:ea typeface="+mn-ea"/>
              <a:cs typeface="+mn-cs"/>
            </a:rPr>
            <a:t>Clear Filters</a:t>
          </a:r>
          <a:endParaRPr lang="en-GB" sz="1400" b="1">
            <a:solidFill>
              <a:srgbClr val="FF9365"/>
            </a:solidFill>
            <a:latin typeface="+mn-lt"/>
            <a:ea typeface="+mn-ea"/>
            <a:cs typeface="+mn-cs"/>
          </a:endParaRPr>
        </a:p>
      </xdr:txBody>
    </xdr:sp>
    <xdr:clientData/>
  </xdr:twoCellAnchor>
  <xdr:twoCellAnchor>
    <xdr:from>
      <xdr:col>24</xdr:col>
      <xdr:colOff>21774</xdr:colOff>
      <xdr:row>3</xdr:row>
      <xdr:rowOff>87085</xdr:rowOff>
    </xdr:from>
    <xdr:to>
      <xdr:col>24</xdr:col>
      <xdr:colOff>521906</xdr:colOff>
      <xdr:row>6</xdr:row>
      <xdr:rowOff>32045</xdr:rowOff>
    </xdr:to>
    <xdr:pic macro="[0]!Clear_Filter">
      <xdr:nvPicPr>
        <xdr:cNvPr id="24" name="Picture 23">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652174" y="642256"/>
          <a:ext cx="500132" cy="500132"/>
        </a:xfrm>
        <a:prstGeom prst="rect">
          <a:avLst/>
        </a:prstGeom>
      </xdr:spPr>
    </xdr:pic>
    <xdr:clientData/>
  </xdr:twoCellAnchor>
  <xdr:twoCellAnchor>
    <xdr:from>
      <xdr:col>15</xdr:col>
      <xdr:colOff>606881</xdr:colOff>
      <xdr:row>8</xdr:row>
      <xdr:rowOff>16935</xdr:rowOff>
    </xdr:from>
    <xdr:to>
      <xdr:col>22</xdr:col>
      <xdr:colOff>147263</xdr:colOff>
      <xdr:row>29</xdr:row>
      <xdr:rowOff>10887</xdr:rowOff>
    </xdr:to>
    <xdr:sp macro=""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9750881" y="1507068"/>
          <a:ext cx="3807582" cy="3905552"/>
        </a:xfrm>
        <a:prstGeom prst="roundRect">
          <a:avLst>
            <a:gd name="adj" fmla="val 7843"/>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600" b="1">
              <a:solidFill>
                <a:schemeClr val="lt1"/>
              </a:solidFill>
              <a:latin typeface="+mn-lt"/>
              <a:ea typeface="+mn-ea"/>
              <a:cs typeface="+mn-cs"/>
            </a:rPr>
            <a:t>Overtime Rate by Job Role                                   </a:t>
          </a:r>
        </a:p>
      </xdr:txBody>
    </xdr:sp>
    <xdr:clientData/>
  </xdr:twoCellAnchor>
  <xdr:twoCellAnchor editAs="oneCell">
    <xdr:from>
      <xdr:col>1</xdr:col>
      <xdr:colOff>62755</xdr:colOff>
      <xdr:row>1</xdr:row>
      <xdr:rowOff>48881</xdr:rowOff>
    </xdr:from>
    <xdr:to>
      <xdr:col>2</xdr:col>
      <xdr:colOff>550435</xdr:colOff>
      <xdr:row>7</xdr:row>
      <xdr:rowOff>34563</xdr:rowOff>
    </xdr:to>
    <xdr:pic>
      <xdr:nvPicPr>
        <xdr:cNvPr id="28" name="Picture 27">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5">
          <a:duotone>
            <a:prstClr val="black"/>
            <a:srgbClr val="C4C7F2">
              <a:tint val="45000"/>
              <a:satMod val="400000"/>
            </a:srgbClr>
          </a:duotone>
          <a:extLst>
            <a:ext uri="{28A0092B-C50C-407E-A947-70E740481C1C}">
              <a14:useLocalDpi xmlns:a14="http://schemas.microsoft.com/office/drawing/2010/main" val="0"/>
            </a:ext>
          </a:extLst>
        </a:blip>
        <a:stretch>
          <a:fillRect/>
        </a:stretch>
      </xdr:blipFill>
      <xdr:spPr>
        <a:xfrm>
          <a:off x="672355" y="233938"/>
          <a:ext cx="1097280" cy="1096025"/>
        </a:xfrm>
        <a:prstGeom prst="roundRect">
          <a:avLst/>
        </a:prstGeom>
        <a:ln>
          <a:solidFill>
            <a:srgbClr val="C4C7F2"/>
          </a:solidFill>
        </a:ln>
      </xdr:spPr>
    </xdr:pic>
    <xdr:clientData/>
  </xdr:twoCellAnchor>
  <xdr:twoCellAnchor>
    <xdr:from>
      <xdr:col>15</xdr:col>
      <xdr:colOff>264747</xdr:colOff>
      <xdr:row>1</xdr:row>
      <xdr:rowOff>67309</xdr:rowOff>
    </xdr:from>
    <xdr:to>
      <xdr:col>17</xdr:col>
      <xdr:colOff>566060</xdr:colOff>
      <xdr:row>6</xdr:row>
      <xdr:rowOff>1559</xdr:rowOff>
    </xdr:to>
    <xdr:sp macro="" textlink="">
      <xdr:nvSpPr>
        <xdr:cNvPr id="31" name="Rectangle: Top Corners Rounded 30">
          <a:hlinkClick xmlns:r="http://schemas.openxmlformats.org/officeDocument/2006/relationships" r:id="rId6"/>
          <a:extLst>
            <a:ext uri="{FF2B5EF4-FFF2-40B4-BE49-F238E27FC236}">
              <a16:creationId xmlns:a16="http://schemas.microsoft.com/office/drawing/2014/main" id="{00000000-0008-0000-0200-00001F000000}"/>
            </a:ext>
          </a:extLst>
        </xdr:cNvPr>
        <xdr:cNvSpPr/>
      </xdr:nvSpPr>
      <xdr:spPr>
        <a:xfrm>
          <a:off x="9408747" y="252366"/>
          <a:ext cx="1520513" cy="859536"/>
        </a:xfrm>
        <a:prstGeom prst="round2SameRect">
          <a:avLst/>
        </a:prstGeom>
        <a:solidFill>
          <a:srgbClr val="2E24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GB" sz="1800" b="1">
              <a:solidFill>
                <a:schemeClr val="lt1"/>
              </a:solidFill>
              <a:latin typeface="+mn-lt"/>
              <a:ea typeface="+mn-ea"/>
              <a:cs typeface="+mn-cs"/>
            </a:rPr>
            <a:t>Departments</a:t>
          </a:r>
        </a:p>
      </xdr:txBody>
    </xdr:sp>
    <xdr:clientData/>
  </xdr:twoCellAnchor>
  <xdr:twoCellAnchor editAs="oneCell">
    <xdr:from>
      <xdr:col>12</xdr:col>
      <xdr:colOff>153685</xdr:colOff>
      <xdr:row>1</xdr:row>
      <xdr:rowOff>137746</xdr:rowOff>
    </xdr:from>
    <xdr:to>
      <xdr:col>13</xdr:col>
      <xdr:colOff>19213</xdr:colOff>
      <xdr:row>4</xdr:row>
      <xdr:rowOff>68019</xdr:rowOff>
    </xdr:to>
    <xdr:pic>
      <xdr:nvPicPr>
        <xdr:cNvPr id="30" name="Picture 29">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468885" y="322803"/>
          <a:ext cx="475128" cy="485445"/>
        </a:xfrm>
        <a:prstGeom prst="rect">
          <a:avLst/>
        </a:prstGeom>
      </xdr:spPr>
    </xdr:pic>
    <xdr:clientData/>
  </xdr:twoCellAnchor>
  <xdr:twoCellAnchor>
    <xdr:from>
      <xdr:col>19</xdr:col>
      <xdr:colOff>291642</xdr:colOff>
      <xdr:row>1</xdr:row>
      <xdr:rowOff>69230</xdr:rowOff>
    </xdr:from>
    <xdr:to>
      <xdr:col>21</xdr:col>
      <xdr:colOff>592955</xdr:colOff>
      <xdr:row>6</xdr:row>
      <xdr:rowOff>3480</xdr:rowOff>
    </xdr:to>
    <xdr:sp macro="" textlink="">
      <xdr:nvSpPr>
        <xdr:cNvPr id="34" name="Rectangle: Top Corners Rounded 33">
          <a:hlinkClick xmlns:r="http://schemas.openxmlformats.org/officeDocument/2006/relationships" r:id="rId8"/>
          <a:extLst>
            <a:ext uri="{FF2B5EF4-FFF2-40B4-BE49-F238E27FC236}">
              <a16:creationId xmlns:a16="http://schemas.microsoft.com/office/drawing/2014/main" id="{00000000-0008-0000-0200-000022000000}"/>
            </a:ext>
          </a:extLst>
        </xdr:cNvPr>
        <xdr:cNvSpPr/>
      </xdr:nvSpPr>
      <xdr:spPr>
        <a:xfrm>
          <a:off x="11874042" y="254287"/>
          <a:ext cx="1520513" cy="859536"/>
        </a:xfrm>
        <a:prstGeom prst="round2SameRect">
          <a:avLst/>
        </a:prstGeom>
        <a:solidFill>
          <a:srgbClr val="2E24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GB" sz="1800" b="1">
              <a:solidFill>
                <a:schemeClr val="lt1"/>
              </a:solidFill>
              <a:latin typeface="+mn-lt"/>
              <a:ea typeface="+mn-ea"/>
              <a:cs typeface="+mn-cs"/>
            </a:rPr>
            <a:t>Employees</a:t>
          </a:r>
        </a:p>
      </xdr:txBody>
    </xdr:sp>
    <xdr:clientData/>
  </xdr:twoCellAnchor>
  <xdr:twoCellAnchor editAs="oneCell">
    <xdr:from>
      <xdr:col>16</xdr:col>
      <xdr:colOff>171615</xdr:colOff>
      <xdr:row>1</xdr:row>
      <xdr:rowOff>78196</xdr:rowOff>
    </xdr:from>
    <xdr:to>
      <xdr:col>17</xdr:col>
      <xdr:colOff>99897</xdr:colOff>
      <xdr:row>4</xdr:row>
      <xdr:rowOff>78196</xdr:rowOff>
    </xdr:to>
    <xdr:pic>
      <xdr:nvPicPr>
        <xdr:cNvPr id="33" name="Picture 32">
          <a:extLst>
            <a:ext uri="{FF2B5EF4-FFF2-40B4-BE49-F238E27FC236}">
              <a16:creationId xmlns:a16="http://schemas.microsoft.com/office/drawing/2014/main" id="{00000000-0008-0000-0200-00002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9925215" y="263253"/>
          <a:ext cx="537882" cy="555172"/>
        </a:xfrm>
        <a:prstGeom prst="rect">
          <a:avLst/>
        </a:prstGeom>
      </xdr:spPr>
    </xdr:pic>
    <xdr:clientData/>
  </xdr:twoCellAnchor>
  <xdr:twoCellAnchor editAs="oneCell">
    <xdr:from>
      <xdr:col>20</xdr:col>
      <xdr:colOff>207472</xdr:colOff>
      <xdr:row>1</xdr:row>
      <xdr:rowOff>105087</xdr:rowOff>
    </xdr:from>
    <xdr:to>
      <xdr:col>21</xdr:col>
      <xdr:colOff>100575</xdr:colOff>
      <xdr:row>4</xdr:row>
      <xdr:rowOff>69908</xdr:rowOff>
    </xdr:to>
    <xdr:pic>
      <xdr:nvPicPr>
        <xdr:cNvPr id="36" name="Picture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2399472" y="290144"/>
          <a:ext cx="502703" cy="519993"/>
        </a:xfrm>
        <a:prstGeom prst="rect">
          <a:avLst/>
        </a:prstGeom>
      </xdr:spPr>
    </xdr:pic>
    <xdr:clientData/>
  </xdr:twoCellAnchor>
  <xdr:twoCellAnchor>
    <xdr:from>
      <xdr:col>0</xdr:col>
      <xdr:colOff>284545</xdr:colOff>
      <xdr:row>23</xdr:row>
      <xdr:rowOff>182944</xdr:rowOff>
    </xdr:from>
    <xdr:to>
      <xdr:col>3</xdr:col>
      <xdr:colOff>326575</xdr:colOff>
      <xdr:row>28</xdr:row>
      <xdr:rowOff>53404</xdr:rowOff>
    </xdr:to>
    <xdr:sp macro="" textlink="">
      <xdr:nvSpPr>
        <xdr:cNvPr id="29" name="Rectangle: Rounded Corners 11">
          <a:extLst>
            <a:ext uri="{FF2B5EF4-FFF2-40B4-BE49-F238E27FC236}">
              <a16:creationId xmlns:a16="http://schemas.microsoft.com/office/drawing/2014/main" id="{00000000-0008-0000-0200-00001D000000}"/>
            </a:ext>
          </a:extLst>
        </xdr:cNvPr>
        <xdr:cNvSpPr/>
      </xdr:nvSpPr>
      <xdr:spPr>
        <a:xfrm>
          <a:off x="284545" y="4439258"/>
          <a:ext cx="1870830" cy="795746"/>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GB" sz="1400" b="0">
              <a:solidFill>
                <a:schemeClr val="lt1"/>
              </a:solidFill>
              <a:latin typeface="+mn-lt"/>
              <a:ea typeface="+mn-ea"/>
              <a:cs typeface="+mn-cs"/>
            </a:rPr>
            <a:t>Avg</a:t>
          </a:r>
          <a:r>
            <a:rPr lang="en-GB" sz="1100" b="1">
              <a:solidFill>
                <a:schemeClr val="lt1"/>
              </a:solidFill>
              <a:effectLst/>
              <a:latin typeface="+mn-lt"/>
              <a:ea typeface="+mn-ea"/>
              <a:cs typeface="+mn-cs"/>
            </a:rPr>
            <a:t> Job Satisfaction</a:t>
          </a:r>
          <a:endParaRPr lang="en-GB" sz="1400" b="0">
            <a:solidFill>
              <a:schemeClr val="lt1"/>
            </a:solidFill>
            <a:latin typeface="+mn-lt"/>
            <a:ea typeface="+mn-ea"/>
            <a:cs typeface="+mn-cs"/>
          </a:endParaRPr>
        </a:p>
      </xdr:txBody>
    </xdr:sp>
    <xdr:clientData/>
  </xdr:twoCellAnchor>
  <xdr:twoCellAnchor>
    <xdr:from>
      <xdr:col>0</xdr:col>
      <xdr:colOff>393099</xdr:colOff>
      <xdr:row>24</xdr:row>
      <xdr:rowOff>21474</xdr:rowOff>
    </xdr:from>
    <xdr:to>
      <xdr:col>2</xdr:col>
      <xdr:colOff>156033</xdr:colOff>
      <xdr:row>26</xdr:row>
      <xdr:rowOff>162383</xdr:rowOff>
    </xdr:to>
    <xdr:sp macro="" textlink="'Pivot Tables'!G5">
      <xdr:nvSpPr>
        <xdr:cNvPr id="32" name="TextBox 31">
          <a:extLst>
            <a:ext uri="{FF2B5EF4-FFF2-40B4-BE49-F238E27FC236}">
              <a16:creationId xmlns:a16="http://schemas.microsoft.com/office/drawing/2014/main" id="{00000000-0008-0000-0200-000020000000}"/>
            </a:ext>
          </a:extLst>
        </xdr:cNvPr>
        <xdr:cNvSpPr txBox="1"/>
      </xdr:nvSpPr>
      <xdr:spPr>
        <a:xfrm>
          <a:off x="393099" y="4462845"/>
          <a:ext cx="982134" cy="511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60AAC76D-46D9-48AE-84A5-EFADF397BD91}" type="TxLink">
            <a:rPr lang="en-US" sz="2800" b="1" i="0" u="none" strike="noStrike">
              <a:solidFill>
                <a:srgbClr val="FF9365"/>
              </a:solidFill>
              <a:latin typeface="Calibri"/>
              <a:ea typeface="Calibri"/>
              <a:cs typeface="Calibri"/>
            </a:rPr>
            <a:pPr marL="0" indent="0"/>
            <a:t>2.73</a:t>
          </a:fld>
          <a:endParaRPr lang="en-US" sz="2800" b="1" i="0" u="none" strike="noStrike">
            <a:solidFill>
              <a:srgbClr val="FF9365"/>
            </a:solidFill>
            <a:latin typeface="Calibri"/>
            <a:ea typeface="Calibri"/>
            <a:cs typeface="Calibri"/>
          </a:endParaRPr>
        </a:p>
      </xdr:txBody>
    </xdr:sp>
    <xdr:clientData/>
  </xdr:twoCellAnchor>
  <xdr:twoCellAnchor>
    <xdr:from>
      <xdr:col>16</xdr:col>
      <xdr:colOff>65317</xdr:colOff>
      <xdr:row>11</xdr:row>
      <xdr:rowOff>54426</xdr:rowOff>
    </xdr:from>
    <xdr:to>
      <xdr:col>22</xdr:col>
      <xdr:colOff>119745</xdr:colOff>
      <xdr:row>28</xdr:row>
      <xdr:rowOff>21771</xdr:rowOff>
    </xdr:to>
    <mc:AlternateContent xmlns:mc="http://schemas.openxmlformats.org/markup-compatibility/2006">
      <mc:Choice xmlns:cx1="http://schemas.microsoft.com/office/drawing/2015/9/8/chartex" Requires="cx1">
        <xdr:graphicFrame macro="">
          <xdr:nvGraphicFramePr>
            <xdr:cNvPr id="16" name="Chart 15">
              <a:extLst>
                <a:ext uri="{FF2B5EF4-FFF2-40B4-BE49-F238E27FC236}">
                  <a16:creationId xmlns:a16="http://schemas.microsoft.com/office/drawing/2014/main" id="{1A005B3B-31EA-4082-B824-1F48469E809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9818917" y="2066106"/>
              <a:ext cx="3712028" cy="307630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250370</xdr:colOff>
      <xdr:row>18</xdr:row>
      <xdr:rowOff>85874</xdr:rowOff>
    </xdr:from>
    <xdr:to>
      <xdr:col>15</xdr:col>
      <xdr:colOff>435429</xdr:colOff>
      <xdr:row>29</xdr:row>
      <xdr:rowOff>0</xdr:rowOff>
    </xdr:to>
    <xdr:sp macro="" textlink="">
      <xdr:nvSpPr>
        <xdr:cNvPr id="7" name="Rectangle: Rounded Corners 6">
          <a:extLst>
            <a:ext uri="{FF2B5EF4-FFF2-40B4-BE49-F238E27FC236}">
              <a16:creationId xmlns:a16="http://schemas.microsoft.com/office/drawing/2014/main" id="{05CA70B6-8365-4327-9DF1-7549BA54B0A2}"/>
            </a:ext>
          </a:extLst>
        </xdr:cNvPr>
        <xdr:cNvSpPr/>
      </xdr:nvSpPr>
      <xdr:spPr>
        <a:xfrm>
          <a:off x="6346370" y="3438674"/>
          <a:ext cx="3233059" cy="1963059"/>
        </a:xfrm>
        <a:prstGeom prst="roundRect">
          <a:avLst>
            <a:gd name="adj" fmla="val 7843"/>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400" b="1">
              <a:solidFill>
                <a:schemeClr val="lt1"/>
              </a:solidFill>
              <a:latin typeface="+mn-lt"/>
              <a:ea typeface="+mn-ea"/>
              <a:cs typeface="+mn-cs"/>
            </a:rPr>
            <a:t>Attrition by </a:t>
          </a:r>
          <a:r>
            <a:rPr lang="en-GB" sz="1400" b="1">
              <a:solidFill>
                <a:schemeClr val="lt1"/>
              </a:solidFill>
              <a:effectLst/>
              <a:latin typeface="+mn-lt"/>
              <a:ea typeface="+mn-ea"/>
              <a:cs typeface="+mn-cs"/>
            </a:rPr>
            <a:t>Overtime</a:t>
          </a:r>
          <a:endParaRPr lang="en-GB" sz="1400" b="1">
            <a:solidFill>
              <a:schemeClr val="lt1"/>
            </a:solidFill>
            <a:latin typeface="+mn-lt"/>
            <a:ea typeface="+mn-ea"/>
            <a:cs typeface="+mn-cs"/>
          </a:endParaRPr>
        </a:p>
      </xdr:txBody>
    </xdr:sp>
    <xdr:clientData/>
  </xdr:twoCellAnchor>
  <xdr:twoCellAnchor>
    <xdr:from>
      <xdr:col>10</xdr:col>
      <xdr:colOff>332317</xdr:colOff>
      <xdr:row>19</xdr:row>
      <xdr:rowOff>177800</xdr:rowOff>
    </xdr:from>
    <xdr:to>
      <xdr:col>15</xdr:col>
      <xdr:colOff>356129</xdr:colOff>
      <xdr:row>29</xdr:row>
      <xdr:rowOff>8467</xdr:rowOff>
    </xdr:to>
    <xdr:graphicFrame macro="">
      <xdr:nvGraphicFramePr>
        <xdr:cNvPr id="19" name="Chart 18">
          <a:extLst>
            <a:ext uri="{FF2B5EF4-FFF2-40B4-BE49-F238E27FC236}">
              <a16:creationId xmlns:a16="http://schemas.microsoft.com/office/drawing/2014/main" id="{82F53756-07FC-4E62-8387-72E5B4B32C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111884</xdr:colOff>
      <xdr:row>0</xdr:row>
      <xdr:rowOff>76200</xdr:rowOff>
    </xdr:from>
    <xdr:to>
      <xdr:col>25</xdr:col>
      <xdr:colOff>442085</xdr:colOff>
      <xdr:row>29</xdr:row>
      <xdr:rowOff>160867</xdr:rowOff>
    </xdr:to>
    <xdr:sp macro="" textlink="">
      <xdr:nvSpPr>
        <xdr:cNvPr id="2" name="Rectangle 1">
          <a:extLst>
            <a:ext uri="{FF2B5EF4-FFF2-40B4-BE49-F238E27FC236}">
              <a16:creationId xmlns:a16="http://schemas.microsoft.com/office/drawing/2014/main" id="{2C54DCC6-5BE5-490C-A949-7907B303A06D}"/>
            </a:ext>
          </a:extLst>
        </xdr:cNvPr>
        <xdr:cNvSpPr/>
      </xdr:nvSpPr>
      <xdr:spPr>
        <a:xfrm>
          <a:off x="111884" y="76200"/>
          <a:ext cx="15570201" cy="5451324"/>
        </a:xfrm>
        <a:prstGeom prst="rect">
          <a:avLst/>
        </a:prstGeom>
        <a:solidFill>
          <a:srgbClr val="090126"/>
        </a:solidFill>
        <a:ln>
          <a:solidFill>
            <a:srgbClr val="2E24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GB" sz="1100"/>
        </a:p>
      </xdr:txBody>
    </xdr:sp>
    <xdr:clientData/>
  </xdr:twoCellAnchor>
  <xdr:twoCellAnchor>
    <xdr:from>
      <xdr:col>3</xdr:col>
      <xdr:colOff>340447</xdr:colOff>
      <xdr:row>1</xdr:row>
      <xdr:rowOff>51300</xdr:rowOff>
    </xdr:from>
    <xdr:to>
      <xdr:col>23</xdr:col>
      <xdr:colOff>28179</xdr:colOff>
      <xdr:row>7</xdr:row>
      <xdr:rowOff>65245</xdr:rowOff>
    </xdr:to>
    <xdr:sp macro="" textlink="">
      <xdr:nvSpPr>
        <xdr:cNvPr id="3" name="Rectangle: Rounded Corners 2">
          <a:extLst>
            <a:ext uri="{FF2B5EF4-FFF2-40B4-BE49-F238E27FC236}">
              <a16:creationId xmlns:a16="http://schemas.microsoft.com/office/drawing/2014/main" id="{733A4D42-BAB8-44A5-A1A3-D94A504A6ABE}"/>
            </a:ext>
          </a:extLst>
        </xdr:cNvPr>
        <xdr:cNvSpPr/>
      </xdr:nvSpPr>
      <xdr:spPr>
        <a:xfrm>
          <a:off x="2169247" y="236357"/>
          <a:ext cx="11879732" cy="1124288"/>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800" b="1">
              <a:solidFill>
                <a:srgbClr val="FF9365"/>
              </a:solidFill>
            </a:rPr>
            <a:t>HR</a:t>
          </a:r>
          <a:r>
            <a:rPr lang="en-GB" sz="2800" b="1" baseline="0">
              <a:solidFill>
                <a:srgbClr val="FF9365"/>
              </a:solidFill>
            </a:rPr>
            <a:t> Analysis Dashboard</a:t>
          </a:r>
          <a:endParaRPr lang="en-GB" sz="2800" b="1">
            <a:solidFill>
              <a:srgbClr val="FF9365"/>
            </a:solidFill>
          </a:endParaRPr>
        </a:p>
      </xdr:txBody>
    </xdr:sp>
    <xdr:clientData/>
  </xdr:twoCellAnchor>
  <xdr:twoCellAnchor>
    <xdr:from>
      <xdr:col>11</xdr:col>
      <xdr:colOff>246817</xdr:colOff>
      <xdr:row>1</xdr:row>
      <xdr:rowOff>78195</xdr:rowOff>
    </xdr:from>
    <xdr:to>
      <xdr:col>13</xdr:col>
      <xdr:colOff>548130</xdr:colOff>
      <xdr:row>6</xdr:row>
      <xdr:rowOff>17432</xdr:rowOff>
    </xdr:to>
    <xdr:sp macro="" textlink="">
      <xdr:nvSpPr>
        <xdr:cNvPr id="5" name="Rectangle: Top Corners Rounded 4">
          <a:hlinkClick xmlns:r="http://schemas.openxmlformats.org/officeDocument/2006/relationships" r:id="rId1"/>
          <a:extLst>
            <a:ext uri="{FF2B5EF4-FFF2-40B4-BE49-F238E27FC236}">
              <a16:creationId xmlns:a16="http://schemas.microsoft.com/office/drawing/2014/main" id="{9D9AB108-FA9B-431B-B2AB-DA9EF914AA0F}"/>
            </a:ext>
          </a:extLst>
        </xdr:cNvPr>
        <xdr:cNvSpPr/>
      </xdr:nvSpPr>
      <xdr:spPr>
        <a:xfrm>
          <a:off x="6952417" y="263252"/>
          <a:ext cx="1520513" cy="864523"/>
        </a:xfrm>
        <a:prstGeom prst="round2SameRect">
          <a:avLst/>
        </a:prstGeom>
        <a:solidFill>
          <a:srgbClr val="2E247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GB" sz="1800" b="1">
              <a:solidFill>
                <a:schemeClr val="bg1"/>
              </a:solidFill>
            </a:rPr>
            <a:t>Overview</a:t>
          </a:r>
          <a:endParaRPr lang="en-GB" sz="1100" b="1">
            <a:solidFill>
              <a:schemeClr val="bg1"/>
            </a:solidFill>
          </a:endParaRPr>
        </a:p>
      </xdr:txBody>
    </xdr:sp>
    <xdr:clientData/>
  </xdr:twoCellAnchor>
  <xdr:twoCellAnchor>
    <xdr:from>
      <xdr:col>3</xdr:col>
      <xdr:colOff>395569</xdr:colOff>
      <xdr:row>6</xdr:row>
      <xdr:rowOff>23230</xdr:rowOff>
    </xdr:from>
    <xdr:to>
      <xdr:col>22</xdr:col>
      <xdr:colOff>575024</xdr:colOff>
      <xdr:row>7</xdr:row>
      <xdr:rowOff>17432</xdr:rowOff>
    </xdr:to>
    <xdr:sp macro="" textlink="">
      <xdr:nvSpPr>
        <xdr:cNvPr id="4" name="Rectangle: Rounded Corners 3">
          <a:extLst>
            <a:ext uri="{FF2B5EF4-FFF2-40B4-BE49-F238E27FC236}">
              <a16:creationId xmlns:a16="http://schemas.microsoft.com/office/drawing/2014/main" id="{CD2143E5-34D0-4BDB-8B62-575B370296A1}"/>
            </a:ext>
          </a:extLst>
        </xdr:cNvPr>
        <xdr:cNvSpPr/>
      </xdr:nvSpPr>
      <xdr:spPr>
        <a:xfrm rot="10800000">
          <a:off x="2224369" y="1133573"/>
          <a:ext cx="11761855" cy="179259"/>
        </a:xfrm>
        <a:prstGeom prst="roundRect">
          <a:avLst/>
        </a:prstGeom>
        <a:solidFill>
          <a:srgbClr val="C4C7F2"/>
        </a:solidFill>
        <a:ln w="28575">
          <a:solidFill>
            <a:srgbClr val="C4C7F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1100"/>
        </a:p>
      </xdr:txBody>
    </xdr:sp>
    <xdr:clientData/>
  </xdr:twoCellAnchor>
  <xdr:twoCellAnchor>
    <xdr:from>
      <xdr:col>0</xdr:col>
      <xdr:colOff>297092</xdr:colOff>
      <xdr:row>8</xdr:row>
      <xdr:rowOff>85728</xdr:rowOff>
    </xdr:from>
    <xdr:to>
      <xdr:col>3</xdr:col>
      <xdr:colOff>343139</xdr:colOff>
      <xdr:row>12</xdr:row>
      <xdr:rowOff>145596</xdr:rowOff>
    </xdr:to>
    <xdr:sp macro="" textlink="">
      <xdr:nvSpPr>
        <xdr:cNvPr id="6" name="Rectangle: Rounded Corners 5">
          <a:extLst>
            <a:ext uri="{FF2B5EF4-FFF2-40B4-BE49-F238E27FC236}">
              <a16:creationId xmlns:a16="http://schemas.microsoft.com/office/drawing/2014/main" id="{13FD5359-E38E-4E7E-AF74-E7D74901BFA8}"/>
            </a:ext>
          </a:extLst>
        </xdr:cNvPr>
        <xdr:cNvSpPr/>
      </xdr:nvSpPr>
      <xdr:spPr>
        <a:xfrm>
          <a:off x="297092" y="1533528"/>
          <a:ext cx="1874847" cy="783768"/>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GB" sz="1400" b="0">
              <a:solidFill>
                <a:schemeClr val="lt1"/>
              </a:solidFill>
              <a:latin typeface="+mn-lt"/>
              <a:ea typeface="+mn-ea"/>
              <a:cs typeface="+mn-cs"/>
            </a:rPr>
            <a:t>Attrition Rate </a:t>
          </a:r>
        </a:p>
      </xdr:txBody>
    </xdr:sp>
    <xdr:clientData/>
  </xdr:twoCellAnchor>
  <xdr:twoCellAnchor>
    <xdr:from>
      <xdr:col>0</xdr:col>
      <xdr:colOff>412300</xdr:colOff>
      <xdr:row>8</xdr:row>
      <xdr:rowOff>125038</xdr:rowOff>
    </xdr:from>
    <xdr:to>
      <xdr:col>2</xdr:col>
      <xdr:colOff>175234</xdr:colOff>
      <xdr:row>11</xdr:row>
      <xdr:rowOff>68794</xdr:rowOff>
    </xdr:to>
    <xdr:sp macro="" textlink="'Pivot Tables'!C5">
      <xdr:nvSpPr>
        <xdr:cNvPr id="7" name="TextBox 6">
          <a:extLst>
            <a:ext uri="{FF2B5EF4-FFF2-40B4-BE49-F238E27FC236}">
              <a16:creationId xmlns:a16="http://schemas.microsoft.com/office/drawing/2014/main" id="{729FC725-320D-4BF1-B9E2-E55D7E5926CC}"/>
            </a:ext>
          </a:extLst>
        </xdr:cNvPr>
        <xdr:cNvSpPr txBox="1"/>
      </xdr:nvSpPr>
      <xdr:spPr>
        <a:xfrm>
          <a:off x="412300" y="1572838"/>
          <a:ext cx="982134" cy="486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EF98176-58BB-4289-A7C6-F9ED0F179836}" type="TxLink">
            <a:rPr lang="en-US" sz="2800" b="1" i="0" u="none" strike="noStrike">
              <a:solidFill>
                <a:srgbClr val="FF9365"/>
              </a:solidFill>
              <a:latin typeface="Calibri"/>
              <a:ea typeface="Calibri"/>
              <a:cs typeface="Calibri"/>
            </a:rPr>
            <a:pPr/>
            <a:t>16%</a:t>
          </a:fld>
          <a:endParaRPr lang="en-GB" sz="2800" b="1">
            <a:solidFill>
              <a:srgbClr val="FF9365"/>
            </a:solidFill>
          </a:endParaRPr>
        </a:p>
      </xdr:txBody>
    </xdr:sp>
    <xdr:clientData/>
  </xdr:twoCellAnchor>
  <xdr:twoCellAnchor>
    <xdr:from>
      <xdr:col>0</xdr:col>
      <xdr:colOff>288625</xdr:colOff>
      <xdr:row>13</xdr:row>
      <xdr:rowOff>106894</xdr:rowOff>
    </xdr:from>
    <xdr:to>
      <xdr:col>3</xdr:col>
      <xdr:colOff>334672</xdr:colOff>
      <xdr:row>17</xdr:row>
      <xdr:rowOff>167854</xdr:rowOff>
    </xdr:to>
    <xdr:sp macro="" textlink="">
      <xdr:nvSpPr>
        <xdr:cNvPr id="8" name="Rectangle: Rounded Corners 7">
          <a:extLst>
            <a:ext uri="{FF2B5EF4-FFF2-40B4-BE49-F238E27FC236}">
              <a16:creationId xmlns:a16="http://schemas.microsoft.com/office/drawing/2014/main" id="{07B90F60-BDE7-428E-BBFC-D6B5B6A16BB9}"/>
            </a:ext>
          </a:extLst>
        </xdr:cNvPr>
        <xdr:cNvSpPr/>
      </xdr:nvSpPr>
      <xdr:spPr>
        <a:xfrm>
          <a:off x="288625" y="2459569"/>
          <a:ext cx="1874847" cy="784860"/>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GB" sz="1400" b="0">
              <a:solidFill>
                <a:schemeClr val="lt1"/>
              </a:solidFill>
              <a:latin typeface="+mn-lt"/>
              <a:ea typeface="+mn-ea"/>
              <a:cs typeface="+mn-cs"/>
            </a:rPr>
            <a:t>Overtime</a:t>
          </a:r>
          <a:r>
            <a:rPr lang="en-GB" sz="1400" b="1">
              <a:solidFill>
                <a:schemeClr val="lt1"/>
              </a:solidFill>
              <a:latin typeface="+mn-lt"/>
              <a:ea typeface="+mn-ea"/>
              <a:cs typeface="+mn-cs"/>
            </a:rPr>
            <a:t> </a:t>
          </a:r>
          <a:r>
            <a:rPr lang="en-GB" sz="1400" b="0">
              <a:solidFill>
                <a:schemeClr val="lt1"/>
              </a:solidFill>
              <a:latin typeface="+mn-lt"/>
              <a:ea typeface="+mn-ea"/>
              <a:cs typeface="+mn-cs"/>
            </a:rPr>
            <a:t>Rate</a:t>
          </a:r>
          <a:r>
            <a:rPr lang="en-GB" sz="1400" b="1">
              <a:solidFill>
                <a:schemeClr val="lt1"/>
              </a:solidFill>
              <a:latin typeface="+mn-lt"/>
              <a:ea typeface="+mn-ea"/>
              <a:cs typeface="+mn-cs"/>
            </a:rPr>
            <a:t> </a:t>
          </a:r>
        </a:p>
      </xdr:txBody>
    </xdr:sp>
    <xdr:clientData/>
  </xdr:twoCellAnchor>
  <xdr:twoCellAnchor>
    <xdr:from>
      <xdr:col>0</xdr:col>
      <xdr:colOff>397181</xdr:colOff>
      <xdr:row>13</xdr:row>
      <xdr:rowOff>131692</xdr:rowOff>
    </xdr:from>
    <xdr:to>
      <xdr:col>2</xdr:col>
      <xdr:colOff>160115</xdr:colOff>
      <xdr:row>16</xdr:row>
      <xdr:rowOff>80891</xdr:rowOff>
    </xdr:to>
    <xdr:sp macro="" textlink="'Pivot Tables'!E5">
      <xdr:nvSpPr>
        <xdr:cNvPr id="9" name="TextBox 8">
          <a:extLst>
            <a:ext uri="{FF2B5EF4-FFF2-40B4-BE49-F238E27FC236}">
              <a16:creationId xmlns:a16="http://schemas.microsoft.com/office/drawing/2014/main" id="{A048C6B1-74F4-493A-947A-22B6293A8DC7}"/>
            </a:ext>
          </a:extLst>
        </xdr:cNvPr>
        <xdr:cNvSpPr txBox="1"/>
      </xdr:nvSpPr>
      <xdr:spPr>
        <a:xfrm>
          <a:off x="397181" y="2484367"/>
          <a:ext cx="982134" cy="492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98239A41-344E-4F2D-B7D2-70F3884DF85D}" type="TxLink">
            <a:rPr lang="en-US" sz="2800" b="1" i="0" u="none" strike="noStrike">
              <a:solidFill>
                <a:srgbClr val="FF9365"/>
              </a:solidFill>
              <a:latin typeface="Calibri"/>
              <a:ea typeface="Calibri"/>
              <a:cs typeface="Calibri"/>
            </a:rPr>
            <a:pPr marL="0" indent="0"/>
            <a:t>28%</a:t>
          </a:fld>
          <a:endParaRPr lang="en-GB" sz="2800" b="1" i="0" u="none" strike="noStrike">
            <a:solidFill>
              <a:srgbClr val="FF9365"/>
            </a:solidFill>
            <a:latin typeface="Calibri"/>
            <a:ea typeface="Calibri"/>
            <a:cs typeface="Calibri"/>
          </a:endParaRPr>
        </a:p>
      </xdr:txBody>
    </xdr:sp>
    <xdr:clientData/>
  </xdr:twoCellAnchor>
  <xdr:twoCellAnchor>
    <xdr:from>
      <xdr:col>0</xdr:col>
      <xdr:colOff>261260</xdr:colOff>
      <xdr:row>18</xdr:row>
      <xdr:rowOff>176141</xdr:rowOff>
    </xdr:from>
    <xdr:to>
      <xdr:col>3</xdr:col>
      <xdr:colOff>330657</xdr:colOff>
      <xdr:row>23</xdr:row>
      <xdr:rowOff>46601</xdr:rowOff>
    </xdr:to>
    <xdr:sp macro="" textlink="">
      <xdr:nvSpPr>
        <xdr:cNvPr id="10" name="Rectangle: Rounded Corners 9">
          <a:extLst>
            <a:ext uri="{FF2B5EF4-FFF2-40B4-BE49-F238E27FC236}">
              <a16:creationId xmlns:a16="http://schemas.microsoft.com/office/drawing/2014/main" id="{76D1C39D-5BA4-493E-8D43-CAD6DB0E77A4}"/>
            </a:ext>
          </a:extLst>
        </xdr:cNvPr>
        <xdr:cNvSpPr/>
      </xdr:nvSpPr>
      <xdr:spPr>
        <a:xfrm>
          <a:off x="261260" y="3433691"/>
          <a:ext cx="1898197" cy="775335"/>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GB" sz="1400" b="0">
              <a:solidFill>
                <a:schemeClr val="lt1"/>
              </a:solidFill>
              <a:latin typeface="+mn-lt"/>
              <a:ea typeface="+mn-ea"/>
              <a:cs typeface="+mn-cs"/>
            </a:rPr>
            <a:t>Avg Performance Rate </a:t>
          </a:r>
        </a:p>
      </xdr:txBody>
    </xdr:sp>
    <xdr:clientData/>
  </xdr:twoCellAnchor>
  <xdr:twoCellAnchor>
    <xdr:from>
      <xdr:col>0</xdr:col>
      <xdr:colOff>397181</xdr:colOff>
      <xdr:row>19</xdr:row>
      <xdr:rowOff>14671</xdr:rowOff>
    </xdr:from>
    <xdr:to>
      <xdr:col>2</xdr:col>
      <xdr:colOff>160115</xdr:colOff>
      <xdr:row>21</xdr:row>
      <xdr:rowOff>155580</xdr:rowOff>
    </xdr:to>
    <xdr:sp macro="" textlink="'Pivot Tables'!Z5">
      <xdr:nvSpPr>
        <xdr:cNvPr id="11" name="TextBox 10">
          <a:extLst>
            <a:ext uri="{FF2B5EF4-FFF2-40B4-BE49-F238E27FC236}">
              <a16:creationId xmlns:a16="http://schemas.microsoft.com/office/drawing/2014/main" id="{31DB74FD-2163-4179-89BB-A4919359CB5B}"/>
            </a:ext>
          </a:extLst>
        </xdr:cNvPr>
        <xdr:cNvSpPr txBox="1"/>
      </xdr:nvSpPr>
      <xdr:spPr>
        <a:xfrm>
          <a:off x="397181" y="3453196"/>
          <a:ext cx="982134" cy="502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6554D1AB-CBCC-4CC7-847B-DE463B0D33A7}" type="TxLink">
            <a:rPr lang="en-US" sz="2800" b="1" i="0" u="none" strike="noStrike">
              <a:solidFill>
                <a:srgbClr val="FF9365"/>
              </a:solidFill>
              <a:latin typeface="Calibri"/>
              <a:ea typeface="Calibri"/>
              <a:cs typeface="Calibri"/>
            </a:rPr>
            <a:pPr marL="0" indent="0"/>
            <a:t>3.15</a:t>
          </a:fld>
          <a:endParaRPr lang="en-GB" sz="2800" b="1" i="0" u="none" strike="noStrike">
            <a:solidFill>
              <a:srgbClr val="FF9365"/>
            </a:solidFill>
            <a:latin typeface="Calibri"/>
            <a:ea typeface="Calibri"/>
            <a:cs typeface="Calibri"/>
          </a:endParaRPr>
        </a:p>
      </xdr:txBody>
    </xdr:sp>
    <xdr:clientData/>
  </xdr:twoCellAnchor>
  <xdr:twoCellAnchor>
    <xdr:from>
      <xdr:col>3</xdr:col>
      <xdr:colOff>552816</xdr:colOff>
      <xdr:row>18</xdr:row>
      <xdr:rowOff>167643</xdr:rowOff>
    </xdr:from>
    <xdr:to>
      <xdr:col>7</xdr:col>
      <xdr:colOff>34656</xdr:colOff>
      <xdr:row>29</xdr:row>
      <xdr:rowOff>6535</xdr:rowOff>
    </xdr:to>
    <xdr:sp macro="" textlink="">
      <xdr:nvSpPr>
        <xdr:cNvPr id="12" name="Rectangle: Rounded Corners 11">
          <a:extLst>
            <a:ext uri="{FF2B5EF4-FFF2-40B4-BE49-F238E27FC236}">
              <a16:creationId xmlns:a16="http://schemas.microsoft.com/office/drawing/2014/main" id="{87760850-4E30-4832-BA4E-4C8C6B846812}"/>
            </a:ext>
          </a:extLst>
        </xdr:cNvPr>
        <xdr:cNvSpPr/>
      </xdr:nvSpPr>
      <xdr:spPr>
        <a:xfrm>
          <a:off x="2381616" y="3498672"/>
          <a:ext cx="1920240" cy="1874520"/>
        </a:xfrm>
        <a:prstGeom prst="roundRect">
          <a:avLst>
            <a:gd name="adj" fmla="val 6738"/>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400" b="1">
              <a:solidFill>
                <a:schemeClr val="lt1"/>
              </a:solidFill>
              <a:latin typeface="+mn-lt"/>
              <a:ea typeface="+mn-ea"/>
              <a:cs typeface="+mn-cs"/>
            </a:rPr>
            <a:t>Attrition Rate by Dept.</a:t>
          </a:r>
        </a:p>
      </xdr:txBody>
    </xdr:sp>
    <xdr:clientData/>
  </xdr:twoCellAnchor>
  <xdr:twoCellAnchor>
    <xdr:from>
      <xdr:col>10</xdr:col>
      <xdr:colOff>527960</xdr:colOff>
      <xdr:row>7</xdr:row>
      <xdr:rowOff>158148</xdr:rowOff>
    </xdr:from>
    <xdr:to>
      <xdr:col>15</xdr:col>
      <xdr:colOff>166010</xdr:colOff>
      <xdr:row>29</xdr:row>
      <xdr:rowOff>0</xdr:rowOff>
    </xdr:to>
    <xdr:sp macro="" textlink="">
      <xdr:nvSpPr>
        <xdr:cNvPr id="14" name="Rectangle: Rounded Corners 13">
          <a:extLst>
            <a:ext uri="{FF2B5EF4-FFF2-40B4-BE49-F238E27FC236}">
              <a16:creationId xmlns:a16="http://schemas.microsoft.com/office/drawing/2014/main" id="{15972954-01C9-4616-8952-F6A5E8C9BC0F}"/>
            </a:ext>
          </a:extLst>
        </xdr:cNvPr>
        <xdr:cNvSpPr/>
      </xdr:nvSpPr>
      <xdr:spPr>
        <a:xfrm>
          <a:off x="6623960" y="1424973"/>
          <a:ext cx="2686050" cy="3823302"/>
        </a:xfrm>
        <a:prstGeom prst="roundRect">
          <a:avLst>
            <a:gd name="adj" fmla="val 7843"/>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400" b="1">
              <a:solidFill>
                <a:schemeClr val="lt1"/>
              </a:solidFill>
              <a:latin typeface="+mn-lt"/>
              <a:ea typeface="+mn-ea"/>
              <a:cs typeface="+mn-cs"/>
            </a:rPr>
            <a:t>Employees by Dept. &amp; Job Role</a:t>
          </a:r>
        </a:p>
      </xdr:txBody>
    </xdr:sp>
    <xdr:clientData/>
  </xdr:twoCellAnchor>
  <xdr:twoCellAnchor editAs="oneCell">
    <xdr:from>
      <xdr:col>22</xdr:col>
      <xdr:colOff>296639</xdr:colOff>
      <xdr:row>10</xdr:row>
      <xdr:rowOff>63502</xdr:rowOff>
    </xdr:from>
    <xdr:to>
      <xdr:col>25</xdr:col>
      <xdr:colOff>331714</xdr:colOff>
      <xdr:row>17</xdr:row>
      <xdr:rowOff>38101</xdr:rowOff>
    </xdr:to>
    <mc:AlternateContent xmlns:mc="http://schemas.openxmlformats.org/markup-compatibility/2006" xmlns:a14="http://schemas.microsoft.com/office/drawing/2010/main">
      <mc:Choice Requires="a14">
        <xdr:graphicFrame macro="">
          <xdr:nvGraphicFramePr>
            <xdr:cNvPr id="16" name="Department 3">
              <a:extLst>
                <a:ext uri="{FF2B5EF4-FFF2-40B4-BE49-F238E27FC236}">
                  <a16:creationId xmlns:a16="http://schemas.microsoft.com/office/drawing/2014/main" id="{0F3A7D01-2500-45C9-AE6D-697E9E874629}"/>
                </a:ext>
              </a:extLst>
            </xdr:cNvPr>
            <xdr:cNvGraphicFramePr/>
          </xdr:nvGraphicFramePr>
          <xdr:xfrm>
            <a:off x="0" y="0"/>
            <a:ext cx="0" cy="0"/>
          </xdr:xfrm>
          <a:graphic>
            <a:graphicData uri="http://schemas.microsoft.com/office/drawing/2010/slicer">
              <sle:slicer xmlns:sle="http://schemas.microsoft.com/office/drawing/2010/slicer" name="Department 3"/>
            </a:graphicData>
          </a:graphic>
        </xdr:graphicFrame>
      </mc:Choice>
      <mc:Fallback xmlns="">
        <xdr:sp macro="" textlink="">
          <xdr:nvSpPr>
            <xdr:cNvPr id="0" name=""/>
            <xdr:cNvSpPr>
              <a:spLocks noTextEdit="1"/>
            </xdr:cNvSpPr>
          </xdr:nvSpPr>
          <xdr:spPr>
            <a:xfrm>
              <a:off x="13707839" y="1914073"/>
              <a:ext cx="1863875" cy="12699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307523</xdr:colOff>
      <xdr:row>18</xdr:row>
      <xdr:rowOff>36770</xdr:rowOff>
    </xdr:from>
    <xdr:to>
      <xdr:col>25</xdr:col>
      <xdr:colOff>344099</xdr:colOff>
      <xdr:row>26</xdr:row>
      <xdr:rowOff>43864</xdr:rowOff>
    </xdr:to>
    <mc:AlternateContent xmlns:mc="http://schemas.openxmlformats.org/markup-compatibility/2006" xmlns:a14="http://schemas.microsoft.com/office/drawing/2010/main">
      <mc:Choice Requires="a14">
        <xdr:graphicFrame macro="">
          <xdr:nvGraphicFramePr>
            <xdr:cNvPr id="17" name="SalarySlab 3">
              <a:extLst>
                <a:ext uri="{FF2B5EF4-FFF2-40B4-BE49-F238E27FC236}">
                  <a16:creationId xmlns:a16="http://schemas.microsoft.com/office/drawing/2014/main" id="{7C1CD59C-3440-4B88-AC76-E1F566689B8A}"/>
                </a:ext>
              </a:extLst>
            </xdr:cNvPr>
            <xdr:cNvGraphicFramePr/>
          </xdr:nvGraphicFramePr>
          <xdr:xfrm>
            <a:off x="0" y="0"/>
            <a:ext cx="0" cy="0"/>
          </xdr:xfrm>
          <a:graphic>
            <a:graphicData uri="http://schemas.microsoft.com/office/drawing/2010/slicer">
              <sle:slicer xmlns:sle="http://schemas.microsoft.com/office/drawing/2010/slicer" name="SalarySlab 3"/>
            </a:graphicData>
          </a:graphic>
        </xdr:graphicFrame>
      </mc:Choice>
      <mc:Fallback xmlns="">
        <xdr:sp macro="" textlink="">
          <xdr:nvSpPr>
            <xdr:cNvPr id="0" name=""/>
            <xdr:cNvSpPr>
              <a:spLocks noTextEdit="1"/>
            </xdr:cNvSpPr>
          </xdr:nvSpPr>
          <xdr:spPr>
            <a:xfrm>
              <a:off x="13718723" y="3367799"/>
              <a:ext cx="1865376" cy="148755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286358</xdr:colOff>
      <xdr:row>1</xdr:row>
      <xdr:rowOff>50497</xdr:rowOff>
    </xdr:from>
    <xdr:to>
      <xdr:col>25</xdr:col>
      <xdr:colOff>255878</xdr:colOff>
      <xdr:row>7</xdr:row>
      <xdr:rowOff>37434</xdr:rowOff>
    </xdr:to>
    <xdr:sp macro="" textlink="">
      <xdr:nvSpPr>
        <xdr:cNvPr id="18" name="Rectangle: Rounded Corners 17">
          <a:extLst>
            <a:ext uri="{FF2B5EF4-FFF2-40B4-BE49-F238E27FC236}">
              <a16:creationId xmlns:a16="http://schemas.microsoft.com/office/drawing/2014/main" id="{6095FBBC-3F80-40AC-B53D-9FFE81092174}"/>
            </a:ext>
          </a:extLst>
        </xdr:cNvPr>
        <xdr:cNvSpPr/>
      </xdr:nvSpPr>
      <xdr:spPr>
        <a:xfrm>
          <a:off x="14307158" y="235554"/>
          <a:ext cx="1188720" cy="1097280"/>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1">
              <a:solidFill>
                <a:srgbClr val="FF9365"/>
              </a:solidFill>
              <a:latin typeface="+mn-lt"/>
              <a:ea typeface="+mn-ea"/>
              <a:cs typeface="+mn-cs"/>
            </a:rPr>
            <a:t>Clear Filters</a:t>
          </a:r>
          <a:endParaRPr lang="en-GB" sz="1400" b="1">
            <a:solidFill>
              <a:srgbClr val="FF9365"/>
            </a:solidFill>
            <a:latin typeface="+mn-lt"/>
            <a:ea typeface="+mn-ea"/>
            <a:cs typeface="+mn-cs"/>
          </a:endParaRPr>
        </a:p>
      </xdr:txBody>
    </xdr:sp>
    <xdr:clientData/>
  </xdr:twoCellAnchor>
  <xdr:twoCellAnchor>
    <xdr:from>
      <xdr:col>24</xdr:col>
      <xdr:colOff>21774</xdr:colOff>
      <xdr:row>3</xdr:row>
      <xdr:rowOff>87085</xdr:rowOff>
    </xdr:from>
    <xdr:to>
      <xdr:col>24</xdr:col>
      <xdr:colOff>521906</xdr:colOff>
      <xdr:row>6</xdr:row>
      <xdr:rowOff>32045</xdr:rowOff>
    </xdr:to>
    <xdr:pic macro="[0]!Clear_Filter">
      <xdr:nvPicPr>
        <xdr:cNvPr id="19" name="Picture 18">
          <a:extLst>
            <a:ext uri="{FF2B5EF4-FFF2-40B4-BE49-F238E27FC236}">
              <a16:creationId xmlns:a16="http://schemas.microsoft.com/office/drawing/2014/main" id="{7980C237-8E98-438D-BC8F-AC74736C9A7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652174" y="642256"/>
          <a:ext cx="500132" cy="500132"/>
        </a:xfrm>
        <a:prstGeom prst="rect">
          <a:avLst/>
        </a:prstGeom>
      </xdr:spPr>
    </xdr:pic>
    <xdr:clientData/>
  </xdr:twoCellAnchor>
  <xdr:twoCellAnchor>
    <xdr:from>
      <xdr:col>15</xdr:col>
      <xdr:colOff>299360</xdr:colOff>
      <xdr:row>7</xdr:row>
      <xdr:rowOff>177438</xdr:rowOff>
    </xdr:from>
    <xdr:to>
      <xdr:col>22</xdr:col>
      <xdr:colOff>109162</xdr:colOff>
      <xdr:row>17</xdr:row>
      <xdr:rowOff>28576</xdr:rowOff>
    </xdr:to>
    <xdr:sp macro="" textlink="">
      <xdr:nvSpPr>
        <xdr:cNvPr id="20" name="Rectangle: Rounded Corners 19">
          <a:extLst>
            <a:ext uri="{FF2B5EF4-FFF2-40B4-BE49-F238E27FC236}">
              <a16:creationId xmlns:a16="http://schemas.microsoft.com/office/drawing/2014/main" id="{5B781E2A-0C91-48E7-8B19-2EE5EBC9494A}"/>
            </a:ext>
          </a:extLst>
        </xdr:cNvPr>
        <xdr:cNvSpPr/>
      </xdr:nvSpPr>
      <xdr:spPr>
        <a:xfrm>
          <a:off x="9443360" y="1444263"/>
          <a:ext cx="4077002" cy="1660888"/>
        </a:xfrm>
        <a:prstGeom prst="roundRect">
          <a:avLst>
            <a:gd name="adj" fmla="val 7843"/>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400" b="1">
              <a:solidFill>
                <a:schemeClr val="lt1"/>
              </a:solidFill>
              <a:latin typeface="+mn-lt"/>
              <a:ea typeface="+mn-ea"/>
              <a:cs typeface="+mn-cs"/>
            </a:rPr>
            <a:t>Attrition Rate by Dept. &amp; Salary Slab</a:t>
          </a:r>
        </a:p>
      </xdr:txBody>
    </xdr:sp>
    <xdr:clientData/>
  </xdr:twoCellAnchor>
  <xdr:twoCellAnchor editAs="oneCell">
    <xdr:from>
      <xdr:col>1</xdr:col>
      <xdr:colOff>55952</xdr:colOff>
      <xdr:row>1</xdr:row>
      <xdr:rowOff>59767</xdr:rowOff>
    </xdr:from>
    <xdr:to>
      <xdr:col>2</xdr:col>
      <xdr:colOff>543632</xdr:colOff>
      <xdr:row>7</xdr:row>
      <xdr:rowOff>45449</xdr:rowOff>
    </xdr:to>
    <xdr:pic>
      <xdr:nvPicPr>
        <xdr:cNvPr id="21" name="Picture 20">
          <a:extLst>
            <a:ext uri="{FF2B5EF4-FFF2-40B4-BE49-F238E27FC236}">
              <a16:creationId xmlns:a16="http://schemas.microsoft.com/office/drawing/2014/main" id="{5B23E5E8-7C9A-4D33-999A-0EF36C7F89F4}"/>
            </a:ext>
          </a:extLst>
        </xdr:cNvPr>
        <xdr:cNvPicPr>
          <a:picLocks noChangeAspect="1"/>
        </xdr:cNvPicPr>
      </xdr:nvPicPr>
      <xdr:blipFill>
        <a:blip xmlns:r="http://schemas.openxmlformats.org/officeDocument/2006/relationships" r:embed="rId3">
          <a:duotone>
            <a:prstClr val="black"/>
            <a:srgbClr val="C4C7F2">
              <a:tint val="45000"/>
              <a:satMod val="400000"/>
            </a:srgbClr>
          </a:duotone>
          <a:extLst>
            <a:ext uri="{28A0092B-C50C-407E-A947-70E740481C1C}">
              <a14:useLocalDpi xmlns:a14="http://schemas.microsoft.com/office/drawing/2010/main" val="0"/>
            </a:ext>
          </a:extLst>
        </a:blip>
        <a:stretch>
          <a:fillRect/>
        </a:stretch>
      </xdr:blipFill>
      <xdr:spPr>
        <a:xfrm>
          <a:off x="665552" y="244824"/>
          <a:ext cx="1097280" cy="1096025"/>
        </a:xfrm>
        <a:prstGeom prst="roundRect">
          <a:avLst/>
        </a:prstGeom>
        <a:ln>
          <a:solidFill>
            <a:srgbClr val="C4C7F2"/>
          </a:solidFill>
        </a:ln>
      </xdr:spPr>
    </xdr:pic>
    <xdr:clientData/>
  </xdr:twoCellAnchor>
  <xdr:twoCellAnchor editAs="oneCell">
    <xdr:from>
      <xdr:col>12</xdr:col>
      <xdr:colOff>153685</xdr:colOff>
      <xdr:row>1</xdr:row>
      <xdr:rowOff>137746</xdr:rowOff>
    </xdr:from>
    <xdr:to>
      <xdr:col>13</xdr:col>
      <xdr:colOff>19213</xdr:colOff>
      <xdr:row>4</xdr:row>
      <xdr:rowOff>68019</xdr:rowOff>
    </xdr:to>
    <xdr:pic>
      <xdr:nvPicPr>
        <xdr:cNvPr id="22" name="Picture 21">
          <a:extLst>
            <a:ext uri="{FF2B5EF4-FFF2-40B4-BE49-F238E27FC236}">
              <a16:creationId xmlns:a16="http://schemas.microsoft.com/office/drawing/2014/main" id="{37F09713-1B99-41B7-AA44-9F841B8370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468885" y="322803"/>
          <a:ext cx="475128" cy="485445"/>
        </a:xfrm>
        <a:prstGeom prst="rect">
          <a:avLst/>
        </a:prstGeom>
      </xdr:spPr>
    </xdr:pic>
    <xdr:clientData/>
  </xdr:twoCellAnchor>
  <xdr:twoCellAnchor>
    <xdr:from>
      <xdr:col>15</xdr:col>
      <xdr:colOff>264747</xdr:colOff>
      <xdr:row>1</xdr:row>
      <xdr:rowOff>72146</xdr:rowOff>
    </xdr:from>
    <xdr:to>
      <xdr:col>17</xdr:col>
      <xdr:colOff>566060</xdr:colOff>
      <xdr:row>6</xdr:row>
      <xdr:rowOff>18637</xdr:rowOff>
    </xdr:to>
    <xdr:sp macro="" textlink="">
      <xdr:nvSpPr>
        <xdr:cNvPr id="23" name="Rectangle: Top Corners Rounded 22">
          <a:hlinkClick xmlns:r="http://schemas.openxmlformats.org/officeDocument/2006/relationships" r:id="rId5"/>
          <a:extLst>
            <a:ext uri="{FF2B5EF4-FFF2-40B4-BE49-F238E27FC236}">
              <a16:creationId xmlns:a16="http://schemas.microsoft.com/office/drawing/2014/main" id="{BABAC7CD-5075-4D09-89A5-D8A34F0A0972}"/>
            </a:ext>
          </a:extLst>
        </xdr:cNvPr>
        <xdr:cNvSpPr/>
      </xdr:nvSpPr>
      <xdr:spPr>
        <a:xfrm>
          <a:off x="9408747" y="258413"/>
          <a:ext cx="1520513" cy="877824"/>
        </a:xfrm>
        <a:prstGeom prst="round2SameRect">
          <a:avLst/>
        </a:prstGeom>
        <a:solidFill>
          <a:srgbClr val="C4C7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GB" sz="1800" b="1">
              <a:solidFill>
                <a:srgbClr val="2E2473"/>
              </a:solidFill>
              <a:latin typeface="+mn-lt"/>
              <a:ea typeface="+mn-ea"/>
              <a:cs typeface="+mn-cs"/>
            </a:rPr>
            <a:t>Departments</a:t>
          </a:r>
        </a:p>
      </xdr:txBody>
    </xdr:sp>
    <xdr:clientData/>
  </xdr:twoCellAnchor>
  <xdr:twoCellAnchor editAs="oneCell">
    <xdr:from>
      <xdr:col>16</xdr:col>
      <xdr:colOff>117186</xdr:colOff>
      <xdr:row>1</xdr:row>
      <xdr:rowOff>99968</xdr:rowOff>
    </xdr:from>
    <xdr:to>
      <xdr:col>17</xdr:col>
      <xdr:colOff>45468</xdr:colOff>
      <xdr:row>4</xdr:row>
      <xdr:rowOff>99968</xdr:rowOff>
    </xdr:to>
    <xdr:pic>
      <xdr:nvPicPr>
        <xdr:cNvPr id="24" name="Picture 23">
          <a:extLst>
            <a:ext uri="{FF2B5EF4-FFF2-40B4-BE49-F238E27FC236}">
              <a16:creationId xmlns:a16="http://schemas.microsoft.com/office/drawing/2014/main" id="{21352718-88D1-4CA2-A821-5320B060A39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870786" y="285025"/>
          <a:ext cx="537882" cy="555172"/>
        </a:xfrm>
        <a:prstGeom prst="rect">
          <a:avLst/>
        </a:prstGeom>
      </xdr:spPr>
    </xdr:pic>
    <xdr:clientData/>
  </xdr:twoCellAnchor>
  <xdr:twoCellAnchor>
    <xdr:from>
      <xdr:col>19</xdr:col>
      <xdr:colOff>291642</xdr:colOff>
      <xdr:row>1</xdr:row>
      <xdr:rowOff>69230</xdr:rowOff>
    </xdr:from>
    <xdr:to>
      <xdr:col>21</xdr:col>
      <xdr:colOff>592955</xdr:colOff>
      <xdr:row>6</xdr:row>
      <xdr:rowOff>3480</xdr:rowOff>
    </xdr:to>
    <xdr:sp macro="" textlink="">
      <xdr:nvSpPr>
        <xdr:cNvPr id="25" name="Rectangle: Top Corners Rounded 24">
          <a:hlinkClick xmlns:r="http://schemas.openxmlformats.org/officeDocument/2006/relationships" r:id="rId7"/>
          <a:extLst>
            <a:ext uri="{FF2B5EF4-FFF2-40B4-BE49-F238E27FC236}">
              <a16:creationId xmlns:a16="http://schemas.microsoft.com/office/drawing/2014/main" id="{DF8A2FF1-4545-42FF-A037-3B986AC482C7}"/>
            </a:ext>
          </a:extLst>
        </xdr:cNvPr>
        <xdr:cNvSpPr/>
      </xdr:nvSpPr>
      <xdr:spPr>
        <a:xfrm>
          <a:off x="11874042" y="254287"/>
          <a:ext cx="1520513" cy="859536"/>
        </a:xfrm>
        <a:prstGeom prst="round2SameRect">
          <a:avLst/>
        </a:prstGeom>
        <a:solidFill>
          <a:srgbClr val="2E24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GB" sz="1800" b="1">
              <a:solidFill>
                <a:schemeClr val="lt1"/>
              </a:solidFill>
              <a:latin typeface="+mn-lt"/>
              <a:ea typeface="+mn-ea"/>
              <a:cs typeface="+mn-cs"/>
            </a:rPr>
            <a:t>Employees</a:t>
          </a:r>
        </a:p>
      </xdr:txBody>
    </xdr:sp>
    <xdr:clientData/>
  </xdr:twoCellAnchor>
  <xdr:twoCellAnchor editAs="oneCell">
    <xdr:from>
      <xdr:col>20</xdr:col>
      <xdr:colOff>207472</xdr:colOff>
      <xdr:row>1</xdr:row>
      <xdr:rowOff>105087</xdr:rowOff>
    </xdr:from>
    <xdr:to>
      <xdr:col>21</xdr:col>
      <xdr:colOff>100575</xdr:colOff>
      <xdr:row>4</xdr:row>
      <xdr:rowOff>69908</xdr:rowOff>
    </xdr:to>
    <xdr:pic>
      <xdr:nvPicPr>
        <xdr:cNvPr id="26" name="Picture 25">
          <a:extLst>
            <a:ext uri="{FF2B5EF4-FFF2-40B4-BE49-F238E27FC236}">
              <a16:creationId xmlns:a16="http://schemas.microsoft.com/office/drawing/2014/main" id="{2EF9032F-58CA-41AA-B09A-C3341687C98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399472" y="290144"/>
          <a:ext cx="502703" cy="519993"/>
        </a:xfrm>
        <a:prstGeom prst="rect">
          <a:avLst/>
        </a:prstGeom>
      </xdr:spPr>
    </xdr:pic>
    <xdr:clientData/>
  </xdr:twoCellAnchor>
  <xdr:twoCellAnchor>
    <xdr:from>
      <xdr:col>0</xdr:col>
      <xdr:colOff>277741</xdr:colOff>
      <xdr:row>24</xdr:row>
      <xdr:rowOff>11494</xdr:rowOff>
    </xdr:from>
    <xdr:to>
      <xdr:col>3</xdr:col>
      <xdr:colOff>319771</xdr:colOff>
      <xdr:row>28</xdr:row>
      <xdr:rowOff>62929</xdr:rowOff>
    </xdr:to>
    <xdr:sp macro="" textlink="">
      <xdr:nvSpPr>
        <xdr:cNvPr id="27" name="Rectangle: Rounded Corners 11">
          <a:extLst>
            <a:ext uri="{FF2B5EF4-FFF2-40B4-BE49-F238E27FC236}">
              <a16:creationId xmlns:a16="http://schemas.microsoft.com/office/drawing/2014/main" id="{728AB4FC-21B8-4E34-911E-7286C1CD794E}"/>
            </a:ext>
          </a:extLst>
        </xdr:cNvPr>
        <xdr:cNvSpPr/>
      </xdr:nvSpPr>
      <xdr:spPr>
        <a:xfrm>
          <a:off x="277741" y="4354894"/>
          <a:ext cx="1870830" cy="775335"/>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GB" sz="1400" b="0">
              <a:solidFill>
                <a:schemeClr val="lt1"/>
              </a:solidFill>
              <a:latin typeface="+mn-lt"/>
              <a:ea typeface="+mn-ea"/>
              <a:cs typeface="+mn-cs"/>
            </a:rPr>
            <a:t>Avg</a:t>
          </a:r>
          <a:r>
            <a:rPr lang="en-GB" sz="1100" b="1">
              <a:solidFill>
                <a:schemeClr val="lt1"/>
              </a:solidFill>
              <a:effectLst/>
              <a:latin typeface="+mn-lt"/>
              <a:ea typeface="+mn-ea"/>
              <a:cs typeface="+mn-cs"/>
            </a:rPr>
            <a:t> Job Satisfaction</a:t>
          </a:r>
          <a:endParaRPr lang="en-GB" sz="1400" b="0">
            <a:solidFill>
              <a:schemeClr val="lt1"/>
            </a:solidFill>
            <a:latin typeface="+mn-lt"/>
            <a:ea typeface="+mn-ea"/>
            <a:cs typeface="+mn-cs"/>
          </a:endParaRPr>
        </a:p>
      </xdr:txBody>
    </xdr:sp>
    <xdr:clientData/>
  </xdr:twoCellAnchor>
  <xdr:twoCellAnchor>
    <xdr:from>
      <xdr:col>0</xdr:col>
      <xdr:colOff>386295</xdr:colOff>
      <xdr:row>24</xdr:row>
      <xdr:rowOff>30999</xdr:rowOff>
    </xdr:from>
    <xdr:to>
      <xdr:col>2</xdr:col>
      <xdr:colOff>149229</xdr:colOff>
      <xdr:row>26</xdr:row>
      <xdr:rowOff>171908</xdr:rowOff>
    </xdr:to>
    <xdr:sp macro="" textlink="'Pivot Tables'!G5">
      <xdr:nvSpPr>
        <xdr:cNvPr id="28" name="TextBox 27">
          <a:extLst>
            <a:ext uri="{FF2B5EF4-FFF2-40B4-BE49-F238E27FC236}">
              <a16:creationId xmlns:a16="http://schemas.microsoft.com/office/drawing/2014/main" id="{B6F63BF7-72C2-47A1-AFB5-6583A6B1EC3B}"/>
            </a:ext>
          </a:extLst>
        </xdr:cNvPr>
        <xdr:cNvSpPr txBox="1"/>
      </xdr:nvSpPr>
      <xdr:spPr>
        <a:xfrm>
          <a:off x="386295" y="4374399"/>
          <a:ext cx="982134" cy="502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60AAC76D-46D9-48AE-84A5-EFADF397BD91}" type="TxLink">
            <a:rPr lang="en-US" sz="2800" b="1" i="0" u="none" strike="noStrike">
              <a:solidFill>
                <a:srgbClr val="FF9365"/>
              </a:solidFill>
              <a:latin typeface="Calibri"/>
              <a:ea typeface="Calibri"/>
              <a:cs typeface="Calibri"/>
            </a:rPr>
            <a:pPr marL="0" indent="0"/>
            <a:t>2.73</a:t>
          </a:fld>
          <a:endParaRPr lang="en-US" sz="2800" b="1" i="0" u="none" strike="noStrike">
            <a:solidFill>
              <a:srgbClr val="FF9365"/>
            </a:solidFill>
            <a:latin typeface="Calibri"/>
            <a:ea typeface="Calibri"/>
            <a:cs typeface="Calibri"/>
          </a:endParaRPr>
        </a:p>
      </xdr:txBody>
    </xdr:sp>
    <xdr:clientData/>
  </xdr:twoCellAnchor>
  <xdr:twoCellAnchor>
    <xdr:from>
      <xdr:col>3</xdr:col>
      <xdr:colOff>581301</xdr:colOff>
      <xdr:row>20</xdr:row>
      <xdr:rowOff>94705</xdr:rowOff>
    </xdr:from>
    <xdr:to>
      <xdr:col>7</xdr:col>
      <xdr:colOff>78381</xdr:colOff>
      <xdr:row>28</xdr:row>
      <xdr:rowOff>97970</xdr:rowOff>
    </xdr:to>
    <xdr:graphicFrame macro="">
      <xdr:nvGraphicFramePr>
        <xdr:cNvPr id="30" name="Chart 29">
          <a:extLst>
            <a:ext uri="{FF2B5EF4-FFF2-40B4-BE49-F238E27FC236}">
              <a16:creationId xmlns:a16="http://schemas.microsoft.com/office/drawing/2014/main" id="{5DBBAE2C-A4CE-46FE-A705-A1D8C39A1F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568056</xdr:colOff>
      <xdr:row>7</xdr:row>
      <xdr:rowOff>146960</xdr:rowOff>
    </xdr:from>
    <xdr:to>
      <xdr:col>7</xdr:col>
      <xdr:colOff>49896</xdr:colOff>
      <xdr:row>17</xdr:row>
      <xdr:rowOff>170909</xdr:rowOff>
    </xdr:to>
    <xdr:sp macro="" textlink="">
      <xdr:nvSpPr>
        <xdr:cNvPr id="31" name="Rectangle: Rounded Corners 30">
          <a:extLst>
            <a:ext uri="{FF2B5EF4-FFF2-40B4-BE49-F238E27FC236}">
              <a16:creationId xmlns:a16="http://schemas.microsoft.com/office/drawing/2014/main" id="{B02BA494-6829-45E9-B52F-92954824542A}"/>
            </a:ext>
          </a:extLst>
        </xdr:cNvPr>
        <xdr:cNvSpPr/>
      </xdr:nvSpPr>
      <xdr:spPr>
        <a:xfrm>
          <a:off x="2396856" y="1442360"/>
          <a:ext cx="1920240" cy="1874520"/>
        </a:xfrm>
        <a:prstGeom prst="roundRect">
          <a:avLst>
            <a:gd name="adj" fmla="val 6738"/>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400" b="1">
              <a:solidFill>
                <a:schemeClr val="lt1"/>
              </a:solidFill>
              <a:latin typeface="+mn-lt"/>
              <a:ea typeface="+mn-ea"/>
              <a:cs typeface="+mn-cs"/>
            </a:rPr>
            <a:t>Avg Performance Rate by Dept.</a:t>
          </a:r>
        </a:p>
      </xdr:txBody>
    </xdr:sp>
    <xdr:clientData/>
  </xdr:twoCellAnchor>
  <xdr:twoCellAnchor>
    <xdr:from>
      <xdr:col>3</xdr:col>
      <xdr:colOff>581300</xdr:colOff>
      <xdr:row>10</xdr:row>
      <xdr:rowOff>15240</xdr:rowOff>
    </xdr:from>
    <xdr:to>
      <xdr:col>7</xdr:col>
      <xdr:colOff>55520</xdr:colOff>
      <xdr:row>17</xdr:row>
      <xdr:rowOff>148865</xdr:rowOff>
    </xdr:to>
    <xdr:graphicFrame macro="">
      <xdr:nvGraphicFramePr>
        <xdr:cNvPr id="32" name="Chart 31">
          <a:extLst>
            <a:ext uri="{FF2B5EF4-FFF2-40B4-BE49-F238E27FC236}">
              <a16:creationId xmlns:a16="http://schemas.microsoft.com/office/drawing/2014/main" id="{DD6A88C3-B429-4F3A-A7C1-90CC55CB25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217536</xdr:colOff>
      <xdr:row>7</xdr:row>
      <xdr:rowOff>154580</xdr:rowOff>
    </xdr:from>
    <xdr:to>
      <xdr:col>10</xdr:col>
      <xdr:colOff>308976</xdr:colOff>
      <xdr:row>17</xdr:row>
      <xdr:rowOff>178529</xdr:rowOff>
    </xdr:to>
    <xdr:sp macro="" textlink="">
      <xdr:nvSpPr>
        <xdr:cNvPr id="35" name="Rectangle: Rounded Corners 34">
          <a:extLst>
            <a:ext uri="{FF2B5EF4-FFF2-40B4-BE49-F238E27FC236}">
              <a16:creationId xmlns:a16="http://schemas.microsoft.com/office/drawing/2014/main" id="{CBFD9D1C-AD05-4CE2-A832-846314A36ABC}"/>
            </a:ext>
          </a:extLst>
        </xdr:cNvPr>
        <xdr:cNvSpPr/>
      </xdr:nvSpPr>
      <xdr:spPr>
        <a:xfrm>
          <a:off x="4484736" y="1449980"/>
          <a:ext cx="1920240" cy="1874520"/>
        </a:xfrm>
        <a:prstGeom prst="roundRect">
          <a:avLst>
            <a:gd name="adj" fmla="val 6738"/>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400" b="1">
              <a:solidFill>
                <a:schemeClr val="lt1"/>
              </a:solidFill>
              <a:latin typeface="+mn-lt"/>
              <a:ea typeface="+mn-ea"/>
              <a:cs typeface="+mn-cs"/>
            </a:rPr>
            <a:t>Avg Satisfaction Score by Dept.</a:t>
          </a:r>
        </a:p>
      </xdr:txBody>
    </xdr:sp>
    <xdr:clientData/>
  </xdr:twoCellAnchor>
  <xdr:twoCellAnchor>
    <xdr:from>
      <xdr:col>7</xdr:col>
      <xdr:colOff>276500</xdr:colOff>
      <xdr:row>9</xdr:row>
      <xdr:rowOff>160021</xdr:rowOff>
    </xdr:from>
    <xdr:to>
      <xdr:col>10</xdr:col>
      <xdr:colOff>322219</xdr:colOff>
      <xdr:row>17</xdr:row>
      <xdr:rowOff>144781</xdr:rowOff>
    </xdr:to>
    <xdr:graphicFrame macro="">
      <xdr:nvGraphicFramePr>
        <xdr:cNvPr id="36" name="Chart 35">
          <a:extLst>
            <a:ext uri="{FF2B5EF4-FFF2-40B4-BE49-F238E27FC236}">
              <a16:creationId xmlns:a16="http://schemas.microsoft.com/office/drawing/2014/main" id="{06603E15-B7C6-417F-9CD8-DA3FF6C948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209916</xdr:colOff>
      <xdr:row>19</xdr:row>
      <xdr:rowOff>2180</xdr:rowOff>
    </xdr:from>
    <xdr:to>
      <xdr:col>10</xdr:col>
      <xdr:colOff>301356</xdr:colOff>
      <xdr:row>29</xdr:row>
      <xdr:rowOff>26129</xdr:rowOff>
    </xdr:to>
    <xdr:sp macro="" textlink="">
      <xdr:nvSpPr>
        <xdr:cNvPr id="37" name="Rectangle: Rounded Corners 36">
          <a:extLst>
            <a:ext uri="{FF2B5EF4-FFF2-40B4-BE49-F238E27FC236}">
              <a16:creationId xmlns:a16="http://schemas.microsoft.com/office/drawing/2014/main" id="{DDEE8244-F743-4937-89E2-3F6F12DB95A5}"/>
            </a:ext>
          </a:extLst>
        </xdr:cNvPr>
        <xdr:cNvSpPr/>
      </xdr:nvSpPr>
      <xdr:spPr>
        <a:xfrm>
          <a:off x="4477116" y="3518266"/>
          <a:ext cx="1920240" cy="1874520"/>
        </a:xfrm>
        <a:prstGeom prst="roundRect">
          <a:avLst>
            <a:gd name="adj" fmla="val 6738"/>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400" b="1">
              <a:solidFill>
                <a:schemeClr val="lt1"/>
              </a:solidFill>
              <a:latin typeface="+mn-lt"/>
              <a:ea typeface="+mn-ea"/>
              <a:cs typeface="+mn-cs"/>
            </a:rPr>
            <a:t>Overtime Rate by Dept.</a:t>
          </a:r>
        </a:p>
      </xdr:txBody>
    </xdr:sp>
    <xdr:clientData/>
  </xdr:twoCellAnchor>
  <xdr:twoCellAnchor>
    <xdr:from>
      <xdr:col>7</xdr:col>
      <xdr:colOff>209916</xdr:colOff>
      <xdr:row>21</xdr:row>
      <xdr:rowOff>83820</xdr:rowOff>
    </xdr:from>
    <xdr:to>
      <xdr:col>10</xdr:col>
      <xdr:colOff>306980</xdr:colOff>
      <xdr:row>29</xdr:row>
      <xdr:rowOff>73618</xdr:rowOff>
    </xdr:to>
    <xdr:graphicFrame macro="">
      <xdr:nvGraphicFramePr>
        <xdr:cNvPr id="38" name="Chart 37">
          <a:extLst>
            <a:ext uri="{FF2B5EF4-FFF2-40B4-BE49-F238E27FC236}">
              <a16:creationId xmlns:a16="http://schemas.microsoft.com/office/drawing/2014/main" id="{2B37A7E7-884A-41D2-8F32-976BB902CF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556535</xdr:colOff>
      <xdr:row>12</xdr:row>
      <xdr:rowOff>51468</xdr:rowOff>
    </xdr:from>
    <xdr:to>
      <xdr:col>15</xdr:col>
      <xdr:colOff>118385</xdr:colOff>
      <xdr:row>27</xdr:row>
      <xdr:rowOff>51468</xdr:rowOff>
    </xdr:to>
    <xdr:graphicFrame macro="">
      <xdr:nvGraphicFramePr>
        <xdr:cNvPr id="39" name="Chart 38">
          <a:extLst>
            <a:ext uri="{FF2B5EF4-FFF2-40B4-BE49-F238E27FC236}">
              <a16:creationId xmlns:a16="http://schemas.microsoft.com/office/drawing/2014/main" id="{18AF3FF6-669A-4D1B-8F65-275F422F43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430805</xdr:colOff>
      <xdr:row>9</xdr:row>
      <xdr:rowOff>65315</xdr:rowOff>
    </xdr:from>
    <xdr:to>
      <xdr:col>22</xdr:col>
      <xdr:colOff>57425</xdr:colOff>
      <xdr:row>17</xdr:row>
      <xdr:rowOff>43543</xdr:rowOff>
    </xdr:to>
    <xdr:graphicFrame macro="">
      <xdr:nvGraphicFramePr>
        <xdr:cNvPr id="40" name="Chart 39">
          <a:extLst>
            <a:ext uri="{FF2B5EF4-FFF2-40B4-BE49-F238E27FC236}">
              <a16:creationId xmlns:a16="http://schemas.microsoft.com/office/drawing/2014/main" id="{79D881EA-7A69-4B45-9EE6-654865C652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306980</xdr:colOff>
      <xdr:row>18</xdr:row>
      <xdr:rowOff>0</xdr:rowOff>
    </xdr:from>
    <xdr:to>
      <xdr:col>22</xdr:col>
      <xdr:colOff>116782</xdr:colOff>
      <xdr:row>28</xdr:row>
      <xdr:rowOff>171449</xdr:rowOff>
    </xdr:to>
    <xdr:sp macro="" textlink="">
      <xdr:nvSpPr>
        <xdr:cNvPr id="41" name="Rectangle: Rounded Corners 40">
          <a:extLst>
            <a:ext uri="{FF2B5EF4-FFF2-40B4-BE49-F238E27FC236}">
              <a16:creationId xmlns:a16="http://schemas.microsoft.com/office/drawing/2014/main" id="{50B33EE2-E0E7-4BD3-94F0-AF09A0ECA02C}"/>
            </a:ext>
          </a:extLst>
        </xdr:cNvPr>
        <xdr:cNvSpPr/>
      </xdr:nvSpPr>
      <xdr:spPr>
        <a:xfrm>
          <a:off x="9450980" y="3257550"/>
          <a:ext cx="4077002" cy="1981199"/>
        </a:xfrm>
        <a:prstGeom prst="roundRect">
          <a:avLst>
            <a:gd name="adj" fmla="val 7843"/>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400" b="1">
              <a:solidFill>
                <a:schemeClr val="lt1"/>
              </a:solidFill>
              <a:latin typeface="+mn-lt"/>
              <a:ea typeface="+mn-ea"/>
              <a:cs typeface="+mn-cs"/>
            </a:rPr>
            <a:t>Satisfaction</a:t>
          </a:r>
          <a:r>
            <a:rPr lang="en-GB" sz="1400" b="1" baseline="0">
              <a:solidFill>
                <a:schemeClr val="lt1"/>
              </a:solidFill>
              <a:latin typeface="+mn-lt"/>
              <a:ea typeface="+mn-ea"/>
              <a:cs typeface="+mn-cs"/>
            </a:rPr>
            <a:t> Vs</a:t>
          </a:r>
          <a:r>
            <a:rPr lang="en-GB" sz="1400" b="1">
              <a:solidFill>
                <a:schemeClr val="lt1"/>
              </a:solidFill>
              <a:latin typeface="+mn-lt"/>
              <a:ea typeface="+mn-ea"/>
              <a:cs typeface="+mn-cs"/>
            </a:rPr>
            <a:t> Attrition Rate by Dept. </a:t>
          </a:r>
        </a:p>
      </xdr:txBody>
    </xdr:sp>
    <xdr:clientData/>
  </xdr:twoCellAnchor>
  <xdr:twoCellAnchor>
    <xdr:from>
      <xdr:col>15</xdr:col>
      <xdr:colOff>400324</xdr:colOff>
      <xdr:row>19</xdr:row>
      <xdr:rowOff>161925</xdr:rowOff>
    </xdr:from>
    <xdr:to>
      <xdr:col>22</xdr:col>
      <xdr:colOff>99335</xdr:colOff>
      <xdr:row>28</xdr:row>
      <xdr:rowOff>118110</xdr:rowOff>
    </xdr:to>
    <xdr:graphicFrame macro="">
      <xdr:nvGraphicFramePr>
        <xdr:cNvPr id="43" name="Chart 42">
          <a:extLst>
            <a:ext uri="{FF2B5EF4-FFF2-40B4-BE49-F238E27FC236}">
              <a16:creationId xmlns:a16="http://schemas.microsoft.com/office/drawing/2014/main" id="{9D816771-85E4-410C-92DE-148C4718F3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111884</xdr:colOff>
      <xdr:row>0</xdr:row>
      <xdr:rowOff>76200</xdr:rowOff>
    </xdr:from>
    <xdr:to>
      <xdr:col>25</xdr:col>
      <xdr:colOff>442085</xdr:colOff>
      <xdr:row>29</xdr:row>
      <xdr:rowOff>160867</xdr:rowOff>
    </xdr:to>
    <xdr:sp macro="" textlink="">
      <xdr:nvSpPr>
        <xdr:cNvPr id="2" name="Rectangle 1">
          <a:extLst>
            <a:ext uri="{FF2B5EF4-FFF2-40B4-BE49-F238E27FC236}">
              <a16:creationId xmlns:a16="http://schemas.microsoft.com/office/drawing/2014/main" id="{7FF3A309-A63C-4C3E-9900-C06405563F26}"/>
            </a:ext>
          </a:extLst>
        </xdr:cNvPr>
        <xdr:cNvSpPr/>
      </xdr:nvSpPr>
      <xdr:spPr>
        <a:xfrm>
          <a:off x="111884" y="76200"/>
          <a:ext cx="15570201" cy="5451324"/>
        </a:xfrm>
        <a:prstGeom prst="rect">
          <a:avLst/>
        </a:prstGeom>
        <a:solidFill>
          <a:srgbClr val="090126"/>
        </a:solidFill>
        <a:ln>
          <a:solidFill>
            <a:srgbClr val="2E24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GB" sz="1100"/>
        </a:p>
      </xdr:txBody>
    </xdr:sp>
    <xdr:clientData/>
  </xdr:twoCellAnchor>
  <xdr:twoCellAnchor>
    <xdr:from>
      <xdr:col>3</xdr:col>
      <xdr:colOff>340447</xdr:colOff>
      <xdr:row>1</xdr:row>
      <xdr:rowOff>51300</xdr:rowOff>
    </xdr:from>
    <xdr:to>
      <xdr:col>23</xdr:col>
      <xdr:colOff>28179</xdr:colOff>
      <xdr:row>7</xdr:row>
      <xdr:rowOff>65245</xdr:rowOff>
    </xdr:to>
    <xdr:sp macro="" textlink="">
      <xdr:nvSpPr>
        <xdr:cNvPr id="3" name="Rectangle: Rounded Corners 2">
          <a:extLst>
            <a:ext uri="{FF2B5EF4-FFF2-40B4-BE49-F238E27FC236}">
              <a16:creationId xmlns:a16="http://schemas.microsoft.com/office/drawing/2014/main" id="{E985A943-74D2-425E-876D-1F61C766462E}"/>
            </a:ext>
          </a:extLst>
        </xdr:cNvPr>
        <xdr:cNvSpPr/>
      </xdr:nvSpPr>
      <xdr:spPr>
        <a:xfrm>
          <a:off x="2169247" y="236357"/>
          <a:ext cx="11879732" cy="1124288"/>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800" b="1">
              <a:solidFill>
                <a:srgbClr val="FF9365"/>
              </a:solidFill>
            </a:rPr>
            <a:t>HR</a:t>
          </a:r>
          <a:r>
            <a:rPr lang="en-GB" sz="2800" b="1" baseline="0">
              <a:solidFill>
                <a:srgbClr val="FF9365"/>
              </a:solidFill>
            </a:rPr>
            <a:t> Analysis Dashboard</a:t>
          </a:r>
          <a:endParaRPr lang="en-GB" sz="2800" b="1">
            <a:solidFill>
              <a:srgbClr val="FF9365"/>
            </a:solidFill>
          </a:endParaRPr>
        </a:p>
      </xdr:txBody>
    </xdr:sp>
    <xdr:clientData/>
  </xdr:twoCellAnchor>
  <xdr:twoCellAnchor>
    <xdr:from>
      <xdr:col>11</xdr:col>
      <xdr:colOff>246817</xdr:colOff>
      <xdr:row>1</xdr:row>
      <xdr:rowOff>78195</xdr:rowOff>
    </xdr:from>
    <xdr:to>
      <xdr:col>13</xdr:col>
      <xdr:colOff>548130</xdr:colOff>
      <xdr:row>6</xdr:row>
      <xdr:rowOff>17432</xdr:rowOff>
    </xdr:to>
    <xdr:sp macro="" textlink="">
      <xdr:nvSpPr>
        <xdr:cNvPr id="5" name="Rectangle: Top Corners Rounded 4">
          <a:hlinkClick xmlns:r="http://schemas.openxmlformats.org/officeDocument/2006/relationships" r:id="rId1"/>
          <a:extLst>
            <a:ext uri="{FF2B5EF4-FFF2-40B4-BE49-F238E27FC236}">
              <a16:creationId xmlns:a16="http://schemas.microsoft.com/office/drawing/2014/main" id="{DB935467-2FF9-4267-8FBB-D070F237F7F6}"/>
            </a:ext>
          </a:extLst>
        </xdr:cNvPr>
        <xdr:cNvSpPr/>
      </xdr:nvSpPr>
      <xdr:spPr>
        <a:xfrm>
          <a:off x="6952417" y="263252"/>
          <a:ext cx="1520513" cy="864523"/>
        </a:xfrm>
        <a:prstGeom prst="round2SameRect">
          <a:avLst/>
        </a:prstGeom>
        <a:solidFill>
          <a:srgbClr val="2E24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GB" sz="1800" b="1">
              <a:solidFill>
                <a:schemeClr val="lt1"/>
              </a:solidFill>
              <a:latin typeface="+mn-lt"/>
              <a:ea typeface="+mn-ea"/>
              <a:cs typeface="+mn-cs"/>
            </a:rPr>
            <a:t>Overview</a:t>
          </a:r>
        </a:p>
      </xdr:txBody>
    </xdr:sp>
    <xdr:clientData/>
  </xdr:twoCellAnchor>
  <xdr:twoCellAnchor>
    <xdr:from>
      <xdr:col>3</xdr:col>
      <xdr:colOff>395569</xdr:colOff>
      <xdr:row>6</xdr:row>
      <xdr:rowOff>23230</xdr:rowOff>
    </xdr:from>
    <xdr:to>
      <xdr:col>22</xdr:col>
      <xdr:colOff>575024</xdr:colOff>
      <xdr:row>7</xdr:row>
      <xdr:rowOff>17432</xdr:rowOff>
    </xdr:to>
    <xdr:sp macro="" textlink="">
      <xdr:nvSpPr>
        <xdr:cNvPr id="4" name="Rectangle: Rounded Corners 3">
          <a:extLst>
            <a:ext uri="{FF2B5EF4-FFF2-40B4-BE49-F238E27FC236}">
              <a16:creationId xmlns:a16="http://schemas.microsoft.com/office/drawing/2014/main" id="{32117E7D-0373-4B91-9F6E-7930B85A8C76}"/>
            </a:ext>
          </a:extLst>
        </xdr:cNvPr>
        <xdr:cNvSpPr/>
      </xdr:nvSpPr>
      <xdr:spPr>
        <a:xfrm rot="10800000">
          <a:off x="2224369" y="1133573"/>
          <a:ext cx="11761855" cy="179259"/>
        </a:xfrm>
        <a:prstGeom prst="roundRect">
          <a:avLst/>
        </a:prstGeom>
        <a:solidFill>
          <a:srgbClr val="C4C7F2"/>
        </a:solidFill>
        <a:ln w="28575">
          <a:solidFill>
            <a:srgbClr val="C4C7F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1100"/>
        </a:p>
      </xdr:txBody>
    </xdr:sp>
    <xdr:clientData/>
  </xdr:twoCellAnchor>
  <xdr:twoCellAnchor>
    <xdr:from>
      <xdr:col>0</xdr:col>
      <xdr:colOff>314782</xdr:colOff>
      <xdr:row>8</xdr:row>
      <xdr:rowOff>76203</xdr:rowOff>
    </xdr:from>
    <xdr:to>
      <xdr:col>3</xdr:col>
      <xdr:colOff>360829</xdr:colOff>
      <xdr:row>12</xdr:row>
      <xdr:rowOff>136071</xdr:rowOff>
    </xdr:to>
    <xdr:sp macro="" textlink="">
      <xdr:nvSpPr>
        <xdr:cNvPr id="6" name="Rectangle: Rounded Corners 5">
          <a:extLst>
            <a:ext uri="{FF2B5EF4-FFF2-40B4-BE49-F238E27FC236}">
              <a16:creationId xmlns:a16="http://schemas.microsoft.com/office/drawing/2014/main" id="{8242459A-532A-419E-8BDD-E3FA6C2613C5}"/>
            </a:ext>
          </a:extLst>
        </xdr:cNvPr>
        <xdr:cNvSpPr/>
      </xdr:nvSpPr>
      <xdr:spPr>
        <a:xfrm>
          <a:off x="314782" y="1556660"/>
          <a:ext cx="1874847" cy="800097"/>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GB" sz="1400" b="0">
              <a:solidFill>
                <a:schemeClr val="lt1"/>
              </a:solidFill>
              <a:latin typeface="+mn-lt"/>
              <a:ea typeface="+mn-ea"/>
              <a:cs typeface="+mn-cs"/>
            </a:rPr>
            <a:t>Total Employees</a:t>
          </a:r>
        </a:p>
      </xdr:txBody>
    </xdr:sp>
    <xdr:clientData/>
  </xdr:twoCellAnchor>
  <xdr:twoCellAnchor>
    <xdr:from>
      <xdr:col>0</xdr:col>
      <xdr:colOff>429990</xdr:colOff>
      <xdr:row>8</xdr:row>
      <xdr:rowOff>115513</xdr:rowOff>
    </xdr:from>
    <xdr:to>
      <xdr:col>2</xdr:col>
      <xdr:colOff>192924</xdr:colOff>
      <xdr:row>11</xdr:row>
      <xdr:rowOff>59269</xdr:rowOff>
    </xdr:to>
    <xdr:sp macro="" textlink="'Pivot Tables'!A5">
      <xdr:nvSpPr>
        <xdr:cNvPr id="7" name="TextBox 6">
          <a:extLst>
            <a:ext uri="{FF2B5EF4-FFF2-40B4-BE49-F238E27FC236}">
              <a16:creationId xmlns:a16="http://schemas.microsoft.com/office/drawing/2014/main" id="{2BB692DA-9CE2-4FAB-A1B8-F9458D95A17E}"/>
            </a:ext>
          </a:extLst>
        </xdr:cNvPr>
        <xdr:cNvSpPr txBox="1"/>
      </xdr:nvSpPr>
      <xdr:spPr>
        <a:xfrm>
          <a:off x="429990" y="1595970"/>
          <a:ext cx="982134" cy="498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B3CD3AF2-D30C-48DB-B5F6-2D6728CBB24A}" type="TxLink">
            <a:rPr lang="en-US" sz="2800" b="1" i="0" u="none" strike="noStrike">
              <a:solidFill>
                <a:srgbClr val="FF9365"/>
              </a:solidFill>
              <a:latin typeface="Calibri"/>
              <a:ea typeface="Calibri"/>
              <a:cs typeface="Calibri"/>
            </a:rPr>
            <a:pPr marL="0" indent="0"/>
            <a:t>1480</a:t>
          </a:fld>
          <a:endParaRPr lang="en-GB" sz="2800" b="1" i="0" u="none" strike="noStrike">
            <a:solidFill>
              <a:srgbClr val="FF9365"/>
            </a:solidFill>
            <a:latin typeface="Calibri"/>
            <a:ea typeface="Calibri"/>
            <a:cs typeface="Calibri"/>
          </a:endParaRPr>
        </a:p>
      </xdr:txBody>
    </xdr:sp>
    <xdr:clientData/>
  </xdr:twoCellAnchor>
  <xdr:twoCellAnchor>
    <xdr:from>
      <xdr:col>0</xdr:col>
      <xdr:colOff>306315</xdr:colOff>
      <xdr:row>13</xdr:row>
      <xdr:rowOff>97369</xdr:rowOff>
    </xdr:from>
    <xdr:to>
      <xdr:col>3</xdr:col>
      <xdr:colOff>352362</xdr:colOff>
      <xdr:row>17</xdr:row>
      <xdr:rowOff>158329</xdr:rowOff>
    </xdr:to>
    <xdr:sp macro="" textlink="">
      <xdr:nvSpPr>
        <xdr:cNvPr id="8" name="Rectangle: Rounded Corners 7">
          <a:extLst>
            <a:ext uri="{FF2B5EF4-FFF2-40B4-BE49-F238E27FC236}">
              <a16:creationId xmlns:a16="http://schemas.microsoft.com/office/drawing/2014/main" id="{1828427B-5FDC-4C72-8C78-B56161341E70}"/>
            </a:ext>
          </a:extLst>
        </xdr:cNvPr>
        <xdr:cNvSpPr/>
      </xdr:nvSpPr>
      <xdr:spPr>
        <a:xfrm>
          <a:off x="306315" y="2503112"/>
          <a:ext cx="1874847" cy="801188"/>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GB" sz="1400" b="0">
              <a:solidFill>
                <a:schemeClr val="lt1"/>
              </a:solidFill>
              <a:latin typeface="+mn-lt"/>
              <a:ea typeface="+mn-ea"/>
              <a:cs typeface="+mn-cs"/>
            </a:rPr>
            <a:t>Avg Age</a:t>
          </a:r>
          <a:endParaRPr lang="en-GB" sz="1400" b="1">
            <a:solidFill>
              <a:schemeClr val="lt1"/>
            </a:solidFill>
            <a:latin typeface="+mn-lt"/>
            <a:ea typeface="+mn-ea"/>
            <a:cs typeface="+mn-cs"/>
          </a:endParaRPr>
        </a:p>
      </xdr:txBody>
    </xdr:sp>
    <xdr:clientData/>
  </xdr:twoCellAnchor>
  <xdr:twoCellAnchor>
    <xdr:from>
      <xdr:col>0</xdr:col>
      <xdr:colOff>414871</xdr:colOff>
      <xdr:row>13</xdr:row>
      <xdr:rowOff>122167</xdr:rowOff>
    </xdr:from>
    <xdr:to>
      <xdr:col>2</xdr:col>
      <xdr:colOff>177805</xdr:colOff>
      <xdr:row>16</xdr:row>
      <xdr:rowOff>71366</xdr:rowOff>
    </xdr:to>
    <xdr:sp macro="" textlink="'Pivot Tables'!BO5">
      <xdr:nvSpPr>
        <xdr:cNvPr id="9" name="TextBox 8">
          <a:extLst>
            <a:ext uri="{FF2B5EF4-FFF2-40B4-BE49-F238E27FC236}">
              <a16:creationId xmlns:a16="http://schemas.microsoft.com/office/drawing/2014/main" id="{7E8A44C3-1EF2-47A9-8FE1-F94B20869450}"/>
            </a:ext>
          </a:extLst>
        </xdr:cNvPr>
        <xdr:cNvSpPr txBox="1"/>
      </xdr:nvSpPr>
      <xdr:spPr>
        <a:xfrm>
          <a:off x="414871" y="2527910"/>
          <a:ext cx="982134" cy="5043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D207A04A-E6BB-4E94-B0B5-FB3C039FA98C}" type="TxLink">
            <a:rPr lang="en-US" sz="2800" b="1" i="0" u="none" strike="noStrike">
              <a:solidFill>
                <a:srgbClr val="FF9365"/>
              </a:solidFill>
              <a:latin typeface="Calibri"/>
              <a:ea typeface="Calibri"/>
              <a:cs typeface="Calibri"/>
            </a:rPr>
            <a:pPr marL="0" indent="0"/>
            <a:t>37</a:t>
          </a:fld>
          <a:endParaRPr lang="en-GB" sz="2800" b="1" i="0" u="none" strike="noStrike">
            <a:solidFill>
              <a:srgbClr val="FF9365"/>
            </a:solidFill>
            <a:latin typeface="Calibri"/>
            <a:ea typeface="Calibri"/>
            <a:cs typeface="Calibri"/>
          </a:endParaRPr>
        </a:p>
      </xdr:txBody>
    </xdr:sp>
    <xdr:clientData/>
  </xdr:twoCellAnchor>
  <xdr:twoCellAnchor>
    <xdr:from>
      <xdr:col>0</xdr:col>
      <xdr:colOff>306317</xdr:colOff>
      <xdr:row>18</xdr:row>
      <xdr:rowOff>166616</xdr:rowOff>
    </xdr:from>
    <xdr:to>
      <xdr:col>3</xdr:col>
      <xdr:colOff>348347</xdr:colOff>
      <xdr:row>23</xdr:row>
      <xdr:rowOff>37076</xdr:rowOff>
    </xdr:to>
    <xdr:sp macro="" textlink="">
      <xdr:nvSpPr>
        <xdr:cNvPr id="10" name="Rectangle: Rounded Corners 9">
          <a:extLst>
            <a:ext uri="{FF2B5EF4-FFF2-40B4-BE49-F238E27FC236}">
              <a16:creationId xmlns:a16="http://schemas.microsoft.com/office/drawing/2014/main" id="{55FC68AB-F17E-4766-8756-371150CEA05B}"/>
            </a:ext>
          </a:extLst>
        </xdr:cNvPr>
        <xdr:cNvSpPr/>
      </xdr:nvSpPr>
      <xdr:spPr>
        <a:xfrm>
          <a:off x="306317" y="3497645"/>
          <a:ext cx="1870830" cy="795745"/>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GB" sz="1400" b="0">
              <a:solidFill>
                <a:schemeClr val="lt1"/>
              </a:solidFill>
              <a:latin typeface="+mn-lt"/>
              <a:ea typeface="+mn-ea"/>
              <a:cs typeface="+mn-cs"/>
            </a:rPr>
            <a:t>Avg Monthly Income</a:t>
          </a:r>
        </a:p>
      </xdr:txBody>
    </xdr:sp>
    <xdr:clientData/>
  </xdr:twoCellAnchor>
  <xdr:twoCellAnchor>
    <xdr:from>
      <xdr:col>0</xdr:col>
      <xdr:colOff>414871</xdr:colOff>
      <xdr:row>19</xdr:row>
      <xdr:rowOff>5146</xdr:rowOff>
    </xdr:from>
    <xdr:to>
      <xdr:col>2</xdr:col>
      <xdr:colOff>177805</xdr:colOff>
      <xdr:row>21</xdr:row>
      <xdr:rowOff>146055</xdr:rowOff>
    </xdr:to>
    <xdr:sp macro="" textlink="'Pivot Tables'!I5">
      <xdr:nvSpPr>
        <xdr:cNvPr id="11" name="TextBox 10">
          <a:extLst>
            <a:ext uri="{FF2B5EF4-FFF2-40B4-BE49-F238E27FC236}">
              <a16:creationId xmlns:a16="http://schemas.microsoft.com/office/drawing/2014/main" id="{DC73219F-9E95-4440-B0BA-A9B85319A3CA}"/>
            </a:ext>
          </a:extLst>
        </xdr:cNvPr>
        <xdr:cNvSpPr txBox="1"/>
      </xdr:nvSpPr>
      <xdr:spPr>
        <a:xfrm>
          <a:off x="414871" y="3521232"/>
          <a:ext cx="982134" cy="511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6529592-D90F-41D2-879A-03262EE0BA79}" type="TxLink">
            <a:rPr lang="en-US" sz="2800" b="1" i="0" u="none" strike="noStrike">
              <a:solidFill>
                <a:srgbClr val="FF9365"/>
              </a:solidFill>
              <a:latin typeface="Calibri"/>
              <a:ea typeface="Calibri"/>
              <a:cs typeface="Calibri"/>
            </a:rPr>
            <a:pPr marL="0" indent="0"/>
            <a:t>6505</a:t>
          </a:fld>
          <a:endParaRPr lang="en-GB" sz="2800" b="1" i="0" u="none" strike="noStrike">
            <a:solidFill>
              <a:srgbClr val="FF9365"/>
            </a:solidFill>
            <a:latin typeface="Calibri"/>
            <a:ea typeface="Calibri"/>
            <a:cs typeface="Calibri"/>
          </a:endParaRPr>
        </a:p>
      </xdr:txBody>
    </xdr:sp>
    <xdr:clientData/>
  </xdr:twoCellAnchor>
  <xdr:twoCellAnchor>
    <xdr:from>
      <xdr:col>7</xdr:col>
      <xdr:colOff>441782</xdr:colOff>
      <xdr:row>18</xdr:row>
      <xdr:rowOff>157845</xdr:rowOff>
    </xdr:from>
    <xdr:to>
      <xdr:col>14</xdr:col>
      <xdr:colOff>499694</xdr:colOff>
      <xdr:row>29</xdr:row>
      <xdr:rowOff>21772</xdr:rowOff>
    </xdr:to>
    <xdr:sp macro="" textlink="">
      <xdr:nvSpPr>
        <xdr:cNvPr id="12" name="Rectangle: Rounded Corners 11">
          <a:extLst>
            <a:ext uri="{FF2B5EF4-FFF2-40B4-BE49-F238E27FC236}">
              <a16:creationId xmlns:a16="http://schemas.microsoft.com/office/drawing/2014/main" id="{3AA2740F-E75E-463A-A41C-9D3E526B7F09}"/>
            </a:ext>
          </a:extLst>
        </xdr:cNvPr>
        <xdr:cNvSpPr/>
      </xdr:nvSpPr>
      <xdr:spPr>
        <a:xfrm>
          <a:off x="4708982" y="3488874"/>
          <a:ext cx="4325112" cy="1899555"/>
        </a:xfrm>
        <a:prstGeom prst="roundRect">
          <a:avLst>
            <a:gd name="adj" fmla="val 6738"/>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400" b="1">
              <a:solidFill>
                <a:schemeClr val="lt1"/>
              </a:solidFill>
              <a:latin typeface="+mn-lt"/>
              <a:ea typeface="+mn-ea"/>
              <a:cs typeface="+mn-cs"/>
            </a:rPr>
            <a:t>Attrition Rate by Tenure</a:t>
          </a:r>
        </a:p>
      </xdr:txBody>
    </xdr:sp>
    <xdr:clientData/>
  </xdr:twoCellAnchor>
  <xdr:twoCellAnchor>
    <xdr:from>
      <xdr:col>7</xdr:col>
      <xdr:colOff>456598</xdr:colOff>
      <xdr:row>7</xdr:row>
      <xdr:rowOff>163591</xdr:rowOff>
    </xdr:from>
    <xdr:to>
      <xdr:col>14</xdr:col>
      <xdr:colOff>514510</xdr:colOff>
      <xdr:row>18</xdr:row>
      <xdr:rowOff>27772</xdr:rowOff>
    </xdr:to>
    <xdr:sp macro="" textlink="">
      <xdr:nvSpPr>
        <xdr:cNvPr id="14" name="Rectangle: Rounded Corners 13">
          <a:extLst>
            <a:ext uri="{FF2B5EF4-FFF2-40B4-BE49-F238E27FC236}">
              <a16:creationId xmlns:a16="http://schemas.microsoft.com/office/drawing/2014/main" id="{C14DD16A-5D18-4B86-BCC1-1383A30F9B8B}"/>
            </a:ext>
          </a:extLst>
        </xdr:cNvPr>
        <xdr:cNvSpPr/>
      </xdr:nvSpPr>
      <xdr:spPr>
        <a:xfrm>
          <a:off x="4723798" y="1458991"/>
          <a:ext cx="4325112" cy="1899810"/>
        </a:xfrm>
        <a:prstGeom prst="roundRect">
          <a:avLst>
            <a:gd name="adj" fmla="val 7843"/>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400" b="1">
              <a:solidFill>
                <a:schemeClr val="lt1"/>
              </a:solidFill>
              <a:latin typeface="+mn-lt"/>
              <a:ea typeface="+mn-ea"/>
              <a:cs typeface="+mn-cs"/>
            </a:rPr>
            <a:t>Employees by Age Group</a:t>
          </a:r>
          <a:endParaRPr lang="en-GB" sz="1600" b="1">
            <a:solidFill>
              <a:schemeClr val="lt1"/>
            </a:solidFill>
            <a:latin typeface="+mn-lt"/>
            <a:ea typeface="+mn-ea"/>
            <a:cs typeface="+mn-cs"/>
          </a:endParaRPr>
        </a:p>
      </xdr:txBody>
    </xdr:sp>
    <xdr:clientData/>
  </xdr:twoCellAnchor>
  <xdr:twoCellAnchor editAs="oneCell">
    <xdr:from>
      <xdr:col>22</xdr:col>
      <xdr:colOff>296639</xdr:colOff>
      <xdr:row>10</xdr:row>
      <xdr:rowOff>63502</xdr:rowOff>
    </xdr:from>
    <xdr:to>
      <xdr:col>25</xdr:col>
      <xdr:colOff>331714</xdr:colOff>
      <xdr:row>17</xdr:row>
      <xdr:rowOff>38101</xdr:rowOff>
    </xdr:to>
    <mc:AlternateContent xmlns:mc="http://schemas.openxmlformats.org/markup-compatibility/2006" xmlns:a14="http://schemas.microsoft.com/office/drawing/2010/main">
      <mc:Choice Requires="a14">
        <xdr:graphicFrame macro="">
          <xdr:nvGraphicFramePr>
            <xdr:cNvPr id="16" name="Department 4">
              <a:extLst>
                <a:ext uri="{FF2B5EF4-FFF2-40B4-BE49-F238E27FC236}">
                  <a16:creationId xmlns:a16="http://schemas.microsoft.com/office/drawing/2014/main" id="{EA22A77D-1F74-4CA1-AD16-7579DF5869A3}"/>
                </a:ext>
              </a:extLst>
            </xdr:cNvPr>
            <xdr:cNvGraphicFramePr/>
          </xdr:nvGraphicFramePr>
          <xdr:xfrm>
            <a:off x="0" y="0"/>
            <a:ext cx="0" cy="0"/>
          </xdr:xfrm>
          <a:graphic>
            <a:graphicData uri="http://schemas.microsoft.com/office/drawing/2010/slicer">
              <sle:slicer xmlns:sle="http://schemas.microsoft.com/office/drawing/2010/slicer" name="Department 4"/>
            </a:graphicData>
          </a:graphic>
        </xdr:graphicFrame>
      </mc:Choice>
      <mc:Fallback xmlns="">
        <xdr:sp macro="" textlink="">
          <xdr:nvSpPr>
            <xdr:cNvPr id="0" name=""/>
            <xdr:cNvSpPr>
              <a:spLocks noTextEdit="1"/>
            </xdr:cNvSpPr>
          </xdr:nvSpPr>
          <xdr:spPr>
            <a:xfrm>
              <a:off x="13707839" y="1914073"/>
              <a:ext cx="1863875" cy="12699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307523</xdr:colOff>
      <xdr:row>18</xdr:row>
      <xdr:rowOff>36770</xdr:rowOff>
    </xdr:from>
    <xdr:to>
      <xdr:col>25</xdr:col>
      <xdr:colOff>344099</xdr:colOff>
      <xdr:row>26</xdr:row>
      <xdr:rowOff>43864</xdr:rowOff>
    </xdr:to>
    <mc:AlternateContent xmlns:mc="http://schemas.openxmlformats.org/markup-compatibility/2006" xmlns:a14="http://schemas.microsoft.com/office/drawing/2010/main">
      <mc:Choice Requires="a14">
        <xdr:graphicFrame macro="">
          <xdr:nvGraphicFramePr>
            <xdr:cNvPr id="17" name="SalarySlab 4">
              <a:extLst>
                <a:ext uri="{FF2B5EF4-FFF2-40B4-BE49-F238E27FC236}">
                  <a16:creationId xmlns:a16="http://schemas.microsoft.com/office/drawing/2014/main" id="{817C5347-BE6A-4006-966C-E49C466ACD92}"/>
                </a:ext>
              </a:extLst>
            </xdr:cNvPr>
            <xdr:cNvGraphicFramePr/>
          </xdr:nvGraphicFramePr>
          <xdr:xfrm>
            <a:off x="0" y="0"/>
            <a:ext cx="0" cy="0"/>
          </xdr:xfrm>
          <a:graphic>
            <a:graphicData uri="http://schemas.microsoft.com/office/drawing/2010/slicer">
              <sle:slicer xmlns:sle="http://schemas.microsoft.com/office/drawing/2010/slicer" name="SalarySlab 4"/>
            </a:graphicData>
          </a:graphic>
        </xdr:graphicFrame>
      </mc:Choice>
      <mc:Fallback xmlns="">
        <xdr:sp macro="" textlink="">
          <xdr:nvSpPr>
            <xdr:cNvPr id="0" name=""/>
            <xdr:cNvSpPr>
              <a:spLocks noTextEdit="1"/>
            </xdr:cNvSpPr>
          </xdr:nvSpPr>
          <xdr:spPr>
            <a:xfrm>
              <a:off x="13718723" y="3367799"/>
              <a:ext cx="1865376" cy="148755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286358</xdr:colOff>
      <xdr:row>1</xdr:row>
      <xdr:rowOff>50497</xdr:rowOff>
    </xdr:from>
    <xdr:to>
      <xdr:col>25</xdr:col>
      <xdr:colOff>255878</xdr:colOff>
      <xdr:row>7</xdr:row>
      <xdr:rowOff>37434</xdr:rowOff>
    </xdr:to>
    <xdr:sp macro="" textlink="">
      <xdr:nvSpPr>
        <xdr:cNvPr id="18" name="Rectangle: Rounded Corners 17">
          <a:extLst>
            <a:ext uri="{FF2B5EF4-FFF2-40B4-BE49-F238E27FC236}">
              <a16:creationId xmlns:a16="http://schemas.microsoft.com/office/drawing/2014/main" id="{CDB6AF1F-3569-41B2-8E61-7BA8494571DF}"/>
            </a:ext>
          </a:extLst>
        </xdr:cNvPr>
        <xdr:cNvSpPr/>
      </xdr:nvSpPr>
      <xdr:spPr>
        <a:xfrm>
          <a:off x="14307158" y="235554"/>
          <a:ext cx="1188720" cy="1097280"/>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b="1">
              <a:solidFill>
                <a:srgbClr val="FF9365"/>
              </a:solidFill>
              <a:latin typeface="+mn-lt"/>
              <a:ea typeface="+mn-ea"/>
              <a:cs typeface="+mn-cs"/>
            </a:rPr>
            <a:t>Clear Filters</a:t>
          </a:r>
          <a:endParaRPr lang="en-GB" sz="1400" b="1">
            <a:solidFill>
              <a:srgbClr val="FF9365"/>
            </a:solidFill>
            <a:latin typeface="+mn-lt"/>
            <a:ea typeface="+mn-ea"/>
            <a:cs typeface="+mn-cs"/>
          </a:endParaRPr>
        </a:p>
      </xdr:txBody>
    </xdr:sp>
    <xdr:clientData/>
  </xdr:twoCellAnchor>
  <xdr:twoCellAnchor>
    <xdr:from>
      <xdr:col>24</xdr:col>
      <xdr:colOff>21774</xdr:colOff>
      <xdr:row>3</xdr:row>
      <xdr:rowOff>87085</xdr:rowOff>
    </xdr:from>
    <xdr:to>
      <xdr:col>24</xdr:col>
      <xdr:colOff>521906</xdr:colOff>
      <xdr:row>6</xdr:row>
      <xdr:rowOff>32045</xdr:rowOff>
    </xdr:to>
    <xdr:pic macro="[0]!Clear_Filter">
      <xdr:nvPicPr>
        <xdr:cNvPr id="19" name="Picture 18">
          <a:extLst>
            <a:ext uri="{FF2B5EF4-FFF2-40B4-BE49-F238E27FC236}">
              <a16:creationId xmlns:a16="http://schemas.microsoft.com/office/drawing/2014/main" id="{E31B40AC-359D-4AFE-9FB2-8C4F0BA084F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652174" y="642256"/>
          <a:ext cx="500132" cy="500132"/>
        </a:xfrm>
        <a:prstGeom prst="rect">
          <a:avLst/>
        </a:prstGeom>
      </xdr:spPr>
    </xdr:pic>
    <xdr:clientData/>
  </xdr:twoCellAnchor>
  <xdr:twoCellAnchor>
    <xdr:from>
      <xdr:col>15</xdr:col>
      <xdr:colOff>97970</xdr:colOff>
      <xdr:row>7</xdr:row>
      <xdr:rowOff>163287</xdr:rowOff>
    </xdr:from>
    <xdr:to>
      <xdr:col>22</xdr:col>
      <xdr:colOff>159695</xdr:colOff>
      <xdr:row>18</xdr:row>
      <xdr:rowOff>29610</xdr:rowOff>
    </xdr:to>
    <xdr:sp macro="" textlink="">
      <xdr:nvSpPr>
        <xdr:cNvPr id="20" name="Rectangle: Rounded Corners 19">
          <a:extLst>
            <a:ext uri="{FF2B5EF4-FFF2-40B4-BE49-F238E27FC236}">
              <a16:creationId xmlns:a16="http://schemas.microsoft.com/office/drawing/2014/main" id="{94C5017A-7D05-458D-8B29-0BF19C623BCA}"/>
            </a:ext>
          </a:extLst>
        </xdr:cNvPr>
        <xdr:cNvSpPr/>
      </xdr:nvSpPr>
      <xdr:spPr>
        <a:xfrm>
          <a:off x="9241970" y="1458687"/>
          <a:ext cx="4328925" cy="1901952"/>
        </a:xfrm>
        <a:prstGeom prst="roundRect">
          <a:avLst>
            <a:gd name="adj" fmla="val 7843"/>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400" b="1">
              <a:solidFill>
                <a:schemeClr val="lt1"/>
              </a:solidFill>
              <a:latin typeface="+mn-lt"/>
              <a:ea typeface="+mn-ea"/>
              <a:cs typeface="+mn-cs"/>
            </a:rPr>
            <a:t>Attrition Rate by </a:t>
          </a:r>
          <a:r>
            <a:rPr lang="en-GB" sz="1400" b="1">
              <a:solidFill>
                <a:schemeClr val="lt1"/>
              </a:solidFill>
              <a:effectLst/>
              <a:latin typeface="+mn-lt"/>
              <a:ea typeface="+mn-ea"/>
              <a:cs typeface="+mn-cs"/>
            </a:rPr>
            <a:t>Age Group</a:t>
          </a:r>
          <a:endParaRPr lang="en-GB" sz="1400" b="1">
            <a:solidFill>
              <a:schemeClr val="lt1"/>
            </a:solidFill>
            <a:latin typeface="+mn-lt"/>
            <a:ea typeface="+mn-ea"/>
            <a:cs typeface="+mn-cs"/>
          </a:endParaRPr>
        </a:p>
      </xdr:txBody>
    </xdr:sp>
    <xdr:clientData/>
  </xdr:twoCellAnchor>
  <xdr:twoCellAnchor editAs="oneCell">
    <xdr:from>
      <xdr:col>1</xdr:col>
      <xdr:colOff>40985</xdr:colOff>
      <xdr:row>1</xdr:row>
      <xdr:rowOff>48882</xdr:rowOff>
    </xdr:from>
    <xdr:to>
      <xdr:col>2</xdr:col>
      <xdr:colOff>528665</xdr:colOff>
      <xdr:row>7</xdr:row>
      <xdr:rowOff>34564</xdr:rowOff>
    </xdr:to>
    <xdr:pic>
      <xdr:nvPicPr>
        <xdr:cNvPr id="21" name="Picture 20">
          <a:extLst>
            <a:ext uri="{FF2B5EF4-FFF2-40B4-BE49-F238E27FC236}">
              <a16:creationId xmlns:a16="http://schemas.microsoft.com/office/drawing/2014/main" id="{72746921-4F95-4CE6-9B08-9CF9688DACA0}"/>
            </a:ext>
          </a:extLst>
        </xdr:cNvPr>
        <xdr:cNvPicPr>
          <a:picLocks noChangeAspect="1"/>
        </xdr:cNvPicPr>
      </xdr:nvPicPr>
      <xdr:blipFill>
        <a:blip xmlns:r="http://schemas.openxmlformats.org/officeDocument/2006/relationships" r:embed="rId3">
          <a:duotone>
            <a:prstClr val="black"/>
            <a:srgbClr val="C4C7F2">
              <a:tint val="45000"/>
              <a:satMod val="400000"/>
            </a:srgbClr>
          </a:duotone>
          <a:extLst>
            <a:ext uri="{28A0092B-C50C-407E-A947-70E740481C1C}">
              <a14:useLocalDpi xmlns:a14="http://schemas.microsoft.com/office/drawing/2010/main" val="0"/>
            </a:ext>
          </a:extLst>
        </a:blip>
        <a:stretch>
          <a:fillRect/>
        </a:stretch>
      </xdr:blipFill>
      <xdr:spPr>
        <a:xfrm>
          <a:off x="650585" y="233939"/>
          <a:ext cx="1097280" cy="1096025"/>
        </a:xfrm>
        <a:prstGeom prst="roundRect">
          <a:avLst/>
        </a:prstGeom>
        <a:ln>
          <a:solidFill>
            <a:srgbClr val="C4C7F2"/>
          </a:solidFill>
        </a:ln>
      </xdr:spPr>
    </xdr:pic>
    <xdr:clientData/>
  </xdr:twoCellAnchor>
  <xdr:twoCellAnchor editAs="oneCell">
    <xdr:from>
      <xdr:col>12</xdr:col>
      <xdr:colOff>153685</xdr:colOff>
      <xdr:row>1</xdr:row>
      <xdr:rowOff>137746</xdr:rowOff>
    </xdr:from>
    <xdr:to>
      <xdr:col>13</xdr:col>
      <xdr:colOff>19213</xdr:colOff>
      <xdr:row>4</xdr:row>
      <xdr:rowOff>68019</xdr:rowOff>
    </xdr:to>
    <xdr:pic>
      <xdr:nvPicPr>
        <xdr:cNvPr id="22" name="Picture 21">
          <a:extLst>
            <a:ext uri="{FF2B5EF4-FFF2-40B4-BE49-F238E27FC236}">
              <a16:creationId xmlns:a16="http://schemas.microsoft.com/office/drawing/2014/main" id="{D128B173-1446-409A-861C-83B955D46E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468885" y="322803"/>
          <a:ext cx="475128" cy="485445"/>
        </a:xfrm>
        <a:prstGeom prst="rect">
          <a:avLst/>
        </a:prstGeom>
      </xdr:spPr>
    </xdr:pic>
    <xdr:clientData/>
  </xdr:twoCellAnchor>
  <xdr:twoCellAnchor>
    <xdr:from>
      <xdr:col>15</xdr:col>
      <xdr:colOff>264747</xdr:colOff>
      <xdr:row>1</xdr:row>
      <xdr:rowOff>67309</xdr:rowOff>
    </xdr:from>
    <xdr:to>
      <xdr:col>17</xdr:col>
      <xdr:colOff>566060</xdr:colOff>
      <xdr:row>6</xdr:row>
      <xdr:rowOff>1559</xdr:rowOff>
    </xdr:to>
    <xdr:sp macro="" textlink="">
      <xdr:nvSpPr>
        <xdr:cNvPr id="23" name="Rectangle: Top Corners Rounded 22">
          <a:hlinkClick xmlns:r="http://schemas.openxmlformats.org/officeDocument/2006/relationships" r:id="rId5"/>
          <a:extLst>
            <a:ext uri="{FF2B5EF4-FFF2-40B4-BE49-F238E27FC236}">
              <a16:creationId xmlns:a16="http://schemas.microsoft.com/office/drawing/2014/main" id="{1F15F77A-1478-46CE-9E7F-E9BC9DEC7871}"/>
            </a:ext>
          </a:extLst>
        </xdr:cNvPr>
        <xdr:cNvSpPr/>
      </xdr:nvSpPr>
      <xdr:spPr>
        <a:xfrm>
          <a:off x="9408747" y="252366"/>
          <a:ext cx="1520513" cy="859536"/>
        </a:xfrm>
        <a:prstGeom prst="round2SameRect">
          <a:avLst/>
        </a:prstGeom>
        <a:solidFill>
          <a:srgbClr val="2E24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GB" sz="1800" b="1">
              <a:solidFill>
                <a:schemeClr val="lt1"/>
              </a:solidFill>
              <a:latin typeface="+mn-lt"/>
              <a:ea typeface="+mn-ea"/>
              <a:cs typeface="+mn-cs"/>
            </a:rPr>
            <a:t>Departments</a:t>
          </a:r>
        </a:p>
      </xdr:txBody>
    </xdr:sp>
    <xdr:clientData/>
  </xdr:twoCellAnchor>
  <xdr:twoCellAnchor editAs="oneCell">
    <xdr:from>
      <xdr:col>16</xdr:col>
      <xdr:colOff>171615</xdr:colOff>
      <xdr:row>1</xdr:row>
      <xdr:rowOff>78196</xdr:rowOff>
    </xdr:from>
    <xdr:to>
      <xdr:col>17</xdr:col>
      <xdr:colOff>99897</xdr:colOff>
      <xdr:row>4</xdr:row>
      <xdr:rowOff>78196</xdr:rowOff>
    </xdr:to>
    <xdr:pic>
      <xdr:nvPicPr>
        <xdr:cNvPr id="24" name="Picture 23">
          <a:extLst>
            <a:ext uri="{FF2B5EF4-FFF2-40B4-BE49-F238E27FC236}">
              <a16:creationId xmlns:a16="http://schemas.microsoft.com/office/drawing/2014/main" id="{60FDC1CF-A2A9-4FB8-A998-065A99ADFC7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925215" y="263253"/>
          <a:ext cx="537882" cy="555172"/>
        </a:xfrm>
        <a:prstGeom prst="rect">
          <a:avLst/>
        </a:prstGeom>
      </xdr:spPr>
    </xdr:pic>
    <xdr:clientData/>
  </xdr:twoCellAnchor>
  <xdr:twoCellAnchor>
    <xdr:from>
      <xdr:col>19</xdr:col>
      <xdr:colOff>291642</xdr:colOff>
      <xdr:row>1</xdr:row>
      <xdr:rowOff>69229</xdr:rowOff>
    </xdr:from>
    <xdr:to>
      <xdr:col>21</xdr:col>
      <xdr:colOff>592955</xdr:colOff>
      <xdr:row>6</xdr:row>
      <xdr:rowOff>15720</xdr:rowOff>
    </xdr:to>
    <xdr:sp macro="" textlink="">
      <xdr:nvSpPr>
        <xdr:cNvPr id="25" name="Rectangle: Top Corners Rounded 24">
          <a:hlinkClick xmlns:r="http://schemas.openxmlformats.org/officeDocument/2006/relationships" r:id="rId7"/>
          <a:extLst>
            <a:ext uri="{FF2B5EF4-FFF2-40B4-BE49-F238E27FC236}">
              <a16:creationId xmlns:a16="http://schemas.microsoft.com/office/drawing/2014/main" id="{03F07A2E-7650-47EC-8535-B5188D63C6F1}"/>
            </a:ext>
          </a:extLst>
        </xdr:cNvPr>
        <xdr:cNvSpPr/>
      </xdr:nvSpPr>
      <xdr:spPr>
        <a:xfrm>
          <a:off x="11874042" y="255496"/>
          <a:ext cx="1520513" cy="877824"/>
        </a:xfrm>
        <a:prstGeom prst="round2SameRect">
          <a:avLst/>
        </a:prstGeom>
        <a:solidFill>
          <a:srgbClr val="C4C7F2"/>
        </a:solidFill>
        <a:ln>
          <a:solidFill>
            <a:srgbClr val="C4C7F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GB" sz="1800" b="1">
              <a:solidFill>
                <a:srgbClr val="2E2473"/>
              </a:solidFill>
              <a:latin typeface="+mn-lt"/>
              <a:ea typeface="+mn-ea"/>
              <a:cs typeface="+mn-cs"/>
            </a:rPr>
            <a:t>Employees</a:t>
          </a:r>
        </a:p>
      </xdr:txBody>
    </xdr:sp>
    <xdr:clientData/>
  </xdr:twoCellAnchor>
  <xdr:twoCellAnchor editAs="oneCell">
    <xdr:from>
      <xdr:col>20</xdr:col>
      <xdr:colOff>207472</xdr:colOff>
      <xdr:row>1</xdr:row>
      <xdr:rowOff>105087</xdr:rowOff>
    </xdr:from>
    <xdr:to>
      <xdr:col>21</xdr:col>
      <xdr:colOff>100575</xdr:colOff>
      <xdr:row>4</xdr:row>
      <xdr:rowOff>69908</xdr:rowOff>
    </xdr:to>
    <xdr:pic>
      <xdr:nvPicPr>
        <xdr:cNvPr id="26" name="Picture 25">
          <a:extLst>
            <a:ext uri="{FF2B5EF4-FFF2-40B4-BE49-F238E27FC236}">
              <a16:creationId xmlns:a16="http://schemas.microsoft.com/office/drawing/2014/main" id="{1C9E153F-E652-4BF2-B148-D8D0CCA62C1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399472" y="290144"/>
          <a:ext cx="502703" cy="519993"/>
        </a:xfrm>
        <a:prstGeom prst="rect">
          <a:avLst/>
        </a:prstGeom>
      </xdr:spPr>
    </xdr:pic>
    <xdr:clientData/>
  </xdr:twoCellAnchor>
  <xdr:twoCellAnchor>
    <xdr:from>
      <xdr:col>0</xdr:col>
      <xdr:colOff>295431</xdr:colOff>
      <xdr:row>23</xdr:row>
      <xdr:rowOff>182944</xdr:rowOff>
    </xdr:from>
    <xdr:to>
      <xdr:col>3</xdr:col>
      <xdr:colOff>337461</xdr:colOff>
      <xdr:row>28</xdr:row>
      <xdr:rowOff>53404</xdr:rowOff>
    </xdr:to>
    <xdr:sp macro="" textlink="">
      <xdr:nvSpPr>
        <xdr:cNvPr id="27" name="Rectangle: Rounded Corners 11">
          <a:extLst>
            <a:ext uri="{FF2B5EF4-FFF2-40B4-BE49-F238E27FC236}">
              <a16:creationId xmlns:a16="http://schemas.microsoft.com/office/drawing/2014/main" id="{EEB80AC9-55F3-4347-9D9F-E2A220CFB62C}"/>
            </a:ext>
          </a:extLst>
        </xdr:cNvPr>
        <xdr:cNvSpPr/>
      </xdr:nvSpPr>
      <xdr:spPr>
        <a:xfrm>
          <a:off x="295431" y="4439258"/>
          <a:ext cx="1870830" cy="795746"/>
        </a:xfrm>
        <a:prstGeom prst="roundRect">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GB" sz="1400" b="0">
              <a:solidFill>
                <a:schemeClr val="lt1"/>
              </a:solidFill>
              <a:latin typeface="+mn-lt"/>
              <a:ea typeface="+mn-ea"/>
              <a:cs typeface="+mn-cs"/>
            </a:rPr>
            <a:t>Avg Tenure</a:t>
          </a:r>
        </a:p>
      </xdr:txBody>
    </xdr:sp>
    <xdr:clientData/>
  </xdr:twoCellAnchor>
  <xdr:twoCellAnchor>
    <xdr:from>
      <xdr:col>0</xdr:col>
      <xdr:colOff>403985</xdr:colOff>
      <xdr:row>24</xdr:row>
      <xdr:rowOff>21474</xdr:rowOff>
    </xdr:from>
    <xdr:to>
      <xdr:col>2</xdr:col>
      <xdr:colOff>166919</xdr:colOff>
      <xdr:row>26</xdr:row>
      <xdr:rowOff>162383</xdr:rowOff>
    </xdr:to>
    <xdr:sp macro="" textlink="'Pivot Tables'!BQ5">
      <xdr:nvSpPr>
        <xdr:cNvPr id="28" name="TextBox 27">
          <a:extLst>
            <a:ext uri="{FF2B5EF4-FFF2-40B4-BE49-F238E27FC236}">
              <a16:creationId xmlns:a16="http://schemas.microsoft.com/office/drawing/2014/main" id="{B494AD85-56D6-47F4-9756-471BC059CE8A}"/>
            </a:ext>
          </a:extLst>
        </xdr:cNvPr>
        <xdr:cNvSpPr txBox="1"/>
      </xdr:nvSpPr>
      <xdr:spPr>
        <a:xfrm>
          <a:off x="403985" y="4462845"/>
          <a:ext cx="982134" cy="511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DAC02A25-B597-4332-B58C-E5B89D3C82C3}" type="TxLink">
            <a:rPr lang="en-US" sz="2800" b="1" i="0" u="none" strike="noStrike">
              <a:solidFill>
                <a:srgbClr val="FF9365"/>
              </a:solidFill>
              <a:latin typeface="Calibri"/>
              <a:ea typeface="Calibri"/>
              <a:cs typeface="Calibri"/>
            </a:rPr>
            <a:pPr marL="0" indent="0"/>
            <a:t>7</a:t>
          </a:fld>
          <a:endParaRPr lang="en-US" sz="2800" b="1" i="0" u="none" strike="noStrike">
            <a:solidFill>
              <a:srgbClr val="FF9365"/>
            </a:solidFill>
            <a:latin typeface="Calibri"/>
            <a:ea typeface="Calibri"/>
            <a:cs typeface="Calibri"/>
          </a:endParaRPr>
        </a:p>
      </xdr:txBody>
    </xdr:sp>
    <xdr:clientData/>
  </xdr:twoCellAnchor>
  <xdr:twoCellAnchor>
    <xdr:from>
      <xdr:col>3</xdr:col>
      <xdr:colOff>517981</xdr:colOff>
      <xdr:row>7</xdr:row>
      <xdr:rowOff>157845</xdr:rowOff>
    </xdr:from>
    <xdr:to>
      <xdr:col>7</xdr:col>
      <xdr:colOff>270163</xdr:colOff>
      <xdr:row>18</xdr:row>
      <xdr:rowOff>45719</xdr:rowOff>
    </xdr:to>
    <xdr:sp macro="" textlink="">
      <xdr:nvSpPr>
        <xdr:cNvPr id="13" name="Rectangle: Rounded Corners 12">
          <a:extLst>
            <a:ext uri="{FF2B5EF4-FFF2-40B4-BE49-F238E27FC236}">
              <a16:creationId xmlns:a16="http://schemas.microsoft.com/office/drawing/2014/main" id="{C60D609E-36D9-4FCF-AF6A-D988516D1CA9}"/>
            </a:ext>
          </a:extLst>
        </xdr:cNvPr>
        <xdr:cNvSpPr/>
      </xdr:nvSpPr>
      <xdr:spPr>
        <a:xfrm>
          <a:off x="2346781" y="1453245"/>
          <a:ext cx="2190582" cy="1923503"/>
        </a:xfrm>
        <a:prstGeom prst="roundRect">
          <a:avLst>
            <a:gd name="adj" fmla="val 6738"/>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400" b="1">
              <a:solidFill>
                <a:schemeClr val="lt1"/>
              </a:solidFill>
              <a:latin typeface="+mn-lt"/>
              <a:ea typeface="+mn-ea"/>
              <a:cs typeface="+mn-cs"/>
            </a:rPr>
            <a:t>Employees by Gender</a:t>
          </a:r>
        </a:p>
      </xdr:txBody>
    </xdr:sp>
    <xdr:clientData/>
  </xdr:twoCellAnchor>
  <xdr:twoCellAnchor>
    <xdr:from>
      <xdr:col>3</xdr:col>
      <xdr:colOff>528866</xdr:colOff>
      <xdr:row>18</xdr:row>
      <xdr:rowOff>146959</xdr:rowOff>
    </xdr:from>
    <xdr:to>
      <xdr:col>7</xdr:col>
      <xdr:colOff>285026</xdr:colOff>
      <xdr:row>29</xdr:row>
      <xdr:rowOff>34834</xdr:rowOff>
    </xdr:to>
    <xdr:sp macro="" textlink="">
      <xdr:nvSpPr>
        <xdr:cNvPr id="15" name="Rectangle: Rounded Corners 14">
          <a:extLst>
            <a:ext uri="{FF2B5EF4-FFF2-40B4-BE49-F238E27FC236}">
              <a16:creationId xmlns:a16="http://schemas.microsoft.com/office/drawing/2014/main" id="{1EE136BA-11F8-4E13-AF58-6CFE6C200383}"/>
            </a:ext>
          </a:extLst>
        </xdr:cNvPr>
        <xdr:cNvSpPr/>
      </xdr:nvSpPr>
      <xdr:spPr>
        <a:xfrm>
          <a:off x="2357666" y="3477988"/>
          <a:ext cx="2194560" cy="1923503"/>
        </a:xfrm>
        <a:prstGeom prst="roundRect">
          <a:avLst>
            <a:gd name="adj" fmla="val 6738"/>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400" b="1">
              <a:solidFill>
                <a:schemeClr val="lt1"/>
              </a:solidFill>
              <a:latin typeface="+mn-lt"/>
              <a:ea typeface="+mn-ea"/>
              <a:cs typeface="+mn-cs"/>
            </a:rPr>
            <a:t>Stay</a:t>
          </a:r>
          <a:r>
            <a:rPr lang="en-GB" sz="1400" b="1" baseline="0">
              <a:solidFill>
                <a:schemeClr val="lt1"/>
              </a:solidFill>
              <a:latin typeface="+mn-lt"/>
              <a:ea typeface="+mn-ea"/>
              <a:cs typeface="+mn-cs"/>
            </a:rPr>
            <a:t> vs leave</a:t>
          </a:r>
          <a:endParaRPr lang="en-GB" sz="1400" b="1">
            <a:solidFill>
              <a:schemeClr val="lt1"/>
            </a:solidFill>
            <a:latin typeface="+mn-lt"/>
            <a:ea typeface="+mn-ea"/>
            <a:cs typeface="+mn-cs"/>
          </a:endParaRPr>
        </a:p>
      </xdr:txBody>
    </xdr:sp>
    <xdr:clientData/>
  </xdr:twoCellAnchor>
  <xdr:twoCellAnchor>
    <xdr:from>
      <xdr:col>3</xdr:col>
      <xdr:colOff>507095</xdr:colOff>
      <xdr:row>10</xdr:row>
      <xdr:rowOff>21772</xdr:rowOff>
    </xdr:from>
    <xdr:to>
      <xdr:col>7</xdr:col>
      <xdr:colOff>315686</xdr:colOff>
      <xdr:row>18</xdr:row>
      <xdr:rowOff>12249</xdr:rowOff>
    </xdr:to>
    <xdr:graphicFrame macro="">
      <xdr:nvGraphicFramePr>
        <xdr:cNvPr id="29" name="Chart 28">
          <a:extLst>
            <a:ext uri="{FF2B5EF4-FFF2-40B4-BE49-F238E27FC236}">
              <a16:creationId xmlns:a16="http://schemas.microsoft.com/office/drawing/2014/main" id="{A6341CEC-89B8-4A1C-9099-79D9E47FA5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398239</xdr:colOff>
      <xdr:row>20</xdr:row>
      <xdr:rowOff>70759</xdr:rowOff>
    </xdr:from>
    <xdr:to>
      <xdr:col>7</xdr:col>
      <xdr:colOff>357728</xdr:colOff>
      <xdr:row>29</xdr:row>
      <xdr:rowOff>43543</xdr:rowOff>
    </xdr:to>
    <xdr:graphicFrame macro="">
      <xdr:nvGraphicFramePr>
        <xdr:cNvPr id="30" name="Chart 29">
          <a:extLst>
            <a:ext uri="{FF2B5EF4-FFF2-40B4-BE49-F238E27FC236}">
              <a16:creationId xmlns:a16="http://schemas.microsoft.com/office/drawing/2014/main" id="{6D91B619-956B-407C-A815-A00583933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435427</xdr:colOff>
      <xdr:row>10</xdr:row>
      <xdr:rowOff>108859</xdr:rowOff>
    </xdr:from>
    <xdr:to>
      <xdr:col>14</xdr:col>
      <xdr:colOff>555169</xdr:colOff>
      <xdr:row>18</xdr:row>
      <xdr:rowOff>1</xdr:rowOff>
    </xdr:to>
    <xdr:graphicFrame macro="">
      <xdr:nvGraphicFramePr>
        <xdr:cNvPr id="31" name="Chart 30">
          <a:extLst>
            <a:ext uri="{FF2B5EF4-FFF2-40B4-BE49-F238E27FC236}">
              <a16:creationId xmlns:a16="http://schemas.microsoft.com/office/drawing/2014/main" id="{45977228-30B8-430C-8654-82045BB123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539751</xdr:colOff>
      <xdr:row>20</xdr:row>
      <xdr:rowOff>48988</xdr:rowOff>
    </xdr:from>
    <xdr:to>
      <xdr:col>14</xdr:col>
      <xdr:colOff>326570</xdr:colOff>
      <xdr:row>29</xdr:row>
      <xdr:rowOff>7486</xdr:rowOff>
    </xdr:to>
    <xdr:graphicFrame macro="">
      <xdr:nvGraphicFramePr>
        <xdr:cNvPr id="32" name="Chart 31">
          <a:extLst>
            <a:ext uri="{FF2B5EF4-FFF2-40B4-BE49-F238E27FC236}">
              <a16:creationId xmlns:a16="http://schemas.microsoft.com/office/drawing/2014/main" id="{4C24CB50-4DE9-43B5-B943-8AD948AFBC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195943</xdr:colOff>
      <xdr:row>10</xdr:row>
      <xdr:rowOff>76201</xdr:rowOff>
    </xdr:from>
    <xdr:to>
      <xdr:col>22</xdr:col>
      <xdr:colOff>76200</xdr:colOff>
      <xdr:row>18</xdr:row>
      <xdr:rowOff>5443</xdr:rowOff>
    </xdr:to>
    <xdr:graphicFrame macro="">
      <xdr:nvGraphicFramePr>
        <xdr:cNvPr id="35" name="Chart 34">
          <a:extLst>
            <a:ext uri="{FF2B5EF4-FFF2-40B4-BE49-F238E27FC236}">
              <a16:creationId xmlns:a16="http://schemas.microsoft.com/office/drawing/2014/main" id="{B4B31835-0BB9-4B24-A860-FCB6F5A36A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104325</xdr:colOff>
      <xdr:row>19</xdr:row>
      <xdr:rowOff>16331</xdr:rowOff>
    </xdr:from>
    <xdr:to>
      <xdr:col>22</xdr:col>
      <xdr:colOff>162237</xdr:colOff>
      <xdr:row>29</xdr:row>
      <xdr:rowOff>65315</xdr:rowOff>
    </xdr:to>
    <xdr:sp macro="" textlink="">
      <xdr:nvSpPr>
        <xdr:cNvPr id="37" name="Rectangle: Rounded Corners 36">
          <a:extLst>
            <a:ext uri="{FF2B5EF4-FFF2-40B4-BE49-F238E27FC236}">
              <a16:creationId xmlns:a16="http://schemas.microsoft.com/office/drawing/2014/main" id="{D509B435-06BA-43CD-A450-C8AD462593EF}"/>
            </a:ext>
          </a:extLst>
        </xdr:cNvPr>
        <xdr:cNvSpPr/>
      </xdr:nvSpPr>
      <xdr:spPr>
        <a:xfrm>
          <a:off x="9248325" y="3532417"/>
          <a:ext cx="4325112" cy="1899555"/>
        </a:xfrm>
        <a:prstGeom prst="roundRect">
          <a:avLst>
            <a:gd name="adj" fmla="val 6738"/>
          </a:avLst>
        </a:prstGeom>
        <a:solidFill>
          <a:srgbClr val="090126"/>
        </a:solidFill>
        <a:ln w="28575">
          <a:solidFill>
            <a:srgbClr val="2E2473"/>
          </a:solidFill>
        </a:ln>
        <a:effectLst>
          <a:glow rad="63500">
            <a:srgbClr val="2E2473">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400" b="1">
              <a:solidFill>
                <a:schemeClr val="lt1"/>
              </a:solidFill>
              <a:latin typeface="+mn-lt"/>
              <a:ea typeface="+mn-ea"/>
              <a:cs typeface="+mn-cs"/>
            </a:rPr>
            <a:t>Avg Monthly Income by Job Level</a:t>
          </a:r>
        </a:p>
      </xdr:txBody>
    </xdr:sp>
    <xdr:clientData/>
  </xdr:twoCellAnchor>
  <xdr:twoCellAnchor>
    <xdr:from>
      <xdr:col>15</xdr:col>
      <xdr:colOff>547311</xdr:colOff>
      <xdr:row>20</xdr:row>
      <xdr:rowOff>152399</xdr:rowOff>
    </xdr:from>
    <xdr:to>
      <xdr:col>22</xdr:col>
      <xdr:colOff>293913</xdr:colOff>
      <xdr:row>29</xdr:row>
      <xdr:rowOff>0</xdr:rowOff>
    </xdr:to>
    <xdr:graphicFrame macro="">
      <xdr:nvGraphicFramePr>
        <xdr:cNvPr id="36" name="Chart 35">
          <a:extLst>
            <a:ext uri="{FF2B5EF4-FFF2-40B4-BE49-F238E27FC236}">
              <a16:creationId xmlns:a16="http://schemas.microsoft.com/office/drawing/2014/main" id="{6A9D4D07-1C81-4F49-85C0-2535B47E00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7789352" backgroundQuery="1" createdVersion="8" refreshedVersion="8" minRefreshableVersion="3" recordCount="0" supportSubquery="1" supportAdvancedDrill="1" xr:uid="{00000000-000A-0000-FFFF-FFFF00000000}">
  <cacheSource type="external" connectionId="3"/>
  <cacheFields count="2">
    <cacheField name="[Measures].[Avg Monthly Income]" caption="Avg Monthly Income" numFmtId="0" hierarchy="43" level="32767"/>
    <cacheField name="[HR_Analytics].[Department].[Department]" caption="Department" numFmtId="0" hierarchy="6" level="1">
      <sharedItems count="3">
        <s v="Human Resources"/>
        <s v="Research &amp; Development"/>
        <s v="Sales"/>
      </sharedItems>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oneField="1">
      <fieldsUsage count="1">
        <fieldUsage x="0"/>
      </fieldsUsage>
    </cacheHierarchy>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78356481" backgroundQuery="1" createdVersion="8" refreshedVersion="8" minRefreshableVersion="3" recordCount="0" supportSubquery="1" supportAdvancedDrill="1" xr:uid="{00000000-000A-0000-FFFF-FFFF01000000}">
  <cacheSource type="external" connectionId="3"/>
  <cacheFields count="3">
    <cacheField name="[Measures].[Attrition Rate]" caption="Attrition Rate" numFmtId="0" hierarchy="40" level="32767"/>
    <cacheField name="[HR_Analytics].[JobRole].[JobRole]" caption="JobRole" numFmtId="0" hierarchy="17" level="1">
      <sharedItems count="9">
        <s v="Healthcare Representative"/>
        <s v="Human Resources"/>
        <s v="Laboratory Technician"/>
        <s v="Manager"/>
        <s v="Manufacturing Director"/>
        <s v="Research Director"/>
        <s v="Research Scientist"/>
        <s v="Sales Executive"/>
        <s v="Sales Representative"/>
      </sharedItems>
    </cacheField>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2" memberValueDatatype="130" unbalanced="0">
      <fieldsUsage count="2">
        <fieldUsage x="-1"/>
        <fieldUsage x="1"/>
      </fieldsUsage>
    </cacheHierarchy>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oneField="1">
      <fieldsUsage count="1">
        <fieldUsage x="0"/>
      </fieldsUsage>
    </cacheHierarchy>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7847222" backgroundQuery="1" createdVersion="8" refreshedVersion="8" minRefreshableVersion="3" recordCount="0" supportSubquery="1" supportAdvancedDrill="1" xr:uid="{00000000-000A-0000-FFFF-FFFF02000000}">
  <cacheSource type="external" connectionId="3"/>
  <cacheFields count="2">
    <cacheField name="[Measures].[Attrition Rate]" caption="Attrition Rate" numFmtId="0" hierarchy="40"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oneField="1">
      <fieldsUsage count="1">
        <fieldUsage x="0"/>
      </fieldsUsage>
    </cacheHierarchy>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78587966" backgroundQuery="1" createdVersion="8" refreshedVersion="8" minRefreshableVersion="3" recordCount="0" supportSubquery="1" supportAdvancedDrill="1" xr:uid="{00000000-000A-0000-FFFF-FFFF03000000}">
  <cacheSource type="external" connectionId="3"/>
  <cacheFields count="2">
    <cacheField name="[Measures].[Avg Monthly Income]" caption="Avg Monthly Income" numFmtId="0" hierarchy="43"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oneField="1">
      <fieldsUsage count="1">
        <fieldUsage x="0"/>
      </fieldsUsage>
    </cacheHierarchy>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78819443" backgroundQuery="1" createdVersion="8" refreshedVersion="8" minRefreshableVersion="3" recordCount="0" supportSubquery="1" supportAdvancedDrill="1" xr:uid="{00000000-000A-0000-FFFF-FFFF04000000}">
  <cacheSource type="external" connectionId="3"/>
  <cacheFields count="2">
    <cacheField name="[Measures].[Overtime Rate ]" caption="Overtime Rate " numFmtId="0" hierarchy="41"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oneField="1">
      <fieldsUsage count="1">
        <fieldUsage x="0"/>
      </fieldsUsage>
    </cacheHierarchy>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79282405" backgroundQuery="1" createdVersion="8" refreshedVersion="8" minRefreshableVersion="3" recordCount="0" supportSubquery="1" supportAdvancedDrill="1" xr:uid="{00000000-000A-0000-FFFF-FFFF05000000}">
  <cacheSource type="external" connectionId="3"/>
  <cacheFields count="3">
    <cacheField name="[HR_Analytics].[JobRole].[JobRole]" caption="JobRole" numFmtId="0" hierarchy="17" level="1">
      <sharedItems count="9">
        <s v="Healthcare Representative"/>
        <s v="Human Resources"/>
        <s v="Laboratory Technician"/>
        <s v="Manager"/>
        <s v="Manufacturing Director"/>
        <s v="Research Director"/>
        <s v="Research Scientist"/>
        <s v="Sales Executive"/>
        <s v="Sales Representative"/>
      </sharedItems>
    </cacheField>
    <cacheField name="[Measures].[Overtime Rate ]" caption="Overtime Rate " numFmtId="0" hierarchy="41"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2" memberValueDatatype="130" unbalanced="0">
      <fieldsUsage count="2">
        <fieldUsage x="-1"/>
        <fieldUsage x="0"/>
      </fieldsUsage>
    </cacheHierarchy>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oneField="1">
      <fieldsUsage count="1">
        <fieldUsage x="1"/>
      </fieldsUsage>
    </cacheHierarchy>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79629629" backgroundQuery="1" createdVersion="8" refreshedVersion="8" minRefreshableVersion="3" recordCount="0" supportSubquery="1" supportAdvancedDrill="1" xr:uid="{00000000-000A-0000-FFFF-FFFF06000000}">
  <cacheSource type="external" connectionId="3"/>
  <cacheFields count="2">
    <cacheField name="[HR_Analytics].[Department].[Department]" caption="Department" numFmtId="0" hierarchy="6" level="1">
      <sharedItems count="3">
        <s v="Human Resources"/>
        <s v="Research &amp; Development"/>
        <s v="Sales"/>
      </sharedItems>
    </cacheField>
    <cacheField name="[Measures].[Satisfaction Score]" caption="Satisfaction Score" numFmtId="0" hierarchy="42" level="32767"/>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0"/>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oneField="1">
      <fieldsUsage count="1">
        <fieldUsage x="1"/>
      </fieldsUsage>
    </cacheHierarchy>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79745367" backgroundQuery="1" createdVersion="8" refreshedVersion="8" minRefreshableVersion="3" recordCount="0" supportSubquery="1" supportAdvancedDrill="1" xr:uid="{00000000-000A-0000-FFFF-FFFF07000000}">
  <cacheSource type="external" connectionId="3"/>
  <cacheFields count="2">
    <cacheField name="[Measures].[Satisfaction Score]" caption="Satisfaction Score" numFmtId="0" hierarchy="42"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oneField="1">
      <fieldsUsage count="1">
        <fieldUsage x="0"/>
      </fieldsUsage>
    </cacheHierarchy>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79976852" backgroundQuery="1" createdVersion="8" refreshedVersion="8" minRefreshableVersion="3" recordCount="0" supportSubquery="1" supportAdvancedDrill="1" xr:uid="{00000000-000A-0000-FFFF-FFFF08000000}">
  <cacheSource type="external" connectionId="3"/>
  <cacheFields count="2">
    <cacheField name="[Measures].[Total Employees]" caption="Total Employees" numFmtId="0" hierarchy="39"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oneField="1">
      <fieldsUsage count="1">
        <fieldUsage x="0"/>
      </fieldsUsage>
    </cacheHierarchy>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0324075" backgroundQuery="1" createdVersion="8" refreshedVersion="8" minRefreshableVersion="3" recordCount="0" supportSubquery="1" supportAdvancedDrill="1" xr:uid="{00000000-000A-0000-FFFF-FFFF0A000000}">
  <cacheSource type="external" connectionId="3"/>
  <cacheFields count="2">
    <cacheField name="[HR_Analytics].[Department].[Department]" caption="Department" numFmtId="0" hierarchy="6" level="1">
      <sharedItems count="3">
        <s v="Human Resources"/>
        <s v="Research &amp; Development"/>
        <s v="Sales"/>
      </sharedItems>
    </cacheField>
    <cacheField name="[Measures].[Attrition Rate]" caption="Attrition Rate" numFmtId="0" hierarchy="40" level="32767"/>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0"/>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oneField="1">
      <fieldsUsage count="1">
        <fieldUsage x="1"/>
      </fieldsUsage>
    </cacheHierarchy>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0555552" backgroundQuery="1" createdVersion="8" refreshedVersion="8" minRefreshableVersion="3" recordCount="0" supportSubquery="1" supportAdvancedDrill="1" xr:uid="{0B2B4CD4-89F6-43C6-96D6-573640C6E4EC}">
  <cacheSource type="external" connectionId="3"/>
  <cacheFields count="2">
    <cacheField name="[Measures].[Avg Performance Rating]" caption="Avg Performance Rating" numFmtId="0" hierarchy="44"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oneField="1">
      <fieldsUsage count="1">
        <fieldUsage x="0"/>
      </fieldsUsage>
    </cacheHierarchy>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0902776" backgroundQuery="1" createdVersion="8" refreshedVersion="8" minRefreshableVersion="3" recordCount="0" supportSubquery="1" supportAdvancedDrill="1" xr:uid="{A78D03EE-9EEC-460E-9D98-BA07FD5A6583}">
  <cacheSource type="external" connectionId="3"/>
  <cacheFields count="2">
    <cacheField name="[Measures].[Avg Performance Rating]" caption="Avg Performance Rating" numFmtId="0" hierarchy="44" level="32767"/>
    <cacheField name="[HR_Analytics].[Department].[Department]" caption="Department" numFmtId="0" hierarchy="6" level="1">
      <sharedItems count="3">
        <s v="Human Resources"/>
        <s v="Research &amp; Development"/>
        <s v="Sales"/>
      </sharedItems>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oneField="1">
      <fieldsUsage count="1">
        <fieldUsage x="0"/>
      </fieldsUsage>
    </cacheHierarchy>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1249999" backgroundQuery="1" createdVersion="8" refreshedVersion="8" minRefreshableVersion="3" recordCount="0" supportSubquery="1" supportAdvancedDrill="1" xr:uid="{02B73788-DF7D-4B24-B42D-315A3B52D989}">
  <cacheSource type="external" connectionId="3"/>
  <cacheFields count="3">
    <cacheField name="[HR_Analytics].[Department].[Department]" caption="Department" numFmtId="0" hierarchy="6" level="1">
      <sharedItems count="3">
        <s v="Human Resources"/>
        <s v="Research &amp; Development"/>
        <s v="Sales"/>
      </sharedItems>
    </cacheField>
    <cacheField name="[HR_Analytics].[JobRole].[JobRole]" caption="JobRole" numFmtId="0" hierarchy="17" level="1">
      <sharedItems count="9">
        <s v="Healthcare Representative"/>
        <s v="Human Resources"/>
        <s v="Laboratory Technician"/>
        <s v="Manager"/>
        <s v="Manufacturing Director"/>
        <s v="Research Director"/>
        <s v="Research Scientist"/>
        <s v="Sales Executive"/>
        <s v="Sales Representative"/>
      </sharedItems>
    </cacheField>
    <cacheField name="[Measures].[Count of EmpID]" caption="Count of EmpID" numFmtId="0" hierarchy="50" level="32767"/>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0"/>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2" memberValueDatatype="130" unbalanced="0">
      <fieldsUsage count="2">
        <fieldUsage x="-1"/>
        <fieldUsage x="1"/>
      </fieldsUsage>
    </cacheHierarchy>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oneField="1" hidden="1">
      <fieldsUsage count="1">
        <fieldUsage x="2"/>
      </fieldsUsage>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1712961" backgroundQuery="1" createdVersion="8" refreshedVersion="8" minRefreshableVersion="3" recordCount="0" supportSubquery="1" supportAdvancedDrill="1" xr:uid="{14B015C4-5769-4D0B-9F00-000EB02E99E2}">
  <cacheSource type="external" connectionId="3"/>
  <cacheFields count="3">
    <cacheField name="[HR_Analytics].[Department].[Department]" caption="Department" numFmtId="0" hierarchy="6" level="1">
      <sharedItems count="3">
        <s v="Human Resources"/>
        <s v="Research &amp; Development"/>
        <s v="Sales"/>
      </sharedItems>
    </cacheField>
    <cacheField name="[HR_Analytics].[SalarySlab].[SalarySlab]" caption="SalarySlab" numFmtId="0" hierarchy="21" level="1">
      <sharedItems count="4">
        <s v="10k-15k"/>
        <s v="15k+"/>
        <s v="5k-10k"/>
        <s v="Upto 5k"/>
      </sharedItems>
    </cacheField>
    <cacheField name="[Measures].[Attrition Rate]" caption="Attrition Rate" numFmtId="0" hierarchy="40" level="32767"/>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0"/>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fieldsUsage count="2">
        <fieldUsage x="-1"/>
        <fieldUsage x="1"/>
      </fieldsUsage>
    </cacheHierarchy>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oneField="1">
      <fieldsUsage count="1">
        <fieldUsage x="2"/>
      </fieldsUsage>
    </cacheHierarchy>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2175923" backgroundQuery="1" createdVersion="8" refreshedVersion="8" minRefreshableVersion="3" recordCount="0" supportSubquery="1" supportAdvancedDrill="1" xr:uid="{3D019DB1-C40B-496D-9DA9-586A740E8E89}">
  <cacheSource type="external" connectionId="3"/>
  <cacheFields count="4">
    <cacheField name="[HR_Analytics].[Department].[Department]" caption="Department" numFmtId="0" hierarchy="6" level="1">
      <sharedItems count="3">
        <s v="Human Resources"/>
        <s v="Research &amp; Development"/>
        <s v="Sales"/>
      </sharedItems>
    </cacheField>
    <cacheField name="[HR_Analytics].[OverTime].[OverTime]" caption="OverTime" numFmtId="0" hierarchy="25" level="1">
      <sharedItems count="2">
        <s v="No"/>
        <s v="Yes"/>
      </sharedItems>
    </cacheField>
    <cacheField name="[Measures].[Count of EmpID]" caption="Count of EmpID" numFmtId="0" hierarchy="50" level="32767"/>
    <cacheField name="[Measures].[Attrition Rate]" caption="Attrition Rate" numFmtId="0" hierarchy="40" level="32767"/>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0"/>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2" memberValueDatatype="130" unbalanced="0">
      <fieldsUsage count="2">
        <fieldUsage x="-1"/>
        <fieldUsage x="1"/>
      </fieldsUsage>
    </cacheHierarchy>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oneField="1">
      <fieldsUsage count="1">
        <fieldUsage x="3"/>
      </fieldsUsage>
    </cacheHierarchy>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oneField="1" hidden="1">
      <fieldsUsage count="1">
        <fieldUsage x="2"/>
      </fieldsUsage>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2754631" backgroundQuery="1" createdVersion="8" refreshedVersion="8" minRefreshableVersion="3" recordCount="0" supportSubquery="1" supportAdvancedDrill="1" xr:uid="{F57A2B08-94A6-4C83-AE02-2387E44F9771}">
  <cacheSource type="external" connectionId="3"/>
  <cacheFields count="2">
    <cacheField name="[HR_Analytics].[Department].[Department]" caption="Department" numFmtId="0" hierarchy="6" level="1">
      <sharedItems count="3">
        <s v="Human Resources"/>
        <s v="Research &amp; Development"/>
        <s v="Sales"/>
      </sharedItems>
    </cacheField>
    <cacheField name="[Measures].[Overtime Rate ]" caption="Overtime Rate " numFmtId="0" hierarchy="41" level="32767"/>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0"/>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oneField="1">
      <fieldsUsage count="1">
        <fieldUsage x="1"/>
      </fieldsUsage>
    </cacheHierarchy>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3333331" backgroundQuery="1" createdVersion="8" refreshedVersion="8" minRefreshableVersion="3" recordCount="0" supportSubquery="1" supportAdvancedDrill="1" xr:uid="{021128AC-1F7C-43AB-AFFF-B4870D3A0A5C}">
  <cacheSource type="external" connectionId="3"/>
  <cacheFields count="3">
    <cacheField name="[HR_Analytics].[Department].[Department]" caption="Department" numFmtId="0" hierarchy="6" level="1">
      <sharedItems count="3">
        <s v="Human Resources"/>
        <s v="Research &amp; Development"/>
        <s v="Sales"/>
      </sharedItems>
    </cacheField>
    <cacheField name="[Measures].[Attrition Rate]" caption="Attrition Rate" numFmtId="0" hierarchy="40" level="32767"/>
    <cacheField name="[Measures].[Satisfaction Score]" caption="Satisfaction Score" numFmtId="0" hierarchy="42" level="32767"/>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0"/>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oneField="1">
      <fieldsUsage count="1">
        <fieldUsage x="1"/>
      </fieldsUsage>
    </cacheHierarchy>
    <cacheHierarchy uniqueName="[Measures].[Overtime Rate ]" caption="Overtime Rate " measure="1" displayFolder="" measureGroup="HR_Analytics" count="0"/>
    <cacheHierarchy uniqueName="[Measures].[Satisfaction Score]" caption="Satisfaction Score" measure="1" displayFolder="" measureGroup="HR_Analytics" count="0" oneField="1">
      <fieldsUsage count="1">
        <fieldUsage x="2"/>
      </fieldsUsage>
    </cacheHierarchy>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3564816" backgroundQuery="1" createdVersion="8" refreshedVersion="8" minRefreshableVersion="3" recordCount="0" supportSubquery="1" supportAdvancedDrill="1" xr:uid="{1903E48F-B80B-442C-A39F-4050F7127EBD}">
  <cacheSource type="external" connectionId="3"/>
  <cacheFields count="2">
    <cacheField name="[Measures].[Avg Age]" caption="Avg Age" numFmtId="0" hierarchy="45"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oneField="1">
      <fieldsUsage count="1">
        <fieldUsage x="0"/>
      </fieldsUsage>
    </cacheHierarchy>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3680554" backgroundQuery="1" createdVersion="8" refreshedVersion="8" minRefreshableVersion="3" recordCount="0" supportSubquery="1" supportAdvancedDrill="1" xr:uid="{AC7D1B51-F2FD-4A86-9550-F920B240F521}">
  <cacheSource type="external" connectionId="3"/>
  <cacheFields count="2">
    <cacheField name="[Measures].[Avg. Tenure]" caption="Avg. Tenure" numFmtId="0" hierarchy="46"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oneField="1">
      <fieldsUsage count="1">
        <fieldUsage x="0"/>
      </fieldsUsage>
    </cacheHierarchy>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4143516" backgroundQuery="1" createdVersion="8" refreshedVersion="8" minRefreshableVersion="3" recordCount="0" supportSubquery="1" supportAdvancedDrill="1" xr:uid="{82C7D862-2E5A-48CB-AD2B-8B158872B3FF}">
  <cacheSource type="external" connectionId="3"/>
  <cacheFields count="3">
    <cacheField name="[HR_Analytics].[Gender].[Gender]" caption="Gender" numFmtId="0" hierarchy="13" level="1">
      <sharedItems count="2">
        <s v="Female"/>
        <s v="Male"/>
      </sharedItems>
    </cacheField>
    <cacheField name="[Measures].[Total Employees]" caption="Total Employees" numFmtId="0" hierarchy="39"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2" memberValueDatatype="130" unbalanced="0">
      <fieldsUsage count="2">
        <fieldUsage x="-1"/>
        <fieldUsage x="0"/>
      </fieldsUsage>
    </cacheHierarchy>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oneField="1">
      <fieldsUsage count="1">
        <fieldUsage x="1"/>
      </fieldsUsage>
    </cacheHierarchy>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4259262" backgroundQuery="1" createdVersion="8" refreshedVersion="8" minRefreshableVersion="3" recordCount="0" supportSubquery="1" supportAdvancedDrill="1" xr:uid="{7C838D54-6703-4DC1-A5E2-78705A4B9C28}">
  <cacheSource type="external" connectionId="3"/>
  <cacheFields count="2">
    <cacheField name="[Measures].[Avg. Tenure]" caption="Avg. Tenure" numFmtId="0" hierarchy="46"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oneField="1">
      <fieldsUsage count="1">
        <fieldUsage x="0"/>
      </fieldsUsage>
    </cacheHierarchy>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4606478" backgroundQuery="1" createdVersion="8" refreshedVersion="8" minRefreshableVersion="3" recordCount="0" supportSubquery="1" supportAdvancedDrill="1" xr:uid="{A84E425F-3A78-45C9-A18D-47200FEAB507}">
  <cacheSource type="external" connectionId="3"/>
  <cacheFields count="3">
    <cacheField name="[HR_Analytics].[EducationField].[EducationField]" caption="EducationField" numFmtId="0" hierarchy="9" level="1">
      <sharedItems count="6">
        <s v="Human Resources"/>
        <s v="Life Sciences"/>
        <s v="Marketing"/>
        <s v="Medical"/>
        <s v="Other"/>
        <s v="Technical Degree"/>
      </sharedItems>
    </cacheField>
    <cacheField name="[Measures].[Total Employees]" caption="Total Employees" numFmtId="0" hierarchy="39"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2" memberValueDatatype="130" unbalanced="0">
      <fieldsUsage count="2">
        <fieldUsage x="-1"/>
        <fieldUsage x="0"/>
      </fieldsUsage>
    </cacheHierarchy>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oneField="1">
      <fieldsUsage count="1">
        <fieldUsage x="1"/>
      </fieldsUsage>
    </cacheHierarchy>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4953701" backgroundQuery="1" createdVersion="8" refreshedVersion="8" minRefreshableVersion="3" recordCount="0" supportSubquery="1" supportAdvancedDrill="1" xr:uid="{FA129ACF-1152-4AB5-BFD7-385DD305B095}">
  <cacheSource type="external" connectionId="3"/>
  <cacheFields count="3">
    <cacheField name="[HR_Analytics].[AgeGroup].[AgeGroup]" caption="AgeGroup" numFmtId="0" hierarchy="2" level="1">
      <sharedItems count="5">
        <s v="18-25"/>
        <s v="26-35"/>
        <s v="36-45"/>
        <s v="46-55"/>
        <s v="55+"/>
      </sharedItems>
    </cacheField>
    <cacheField name="[Measures].[Total Employees]" caption="Total Employees" numFmtId="0" hierarchy="39"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2" memberValueDatatype="130" unbalanced="0">
      <fieldsUsage count="2">
        <fieldUsage x="-1"/>
        <fieldUsage x="0"/>
      </fieldsUsage>
    </cacheHierarchy>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oneField="1">
      <fieldsUsage count="1">
        <fieldUsage x="1"/>
      </fieldsUsage>
    </cacheHierarchy>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5300925" backgroundQuery="1" createdVersion="8" refreshedVersion="8" minRefreshableVersion="3" recordCount="0" supportSubquery="1" supportAdvancedDrill="1" xr:uid="{07D316B6-4D97-4D07-B04A-B32BF6BCB8EC}">
  <cacheSource type="external" connectionId="3"/>
  <cacheFields count="3">
    <cacheField name="[HR_Analytics].[JobLevel].[JobLevel]" caption="JobLevel" numFmtId="0" hierarchy="16" level="1">
      <sharedItems containsSemiMixedTypes="0" containsString="0" containsNumber="1" containsInteger="1" minValue="1" maxValue="5" count="5">
        <n v="1"/>
        <n v="2"/>
        <n v="3"/>
        <n v="4"/>
        <n v="5"/>
      </sharedItems>
      <extLst>
        <ext xmlns:x15="http://schemas.microsoft.com/office/spreadsheetml/2010/11/main" uri="{4F2E5C28-24EA-4eb8-9CBF-B6C8F9C3D259}">
          <x15:cachedUniqueNames>
            <x15:cachedUniqueName index="0" name="[HR_Analytics].[JobLevel].&amp;[1]"/>
            <x15:cachedUniqueName index="1" name="[HR_Analytics].[JobLevel].&amp;[2]"/>
            <x15:cachedUniqueName index="2" name="[HR_Analytics].[JobLevel].&amp;[3]"/>
            <x15:cachedUniqueName index="3" name="[HR_Analytics].[JobLevel].&amp;[4]"/>
            <x15:cachedUniqueName index="4" name="[HR_Analytics].[JobLevel].&amp;[5]"/>
          </x15:cachedUniqueNames>
        </ext>
      </extLst>
    </cacheField>
    <cacheField name="[Measures].[Total Employees]" caption="Total Employees" numFmtId="0" hierarchy="39"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2" memberValueDatatype="20" unbalanced="0">
      <fieldsUsage count="2">
        <fieldUsage x="-1"/>
        <fieldUsage x="0"/>
      </fieldsUsage>
    </cacheHierarchy>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oneField="1">
      <fieldsUsage count="1">
        <fieldUsage x="1"/>
      </fieldsUsage>
    </cacheHierarchy>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5648148" backgroundQuery="1" createdVersion="8" refreshedVersion="8" minRefreshableVersion="3" recordCount="0" supportSubquery="1" supportAdvancedDrill="1" xr:uid="{D073CD57-B7B7-4B50-AFBD-FE8515FAD631}">
  <cacheSource type="external" connectionId="3"/>
  <cacheFields count="3">
    <cacheField name="[Measures].[Total Employees]" caption="Total Employees" numFmtId="0" hierarchy="39" level="32767"/>
    <cacheField name="[HR_Analytics].[Gender].[Gender]" caption="Gender" numFmtId="0" hierarchy="13" level="1">
      <sharedItems count="2">
        <s v="Female"/>
        <s v="Male"/>
      </sharedItems>
    </cacheField>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2" memberValueDatatype="130" unbalanced="0">
      <fieldsUsage count="2">
        <fieldUsage x="-1"/>
        <fieldUsage x="1"/>
      </fieldsUsage>
    </cacheHierarchy>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oneField="1">
      <fieldsUsage count="1">
        <fieldUsage x="0"/>
      </fieldsUsage>
    </cacheHierarchy>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6226848" backgroundQuery="1" createdVersion="8" refreshedVersion="8" minRefreshableVersion="3" recordCount="0" supportSubquery="1" supportAdvancedDrill="1" xr:uid="{0A571239-AB3D-4171-98CD-721E7873AC5A}">
  <cacheSource type="external" connectionId="3"/>
  <cacheFields count="3">
    <cacheField name="[Measures].[Total Employees]" caption="Total Employees" numFmtId="0" hierarchy="39" level="32767"/>
    <cacheField name="[HR_Analytics].[Attrition].[Attrition]" caption="Attrition" numFmtId="0" hierarchy="3" level="1">
      <sharedItems count="2">
        <s v="No"/>
        <s v="Yes"/>
      </sharedItems>
    </cacheField>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2" memberValueDatatype="130" unbalanced="0">
      <fieldsUsage count="2">
        <fieldUsage x="-1"/>
        <fieldUsage x="1"/>
      </fieldsUsage>
    </cacheHierarchy>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oneField="1">
      <fieldsUsage count="1">
        <fieldUsage x="0"/>
      </fieldsUsage>
    </cacheHierarchy>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6689818" backgroundQuery="1" createdVersion="8" refreshedVersion="8" minRefreshableVersion="3" recordCount="0" supportSubquery="1" supportAdvancedDrill="1" xr:uid="{53912A6F-0ABB-4B4A-A100-2A48A0BBBE22}">
  <cacheSource type="external" connectionId="3"/>
  <cacheFields count="3">
    <cacheField name="[HR_Analytics].[SalarySlab].[SalarySlab]" caption="SalarySlab" numFmtId="0" hierarchy="21" level="1">
      <sharedItems count="4">
        <s v="10k-15k"/>
        <s v="15k+"/>
        <s v="5k-10k"/>
        <s v="Upto 5k"/>
      </sharedItems>
    </cacheField>
    <cacheField name="[Measures].[Attrition Rate]" caption="Attrition Rate" numFmtId="0" hierarchy="40"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fieldsUsage count="2">
        <fieldUsage x="-1"/>
        <fieldUsage x="0"/>
      </fieldsUsage>
    </cacheHierarchy>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oneField="1">
      <fieldsUsage count="1">
        <fieldUsage x="1"/>
      </fieldsUsage>
    </cacheHierarchy>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715278" backgroundQuery="1" createdVersion="8" refreshedVersion="8" minRefreshableVersion="3" recordCount="0" supportSubquery="1" supportAdvancedDrill="1" xr:uid="{69FE8E9E-221A-4175-A26B-2E6678D4CAAC}">
  <cacheSource type="external" connectionId="3"/>
  <cacheFields count="3">
    <cacheField name="[HR_Analytics].[Tenure Band].[Tenure Band]" caption="Tenure Band" numFmtId="0" hierarchy="38" level="1">
      <sharedItems count="5">
        <s v="0–2 years"/>
        <s v="11–15 years"/>
        <s v="16+ years"/>
        <s v="3–5 years"/>
        <s v="6–10 years"/>
      </sharedItems>
    </cacheField>
    <cacheField name="[Measures].[Attrition Rate]" caption="Attrition Rate" numFmtId="0" hierarchy="40"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2" memberValueDatatype="130" unbalanced="0">
      <fieldsUsage count="2">
        <fieldUsage x="-1"/>
        <fieldUsage x="0"/>
      </fieldsUsage>
    </cacheHierarchy>
    <cacheHierarchy uniqueName="[Measures].[Total Employees]" caption="Total Employees" measure="1" displayFolder="" measureGroup="HR_Analytics" count="0"/>
    <cacheHierarchy uniqueName="[Measures].[Attrition Rate]" caption="Attrition Rate" measure="1" displayFolder="" measureGroup="HR_Analytics" count="0" oneField="1">
      <fieldsUsage count="1">
        <fieldUsage x="1"/>
      </fieldsUsage>
    </cacheHierarchy>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7847219" backgroundQuery="1" createdVersion="8" refreshedVersion="8" minRefreshableVersion="3" recordCount="0" supportSubquery="1" supportAdvancedDrill="1" xr:uid="{13B5D180-0DEB-4400-8967-7B3EDEDA996C}">
  <cacheSource type="external" connectionId="3"/>
  <cacheFields count="4">
    <cacheField name="[HR_Analytics].[OverTime].[OverTime]" caption="OverTime" numFmtId="0" hierarchy="25" level="1">
      <sharedItems count="2">
        <s v="No"/>
        <s v="Yes"/>
      </sharedItems>
    </cacheField>
    <cacheField name="[HR_Analytics].[Attrition].[Attrition]" caption="Attrition" numFmtId="0" hierarchy="3" level="1">
      <sharedItems count="2">
        <s v="No"/>
        <s v="Yes"/>
      </sharedItems>
    </cacheField>
    <cacheField name="[Measures].[Total Employees]" caption="Total Employees" numFmtId="0" hierarchy="39"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2" memberValueDatatype="130" unbalanced="0">
      <fieldsUsage count="2">
        <fieldUsage x="-1"/>
        <fieldUsage x="1"/>
      </fieldsUsage>
    </cacheHierarchy>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3"/>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2" memberValueDatatype="130" unbalanced="0">
      <fieldsUsage count="2">
        <fieldUsage x="-1"/>
        <fieldUsage x="0"/>
      </fieldsUsage>
    </cacheHierarchy>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oneField="1">
      <fieldsUsage count="1">
        <fieldUsage x="2"/>
      </fieldsUsage>
    </cacheHierarchy>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8310188" backgroundQuery="1" createdVersion="8" refreshedVersion="8" minRefreshableVersion="3" recordCount="0" supportSubquery="1" supportAdvancedDrill="1" xr:uid="{24612231-9686-40F1-BA71-BA1359B228D8}">
  <cacheSource type="external" connectionId="3"/>
  <cacheFields count="4">
    <cacheField name="[HR_Analytics].[Attrition].[Attrition]" caption="Attrition" numFmtId="0" hierarchy="3" level="1">
      <sharedItems count="2">
        <s v="No"/>
        <s v="Yes"/>
      </sharedItems>
    </cacheField>
    <cacheField name="[Measures].[Total Employees]" caption="Total Employees" numFmtId="0" hierarchy="39" level="32767"/>
    <cacheField name="[HR_Analytics].[BusinessTravel].[BusinessTravel]" caption="BusinessTravel" numFmtId="0" hierarchy="4" level="1">
      <sharedItems count="3">
        <s v="Non-Travel"/>
        <s v="Travel Frequently"/>
        <s v="Travel Rarely"/>
      </sharedItems>
    </cacheField>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2" memberValueDatatype="130" unbalanced="0">
      <fieldsUsage count="2">
        <fieldUsage x="-1"/>
        <fieldUsage x="0"/>
      </fieldsUsage>
    </cacheHierarchy>
    <cacheHierarchy uniqueName="[HR_Analytics].[BusinessTravel]" caption="BusinessTravel" attribute="1" defaultMemberUniqueName="[HR_Analytics].[BusinessTravel].[All]" allUniqueName="[HR_Analytics].[BusinessTravel].[All]" dimensionUniqueName="[HR_Analytics]" displayFolder="" count="2" memberValueDatatype="130" unbalanced="0">
      <fieldsUsage count="2">
        <fieldUsage x="-1"/>
        <fieldUsage x="2"/>
      </fieldsUsage>
    </cacheHierarchy>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3"/>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oneField="1">
      <fieldsUsage count="1">
        <fieldUsage x="1"/>
      </fieldsUsage>
    </cacheHierarchy>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8888889" backgroundQuery="1" createdVersion="8" refreshedVersion="8" minRefreshableVersion="3" recordCount="0" supportSubquery="1" supportAdvancedDrill="1" xr:uid="{B4B5393C-C8A2-4114-84B3-89FE183481FE}">
  <cacheSource type="external" connectionId="3"/>
  <cacheFields count="3">
    <cacheField name="[HR_Analytics].[AgeGroup].[AgeGroup]" caption="AgeGroup" numFmtId="0" hierarchy="2" level="1">
      <sharedItems count="5">
        <s v="18-25"/>
        <s v="26-35"/>
        <s v="36-45"/>
        <s v="46-55"/>
        <s v="55+"/>
      </sharedItems>
    </cacheField>
    <cacheField name="[Measures].[Attrition Rate]" caption="Attrition Rate" numFmtId="0" hierarchy="40" level="32767"/>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2" memberValueDatatype="130" unbalanced="0">
      <fieldsUsage count="2">
        <fieldUsage x="-1"/>
        <fieldUsage x="0"/>
      </fieldsUsage>
    </cacheHierarchy>
    <cacheHierarchy uniqueName="[HR_Analytics].[Attrition]" caption="Attrition" attribute="1" defaultMemberUniqueName="[HR_Analytics].[Attrition].[All]" allUniqueName="[HR_Analytics].[Attrition].[All]" dimensionUniqueName="[HR_Analytics]" displayFolder="" count="2" memberValueDatatype="130" unbalanced="0"/>
    <cacheHierarchy uniqueName="[HR_Analytics].[BusinessTravel]" caption="BusinessTravel" attribute="1" defaultMemberUniqueName="[HR_Analytics].[BusinessTravel].[All]" allUniqueName="[HR_Analytics].[BusinessTravel].[All]" dimensionUniqueName="[HR_Analytics]" displayFolder="" count="2"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oneField="1">
      <fieldsUsage count="1">
        <fieldUsage x="1"/>
      </fieldsUsage>
    </cacheHierarchy>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9.09518935185" backgroundQuery="1" createdVersion="8" refreshedVersion="8" minRefreshableVersion="3" recordCount="0" supportSubquery="1" supportAdvancedDrill="1" xr:uid="{73D62F87-106A-4010-B84A-BE2274F3237F}">
  <cacheSource type="external" connectionId="3"/>
  <cacheFields count="3">
    <cacheField name="[Measures].[Avg Monthly Income]" caption="Avg Monthly Income" numFmtId="0" hierarchy="43" level="32767"/>
    <cacheField name="[HR_Analytics].[JobLevel].[JobLevel]" caption="JobLevel" numFmtId="0" hierarchy="16" level="1">
      <sharedItems containsSemiMixedTypes="0" containsString="0" containsNumber="1" containsInteger="1" minValue="1" maxValue="5" count="5">
        <n v="1"/>
        <n v="2"/>
        <n v="3"/>
        <n v="4"/>
        <n v="5"/>
      </sharedItems>
      <extLst>
        <ext xmlns:x15="http://schemas.microsoft.com/office/spreadsheetml/2010/11/main" uri="{4F2E5C28-24EA-4eb8-9CBF-B6C8F9C3D259}">
          <x15:cachedUniqueNames>
            <x15:cachedUniqueName index="0" name="[HR_Analytics].[JobLevel].&amp;[1]"/>
            <x15:cachedUniqueName index="1" name="[HR_Analytics].[JobLevel].&amp;[2]"/>
            <x15:cachedUniqueName index="2" name="[HR_Analytics].[JobLevel].&amp;[3]"/>
            <x15:cachedUniqueName index="3" name="[HR_Analytics].[JobLevel].&amp;[4]"/>
            <x15:cachedUniqueName index="4" name="[HR_Analytics].[JobLevel].&amp;[5]"/>
          </x15:cachedUniqueNames>
        </ext>
      </extLst>
    </cacheField>
    <cacheField name="[HR_Analytics].[Department].[Department]" caption="Department" numFmtId="0" hierarchy="6" level="1">
      <sharedItems containsSemiMixedTypes="0" containsNonDate="0" containsString="0"/>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2"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2" memberValueDatatype="20" unbalanced="0">
      <fieldsUsage count="2">
        <fieldUsage x="-1"/>
        <fieldUsage x="1"/>
      </fieldsUsage>
    </cacheHierarchy>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oneField="1">
      <fieldsUsage count="1">
        <fieldUsage x="0"/>
      </fieldsUsage>
    </cacheHierarchy>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dimensions count="2">
    <dimension name="HR_Analytics" uniqueName="[HR_Analytics]" caption="HR_Analytics"/>
    <dimension measure="1" name="Measures" uniqueName="[Measures]" caption="Measures"/>
  </dimensions>
  <measureGroups count="1">
    <measureGroup name="HR_Analytics" caption="HR_Analytic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na helmy" refreshedDate="46278.912145717593" backgroundQuery="1" createdVersion="3" refreshedVersion="8" minRefreshableVersion="3" recordCount="0" supportSubquery="1" supportAdvancedDrill="1" xr:uid="{305B63AB-D889-44BF-A4C5-43D02B3548B8}">
  <cacheSource type="external" connectionId="3">
    <extLst>
      <ext xmlns:x14="http://schemas.microsoft.com/office/spreadsheetml/2009/9/main" uri="{F057638F-6D5F-4e77-A914-E7F072B9BCA8}">
        <x14:sourceConnection name="ThisWorkbookDataModel"/>
      </ext>
    </extLst>
  </cacheSource>
  <cacheFields count="0"/>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HR_Analytics].[Tenure Band]" caption="Tenure Band" attribute="1" defaultMemberUniqueName="[HR_Analytics].[Tenure Band].[All]" allUniqueName="[HR_Analytics].[Tenure Band].[All]" dimensionUniqueName="[HR_Analytics]" displayFolder="" count="0" memberValueDatatype="130" unbalanced="0"/>
    <cacheHierarchy uniqueName="[Measures].[Total Employees]" caption="Total Employees" measure="1" displayFolder="" measureGroup="HR_Analytics" count="0"/>
    <cacheHierarchy uniqueName="[Measures].[Attrition Rate]" caption="Attrition Rate" measure="1" displayFolder="" measureGroup="HR_Analytics" count="0"/>
    <cacheHierarchy uniqueName="[Measures].[Overtime Rate ]" caption="Overtime Rate " measure="1" displayFolder="" measureGroup="HR_Analytics" count="0"/>
    <cacheHierarchy uniqueName="[Measures].[Satisfaction Score]" caption="Satisfaction Score" measure="1" displayFolder="" measureGroup="HR_Analytics" count="0"/>
    <cacheHierarchy uniqueName="[Measures].[Avg Monthly Income]" caption="Avg Monthly Income" measure="1" displayFolder="" measureGroup="HR_Analytics" count="0"/>
    <cacheHierarchy uniqueName="[Measures].[Avg Performance Rating]" caption="Avg Performance Rating"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EmpID]" caption="Count of EmpID" measure="1" displayFolder="" measureGroup="HR_Analytics" count="0" hidden="1">
      <extLst>
        <ext xmlns:x15="http://schemas.microsoft.com/office/spreadsheetml/2010/11/main" uri="{B97F6D7D-B522-45F9-BDA1-12C45D357490}">
          <x15:cacheHierarchy aggregatedColumn="0"/>
        </ext>
      </extLst>
    </cacheHierarchy>
    <cacheHierarchy uniqueName="[Measures].[Count of SalarySlab]" caption="Count of SalarySlab" measure="1" displayFolder="" measureGroup="HR_Analytics" count="0" hidden="1">
      <extLst>
        <ext xmlns:x15="http://schemas.microsoft.com/office/spreadsheetml/2010/11/main" uri="{B97F6D7D-B522-45F9-BDA1-12C45D357490}">
          <x15:cacheHierarchy aggregatedColumn="21"/>
        </ext>
      </extLst>
    </cacheHierarchy>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Sum of TotalWorkingYears]" caption="Sum of TotalWorkingYears" measure="1" displayFolder="" measureGroup="HR_Analytics" count="0" hidden="1">
      <extLst>
        <ext xmlns:x15="http://schemas.microsoft.com/office/spreadsheetml/2010/11/main" uri="{B97F6D7D-B522-45F9-BDA1-12C45D357490}">
          <x15:cacheHierarchy aggregatedColumn="31"/>
        </ext>
      </extLst>
    </cacheHierarchy>
    <cacheHierarchy uniqueName="[Measures].[Sum of JobLevel]" caption="Sum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JobLevel]" caption="Count of JobLevel" measure="1" displayFolder="" measureGroup="HR_Analytics" count="0" hidden="1">
      <extLst>
        <ext xmlns:x15="http://schemas.microsoft.com/office/spreadsheetml/2010/11/main" uri="{B97F6D7D-B522-45F9-BDA1-12C45D357490}">
          <x15:cacheHierarchy aggregatedColumn="16"/>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73021602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A38179-8334-4C28-8CFF-CF949415A1A3}" name="overtime by Dept" cacheId="15" applyNumberFormats="0" applyBorderFormats="0" applyFontFormats="0" applyPatternFormats="0" applyAlignmentFormats="0" applyWidthHeightFormats="1" dataCaption="Values" tag="cc1562a7-1c6d-4962-ad75-6f72ea1fab21" updatedVersion="8" minRefreshableVersion="3" useAutoFormatting="1" subtotalHiddenItems="1" itemPrintTitles="1" createdVersion="8" indent="0" outline="1" outlineData="1" multipleFieldFilters="0" chartFormat="18">
  <location ref="AE2:AF6"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fld="1" subtotal="count" baseField="0" baseItem="0"/>
  </dataFields>
  <formats count="2">
    <format dxfId="1">
      <pivotArea outline="0" collapsedLevelsAreSubtotals="1" fieldPosition="0"/>
    </format>
    <format dxfId="0">
      <pivotArea collapsedLevelsAreSubtotals="1" fieldPosition="0">
        <references count="1">
          <reference field="0" count="0"/>
        </references>
      </pivotArea>
    </format>
  </formats>
  <chartFormats count="4">
    <chartFormat chart="17" format="5" series="1">
      <pivotArea type="data" outline="0" fieldPosition="0">
        <references count="1">
          <reference field="4294967294" count="1" selected="0">
            <x v="0"/>
          </reference>
        </references>
      </pivotArea>
    </chartFormat>
    <chartFormat chart="17" format="6">
      <pivotArea type="data" outline="0" fieldPosition="0">
        <references count="2">
          <reference field="4294967294" count="1" selected="0">
            <x v="0"/>
          </reference>
          <reference field="0" count="1" selected="0">
            <x v="0"/>
          </reference>
        </references>
      </pivotArea>
    </chartFormat>
    <chartFormat chart="17" format="7">
      <pivotArea type="data" outline="0" fieldPosition="0">
        <references count="2">
          <reference field="4294967294" count="1" selected="0">
            <x v="0"/>
          </reference>
          <reference field="0" count="1" selected="0">
            <x v="1"/>
          </reference>
        </references>
      </pivotArea>
    </chartFormat>
    <chartFormat chart="17" format="8">
      <pivotArea type="data" outline="0" fieldPosition="0">
        <references count="2">
          <reference field="4294967294" count="1" selected="0">
            <x v="0"/>
          </reference>
          <reference field="0" count="1" selected="0">
            <x v="2"/>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0877A9-9CEC-4EBB-BF49-E88BFEED31DE}" name="Avg Performance Rating" cacheId="10" applyNumberFormats="0" applyBorderFormats="0" applyFontFormats="0" applyPatternFormats="0" applyAlignmentFormats="0" applyWidthHeightFormats="1" dataCaption="Values" tag="813b8ef5-536c-4d8c-a5a9-dc394d971fbb" updatedVersion="8" minRefreshableVersion="3" useAutoFormatting="1" subtotalHiddenItems="1" itemPrintTitles="1" createdVersion="8" indent="0" outline="1" outlineData="1" multipleFieldFilters="0" chartFormat="4">
  <location ref="Z2:Z3" firstHeaderRow="1" firstDataRow="1" firstDataCol="0"/>
  <pivotFields count="2">
    <pivotField dataField="1" showAll="0"/>
    <pivotField allDrilled="1" showAll="0" dataSourceSort="1" defaultAttributeDrillState="1"/>
  </pivotFields>
  <rowItems count="1">
    <i/>
  </rowItems>
  <colItems count="1">
    <i/>
  </colItems>
  <dataFields count="1">
    <dataField fld="0" subtotal="count" baseField="0" baseItem="0"/>
  </dataFields>
  <formats count="1">
    <format dxfId="2">
      <pivotArea outline="0" collapsedLevelsAreSubtotals="1" fieldPosition="0"/>
    </format>
  </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D89C59A-9192-42C1-9601-DF06BF7D4093}" name="Stay vs leave" cacheId="25" applyNumberFormats="0" applyBorderFormats="0" applyFontFormats="0" applyPatternFormats="0" applyAlignmentFormats="0" applyWidthHeightFormats="1" dataCaption="Values" tag="2f435935-37c0-4cf9-b92b-22741588fe8f" updatedVersion="8" minRefreshableVersion="3" useAutoFormatting="1" subtotalHiddenItems="1" itemPrintTitles="1" createdVersion="8" indent="0" outline="1" outlineData="1" multipleFieldFilters="0" chartFormat="16">
  <location ref="CJ2:CK5" firstHeaderRow="1" firstDataRow="1" firstDataCol="1"/>
  <pivotFields count="3">
    <pivotField dataField="1" showAll="0"/>
    <pivotField axis="axisRow" allDrilled="1" showAll="0" dataSourceSort="1" defaultAttributeDrillState="1">
      <items count="3">
        <item x="0"/>
        <item x="1"/>
        <item t="default"/>
      </items>
    </pivotField>
    <pivotField allDrilled="1" showAll="0" dataSourceSort="1" defaultAttributeDrillState="1"/>
  </pivotFields>
  <rowFields count="1">
    <field x="1"/>
  </rowFields>
  <rowItems count="3">
    <i>
      <x/>
    </i>
    <i>
      <x v="1"/>
    </i>
    <i t="grand">
      <x/>
    </i>
  </rowItems>
  <colItems count="1">
    <i/>
  </colItems>
  <dataFields count="1">
    <dataField fld="0" subtotal="count" baseField="0" baseItem="0"/>
  </dataFields>
  <chartFormats count="6">
    <chartFormat chart="7"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 chart="15" format="5">
      <pivotArea type="data" outline="0" fieldPosition="0">
        <references count="2">
          <reference field="4294967294" count="1" selected="0">
            <x v="0"/>
          </reference>
          <reference field="1" count="1" selected="0">
            <x v="0"/>
          </reference>
        </references>
      </pivotArea>
    </chartFormat>
    <chartFormat chart="15" format="6">
      <pivotArea type="data" outline="0" fieldPosition="0">
        <references count="2">
          <reference field="4294967294" count="1" selected="0">
            <x v="0"/>
          </reference>
          <reference field="1" count="1" selected="0">
            <x v="1"/>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JobLevel"/>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Overtime Rate by Job Role" cacheId="5" applyNumberFormats="0" applyBorderFormats="0" applyFontFormats="0" applyPatternFormats="0" applyAlignmentFormats="0" applyWidthHeightFormats="1" dataCaption="Values" tag="b90b9be8-86b6-41d3-956f-bde5fdb41959" updatedVersion="8" minRefreshableVersion="3" useAutoFormatting="1" subtotalHiddenItems="1" itemPrintTitles="1" createdVersion="8" indent="0" outline="1" outlineData="1" multipleFieldFilters="0">
  <location ref="Q2:R12" firstHeaderRow="1" firstDataRow="1" firstDataCol="1"/>
  <pivotFields count="3">
    <pivotField axis="axisRow" allDrilled="1" subtotalTop="0" showAll="0" sortType="de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0">
    <i>
      <x v="6"/>
    </i>
    <i>
      <x v="7"/>
    </i>
    <i>
      <x v="5"/>
    </i>
    <i>
      <x v="8"/>
    </i>
    <i>
      <x/>
    </i>
    <i>
      <x v="4"/>
    </i>
    <i>
      <x v="3"/>
    </i>
    <i>
      <x v="1"/>
    </i>
    <i>
      <x v="2"/>
    </i>
    <i t="grand">
      <x/>
    </i>
  </rowItems>
  <colItems count="1">
    <i/>
  </colItems>
  <dataFields count="1">
    <dataField fld="1" subtotal="count" baseField="0" baseItem="0"/>
  </dataFields>
  <formats count="1">
    <format dxfId="3">
      <pivotArea outline="0" collapsedLevelsAreSubtotals="1" fieldPosition="0"/>
    </format>
  </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AEC11C9-AB2D-49F6-9417-750B3D718BD6}" name="Attr by travel" cacheId="29" applyNumberFormats="0" applyBorderFormats="0" applyFontFormats="0" applyPatternFormats="0" applyAlignmentFormats="0" applyWidthHeightFormats="1" dataCaption="Values" tag="49854919-0cdb-4053-8cbd-fd6a608f1d98" updatedVersion="8" minRefreshableVersion="3" useAutoFormatting="1" subtotalHiddenItems="1" itemPrintTitles="1" createdVersion="8" indent="0" outline="1" outlineData="1" multipleFieldFilters="0" chartFormat="23">
  <location ref="CX2:DA7" firstHeaderRow="1" firstDataRow="2" firstDataCol="1"/>
  <pivotFields count="4">
    <pivotField axis="axisCol" allDrilled="1" showAll="0" dataSourceSort="1" defaultAttributeDrillState="1">
      <items count="3">
        <item x="0"/>
        <item x="1"/>
        <item t="default"/>
      </items>
    </pivotField>
    <pivotField dataField="1" showAll="0"/>
    <pivotField axis="axisRow" allDrilled="1" showAll="0" dataSourceSort="1" defaultAttributeDrillState="1">
      <items count="4">
        <item x="0"/>
        <item x="1"/>
        <item x="2"/>
        <item t="default"/>
      </items>
    </pivotField>
    <pivotField allDrilled="1" showAll="0" dataSourceSort="1" defaultAttributeDrillState="1"/>
  </pivotFields>
  <rowFields count="1">
    <field x="2"/>
  </rowFields>
  <rowItems count="4">
    <i>
      <x/>
    </i>
    <i>
      <x v="1"/>
    </i>
    <i>
      <x v="2"/>
    </i>
    <i t="grand">
      <x/>
    </i>
  </rowItems>
  <colFields count="1">
    <field x="0"/>
  </colFields>
  <colItems count="3">
    <i>
      <x/>
    </i>
    <i>
      <x v="1"/>
    </i>
    <i t="grand">
      <x/>
    </i>
  </colItems>
  <dataFields count="1">
    <dataField fld="1" subtotal="count" showDataAs="percentOfRow" baseField="0" baseItem="0" numFmtId="10"/>
  </dataFields>
  <formats count="2">
    <format dxfId="5">
      <pivotArea outline="0" collapsedLevelsAreSubtotals="1" fieldPosition="0"/>
    </format>
    <format dxfId="4">
      <pivotArea outline="0" fieldPosition="0">
        <references count="1">
          <reference field="4294967294" count="1">
            <x v="0"/>
          </reference>
        </references>
      </pivotArea>
    </format>
  </formats>
  <chartFormats count="6">
    <chartFormat chart="18" format="0" series="1">
      <pivotArea type="data" outline="0" fieldPosition="0">
        <references count="2">
          <reference field="4294967294" count="1" selected="0">
            <x v="0"/>
          </reference>
          <reference field="0" count="1" selected="0">
            <x v="0"/>
          </reference>
        </references>
      </pivotArea>
    </chartFormat>
    <chartFormat chart="18" format="1" series="1">
      <pivotArea type="data" outline="0" fieldPosition="0">
        <references count="2">
          <reference field="4294967294" count="1" selected="0">
            <x v="0"/>
          </reference>
          <reference field="0" count="1" selected="0">
            <x v="1"/>
          </reference>
        </references>
      </pivotArea>
    </chartFormat>
    <chartFormat chart="20" format="4" series="1">
      <pivotArea type="data" outline="0" fieldPosition="0">
        <references count="2">
          <reference field="4294967294" count="1" selected="0">
            <x v="0"/>
          </reference>
          <reference field="0" count="1" selected="0">
            <x v="0"/>
          </reference>
        </references>
      </pivotArea>
    </chartFormat>
    <chartFormat chart="20" format="5" series="1">
      <pivotArea type="data" outline="0" fieldPosition="0">
        <references count="2">
          <reference field="4294967294" count="1" selected="0">
            <x v="0"/>
          </reference>
          <reference field="0" count="1" selected="0">
            <x v="1"/>
          </reference>
        </references>
      </pivotArea>
    </chartFormat>
    <chartFormat chart="22" format="0" series="1">
      <pivotArea type="data" outline="0" fieldPosition="0">
        <references count="2">
          <reference field="4294967294" count="1" selected="0">
            <x v="0"/>
          </reference>
          <reference field="0" count="1" selected="0">
            <x v="0"/>
          </reference>
        </references>
      </pivotArea>
    </chartFormat>
    <chartFormat chart="22" format="1" series="1">
      <pivotArea type="data" outline="0" fieldPosition="0">
        <references count="2">
          <reference field="4294967294" count="1" selected="0">
            <x v="0"/>
          </reference>
          <reference field="0" count="1" selected="0">
            <x v="1"/>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JobLevel"/>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1D48E37-F8FF-436A-BD99-828AA79997AA}" name="Avg Age" cacheId="17" applyNumberFormats="0" applyBorderFormats="0" applyFontFormats="0" applyPatternFormats="0" applyAlignmentFormats="0" applyWidthHeightFormats="1" dataCaption="Values" tag="6d37c92e-b7e4-454f-a115-da6281403c61" updatedVersion="8" minRefreshableVersion="3" useAutoFormatting="1" subtotalHiddenItems="1" itemPrintTitles="1" createdVersion="8" indent="0" outline="1" outlineData="1" multipleFieldFilters="0" chartFormat="4">
  <location ref="BO2:BO3" firstHeaderRow="1" firstDataRow="1" firstDataCol="0"/>
  <pivotFields count="2">
    <pivotField dataField="1" showAll="0"/>
    <pivotField allDrilled="1" showAll="0" dataSourceSort="1" defaultAttributeDrillState="1"/>
  </pivotFields>
  <rowItems count="1">
    <i/>
  </rowItems>
  <colItems count="1">
    <i/>
  </colItems>
  <dataFields count="1">
    <dataField fld="0" subtotal="count" baseField="0" baseItem="0"/>
  </dataFields>
  <formats count="1">
    <format dxfId="6">
      <pivotArea outline="0" collapsedLevelsAreSubtotals="1" fieldPosition="0"/>
    </format>
  </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Avg Monthly Income" cacheId="3" applyNumberFormats="0" applyBorderFormats="0" applyFontFormats="0" applyPatternFormats="0" applyAlignmentFormats="0" applyWidthHeightFormats="1" dataCaption="Values" tag="5fce8e46-3e5f-4c0a-907e-ad570de000de" updatedVersion="8" minRefreshableVersion="3" useAutoFormatting="1" subtotalHiddenItems="1" itemPrintTitles="1" createdVersion="8" indent="0" outline="1" outlineData="1" multipleFieldFilters="0">
  <location ref="I2:I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
  </dataFields>
  <formats count="1">
    <format dxfId="7">
      <pivotArea outline="0" collapsedLevelsAreSubtotals="1" fieldPosition="0"/>
    </format>
  </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6DB23D-ABD0-492E-BDB6-4DE72C78A5CD}" name="Dept × Job Role" cacheId="12" applyNumberFormats="0" applyBorderFormats="0" applyFontFormats="0" applyPatternFormats="0" applyAlignmentFormats="0" applyWidthHeightFormats="1" dataCaption="Values" tag="5ba5afaf-3e28-4b88-a413-7fc52c6c27d5" updatedVersion="8" minRefreshableVersion="3" useAutoFormatting="1" subtotalHiddenItems="1" itemPrintTitles="1" createdVersion="8" indent="0" outline="1" outlineData="1" multipleFieldFilters="0" chartFormat="14">
  <location ref="AI2:AS7" firstHeaderRow="1" firstDataRow="2" firstDataCol="1"/>
  <pivotFields count="3">
    <pivotField axis="axisRow" allDrilled="1" showAll="0" dataSourceSort="1" defaultAttributeDrillState="1">
      <items count="4">
        <item x="0"/>
        <item x="1"/>
        <item x="2"/>
        <item t="default"/>
      </items>
    </pivotField>
    <pivotField axis="axisCol" allDrilled="1" showAll="0" dataSourceSort="1" defaultAttributeDrillState="1">
      <items count="10">
        <item x="0"/>
        <item x="1"/>
        <item x="2"/>
        <item x="3"/>
        <item x="4"/>
        <item x="5"/>
        <item x="6"/>
        <item x="7"/>
        <item x="8"/>
        <item t="default"/>
      </items>
    </pivotField>
    <pivotField dataField="1" showAll="0"/>
  </pivotFields>
  <rowFields count="1">
    <field x="0"/>
  </rowFields>
  <rowItems count="4">
    <i>
      <x/>
    </i>
    <i>
      <x v="1"/>
    </i>
    <i>
      <x v="2"/>
    </i>
    <i t="grand">
      <x/>
    </i>
  </rowItems>
  <colFields count="1">
    <field x="1"/>
  </colFields>
  <colItems count="10">
    <i>
      <x/>
    </i>
    <i>
      <x v="1"/>
    </i>
    <i>
      <x v="2"/>
    </i>
    <i>
      <x v="3"/>
    </i>
    <i>
      <x v="4"/>
    </i>
    <i>
      <x v="5"/>
    </i>
    <i>
      <x v="6"/>
    </i>
    <i>
      <x v="7"/>
    </i>
    <i>
      <x v="8"/>
    </i>
    <i t="grand">
      <x/>
    </i>
  </colItems>
  <dataFields count="1">
    <dataField name="Count of EmpID" fld="2" subtotal="count" baseField="0" baseItem="0" numFmtId="1"/>
  </dataFields>
  <formats count="1">
    <format dxfId="8">
      <pivotArea outline="0" collapsedLevelsAreSubtotals="1" fieldPosition="0"/>
    </format>
  </formats>
  <chartFormats count="9">
    <chartFormat chart="11" format="18" series="1">
      <pivotArea type="data" outline="0" fieldPosition="0">
        <references count="2">
          <reference field="4294967294" count="1" selected="0">
            <x v="0"/>
          </reference>
          <reference field="1" count="1" selected="0">
            <x v="0"/>
          </reference>
        </references>
      </pivotArea>
    </chartFormat>
    <chartFormat chart="11" format="19" series="1">
      <pivotArea type="data" outline="0" fieldPosition="0">
        <references count="2">
          <reference field="4294967294" count="1" selected="0">
            <x v="0"/>
          </reference>
          <reference field="1" count="1" selected="0">
            <x v="1"/>
          </reference>
        </references>
      </pivotArea>
    </chartFormat>
    <chartFormat chart="11" format="20" series="1">
      <pivotArea type="data" outline="0" fieldPosition="0">
        <references count="2">
          <reference field="4294967294" count="1" selected="0">
            <x v="0"/>
          </reference>
          <reference field="1" count="1" selected="0">
            <x v="2"/>
          </reference>
        </references>
      </pivotArea>
    </chartFormat>
    <chartFormat chart="11" format="21" series="1">
      <pivotArea type="data" outline="0" fieldPosition="0">
        <references count="2">
          <reference field="4294967294" count="1" selected="0">
            <x v="0"/>
          </reference>
          <reference field="1" count="1" selected="0">
            <x v="3"/>
          </reference>
        </references>
      </pivotArea>
    </chartFormat>
    <chartFormat chart="11" format="22" series="1">
      <pivotArea type="data" outline="0" fieldPosition="0">
        <references count="2">
          <reference field="4294967294" count="1" selected="0">
            <x v="0"/>
          </reference>
          <reference field="1" count="1" selected="0">
            <x v="4"/>
          </reference>
        </references>
      </pivotArea>
    </chartFormat>
    <chartFormat chart="11" format="23" series="1">
      <pivotArea type="data" outline="0" fieldPosition="0">
        <references count="2">
          <reference field="4294967294" count="1" selected="0">
            <x v="0"/>
          </reference>
          <reference field="1" count="1" selected="0">
            <x v="5"/>
          </reference>
        </references>
      </pivotArea>
    </chartFormat>
    <chartFormat chart="11" format="24" series="1">
      <pivotArea type="data" outline="0" fieldPosition="0">
        <references count="2">
          <reference field="4294967294" count="1" selected="0">
            <x v="0"/>
          </reference>
          <reference field="1" count="1" selected="0">
            <x v="6"/>
          </reference>
        </references>
      </pivotArea>
    </chartFormat>
    <chartFormat chart="11" format="25" series="1">
      <pivotArea type="data" outline="0" fieldPosition="0">
        <references count="2">
          <reference field="4294967294" count="1" selected="0">
            <x v="0"/>
          </reference>
          <reference field="1" count="1" selected="0">
            <x v="7"/>
          </reference>
        </references>
      </pivotArea>
    </chartFormat>
    <chartFormat chart="11" format="26" series="1">
      <pivotArea type="data" outline="0" fieldPosition="0">
        <references count="2">
          <reference field="4294967294" count="1" selected="0">
            <x v="0"/>
          </reference>
          <reference field="1" count="1" selected="0">
            <x v="8"/>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0513C4E-9301-4EC0-86E2-18D49D319EAC}" name="Emp gender" cacheId="24" applyNumberFormats="0" applyBorderFormats="0" applyFontFormats="0" applyPatternFormats="0" applyAlignmentFormats="0" applyWidthHeightFormats="1" dataCaption="Values" tag="22fee146-ee23-4cc0-9326-22577de9410d" updatedVersion="8" minRefreshableVersion="3" useAutoFormatting="1" subtotalHiddenItems="1" itemPrintTitles="1" createdVersion="8" indent="0" outline="1" outlineData="1" multipleFieldFilters="0" chartFormat="11">
  <location ref="CG2:CH5" firstHeaderRow="1" firstDataRow="1" firstDataCol="1"/>
  <pivotFields count="3">
    <pivotField dataField="1" showAll="0"/>
    <pivotField axis="axisRow" allDrilled="1" showAll="0" dataSourceSort="1" defaultAttributeDrillState="1">
      <items count="3">
        <item x="0"/>
        <item x="1"/>
        <item t="default"/>
      </items>
    </pivotField>
    <pivotField allDrilled="1" showAll="0" dataSourceSort="1" defaultAttributeDrillState="1"/>
  </pivotFields>
  <rowFields count="1">
    <field x="1"/>
  </rowFields>
  <rowItems count="3">
    <i>
      <x/>
    </i>
    <i>
      <x v="1"/>
    </i>
    <i t="grand">
      <x/>
    </i>
  </rowItems>
  <colItems count="1">
    <i/>
  </colItems>
  <dataFields count="1">
    <dataField fld="0" subtotal="count" baseField="0" baseItem="0"/>
  </dataFields>
  <formats count="1">
    <format dxfId="9">
      <pivotArea outline="0" collapsedLevelsAreSubtotals="1" fieldPosition="0"/>
    </format>
  </formats>
  <chartFormats count="4">
    <chartFormat chart="7" format="0"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0" format="5">
      <pivotArea type="data" outline="0" fieldPosition="0">
        <references count="2">
          <reference field="4294967294" count="1" selected="0">
            <x v="0"/>
          </reference>
          <reference field="1" count="1" selected="0">
            <x v="0"/>
          </reference>
        </references>
      </pivotArea>
    </chartFormat>
    <chartFormat chart="10" format="6">
      <pivotArea type="data" outline="0" fieldPosition="0">
        <references count="2">
          <reference field="4294967294" count="1" selected="0">
            <x v="0"/>
          </reference>
          <reference field="1" count="1" selected="0">
            <x v="1"/>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JobLevel"/>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Overtime Rate " cacheId="4" applyNumberFormats="0" applyBorderFormats="0" applyFontFormats="0" applyPatternFormats="0" applyAlignmentFormats="0" applyWidthHeightFormats="1" dataCaption="Values" tag="d4c384b6-a208-4f5e-ad9e-690eaa695e5a" updatedVersion="8" minRefreshableVersion="3" useAutoFormatting="1" subtotalHiddenItems="1" itemPrintTitles="1" createdVersion="8" indent="0" outline="1" outlineData="1" multipleFieldFilters="0">
  <location ref="E2:E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1">
    <format dxfId="10">
      <pivotArea outline="0" collapsedLevelsAreSubtotals="1" fieldPosition="0"/>
    </format>
  </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Income by Dept" cacheId="0" applyNumberFormats="0" applyBorderFormats="0" applyFontFormats="0" applyPatternFormats="0" applyAlignmentFormats="0" applyWidthHeightFormats="1" dataCaption="Values" tag="93ef14e3-d2d7-4995-a565-55e230a955a2" updatedVersion="8" minRefreshableVersion="3" useAutoFormatting="1" subtotalHiddenItems="1" itemPrintTitles="1" createdVersion="8" indent="0" outline="1" outlineData="1" multipleFieldFilters="0" chartFormat="20">
  <location ref="N2:O6" firstHeaderRow="1" firstDataRow="1" firstDataCol="1"/>
  <pivotFields count="2">
    <pivotField dataField="1" subtotalTop="0" showAll="0" defaultSubtotal="0"/>
    <pivotField axis="axisRow" allDrilled="1" subtotalTop="0" showAll="0" dataSourceSort="1" defaultSubtotal="0" defaultAttributeDrillState="1">
      <items count="3">
        <item x="0"/>
        <item x="1"/>
        <item x="2"/>
      </items>
    </pivotField>
  </pivotFields>
  <rowFields count="1">
    <field x="1"/>
  </rowFields>
  <rowItems count="4">
    <i>
      <x/>
    </i>
    <i>
      <x v="1"/>
    </i>
    <i>
      <x v="2"/>
    </i>
    <i t="grand">
      <x/>
    </i>
  </rowItems>
  <colItems count="1">
    <i/>
  </colItems>
  <dataFields count="1">
    <dataField fld="0" subtotal="count" baseField="0" baseItem="0" numFmtId="1"/>
  </dataFields>
  <formats count="1">
    <format dxfId="11">
      <pivotArea outline="0" collapsedLevelsAreSubtotals="1" fieldPosition="0"/>
    </format>
  </formats>
  <chartFormats count="10">
    <chartFormat chart="1" format="0"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1" count="1" selected="0">
            <x v="0"/>
          </reference>
        </references>
      </pivotArea>
    </chartFormat>
    <chartFormat chart="5" format="7">
      <pivotArea type="data" outline="0" fieldPosition="0">
        <references count="2">
          <reference field="4294967294" count="1" selected="0">
            <x v="0"/>
          </reference>
          <reference field="1" count="1" selected="0">
            <x v="1"/>
          </reference>
        </references>
      </pivotArea>
    </chartFormat>
    <chartFormat chart="5" format="8">
      <pivotArea type="data" outline="0" fieldPosition="0">
        <references count="2">
          <reference field="4294967294" count="1" selected="0">
            <x v="0"/>
          </reference>
          <reference field="1" count="1" selected="0">
            <x v="2"/>
          </reference>
        </references>
      </pivotArea>
    </chartFormat>
    <chartFormat chart="6" format="13" series="1">
      <pivotArea type="data" outline="0" fieldPosition="0">
        <references count="1">
          <reference field="4294967294" count="1" selected="0">
            <x v="0"/>
          </reference>
        </references>
      </pivotArea>
    </chartFormat>
    <chartFormat chart="17" format="13" series="1">
      <pivotArea type="data" outline="0" fieldPosition="0">
        <references count="1">
          <reference field="4294967294" count="1" selected="0">
            <x v="0"/>
          </reference>
        </references>
      </pivotArea>
    </chartFormat>
    <chartFormat chart="17" format="14">
      <pivotArea type="data" outline="0" fieldPosition="0">
        <references count="2">
          <reference field="4294967294" count="1" selected="0">
            <x v="0"/>
          </reference>
          <reference field="1" count="1" selected="0">
            <x v="0"/>
          </reference>
        </references>
      </pivotArea>
    </chartFormat>
    <chartFormat chart="17" format="15">
      <pivotArea type="data" outline="0" fieldPosition="0">
        <references count="2">
          <reference field="4294967294" count="1" selected="0">
            <x v="0"/>
          </reference>
          <reference field="1" count="1" selected="0">
            <x v="1"/>
          </reference>
        </references>
      </pivotArea>
    </chartFormat>
    <chartFormat chart="17" format="16">
      <pivotArea type="data" outline="0" fieldPosition="0">
        <references count="2">
          <reference field="4294967294" count="1" selected="0">
            <x v="0"/>
          </reference>
          <reference field="1" count="1" selected="0">
            <x v="2"/>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CB553A6-7053-43B8-87FE-B75403422AE7}" name="Avg. Tenure" cacheId="18" applyNumberFormats="0" applyBorderFormats="0" applyFontFormats="0" applyPatternFormats="0" applyAlignmentFormats="0" applyWidthHeightFormats="1" dataCaption="Values" tag="ab7e7504-f0bf-4446-af32-df04721ceadd" updatedVersion="8" minRefreshableVersion="3" useAutoFormatting="1" subtotalHiddenItems="1" itemPrintTitles="1" createdVersion="8" indent="0" outline="1" outlineData="1" multipleFieldFilters="0" chartFormat="4">
  <location ref="BQ2:BQ3" firstHeaderRow="1" firstDataRow="1" firstDataCol="0"/>
  <pivotFields count="2">
    <pivotField dataField="1" showAll="0"/>
    <pivotField allDrilled="1" showAll="0" dataSourceSort="1" defaultAttributeDrillState="1"/>
  </pivotFields>
  <rowItems count="1">
    <i/>
  </rowItems>
  <colItems count="1">
    <i/>
  </colItems>
  <dataFields count="1">
    <dataField fld="0" subtotal="count" baseField="0" baseItem="0"/>
  </dataFields>
  <formats count="1">
    <format dxfId="12">
      <pivotArea outline="0" collapsedLevelsAreSubtotals="1" fieldPosition="0"/>
    </format>
  </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Att by Job Role" cacheId="1" applyNumberFormats="0" applyBorderFormats="0" applyFontFormats="0" applyPatternFormats="0" applyAlignmentFormats="0" applyWidthHeightFormats="1" dataCaption="Values" tag="108dce38-72ec-42e1-b92e-8f3d932b727f" updatedVersion="8" minRefreshableVersion="3" useAutoFormatting="1" subtotalHiddenItems="1" itemPrintTitles="1" createdVersion="8" indent="0" outline="1" outlineData="1" multipleFieldFilters="0" chartFormat="27">
  <location ref="K2:L12" firstHeaderRow="1" firstDataRow="1" firstDataCol="1"/>
  <pivotFields count="3">
    <pivotField dataField="1" subtotalTop="0" showAll="0" defaultSubtotal="0"/>
    <pivotField axis="axisRow" allDrilled="1" subtotalTop="0" showAll="0" sortType="a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0">
    <i>
      <x v="5"/>
    </i>
    <i>
      <x v="3"/>
    </i>
    <i>
      <x v="4"/>
    </i>
    <i>
      <x/>
    </i>
    <i>
      <x v="6"/>
    </i>
    <i>
      <x v="7"/>
    </i>
    <i>
      <x v="1"/>
    </i>
    <i>
      <x v="2"/>
    </i>
    <i>
      <x v="8"/>
    </i>
    <i t="grand">
      <x/>
    </i>
  </rowItems>
  <colItems count="1">
    <i/>
  </colItems>
  <dataFields count="1">
    <dataField fld="0" subtotal="count" baseField="0" baseItem="0" numFmtId="9"/>
  </dataFields>
  <formats count="1">
    <format dxfId="13">
      <pivotArea outline="0" collapsedLevelsAreSubtotals="1" fieldPosition="0"/>
    </format>
  </formats>
  <chartFormats count="5">
    <chartFormat chart="3"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1" count="1" selected="0">
            <x v="8"/>
          </reference>
        </references>
      </pivotArea>
    </chartFormat>
    <chartFormat chart="23" format="5"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8B3F32F-E17C-4950-AECD-E8A9DFC0E741}" name="Emp x Job Level" cacheId="23" applyNumberFormats="0" applyBorderFormats="0" applyFontFormats="0" applyPatternFormats="0" applyAlignmentFormats="0" applyWidthHeightFormats="1" dataCaption="Values" tag="563c2f60-f65e-4dde-97f3-fab6cfea694c" updatedVersion="8" minRefreshableVersion="3" useAutoFormatting="1" subtotalHiddenItems="1" itemPrintTitles="1" createdVersion="8" indent="0" outline="1" outlineData="1" multipleFieldFilters="0" chartFormat="15">
  <location ref="CD2:CE8" firstHeaderRow="1" firstDataRow="1" firstDataCol="1"/>
  <pivotFields count="3">
    <pivotField axis="axisRow" allDrilled="1" showAll="0" dataSourceSort="1" defaultAttributeDrillState="1">
      <items count="6">
        <item x="0"/>
        <item x="1"/>
        <item x="2"/>
        <item x="3"/>
        <item x="4"/>
        <item t="default"/>
      </items>
    </pivotField>
    <pivotField dataField="1" showAll="0"/>
    <pivotField allDrilled="1" showAll="0" dataSourceSort="1" defaultAttributeDrillState="1"/>
  </pivotFields>
  <rowFields count="1">
    <field x="0"/>
  </rowFields>
  <rowItems count="6">
    <i>
      <x/>
    </i>
    <i>
      <x v="1"/>
    </i>
    <i>
      <x v="2"/>
    </i>
    <i>
      <x v="3"/>
    </i>
    <i>
      <x v="4"/>
    </i>
    <i t="grand">
      <x/>
    </i>
  </rowItems>
  <colItems count="1">
    <i/>
  </colItems>
  <dataFields count="1">
    <dataField fld="1" subtotal="count" baseField="0" baseItem="0"/>
  </dataFields>
  <formats count="1">
    <format dxfId="14">
      <pivotArea outline="0" collapsedLevelsAreSubtotals="1" fieldPosition="0"/>
    </format>
  </formats>
  <chartFormats count="1">
    <chartFormat chart="14" format="4"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JobLevel"/>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5F29393-14FB-4F1F-A9C9-51D78B42A43C}" name="Attr vs Overtime" cacheId="28" applyNumberFormats="0" applyBorderFormats="0" applyFontFormats="0" applyPatternFormats="0" applyAlignmentFormats="0" applyWidthHeightFormats="1" dataCaption="Values" tag="dcea025c-48af-44db-b3e3-d02d042ae84a" updatedVersion="8" minRefreshableVersion="3" useAutoFormatting="1" subtotalHiddenItems="1" itemPrintTitles="1" createdVersion="8" indent="0" outline="1" outlineData="1" multipleFieldFilters="0" chartFormat="24">
  <location ref="CS2:CV6" firstHeaderRow="1" firstDataRow="2" firstDataCol="1"/>
  <pivotFields count="4">
    <pivotField axis="axisRow" allDrilled="1" showAll="0" dataSourceSort="1" defaultAttributeDrillState="1">
      <items count="3">
        <item x="0"/>
        <item x="1"/>
        <item t="default"/>
      </items>
    </pivotField>
    <pivotField axis="axisCol" allDrilled="1" showAll="0" dataSourceSort="1" defaultAttributeDrillState="1">
      <items count="3">
        <item x="0"/>
        <item x="1"/>
        <item t="default"/>
      </items>
    </pivotField>
    <pivotField dataField="1" showAll="0"/>
    <pivotField allDrilled="1" showAll="0" dataSourceSort="1" defaultAttributeDrillState="1"/>
  </pivotFields>
  <rowFields count="1">
    <field x="0"/>
  </rowFields>
  <rowItems count="3">
    <i>
      <x/>
    </i>
    <i>
      <x v="1"/>
    </i>
    <i t="grand">
      <x/>
    </i>
  </rowItems>
  <colFields count="1">
    <field x="1"/>
  </colFields>
  <colItems count="3">
    <i>
      <x/>
    </i>
    <i>
      <x v="1"/>
    </i>
    <i t="grand">
      <x/>
    </i>
  </colItems>
  <dataFields count="1">
    <dataField fld="2" subtotal="count" showDataAs="percentOfRow" baseField="0" baseItem="0" numFmtId="10"/>
  </dataFields>
  <formats count="2">
    <format dxfId="16">
      <pivotArea outline="0" collapsedLevelsAreSubtotals="1" fieldPosition="0"/>
    </format>
    <format dxfId="15">
      <pivotArea outline="0" fieldPosition="0">
        <references count="1">
          <reference field="4294967294" count="1">
            <x v="0"/>
          </reference>
        </references>
      </pivotArea>
    </format>
  </formats>
  <chartFormats count="2">
    <chartFormat chart="22" format="8" series="1">
      <pivotArea type="data" outline="0" fieldPosition="0">
        <references count="2">
          <reference field="4294967294" count="1" selected="0">
            <x v="0"/>
          </reference>
          <reference field="1" count="1" selected="0">
            <x v="0"/>
          </reference>
        </references>
      </pivotArea>
    </chartFormat>
    <chartFormat chart="22" format="9" series="1">
      <pivotArea type="data" outline="0" fieldPosition="0">
        <references count="2">
          <reference field="4294967294" count="1" selected="0">
            <x v="0"/>
          </reference>
          <reference field="1" count="1" selected="0">
            <x v="1"/>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JobLevel"/>
    <pivotHierarchy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Att by Dept" cacheId="9" applyNumberFormats="0" applyBorderFormats="0" applyFontFormats="0" applyPatternFormats="0" applyAlignmentFormats="0" applyWidthHeightFormats="1" dataCaption="Values" tag="1fc90737-2073-4ad1-930b-8a6efd6c2019" updatedVersion="8" minRefreshableVersion="3" useAutoFormatting="1" subtotalHiddenItems="1" itemPrintTitles="1" createdVersion="8" indent="0" outline="1" outlineData="1" multipleFieldFilters="0" chartFormat="17">
  <location ref="W2:X6" firstHeaderRow="1" firstDataRow="1" firstDataCol="1"/>
  <pivotFields count="2">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4">
    <i>
      <x v="2"/>
    </i>
    <i>
      <x/>
    </i>
    <i>
      <x v="1"/>
    </i>
    <i t="grand">
      <x/>
    </i>
  </rowItems>
  <colItems count="1">
    <i/>
  </colItems>
  <dataFields count="1">
    <dataField fld="1" subtotal="count" baseField="0" baseItem="0" numFmtId="9"/>
  </dataFields>
  <formats count="1">
    <format dxfId="17">
      <pivotArea outline="0" collapsedLevelsAreSubtotals="1" fieldPosition="0"/>
    </format>
  </formats>
  <chartFormats count="4">
    <chartFormat chart="14" format="5" series="1">
      <pivotArea type="data" outline="0" fieldPosition="0">
        <references count="1">
          <reference field="4294967294" count="1" selected="0">
            <x v="0"/>
          </reference>
        </references>
      </pivotArea>
    </chartFormat>
    <chartFormat chart="14" format="6">
      <pivotArea type="data" outline="0" fieldPosition="0">
        <references count="2">
          <reference field="4294967294" count="1" selected="0">
            <x v="0"/>
          </reference>
          <reference field="0" count="1" selected="0">
            <x v="2"/>
          </reference>
        </references>
      </pivotArea>
    </chartFormat>
    <chartFormat chart="14" format="7">
      <pivotArea type="data" outline="0" fieldPosition="0">
        <references count="2">
          <reference field="4294967294" count="1" selected="0">
            <x v="0"/>
          </reference>
          <reference field="0" count="1" selected="0">
            <x v="0"/>
          </reference>
        </references>
      </pivotArea>
    </chartFormat>
    <chartFormat chart="14" format="8">
      <pivotArea type="data" outline="0" fieldPosition="0">
        <references count="2">
          <reference field="4294967294" count="1" selected="0">
            <x v="0"/>
          </reference>
          <reference field="0" count="1" selected="0">
            <x v="1"/>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SAT by Dept" cacheId="6" applyNumberFormats="0" applyBorderFormats="0" applyFontFormats="0" applyPatternFormats="0" applyAlignmentFormats="0" applyWidthHeightFormats="1" dataCaption="Values" tag="57134faf-1461-4888-9898-0e896120b17b" updatedVersion="8" minRefreshableVersion="3" useAutoFormatting="1" subtotalHiddenItems="1" itemPrintTitles="1" createdVersion="8" indent="0" outline="1" outlineData="1" multipleFieldFilters="0" chartFormat="6">
  <location ref="T2:U6"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fld="1" subtotal="count" baseField="0" baseItem="0" numFmtId="2"/>
  </dataFields>
  <formats count="1">
    <format dxfId="18">
      <pivotArea outline="0" collapsedLevelsAreSubtotals="1" fieldPosition="0"/>
    </format>
  </formats>
  <chartFormats count="4">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0" count="1" selected="0">
            <x v="0"/>
          </reference>
        </references>
      </pivotArea>
    </chartFormat>
    <chartFormat chart="5" format="7">
      <pivotArea type="data" outline="0" fieldPosition="0">
        <references count="2">
          <reference field="4294967294" count="1" selected="0">
            <x v="0"/>
          </reference>
          <reference field="0" count="1" selected="0">
            <x v="1"/>
          </reference>
        </references>
      </pivotArea>
    </chartFormat>
    <chartFormat chart="5" format="8">
      <pivotArea type="data" outline="0" fieldPosition="0">
        <references count="2">
          <reference field="4294967294" count="1" selected="0">
            <x v="0"/>
          </reference>
          <reference field="0" count="1" selected="0">
            <x v="2"/>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341F03A-AF2C-4D50-A025-B537697EEC1A}" name="Emp by Age Grp" cacheId="22" applyNumberFormats="0" applyBorderFormats="0" applyFontFormats="0" applyPatternFormats="0" applyAlignmentFormats="0" applyWidthHeightFormats="1" dataCaption="Values" tag="88a71b41-dfd3-4e96-9157-62134c7ac4d2" updatedVersion="8" minRefreshableVersion="3" useAutoFormatting="1" subtotalHiddenItems="1" itemPrintTitles="1" createdVersion="8" indent="0" outline="1" outlineData="1" multipleFieldFilters="0" chartFormat="13">
  <location ref="CA2:CB8" firstHeaderRow="1" firstDataRow="1" firstDataCol="1"/>
  <pivotFields count="3">
    <pivotField axis="axisRow" allDrilled="1" showAll="0" dataSourceSort="1" defaultAttributeDrillState="1">
      <items count="6">
        <item x="0"/>
        <item x="1"/>
        <item x="2"/>
        <item x="3"/>
        <item x="4"/>
        <item t="default"/>
      </items>
    </pivotField>
    <pivotField dataField="1" showAll="0"/>
    <pivotField allDrilled="1" showAll="0" dataSourceSort="1" defaultAttributeDrillState="1"/>
  </pivotFields>
  <rowFields count="1">
    <field x="0"/>
  </rowFields>
  <rowItems count="6">
    <i>
      <x/>
    </i>
    <i>
      <x v="1"/>
    </i>
    <i>
      <x v="2"/>
    </i>
    <i>
      <x v="3"/>
    </i>
    <i>
      <x v="4"/>
    </i>
    <i t="grand">
      <x/>
    </i>
  </rowItems>
  <colItems count="1">
    <i/>
  </colItems>
  <dataFields count="1">
    <dataField fld="1" subtotal="count" baseField="0" baseItem="0"/>
  </dataFields>
  <formats count="1">
    <format dxfId="19">
      <pivotArea outline="0" collapsedLevelsAreSubtotals="1" fieldPosition="0"/>
    </format>
  </formats>
  <chartFormats count="1">
    <chartFormat chart="8" format="3"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11A4B3A-E086-4D46-89E5-2525EC720B4B}" name="Avg Job Sat, Att Rate by dept" cacheId="16" applyNumberFormats="0" applyBorderFormats="0" applyFontFormats="0" applyPatternFormats="0" applyAlignmentFormats="0" applyWidthHeightFormats="1" dataCaption="Values" tag="cc1562a7-1c6d-4962-ad75-6f72ea1fab21" updatedVersion="8" minRefreshableVersion="3" useAutoFormatting="1" subtotalHiddenItems="1" itemPrintTitles="1" createdVersion="8" indent="0" outline="1" outlineData="1" multipleFieldFilters="0" chartFormat="12">
  <location ref="BB2:BD6" firstHeaderRow="0" firstDataRow="1" firstDataCol="1"/>
  <pivotFields count="3">
    <pivotField axis="axisRow" allDrilled="1" showAll="0" dataSourceSort="1" defaultAttributeDrillState="1">
      <items count="4">
        <item x="0"/>
        <item x="1"/>
        <item x="2"/>
        <item t="default"/>
      </items>
    </pivotField>
    <pivotField dataField="1" showAll="0"/>
    <pivotField dataField="1" showAll="0"/>
  </pivotFields>
  <rowFields count="1">
    <field x="0"/>
  </rowFields>
  <rowItems count="4">
    <i>
      <x/>
    </i>
    <i>
      <x v="1"/>
    </i>
    <i>
      <x v="2"/>
    </i>
    <i t="grand">
      <x/>
    </i>
  </rowItems>
  <colFields count="1">
    <field x="-2"/>
  </colFields>
  <colItems count="2">
    <i>
      <x/>
    </i>
    <i i="1">
      <x v="1"/>
    </i>
  </colItems>
  <dataFields count="2">
    <dataField fld="2" subtotal="count" baseField="0" baseItem="0"/>
    <dataField fld="1" subtotal="count" baseField="0" baseItem="0" numFmtId="9"/>
  </dataFields>
  <formats count="2">
    <format dxfId="21">
      <pivotArea outline="0" collapsedLevelsAreSubtotals="1" fieldPosition="0"/>
    </format>
    <format dxfId="20">
      <pivotArea outline="0" collapsedLevelsAreSubtotals="1" fieldPosition="0">
        <references count="1">
          <reference field="4294967294" count="1" selected="0">
            <x v="1"/>
          </reference>
        </references>
      </pivotArea>
    </format>
  </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Attrition Rate" cacheId="2" applyNumberFormats="0" applyBorderFormats="0" applyFontFormats="0" applyPatternFormats="0" applyAlignmentFormats="0" applyWidthHeightFormats="1" dataCaption="Values" tag="faa43b11-e394-4004-8061-566d006c65d6" updatedVersion="8" minRefreshableVersion="3" useAutoFormatting="1" subtotalHiddenItems="1" itemPrintTitles="1" createdVersion="8" indent="0" outline="1" outlineData="1" multipleFieldFilters="0">
  <location ref="C2:C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9"/>
  </dataFields>
  <formats count="1">
    <format dxfId="22">
      <pivotArea outline="0" collapsedLevelsAreSubtotals="1" fieldPosition="0"/>
    </format>
  </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2F3573B4-3ED8-4B20-9BC6-4455AE2117B0}" name="Employees Gender" cacheId="19" applyNumberFormats="0" applyBorderFormats="0" applyFontFormats="0" applyPatternFormats="0" applyAlignmentFormats="0" applyWidthHeightFormats="1" dataCaption="Values" tag="98b3e8e9-164f-49e8-bd47-ec63fd06589e" updatedVersion="8" minRefreshableVersion="3" useAutoFormatting="1" subtotalHiddenItems="1" itemPrintTitles="1" createdVersion="8" indent="0" outline="1" outlineData="1" multipleFieldFilters="0" chartFormat="4">
  <location ref="BS2:BT5" firstHeaderRow="1" firstDataRow="1" firstDataCol="1"/>
  <pivotFields count="3">
    <pivotField axis="axisRow" allDrilled="1" showAll="0" dataSourceSort="1" defaultAttributeDrillState="1">
      <items count="3">
        <item x="0"/>
        <item x="1"/>
        <item t="default"/>
      </items>
    </pivotField>
    <pivotField dataField="1" showAll="0"/>
    <pivotField allDrilled="1" showAll="0" dataSourceSort="1" defaultAttributeDrillState="1"/>
  </pivotFields>
  <rowFields count="1">
    <field x="0"/>
  </rowFields>
  <rowItems count="3">
    <i>
      <x/>
    </i>
    <i>
      <x v="1"/>
    </i>
    <i t="grand">
      <x/>
    </i>
  </rowItems>
  <colItems count="1">
    <i/>
  </colItems>
  <dataFields count="1">
    <dataField fld="1" subtotal="count" baseField="0" baseItem="0"/>
  </dataFields>
  <formats count="1">
    <format dxfId="23">
      <pivotArea outline="0" collapsedLevelsAreSubtotals="1" fieldPosition="0"/>
    </format>
  </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8F0EF8D3-7A29-4A56-96C3-C2633AED46F6}" name="Attr by Tenure" cacheId="27" applyNumberFormats="0" applyBorderFormats="0" applyFontFormats="0" applyPatternFormats="0" applyAlignmentFormats="0" applyWidthHeightFormats="1" dataCaption="Values" tag="05c859d0-15f8-4ba4-bf96-0df6c353dcdf" updatedVersion="8" minRefreshableVersion="3" useAutoFormatting="1" subtotalHiddenItems="1" itemPrintTitles="1" createdVersion="8" indent="0" outline="1" outlineData="1" multipleFieldFilters="0" chartFormat="16">
  <location ref="CP2:CQ8" firstHeaderRow="1" firstDataRow="1" firstDataCol="1"/>
  <pivotFields count="3">
    <pivotField axis="axisRow" allDrilled="1" showAll="0"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s>
  <rowFields count="1">
    <field x="0"/>
  </rowFields>
  <rowItems count="6">
    <i>
      <x/>
    </i>
    <i>
      <x v="3"/>
    </i>
    <i>
      <x v="4"/>
    </i>
    <i>
      <x v="2"/>
    </i>
    <i>
      <x v="1"/>
    </i>
    <i t="grand">
      <x/>
    </i>
  </rowItems>
  <colItems count="1">
    <i/>
  </colItems>
  <dataFields count="1">
    <dataField fld="1" subtotal="count" baseField="0" baseItem="0"/>
  </dataFields>
  <formats count="1">
    <format dxfId="24">
      <pivotArea outline="0" collapsedLevelsAreSubtotals="1" fieldPosition="0"/>
    </format>
  </formats>
  <chartFormats count="1">
    <chartFormat chart="15" format="2"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JobLevel"/>
    <pivotHierarchy dragToData="1"/>
  </pivotHierarchies>
  <pivotTableStyleInfo name="PivotStyleLight16" showRowHeaders="1" showColHeaders="1" showRowStripes="0" showColStripes="0" showLastColumn="1"/>
  <rowHierarchiesUsage count="1">
    <rowHierarchyUsage hierarchyUsage="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E9CBC432-9793-4928-BD4C-5097FBC45268}" name="PivotTable8" cacheId="20" applyNumberFormats="0" applyBorderFormats="0" applyFontFormats="0" applyPatternFormats="0" applyAlignmentFormats="0" applyWidthHeightFormats="1" dataCaption="Values" tag="f1e63e27-b74b-453c-9ebe-6aea1b3e555f" updatedVersion="8" minRefreshableVersion="3" useAutoFormatting="1" subtotalHiddenItems="1" itemPrintTitles="1" createdVersion="8" indent="0" outline="1" outlineData="1" multipleFieldFilters="0" chartFormat="4">
  <location ref="BV2:BV3" firstHeaderRow="1" firstDataRow="1" firstDataCol="0"/>
  <pivotFields count="2">
    <pivotField dataField="1" showAll="0"/>
    <pivotField allDrilled="1" showAll="0" dataSourceSort="1" defaultAttributeDrillState="1"/>
  </pivotFields>
  <rowItems count="1">
    <i/>
  </rowItems>
  <colItems count="1">
    <i/>
  </colItems>
  <dataFields count="1">
    <dataField fld="0" subtotal="count" baseField="0" baseItem="0"/>
  </dataFields>
  <formats count="1">
    <format dxfId="25">
      <pivotArea outline="0" collapsedLevelsAreSubtotals="1" fieldPosition="0"/>
    </format>
  </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1BA3F37E-0B66-4798-B66D-A5CD3FF09498}" name="Avg Perform x Dept PivotTable" cacheId="11" applyNumberFormats="0" applyBorderFormats="0" applyFontFormats="0" applyPatternFormats="0" applyAlignmentFormats="0" applyWidthHeightFormats="1" dataCaption="Values" tag="2fa2edad-f884-4f4e-9e0e-4dfebb99b0be" updatedVersion="8" minRefreshableVersion="3" useAutoFormatting="1" subtotalHiddenItems="1" itemPrintTitles="1" createdVersion="8" indent="0" outline="1" outlineData="1" multipleFieldFilters="0" chartFormat="18">
  <location ref="AB2:AC6" firstHeaderRow="1" firstDataRow="1" firstDataCol="1"/>
  <pivotFields count="2">
    <pivotField dataField="1" showAll="0"/>
    <pivotField axis="axisRow" allDrilled="1" showAll="0" dataSourceSort="1" defaultAttributeDrillState="1">
      <items count="4">
        <item x="0"/>
        <item x="1"/>
        <item x="2"/>
        <item t="default"/>
      </items>
    </pivotField>
  </pivotFields>
  <rowFields count="1">
    <field x="1"/>
  </rowFields>
  <rowItems count="4">
    <i>
      <x/>
    </i>
    <i>
      <x v="1"/>
    </i>
    <i>
      <x v="2"/>
    </i>
    <i t="grand">
      <x/>
    </i>
  </rowItems>
  <colItems count="1">
    <i/>
  </colItems>
  <dataFields count="1">
    <dataField fld="0" subtotal="count" baseField="0" baseItem="0"/>
  </dataFields>
  <formats count="1">
    <format dxfId="26">
      <pivotArea outline="0" collapsedLevelsAreSubtotals="1" fieldPosition="0"/>
    </format>
  </formats>
  <chartFormats count="9">
    <chartFormat chart="5" format="1"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4" format="2">
      <pivotArea type="data" outline="0" fieldPosition="0">
        <references count="2">
          <reference field="4294967294" count="1" selected="0">
            <x v="0"/>
          </reference>
          <reference field="1" count="1" selected="0">
            <x v="0"/>
          </reference>
        </references>
      </pivotArea>
    </chartFormat>
    <chartFormat chart="14" format="3">
      <pivotArea type="data" outline="0" fieldPosition="0">
        <references count="2">
          <reference field="4294967294" count="1" selected="0">
            <x v="0"/>
          </reference>
          <reference field="1" count="1" selected="0">
            <x v="1"/>
          </reference>
        </references>
      </pivotArea>
    </chartFormat>
    <chartFormat chart="14" format="4">
      <pivotArea type="data" outline="0" fieldPosition="0">
        <references count="2">
          <reference field="4294967294" count="1" selected="0">
            <x v="0"/>
          </reference>
          <reference field="1" count="1" selected="0">
            <x v="2"/>
          </reference>
        </references>
      </pivotArea>
    </chartFormat>
    <chartFormat chart="15" format="5" series="1">
      <pivotArea type="data" outline="0" fieldPosition="0">
        <references count="1">
          <reference field="4294967294" count="1" selected="0">
            <x v="0"/>
          </reference>
        </references>
      </pivotArea>
    </chartFormat>
    <chartFormat chart="15" format="6">
      <pivotArea type="data" outline="0" fieldPosition="0">
        <references count="2">
          <reference field="4294967294" count="1" selected="0">
            <x v="0"/>
          </reference>
          <reference field="1" count="1" selected="0">
            <x v="0"/>
          </reference>
        </references>
      </pivotArea>
    </chartFormat>
    <chartFormat chart="15" format="7">
      <pivotArea type="data" outline="0" fieldPosition="0">
        <references count="2">
          <reference field="4294967294" count="1" selected="0">
            <x v="0"/>
          </reference>
          <reference field="1" count="1" selected="0">
            <x v="1"/>
          </reference>
        </references>
      </pivotArea>
    </chartFormat>
    <chartFormat chart="15" format="8">
      <pivotArea type="data" outline="0" fieldPosition="0">
        <references count="2">
          <reference field="4294967294" count="1" selected="0">
            <x v="0"/>
          </reference>
          <reference field="1" count="1" selected="0">
            <x v="2"/>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Total Employees" cacheId="8" applyNumberFormats="0" applyBorderFormats="0" applyFontFormats="0" applyPatternFormats="0" applyAlignmentFormats="0" applyWidthHeightFormats="1" dataCaption="Values" tag="a5146a26-7296-496f-bf2f-ad24044945ee" updatedVersion="8" minRefreshableVersion="3" useAutoFormatting="1" subtotalHiddenItems="1" itemPrintTitles="1" createdVersion="8" indent="0" outline="1" outlineData="1" multipleFieldFilters="0">
  <location ref="A2:A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4F35E1FF-6C64-4264-89A1-CD69B2965598}" name="Attr by Salary Slab" cacheId="26" applyNumberFormats="0" applyBorderFormats="0" applyFontFormats="0" applyPatternFormats="0" applyAlignmentFormats="0" applyWidthHeightFormats="1" dataCaption="Values" tag="781ac976-b119-4660-b443-adeffbabcef0" updatedVersion="8" minRefreshableVersion="3" useAutoFormatting="1" subtotalHiddenItems="1" itemPrintTitles="1" createdVersion="8" indent="0" outline="1" outlineData="1" multipleFieldFilters="0" chartFormat="25">
  <location ref="CM2:CN7" firstHeaderRow="1" firstDataRow="1" firstDataCol="1"/>
  <pivotFields count="3">
    <pivotField axis="axisRow" allDrilled="1" showAll="0" sortType="ascending" defaultAttributeDrillState="1">
      <items count="5">
        <item x="0"/>
        <item x="1"/>
        <item x="2"/>
        <item x="3"/>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s>
  <rowFields count="1">
    <field x="0"/>
  </rowFields>
  <rowItems count="5">
    <i>
      <x v="1"/>
    </i>
    <i>
      <x v="2"/>
    </i>
    <i>
      <x/>
    </i>
    <i>
      <x v="3"/>
    </i>
    <i t="grand">
      <x/>
    </i>
  </rowItems>
  <colItems count="1">
    <i/>
  </colItems>
  <dataFields count="1">
    <dataField fld="1" subtotal="count" baseField="0" baseItem="0"/>
  </dataFields>
  <formats count="1">
    <format dxfId="27">
      <pivotArea outline="0" collapsedLevelsAreSubtotals="1" fieldPosition="0"/>
    </format>
  </formats>
  <chartFormats count="1">
    <chartFormat chart="24" format="0"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JobLevel"/>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78AEAFD6-6383-44F6-B724-67907234DF6C}" name="PivotTable15" cacheId="31" applyNumberFormats="0" applyBorderFormats="0" applyFontFormats="0" applyPatternFormats="0" applyAlignmentFormats="0" applyWidthHeightFormats="1" dataCaption="Values" tag="51e6affc-30ac-4173-a30c-f07e0693d053" updatedVersion="8" minRefreshableVersion="3" useAutoFormatting="1" subtotalHiddenItems="1" itemPrintTitles="1" createdVersion="8" indent="0" outline="1" outlineData="1" multipleFieldFilters="0" chartFormat="11">
  <location ref="DF2:DG8" firstHeaderRow="1" firstDataRow="1" firstDataCol="1"/>
  <pivotFields count="3">
    <pivotField dataField="1" showAll="0"/>
    <pivotField axis="axisRow" allDrilled="1" showAll="0" dataSourceSort="1" defaultAttributeDrillState="1">
      <items count="6">
        <item x="0"/>
        <item x="1"/>
        <item x="2"/>
        <item x="3"/>
        <item x="4"/>
        <item t="default"/>
      </items>
    </pivotField>
    <pivotField allDrilled="1" showAll="0" dataSourceSort="1" defaultAttributeDrillState="1"/>
  </pivotFields>
  <rowFields count="1">
    <field x="1"/>
  </rowFields>
  <rowItems count="6">
    <i>
      <x/>
    </i>
    <i>
      <x v="1"/>
    </i>
    <i>
      <x v="2"/>
    </i>
    <i>
      <x v="3"/>
    </i>
    <i>
      <x v="4"/>
    </i>
    <i t="grand">
      <x/>
    </i>
  </rowItems>
  <colItems count="1">
    <i/>
  </colItems>
  <dataFields count="1">
    <dataField fld="0" subtotal="count" baseField="0" baseItem="0"/>
  </dataFields>
  <formats count="1">
    <format dxfId="28">
      <pivotArea outline="0" collapsedLevelsAreSubtotals="1" fieldPosition="0"/>
    </format>
  </formats>
  <chartFormats count="2">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E99C2DB6-8289-429A-A844-5B0C5729F856}" name="Emp by Edu Field" cacheId="21" applyNumberFormats="0" applyBorderFormats="0" applyFontFormats="0" applyPatternFormats="0" applyAlignmentFormats="0" applyWidthHeightFormats="1" dataCaption="Values" tag="e72a5ca3-a979-4fad-aa2a-61ea522222b0" updatedVersion="8" minRefreshableVersion="3" useAutoFormatting="1" subtotalHiddenItems="1" itemPrintTitles="1" createdVersion="8" indent="0" outline="1" outlineData="1" multipleFieldFilters="0" chartFormat="4">
  <location ref="BX2:BY9" firstHeaderRow="1" firstDataRow="1" firstDataCol="1"/>
  <pivotFields count="3">
    <pivotField axis="axisRow" allDrilled="1" showAll="0" dataSourceSort="1" defaultAttributeDrillState="1">
      <items count="7">
        <item x="0"/>
        <item x="1"/>
        <item x="2"/>
        <item x="3"/>
        <item x="4"/>
        <item x="5"/>
        <item t="default"/>
      </items>
    </pivotField>
    <pivotField dataField="1" showAll="0"/>
    <pivotField allDrilled="1" showAll="0" dataSourceSort="1" defaultAttributeDrillState="1"/>
  </pivotFields>
  <rowFields count="1">
    <field x="0"/>
  </rowFields>
  <rowItems count="7">
    <i>
      <x/>
    </i>
    <i>
      <x v="1"/>
    </i>
    <i>
      <x v="2"/>
    </i>
    <i>
      <x v="3"/>
    </i>
    <i>
      <x v="4"/>
    </i>
    <i>
      <x v="5"/>
    </i>
    <i t="grand">
      <x/>
    </i>
  </rowItems>
  <colItems count="1">
    <i/>
  </colItems>
  <dataFields count="1">
    <dataField fld="1" subtotal="count" baseField="0" baseItem="0"/>
  </dataFields>
  <formats count="1">
    <format dxfId="29">
      <pivotArea outline="0" collapsedLevelsAreSubtotals="1" fieldPosition="0"/>
    </format>
  </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Satisfaction Score" cacheId="7" applyNumberFormats="0" applyBorderFormats="0" applyFontFormats="0" applyPatternFormats="0" applyAlignmentFormats="0" applyWidthHeightFormats="1" dataCaption="Values" tag="5283335d-c489-4b61-9e76-e082794b28db" updatedVersion="8" minRefreshableVersion="3" useAutoFormatting="1" subtotalHiddenItems="1" itemPrintTitles="1" createdVersion="8" indent="0" outline="1" outlineData="1" multipleFieldFilters="0">
  <location ref="G2:G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2"/>
  </dataFields>
  <formats count="1">
    <format dxfId="30">
      <pivotArea outline="0" collapsedLevelsAreSubtotals="1" fieldPosition="0"/>
    </format>
  </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43EE1582-E6CD-4E93-A69F-46910CDA6486}" name="Att by Dept &amp; Salary Slab" cacheId="13" applyNumberFormats="0" applyBorderFormats="0" applyFontFormats="0" applyPatternFormats="0" applyAlignmentFormats="0" applyWidthHeightFormats="1" dataCaption="Values" tag="4046d798-9b15-431b-a6b0-71547ae95205" updatedVersion="8" minRefreshableVersion="3" useAutoFormatting="1" subtotalHiddenItems="1" itemPrintTitles="1" createdVersion="8" indent="0" outline="1" outlineData="1" multipleFieldFilters="0" chartFormat="19">
  <location ref="AU2:AZ7" firstHeaderRow="1" firstDataRow="2" firstDataCol="1"/>
  <pivotFields count="3">
    <pivotField axis="axisRow" allDrilled="1" showAll="0" dataSourceSort="1" defaultAttributeDrillState="1">
      <items count="4">
        <item x="0"/>
        <item x="1"/>
        <item x="2"/>
        <item t="default"/>
      </items>
    </pivotField>
    <pivotField axis="axisCol" allDrilled="1" showAll="0" dataSourceSort="1" defaultAttributeDrillState="1">
      <items count="5">
        <item x="0"/>
        <item x="1"/>
        <item x="2"/>
        <item x="3"/>
        <item t="default"/>
      </items>
    </pivotField>
    <pivotField dataField="1" showAll="0"/>
  </pivotFields>
  <rowFields count="1">
    <field x="0"/>
  </rowFields>
  <rowItems count="4">
    <i>
      <x/>
    </i>
    <i>
      <x v="1"/>
    </i>
    <i>
      <x v="2"/>
    </i>
    <i t="grand">
      <x/>
    </i>
  </rowItems>
  <colFields count="1">
    <field x="1"/>
  </colFields>
  <colItems count="5">
    <i>
      <x/>
    </i>
    <i>
      <x v="1"/>
    </i>
    <i>
      <x v="2"/>
    </i>
    <i>
      <x v="3"/>
    </i>
    <i t="grand">
      <x/>
    </i>
  </colItems>
  <dataFields count="1">
    <dataField fld="2" subtotal="count" baseField="0" baseItem="0"/>
  </dataFields>
  <formats count="6">
    <format dxfId="36">
      <pivotArea outline="0" collapsedLevelsAreSubtotals="1" fieldPosition="0"/>
    </format>
    <format dxfId="35">
      <pivotArea outline="0" collapsedLevelsAreSubtotals="1" fieldPosition="0">
        <references count="2">
          <reference field="4294967294" count="1" selected="0">
            <x v="0"/>
          </reference>
          <reference field="1" count="1" selected="0">
            <x v="2"/>
          </reference>
        </references>
      </pivotArea>
    </format>
    <format dxfId="34">
      <pivotArea outline="0" collapsedLevelsAreSubtotals="1" fieldPosition="0">
        <references count="2">
          <reference field="4294967294" count="1" selected="0">
            <x v="0"/>
          </reference>
          <reference field="1" count="1" selected="0">
            <x v="3"/>
          </reference>
        </references>
      </pivotArea>
    </format>
    <format dxfId="33">
      <pivotArea field="1" grandCol="1" outline="0" collapsedLevelsAreSubtotals="1" axis="axisCol" fieldPosition="0">
        <references count="1">
          <reference field="4294967294" count="1" selected="0">
            <x v="0"/>
          </reference>
        </references>
      </pivotArea>
    </format>
    <format dxfId="32">
      <pivotArea outline="0" collapsedLevelsAreSubtotals="1" fieldPosition="0">
        <references count="2">
          <reference field="4294967294" count="1" selected="0">
            <x v="0"/>
          </reference>
          <reference field="1" count="1" selected="0">
            <x v="1"/>
          </reference>
        </references>
      </pivotArea>
    </format>
    <format dxfId="31">
      <pivotArea outline="0" collapsedLevelsAreSubtotals="1" fieldPosition="0">
        <references count="2">
          <reference field="4294967294" count="1" selected="0">
            <x v="0"/>
          </reference>
          <reference field="1" count="1" selected="0">
            <x v="0"/>
          </reference>
        </references>
      </pivotArea>
    </format>
  </formats>
  <chartFormats count="8">
    <chartFormat chart="16" format="0" series="1">
      <pivotArea type="data" outline="0" fieldPosition="0">
        <references count="2">
          <reference field="4294967294" count="1" selected="0">
            <x v="0"/>
          </reference>
          <reference field="1" count="1" selected="0">
            <x v="0"/>
          </reference>
        </references>
      </pivotArea>
    </chartFormat>
    <chartFormat chart="16" format="1" series="1">
      <pivotArea type="data" outline="0" fieldPosition="0">
        <references count="2">
          <reference field="4294967294" count="1" selected="0">
            <x v="0"/>
          </reference>
          <reference field="1" count="1" selected="0">
            <x v="1"/>
          </reference>
        </references>
      </pivotArea>
    </chartFormat>
    <chartFormat chart="16" format="2" series="1">
      <pivotArea type="data" outline="0" fieldPosition="0">
        <references count="2">
          <reference field="4294967294" count="1" selected="0">
            <x v="0"/>
          </reference>
          <reference field="1" count="1" selected="0">
            <x v="2"/>
          </reference>
        </references>
      </pivotArea>
    </chartFormat>
    <chartFormat chart="16" format="3" series="1">
      <pivotArea type="data" outline="0" fieldPosition="0">
        <references count="2">
          <reference field="4294967294" count="1" selected="0">
            <x v="0"/>
          </reference>
          <reference field="1" count="1" selected="0">
            <x v="3"/>
          </reference>
        </references>
      </pivotArea>
    </chartFormat>
    <chartFormat chart="18" format="8" series="1">
      <pivotArea type="data" outline="0" fieldPosition="0">
        <references count="2">
          <reference field="4294967294" count="1" selected="0">
            <x v="0"/>
          </reference>
          <reference field="1" count="1" selected="0">
            <x v="0"/>
          </reference>
        </references>
      </pivotArea>
    </chartFormat>
    <chartFormat chart="18" format="9" series="1">
      <pivotArea type="data" outline="0" fieldPosition="0">
        <references count="2">
          <reference field="4294967294" count="1" selected="0">
            <x v="0"/>
          </reference>
          <reference field="1" count="1" selected="0">
            <x v="1"/>
          </reference>
        </references>
      </pivotArea>
    </chartFormat>
    <chartFormat chart="18" format="10" series="1">
      <pivotArea type="data" outline="0" fieldPosition="0">
        <references count="2">
          <reference field="4294967294" count="1" selected="0">
            <x v="0"/>
          </reference>
          <reference field="1" count="1" selected="0">
            <x v="2"/>
          </reference>
        </references>
      </pivotArea>
    </chartFormat>
    <chartFormat chart="18" format="11" series="1">
      <pivotArea type="data" outline="0" fieldPosition="0">
        <references count="2">
          <reference field="4294967294" count="1" selected="0">
            <x v="0"/>
          </reference>
          <reference field="1" count="1" selected="0">
            <x v="3"/>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F3545F12-51D4-4835-91B3-6A4E338A9CDD}" name="PivotTable13" cacheId="30" applyNumberFormats="0" applyBorderFormats="0" applyFontFormats="0" applyPatternFormats="0" applyAlignmentFormats="0" applyWidthHeightFormats="1" dataCaption="Values" tag="0b3e0270-a8fe-4df9-98a7-b9ed5b49cbdb" updatedVersion="8" minRefreshableVersion="3" useAutoFormatting="1" subtotalHiddenItems="1" itemPrintTitles="1" createdVersion="8" indent="0" outline="1" outlineData="1" multipleFieldFilters="0" chartFormat="28">
  <location ref="DC2:DD8" firstHeaderRow="1" firstDataRow="1" firstDataCol="1"/>
  <pivotFields count="3">
    <pivotField axis="axisRow" allDrilled="1" showAll="0" dataSourceSort="1" defaultAttributeDrillState="1">
      <items count="6">
        <item x="0"/>
        <item x="1"/>
        <item x="2"/>
        <item x="3"/>
        <item x="4"/>
        <item t="default"/>
      </items>
    </pivotField>
    <pivotField dataField="1" showAll="0"/>
    <pivotField allDrilled="1" showAll="0" dataSourceSort="1" defaultAttributeDrillState="1"/>
  </pivotFields>
  <rowFields count="1">
    <field x="0"/>
  </rowFields>
  <rowItems count="6">
    <i>
      <x/>
    </i>
    <i>
      <x v="1"/>
    </i>
    <i>
      <x v="2"/>
    </i>
    <i>
      <x v="3"/>
    </i>
    <i>
      <x v="4"/>
    </i>
    <i t="grand">
      <x/>
    </i>
  </rowItems>
  <colItems count="1">
    <i/>
  </colItems>
  <dataFields count="1">
    <dataField fld="1" subtotal="count" baseField="0" baseItem="0"/>
  </dataFields>
  <formats count="1">
    <format dxfId="37">
      <pivotArea outline="0" collapsedLevelsAreSubtotals="1" fieldPosition="0"/>
    </format>
  </formats>
  <chartFormats count="1">
    <chartFormat chart="25" format="4"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JobLevel"/>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D0C5E245-5D2D-4120-ABE0-B497FD04BA24}" name="Dept × Overtime" cacheId="14" applyNumberFormats="0" applyBorderFormats="0" applyFontFormats="0" applyPatternFormats="0" applyAlignmentFormats="0" applyWidthHeightFormats="1" dataCaption="Values" tag="5e2223bf-cbb4-4036-8046-55f26950aac8" updatedVersion="8" minRefreshableVersion="3" useAutoFormatting="1" subtotalHiddenItems="1" itemPrintTitles="1" createdVersion="8" indent="0" outline="1" outlineData="1" multipleFieldFilters="0" chartFormat="4">
  <location ref="BG2:BM8" firstHeaderRow="1" firstDataRow="3" firstDataCol="1"/>
  <pivotFields count="4">
    <pivotField axis="axisRow" allDrilled="1" showAll="0" dataSourceSort="1" defaultAttributeDrillState="1">
      <items count="4">
        <item x="0"/>
        <item x="1"/>
        <item x="2"/>
        <item t="default"/>
      </items>
    </pivotField>
    <pivotField axis="axisCol" allDrilled="1" showAll="0" dataSourceSort="1" defaultAttributeDrillState="1">
      <items count="3">
        <item x="0"/>
        <item x="1"/>
        <item t="default"/>
      </items>
    </pivotField>
    <pivotField dataField="1" showAll="0"/>
    <pivotField dataField="1" showAll="0"/>
  </pivotFields>
  <rowFields count="1">
    <field x="0"/>
  </rowFields>
  <rowItems count="4">
    <i>
      <x/>
    </i>
    <i>
      <x v="1"/>
    </i>
    <i>
      <x v="2"/>
    </i>
    <i t="grand">
      <x/>
    </i>
  </rowItems>
  <colFields count="2">
    <field x="1"/>
    <field x="-2"/>
  </colFields>
  <colItems count="6">
    <i>
      <x/>
      <x/>
    </i>
    <i r="1" i="1">
      <x v="1"/>
    </i>
    <i>
      <x v="1"/>
      <x/>
    </i>
    <i r="1" i="1">
      <x v="1"/>
    </i>
    <i t="grand">
      <x/>
    </i>
    <i t="grand" i="1">
      <x/>
    </i>
  </colItems>
  <dataFields count="2">
    <dataField name="Count of EmpID" fld="2" subtotal="count" baseField="0" baseItem="0"/>
    <dataField fld="3" subtotal="count" baseField="0" baseItem="0"/>
  </dataFields>
  <formats count="3">
    <format dxfId="40">
      <pivotArea outline="0" collapsedLevelsAreSubtotals="1" fieldPosition="0"/>
    </format>
    <format dxfId="39">
      <pivotArea outline="0" collapsedLevelsAreSubtotals="1" fieldPosition="0">
        <references count="2">
          <reference field="4294967294" count="1" selected="0">
            <x v="1"/>
          </reference>
          <reference field="1" count="1" selected="0">
            <x v="1"/>
          </reference>
        </references>
      </pivotArea>
    </format>
    <format dxfId="38">
      <pivotArea outline="0" collapsedLevelsAreSubtotals="1" fieldPosition="0">
        <references count="2">
          <reference field="4294967294" count="1" selected="0">
            <x v="1"/>
          </reference>
          <reference field="1" count="1" selected="0">
            <x v="0"/>
          </reference>
        </references>
      </pivotArea>
    </format>
  </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2">
    <colHierarchyUsage hierarchyUsage="25"/>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68485CF8-4FB5-41D6-A0D9-957D03B0FFAC}" autoFormatId="16" applyNumberFormats="0" applyBorderFormats="0" applyFontFormats="0" applyPatternFormats="0" applyAlignmentFormats="0" applyWidthHeightFormats="0">
  <queryTableRefresh nextId="39">
    <queryTableFields count="38">
      <queryTableField id="1" name="HR_Analytics[EmpID]" tableColumnId="1"/>
      <queryTableField id="2" name="HR_Analytics[Age]" tableColumnId="2"/>
      <queryTableField id="3" name="HR_Analytics[AgeGroup]" tableColumnId="3"/>
      <queryTableField id="4" name="HR_Analytics[Attrition]" tableColumnId="4"/>
      <queryTableField id="5" name="HR_Analytics[BusinessTravel]" tableColumnId="5"/>
      <queryTableField id="6" name="HR_Analytics[DailyRate]" tableColumnId="6"/>
      <queryTableField id="7" name="HR_Analytics[Department]" tableColumnId="7"/>
      <queryTableField id="8" name="HR_Analytics[DistanceFromHome]" tableColumnId="8"/>
      <queryTableField id="9" name="HR_Analytics[Education]" tableColumnId="9"/>
      <queryTableField id="10" name="HR_Analytics[EducationField]" tableColumnId="10"/>
      <queryTableField id="11" name="HR_Analytics[EmployeeCount]" tableColumnId="11"/>
      <queryTableField id="12" name="HR_Analytics[EmployeeNumber]" tableColumnId="12"/>
      <queryTableField id="13" name="HR_Analytics[EnvironmentSatisfaction]" tableColumnId="13"/>
      <queryTableField id="14" name="HR_Analytics[Gender]" tableColumnId="14"/>
      <queryTableField id="15" name="HR_Analytics[HourlyRate]" tableColumnId="15"/>
      <queryTableField id="16" name="HR_Analytics[JobInvolvement]" tableColumnId="16"/>
      <queryTableField id="17" name="HR_Analytics[JobLevel]" tableColumnId="17"/>
      <queryTableField id="18" name="HR_Analytics[JobRole]" tableColumnId="18"/>
      <queryTableField id="19" name="HR_Analytics[JobSatisfaction]" tableColumnId="19"/>
      <queryTableField id="20" name="HR_Analytics[MaritalStatus]" tableColumnId="20"/>
      <queryTableField id="21" name="HR_Analytics[MonthlyIncome]" tableColumnId="21"/>
      <queryTableField id="22" name="HR_Analytics[SalarySlab]" tableColumnId="22"/>
      <queryTableField id="23" name="HR_Analytics[MonthlyRate]" tableColumnId="23"/>
      <queryTableField id="24" name="HR_Analytics[NumCompaniesWorked]" tableColumnId="24"/>
      <queryTableField id="25" name="HR_Analytics[Over18]" tableColumnId="25"/>
      <queryTableField id="26" name="HR_Analytics[OverTime]" tableColumnId="26"/>
      <queryTableField id="27" name="HR_Analytics[PercentSalaryHike]" tableColumnId="27"/>
      <queryTableField id="28" name="HR_Analytics[PerformanceRating]" tableColumnId="28"/>
      <queryTableField id="29" name="HR_Analytics[RelationshipSatisfaction]" tableColumnId="29"/>
      <queryTableField id="30" name="HR_Analytics[StandardHours]" tableColumnId="30"/>
      <queryTableField id="31" name="HR_Analytics[StockOptionLevel]" tableColumnId="31"/>
      <queryTableField id="32" name="HR_Analytics[TotalWorkingYears]" tableColumnId="32"/>
      <queryTableField id="33" name="HR_Analytics[TrainingTimesLastYear]" tableColumnId="33"/>
      <queryTableField id="34" name="HR_Analytics[WorkLifeBalance]" tableColumnId="34"/>
      <queryTableField id="35" name="HR_Analytics[YearsAtCompany]" tableColumnId="35"/>
      <queryTableField id="36" name="HR_Analytics[YearsInCurrentRole]" tableColumnId="36"/>
      <queryTableField id="37" name="HR_Analytics[YearsSinceLastPromotion]" tableColumnId="37"/>
      <queryTableField id="38" name="HR_Analytics[YearsWithCurrManager]" tableColumnId="38"/>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00000000-0013-0000-FFFF-FFFF01000000}" sourceName="[HR_Analytics].[Department]">
  <pivotTables>
    <pivotTable tabId="5" name="Monthly Income by Dept"/>
    <pivotTable tabId="5" name="Att by Job Role"/>
    <pivotTable tabId="5" name="Attrition Rate"/>
    <pivotTable tabId="5" name="Avg Monthly Income"/>
    <pivotTable tabId="5" name="Overtime Rate "/>
    <pivotTable tabId="5" name="Overtime Rate by Job Role"/>
    <pivotTable tabId="5" name="SAT by Dept"/>
    <pivotTable tabId="5" name="Satisfaction Score"/>
    <pivotTable tabId="5" name="Total Employees"/>
    <pivotTable tabId="5" name="Att by Dept"/>
    <pivotTable tabId="5" name="Avg Performance Rating"/>
    <pivotTable tabId="5" name="Avg Perform x Dept PivotTable"/>
    <pivotTable tabId="5" name="Dept × Job Role"/>
    <pivotTable tabId="5" name="Att by Dept &amp; Salary Slab"/>
    <pivotTable tabId="5" name="Dept × Overtime"/>
    <pivotTable tabId="5" name="overtime by Dept"/>
    <pivotTable tabId="5" name="Avg Job Sat, Att Rate by dept"/>
    <pivotTable tabId="5" name="Avg Age"/>
    <pivotTable tabId="5" name="Avg. Tenure"/>
    <pivotTable tabId="5" name="Employees Gender"/>
    <pivotTable tabId="5" name="PivotTable8"/>
    <pivotTable tabId="5" name="Emp by Edu Field"/>
    <pivotTable tabId="5" name="Emp by Age Grp"/>
    <pivotTable tabId="5" name="Emp x Job Level"/>
    <pivotTable tabId="5" name="Emp gender"/>
    <pivotTable tabId="5" name="Stay vs leave"/>
    <pivotTable tabId="5" name="Attr by Salary Slab"/>
    <pivotTable tabId="5" name="Attr by Tenure"/>
    <pivotTable tabId="5" name="Attr vs Overtime"/>
    <pivotTable tabId="5" name="Attr by travel"/>
    <pivotTable tabId="5" name="PivotTable13"/>
    <pivotTable tabId="5" name="PivotTable15"/>
  </pivotTables>
  <data>
    <olap pivotCacheId="1730216029">
      <levels count="2">
        <level uniqueName="[HR_Analytics].[Department].[(All)]" sourceCaption="(All)" count="0"/>
        <level uniqueName="[HR_Analytics].[Department].[Department]" sourceCaption="Department" count="3">
          <ranges>
            <range startItem="0">
              <i n="[HR_Analytics].[Department].&amp;[Human Resources]" c="Human Resources"/>
              <i n="[HR_Analytics].[Department].&amp;[Research &amp; Development]" c="Research &amp; Development"/>
              <i n="[HR_Analytics].[Department].&amp;[Sales]" c="Sales"/>
            </range>
          </ranges>
        </level>
      </levels>
      <selections count="1">
        <selection n="[HR_Analytics].[Depart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arySlab" xr10:uid="{00000000-0013-0000-FFFF-FFFF02000000}" sourceName="[HR_Analytics].[SalarySlab]">
  <pivotTables>
    <pivotTable tabId="5" name="Monthly Income by Dept"/>
    <pivotTable tabId="5" name="Att by Job Role"/>
    <pivotTable tabId="5" name="Attrition Rate"/>
    <pivotTable tabId="5" name="Avg Monthly Income"/>
    <pivotTable tabId="5" name="Overtime Rate "/>
    <pivotTable tabId="5" name="Overtime Rate by Job Role"/>
    <pivotTable tabId="5" name="SAT by Dept"/>
    <pivotTable tabId="5" name="Satisfaction Score"/>
    <pivotTable tabId="5" name="Total Employees"/>
    <pivotTable tabId="5" name="Att by Dept"/>
    <pivotTable tabId="5" name="Avg Performance Rating"/>
    <pivotTable tabId="5" name="Avg Perform x Dept PivotTable"/>
    <pivotTable tabId="5" name="Dept × Job Role"/>
    <pivotTable tabId="5" name="Att by Dept &amp; Salary Slab"/>
    <pivotTable tabId="5" name="Dept × Overtime"/>
    <pivotTable tabId="5" name="overtime by Dept"/>
    <pivotTable tabId="5" name="Avg Job Sat, Att Rate by dept"/>
    <pivotTable tabId="5" name="Avg Age"/>
    <pivotTable tabId="5" name="Avg. Tenure"/>
    <pivotTable tabId="5" name="Employees Gender"/>
    <pivotTable tabId="5" name="PivotTable8"/>
    <pivotTable tabId="5" name="Emp by Edu Field"/>
    <pivotTable tabId="5" name="Emp by Age Grp"/>
    <pivotTable tabId="5" name="Emp x Job Level"/>
    <pivotTable tabId="5" name="Emp gender"/>
    <pivotTable tabId="5" name="Stay vs leave"/>
    <pivotTable tabId="5" name="Attr by Salary Slab"/>
    <pivotTable tabId="5" name="Attr by Tenure"/>
    <pivotTable tabId="5" name="Attr vs Overtime"/>
    <pivotTable tabId="5" name="Attr by travel"/>
    <pivotTable tabId="5" name="PivotTable13"/>
    <pivotTable tabId="5" name="PivotTable15"/>
  </pivotTables>
  <data>
    <olap pivotCacheId="1730216029">
      <levels count="2">
        <level uniqueName="[HR_Analytics].[SalarySlab].[(All)]" sourceCaption="(All)" count="0"/>
        <level uniqueName="[HR_Analytics].[SalarySlab].[SalarySlab]" sourceCaption="SalarySlab" count="4">
          <ranges>
            <range startItem="0">
              <i n="[HR_Analytics].[SalarySlab].&amp;[10k-15k]" c="10k-15k"/>
              <i n="[HR_Analytics].[SalarySlab].&amp;[15k+]" c="15k+"/>
              <i n="[HR_Analytics].[SalarySlab].&amp;[5k-10k]" c="5k-10k"/>
              <i n="[HR_Analytics].[SalarySlab].&amp;[Upto 5k]" c="Upto 5k"/>
            </range>
          </ranges>
        </level>
      </levels>
      <selections count="1">
        <selection n="[HR_Analytics].[SalarySlab].[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00000000-0014-0000-FFFF-FFFF01000000}" cache="Slicer_Department" caption="Department" level="1" style="Slicer Style 1" rowHeight="234950"/>
  <slicer name="SalarySlab" xr10:uid="{00000000-0014-0000-FFFF-FFFF02000000}" cache="Slicer_SalarySlab" caption="SalarySlab" level="1" style="Slicer Style 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3" xr10:uid="{E0B61689-10EE-4911-9057-4946C09B4E38}" cache="Slicer_Department" caption="Department" level="1" style="Slicer Style 1" rowHeight="234950"/>
  <slicer name="SalarySlab 3" xr10:uid="{19E5722D-ED1B-4A55-84DC-E654F37859AD}" cache="Slicer_SalarySlab" caption="SalarySlab" level="1" style="Slicer Style 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4" xr10:uid="{8A66BD82-F5D8-48CF-B770-426E1258983B}" cache="Slicer_Department" caption="Department" level="1" style="Slicer Style 1" rowHeight="234950"/>
  <slicer name="SalarySlab 4" xr10:uid="{8575D87F-D0C6-4C85-B2E4-2A3E01483357}" cache="Slicer_SalarySlab" caption="SalarySlab" level="1" style="Slicer Style 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609BDA0-C804-4C3E-8C13-1ED775227E04}" name="Table_ExternalData_1" displayName="Table_ExternalData_1" ref="A3:AL275" tableType="queryTable" totalsRowShown="0">
  <autoFilter ref="A3:AL275" xr:uid="{D609BDA0-C804-4C3E-8C13-1ED775227E04}"/>
  <tableColumns count="38">
    <tableColumn id="1" xr3:uid="{4FAF4D6A-1509-49B5-A4B6-4CFF82624742}" uniqueName="1" name="HR_Analytics[EmpID]" queryTableFieldId="1"/>
    <tableColumn id="2" xr3:uid="{6C6217D6-89E0-406D-957D-E1E1B69DF772}" uniqueName="2" name="HR_Analytics[Age]" queryTableFieldId="2"/>
    <tableColumn id="3" xr3:uid="{85CEF865-AE1D-4A2F-9049-8A0718E761A4}" uniqueName="3" name="HR_Analytics[AgeGroup]" queryTableFieldId="3"/>
    <tableColumn id="4" xr3:uid="{A1C9B526-214C-44BA-802E-A3E65BC63D81}" uniqueName="4" name="HR_Analytics[Attrition]" queryTableFieldId="4"/>
    <tableColumn id="5" xr3:uid="{FC47C526-D841-451E-9013-D3D67DCE19BC}" uniqueName="5" name="HR_Analytics[BusinessTravel]" queryTableFieldId="5"/>
    <tableColumn id="6" xr3:uid="{8B6EF7EF-9F43-453D-A9CE-EF49C98CA6E6}" uniqueName="6" name="HR_Analytics[DailyRate]" queryTableFieldId="6"/>
    <tableColumn id="7" xr3:uid="{38FBA587-3E9B-458B-BA21-1DC8F6910534}" uniqueName="7" name="HR_Analytics[Department]" queryTableFieldId="7"/>
    <tableColumn id="8" xr3:uid="{50579DED-6794-454E-BDA5-0796ED36FA61}" uniqueName="8" name="HR_Analytics[DistanceFromHome]" queryTableFieldId="8"/>
    <tableColumn id="9" xr3:uid="{D7CF876B-F784-4C65-B2ED-2EA6E449C9A1}" uniqueName="9" name="HR_Analytics[Education]" queryTableFieldId="9"/>
    <tableColumn id="10" xr3:uid="{92E7F58D-5ACA-4CEC-8AE5-BCEAF7775C5B}" uniqueName="10" name="HR_Analytics[EducationField]" queryTableFieldId="10"/>
    <tableColumn id="11" xr3:uid="{314DF04E-3C04-4F7C-AE9D-04C897E6DF8B}" uniqueName="11" name="HR_Analytics[EmployeeCount]" queryTableFieldId="11"/>
    <tableColumn id="12" xr3:uid="{FB26E913-B06B-433B-A1C6-BAFA6CA37597}" uniqueName="12" name="HR_Analytics[EmployeeNumber]" queryTableFieldId="12"/>
    <tableColumn id="13" xr3:uid="{A4E0175E-D3E8-4F64-854E-DECEE88DA615}" uniqueName="13" name="HR_Analytics[EnvironmentSatisfaction]" queryTableFieldId="13"/>
    <tableColumn id="14" xr3:uid="{8951B279-404A-4E53-941F-CA374B64FB0C}" uniqueName="14" name="HR_Analytics[Gender]" queryTableFieldId="14"/>
    <tableColumn id="15" xr3:uid="{12C7A33C-F97E-4CF9-B126-2D4183BC748E}" uniqueName="15" name="HR_Analytics[HourlyRate]" queryTableFieldId="15"/>
    <tableColumn id="16" xr3:uid="{8749E7D0-DB56-4ECE-9068-B33CE87A017F}" uniqueName="16" name="HR_Analytics[JobInvolvement]" queryTableFieldId="16"/>
    <tableColumn id="17" xr3:uid="{3F9B8F84-5BEC-4E2D-8BFE-399CF9C4B72A}" uniqueName="17" name="HR_Analytics[JobLevel]" queryTableFieldId="17"/>
    <tableColumn id="18" xr3:uid="{5066A871-644B-4BBE-9E89-8EDD4879C819}" uniqueName="18" name="HR_Analytics[JobRole]" queryTableFieldId="18"/>
    <tableColumn id="19" xr3:uid="{7CD5DE66-997C-4287-8D75-BFE5441D1326}" uniqueName="19" name="HR_Analytics[JobSatisfaction]" queryTableFieldId="19"/>
    <tableColumn id="20" xr3:uid="{DA787170-9B8F-4F05-B078-92FE4C3C8EB9}" uniqueName="20" name="HR_Analytics[MaritalStatus]" queryTableFieldId="20"/>
    <tableColumn id="21" xr3:uid="{543FD7D8-ECC2-43BD-A800-D0B735C40E7D}" uniqueName="21" name="HR_Analytics[MonthlyIncome]" queryTableFieldId="21"/>
    <tableColumn id="22" xr3:uid="{B8BD1E97-BEC1-4DBE-A40C-B60B1A519CF3}" uniqueName="22" name="HR_Analytics[SalarySlab]" queryTableFieldId="22"/>
    <tableColumn id="23" xr3:uid="{640463D4-1A11-40CE-A294-D9FB92D20A41}" uniqueName="23" name="HR_Analytics[MonthlyRate]" queryTableFieldId="23"/>
    <tableColumn id="24" xr3:uid="{C09152F3-684A-4723-9831-8AA113459EF6}" uniqueName="24" name="HR_Analytics[NumCompaniesWorked]" queryTableFieldId="24"/>
    <tableColumn id="25" xr3:uid="{09FF1A74-2C1F-4883-8029-F2F7AAD48C51}" uniqueName="25" name="HR_Analytics[Over18]" queryTableFieldId="25"/>
    <tableColumn id="26" xr3:uid="{3C9C4416-7690-43B4-BF4C-C21772F9C37A}" uniqueName="26" name="HR_Analytics[OverTime]" queryTableFieldId="26"/>
    <tableColumn id="27" xr3:uid="{15D7AA59-70CA-439F-9842-D44669A1239D}" uniqueName="27" name="HR_Analytics[PercentSalaryHike]" queryTableFieldId="27"/>
    <tableColumn id="28" xr3:uid="{E461940D-C12B-48DA-9145-DFFA450A5C0F}" uniqueName="28" name="HR_Analytics[PerformanceRating]" queryTableFieldId="28"/>
    <tableColumn id="29" xr3:uid="{A93B24C6-410B-49FC-990F-606E41E6D38A}" uniqueName="29" name="HR_Analytics[RelationshipSatisfaction]" queryTableFieldId="29"/>
    <tableColumn id="30" xr3:uid="{FF27F385-9AA6-4813-8DDE-9789F59F306F}" uniqueName="30" name="HR_Analytics[StandardHours]" queryTableFieldId="30"/>
    <tableColumn id="31" xr3:uid="{545A3615-ABA0-44D1-8DF6-A20614CB30FA}" uniqueName="31" name="HR_Analytics[StockOptionLevel]" queryTableFieldId="31"/>
    <tableColumn id="32" xr3:uid="{1681DC18-0823-479A-94C3-78199E3B00CD}" uniqueName="32" name="HR_Analytics[TotalWorkingYears]" queryTableFieldId="32"/>
    <tableColumn id="33" xr3:uid="{BAE0D38A-47F2-4332-8904-0A084DE83027}" uniqueName="33" name="HR_Analytics[TrainingTimesLastYear]" queryTableFieldId="33"/>
    <tableColumn id="34" xr3:uid="{5D9487CA-7191-4D31-96C9-D0DEEDBE280A}" uniqueName="34" name="HR_Analytics[WorkLifeBalance]" queryTableFieldId="34"/>
    <tableColumn id="35" xr3:uid="{EC3122E6-94F1-4701-B3B8-C2FB224FA6D0}" uniqueName="35" name="HR_Analytics[YearsAtCompany]" queryTableFieldId="35"/>
    <tableColumn id="36" xr3:uid="{6D994400-46F3-45BC-95B9-5992F0B1500C}" uniqueName="36" name="HR_Analytics[YearsInCurrentRole]" queryTableFieldId="36"/>
    <tableColumn id="37" xr3:uid="{CF60A483-972A-42AE-A1CD-C1F3DFD46180}" uniqueName="37" name="HR_Analytics[YearsSinceLastPromotion]" queryTableFieldId="37"/>
    <tableColumn id="38" xr3:uid="{5E7F727F-4C19-4D05-AC56-BC7C4CFED075}" uniqueName="38" name="HR_Analytics[YearsWithCurrManager]" queryTableFieldId="3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pivotTable" Target="../pivotTables/pivotTable26.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33" Type="http://schemas.openxmlformats.org/officeDocument/2006/relationships/drawing" Target="../drawings/drawing1.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29" Type="http://schemas.openxmlformats.org/officeDocument/2006/relationships/pivotTable" Target="../pivotTables/pivotTable29.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32" Type="http://schemas.openxmlformats.org/officeDocument/2006/relationships/pivotTable" Target="../pivotTables/pivotTable32.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openxmlformats.org/officeDocument/2006/relationships/pivotTable" Target="../pivotTables/pivotTable28.xml"/><Relationship Id="rId10" Type="http://schemas.openxmlformats.org/officeDocument/2006/relationships/pivotTable" Target="../pivotTables/pivotTable10.xml"/><Relationship Id="rId19" Type="http://schemas.openxmlformats.org/officeDocument/2006/relationships/pivotTable" Target="../pivotTables/pivotTable19.xml"/><Relationship Id="rId31" Type="http://schemas.openxmlformats.org/officeDocument/2006/relationships/pivotTable" Target="../pivotTables/pivotTable3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pivotTable" Target="../pivotTables/pivotTable27.xml"/><Relationship Id="rId30" Type="http://schemas.openxmlformats.org/officeDocument/2006/relationships/pivotTable" Target="../pivotTables/pivotTable30.xml"/><Relationship Id="rId8"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64932-A67C-47ED-8685-33CA7088C5B1}">
  <dimension ref="A1:AL275"/>
  <sheetViews>
    <sheetView topLeftCell="X1" workbookViewId="0"/>
  </sheetViews>
  <sheetFormatPr defaultRowHeight="14.4" x14ac:dyDescent="0.3"/>
  <cols>
    <col min="1" max="1" width="21.21875" bestFit="1" customWidth="1"/>
    <col min="2" max="2" width="18.77734375" bestFit="1" customWidth="1"/>
    <col min="3" max="3" width="24.21875" bestFit="1" customWidth="1"/>
    <col min="4" max="4" width="22.6640625" bestFit="1" customWidth="1"/>
    <col min="5" max="5" width="28.109375" bestFit="1" customWidth="1"/>
    <col min="6" max="6" width="23.6640625" bestFit="1" customWidth="1"/>
    <col min="7" max="7" width="25.88671875" bestFit="1" customWidth="1"/>
    <col min="8" max="8" width="32.44140625" bestFit="1" customWidth="1"/>
    <col min="9" max="9" width="24.21875" bestFit="1" customWidth="1"/>
    <col min="10" max="10" width="28.21875" bestFit="1" customWidth="1"/>
    <col min="11" max="11" width="29.33203125" bestFit="1" customWidth="1"/>
    <col min="12" max="12" width="31.109375" bestFit="1" customWidth="1"/>
    <col min="13" max="13" width="36.77734375" bestFit="1" customWidth="1"/>
    <col min="14" max="14" width="21.77734375" bestFit="1" customWidth="1"/>
    <col min="15" max="15" width="25.109375" bestFit="1" customWidth="1"/>
    <col min="16" max="16" width="29.44140625" bestFit="1" customWidth="1"/>
    <col min="17" max="18" width="22.88671875" bestFit="1" customWidth="1"/>
    <col min="19" max="19" width="28.5546875" bestFit="1" customWidth="1"/>
    <col min="20" max="20" width="27" bestFit="1" customWidth="1"/>
    <col min="21" max="21" width="29.44140625" bestFit="1" customWidth="1"/>
    <col min="22" max="22" width="24.44140625" bestFit="1" customWidth="1"/>
    <col min="23" max="23" width="26.77734375" bestFit="1" customWidth="1"/>
    <col min="24" max="24" width="36.21875" bestFit="1" customWidth="1"/>
    <col min="25" max="25" width="21.6640625" bestFit="1" customWidth="1"/>
    <col min="26" max="26" width="23.88671875" bestFit="1" customWidth="1"/>
    <col min="27" max="27" width="31.109375" bestFit="1" customWidth="1"/>
    <col min="28" max="28" width="32.21875" bestFit="1" customWidth="1"/>
    <col min="29" max="29" width="36.21875" bestFit="1" customWidth="1"/>
    <col min="30" max="30" width="28.44140625" bestFit="1" customWidth="1"/>
    <col min="31" max="31" width="30.6640625" bestFit="1" customWidth="1"/>
    <col min="32" max="32" width="31.77734375" bestFit="1" customWidth="1"/>
    <col min="33" max="33" width="34.6640625" bestFit="1" customWidth="1"/>
    <col min="34" max="34" width="30" bestFit="1" customWidth="1"/>
    <col min="35" max="35" width="30.33203125" bestFit="1" customWidth="1"/>
    <col min="36" max="36" width="32.109375" bestFit="1" customWidth="1"/>
    <col min="37" max="37" width="37.33203125" bestFit="1" customWidth="1"/>
    <col min="38" max="38" width="35.5546875" bestFit="1" customWidth="1"/>
  </cols>
  <sheetData>
    <row r="1" spans="1:38" x14ac:dyDescent="0.3">
      <c r="A1" s="12" t="s">
        <v>438</v>
      </c>
    </row>
    <row r="3" spans="1:38" x14ac:dyDescent="0.3">
      <c r="A3" t="s">
        <v>115</v>
      </c>
      <c r="B3" t="s">
        <v>116</v>
      </c>
      <c r="C3" t="s">
        <v>117</v>
      </c>
      <c r="D3" t="s">
        <v>118</v>
      </c>
      <c r="E3" t="s">
        <v>119</v>
      </c>
      <c r="F3" t="s">
        <v>120</v>
      </c>
      <c r="G3" t="s">
        <v>121</v>
      </c>
      <c r="H3" t="s">
        <v>122</v>
      </c>
      <c r="I3" t="s">
        <v>123</v>
      </c>
      <c r="J3" t="s">
        <v>124</v>
      </c>
      <c r="K3" t="s">
        <v>125</v>
      </c>
      <c r="L3" t="s">
        <v>126</v>
      </c>
      <c r="M3" t="s">
        <v>127</v>
      </c>
      <c r="N3" t="s">
        <v>128</v>
      </c>
      <c r="O3" t="s">
        <v>129</v>
      </c>
      <c r="P3" t="s">
        <v>130</v>
      </c>
      <c r="Q3" t="s">
        <v>131</v>
      </c>
      <c r="R3" t="s">
        <v>132</v>
      </c>
      <c r="S3" t="s">
        <v>133</v>
      </c>
      <c r="T3" t="s">
        <v>134</v>
      </c>
      <c r="U3" t="s">
        <v>135</v>
      </c>
      <c r="V3" t="s">
        <v>136</v>
      </c>
      <c r="W3" t="s">
        <v>137</v>
      </c>
      <c r="X3" t="s">
        <v>138</v>
      </c>
      <c r="Y3" t="s">
        <v>139</v>
      </c>
      <c r="Z3" t="s">
        <v>140</v>
      </c>
      <c r="AA3" t="s">
        <v>141</v>
      </c>
      <c r="AB3" t="s">
        <v>142</v>
      </c>
      <c r="AC3" t="s">
        <v>143</v>
      </c>
      <c r="AD3" t="s">
        <v>144</v>
      </c>
      <c r="AE3" t="s">
        <v>145</v>
      </c>
      <c r="AF3" t="s">
        <v>146</v>
      </c>
      <c r="AG3" t="s">
        <v>147</v>
      </c>
      <c r="AH3" t="s">
        <v>148</v>
      </c>
      <c r="AI3" t="s">
        <v>149</v>
      </c>
      <c r="AJ3" t="s">
        <v>150</v>
      </c>
      <c r="AK3" t="s">
        <v>151</v>
      </c>
      <c r="AL3" t="s">
        <v>152</v>
      </c>
    </row>
    <row r="4" spans="1:38" x14ac:dyDescent="0.3">
      <c r="A4" t="s">
        <v>153</v>
      </c>
      <c r="B4">
        <v>20</v>
      </c>
      <c r="C4" t="s">
        <v>109</v>
      </c>
      <c r="D4" t="s">
        <v>108</v>
      </c>
      <c r="E4" t="s">
        <v>154</v>
      </c>
      <c r="F4">
        <v>1097</v>
      </c>
      <c r="G4" t="s">
        <v>96</v>
      </c>
      <c r="H4">
        <v>11</v>
      </c>
      <c r="I4">
        <v>3</v>
      </c>
      <c r="J4" t="s">
        <v>155</v>
      </c>
      <c r="K4">
        <v>1</v>
      </c>
      <c r="L4">
        <v>1016</v>
      </c>
      <c r="M4">
        <v>4</v>
      </c>
      <c r="N4" t="s">
        <v>156</v>
      </c>
      <c r="O4">
        <v>98</v>
      </c>
      <c r="P4">
        <v>2</v>
      </c>
      <c r="Q4">
        <v>1</v>
      </c>
      <c r="R4" t="s">
        <v>92</v>
      </c>
      <c r="S4">
        <v>1</v>
      </c>
      <c r="T4" t="s">
        <v>157</v>
      </c>
      <c r="U4">
        <v>2600</v>
      </c>
      <c r="V4" t="s">
        <v>104</v>
      </c>
      <c r="W4">
        <v>18275</v>
      </c>
      <c r="X4">
        <v>1</v>
      </c>
      <c r="Y4" t="s">
        <v>158</v>
      </c>
      <c r="Z4" t="s">
        <v>108</v>
      </c>
      <c r="AA4">
        <v>15</v>
      </c>
      <c r="AB4">
        <v>3</v>
      </c>
      <c r="AC4">
        <v>1</v>
      </c>
      <c r="AD4">
        <v>80</v>
      </c>
      <c r="AE4">
        <v>0</v>
      </c>
      <c r="AF4">
        <v>1</v>
      </c>
      <c r="AG4">
        <v>2</v>
      </c>
      <c r="AH4">
        <v>3</v>
      </c>
      <c r="AI4">
        <v>1</v>
      </c>
      <c r="AJ4">
        <v>0</v>
      </c>
      <c r="AK4">
        <v>0</v>
      </c>
      <c r="AL4">
        <v>0</v>
      </c>
    </row>
    <row r="5" spans="1:38" x14ac:dyDescent="0.3">
      <c r="A5" t="s">
        <v>159</v>
      </c>
      <c r="B5">
        <v>22</v>
      </c>
      <c r="C5" t="s">
        <v>109</v>
      </c>
      <c r="D5" t="s">
        <v>107</v>
      </c>
      <c r="E5" t="s">
        <v>160</v>
      </c>
      <c r="F5">
        <v>1123</v>
      </c>
      <c r="G5" t="s">
        <v>96</v>
      </c>
      <c r="H5">
        <v>16</v>
      </c>
      <c r="I5">
        <v>2</v>
      </c>
      <c r="J5" t="s">
        <v>155</v>
      </c>
      <c r="K5">
        <v>1</v>
      </c>
      <c r="L5">
        <v>22</v>
      </c>
      <c r="M5">
        <v>4</v>
      </c>
      <c r="N5" t="s">
        <v>161</v>
      </c>
      <c r="O5">
        <v>96</v>
      </c>
      <c r="P5">
        <v>4</v>
      </c>
      <c r="Q5">
        <v>1</v>
      </c>
      <c r="R5" t="s">
        <v>88</v>
      </c>
      <c r="S5">
        <v>4</v>
      </c>
      <c r="T5" t="s">
        <v>162</v>
      </c>
      <c r="U5">
        <v>2935</v>
      </c>
      <c r="V5" t="s">
        <v>104</v>
      </c>
      <c r="W5">
        <v>7324</v>
      </c>
      <c r="X5">
        <v>1</v>
      </c>
      <c r="Y5" t="s">
        <v>158</v>
      </c>
      <c r="Z5" t="s">
        <v>108</v>
      </c>
      <c r="AA5">
        <v>13</v>
      </c>
      <c r="AB5">
        <v>3</v>
      </c>
      <c r="AC5">
        <v>2</v>
      </c>
      <c r="AD5">
        <v>80</v>
      </c>
      <c r="AE5">
        <v>2</v>
      </c>
      <c r="AF5">
        <v>1</v>
      </c>
      <c r="AG5">
        <v>2</v>
      </c>
      <c r="AH5">
        <v>2</v>
      </c>
      <c r="AI5">
        <v>1</v>
      </c>
      <c r="AJ5">
        <v>0</v>
      </c>
      <c r="AK5">
        <v>0</v>
      </c>
      <c r="AL5">
        <v>0</v>
      </c>
    </row>
    <row r="6" spans="1:38" x14ac:dyDescent="0.3">
      <c r="A6" t="s">
        <v>163</v>
      </c>
      <c r="B6">
        <v>22</v>
      </c>
      <c r="C6" t="s">
        <v>109</v>
      </c>
      <c r="D6" t="s">
        <v>108</v>
      </c>
      <c r="E6" t="s">
        <v>154</v>
      </c>
      <c r="F6">
        <v>1294</v>
      </c>
      <c r="G6" t="s">
        <v>96</v>
      </c>
      <c r="H6">
        <v>8</v>
      </c>
      <c r="I6">
        <v>1</v>
      </c>
      <c r="J6" t="s">
        <v>155</v>
      </c>
      <c r="K6">
        <v>1</v>
      </c>
      <c r="L6">
        <v>1783</v>
      </c>
      <c r="M6">
        <v>3</v>
      </c>
      <c r="N6" t="s">
        <v>156</v>
      </c>
      <c r="O6">
        <v>79</v>
      </c>
      <c r="P6">
        <v>3</v>
      </c>
      <c r="Q6">
        <v>1</v>
      </c>
      <c r="R6" t="s">
        <v>88</v>
      </c>
      <c r="S6">
        <v>1</v>
      </c>
      <c r="T6" t="s">
        <v>164</v>
      </c>
      <c r="U6">
        <v>2398</v>
      </c>
      <c r="V6" t="s">
        <v>104</v>
      </c>
      <c r="W6">
        <v>15999</v>
      </c>
      <c r="X6">
        <v>1</v>
      </c>
      <c r="Y6" t="s">
        <v>158</v>
      </c>
      <c r="Z6" t="s">
        <v>108</v>
      </c>
      <c r="AA6">
        <v>17</v>
      </c>
      <c r="AB6">
        <v>3</v>
      </c>
      <c r="AC6">
        <v>3</v>
      </c>
      <c r="AD6">
        <v>80</v>
      </c>
      <c r="AE6">
        <v>0</v>
      </c>
      <c r="AF6">
        <v>1</v>
      </c>
      <c r="AG6">
        <v>6</v>
      </c>
      <c r="AH6">
        <v>3</v>
      </c>
      <c r="AI6">
        <v>1</v>
      </c>
      <c r="AJ6">
        <v>0</v>
      </c>
      <c r="AK6">
        <v>0</v>
      </c>
      <c r="AL6">
        <v>0</v>
      </c>
    </row>
    <row r="7" spans="1:38" x14ac:dyDescent="0.3">
      <c r="A7" t="s">
        <v>165</v>
      </c>
      <c r="B7">
        <v>22</v>
      </c>
      <c r="C7" t="s">
        <v>109</v>
      </c>
      <c r="D7" t="s">
        <v>108</v>
      </c>
      <c r="E7" t="s">
        <v>154</v>
      </c>
      <c r="F7">
        <v>391</v>
      </c>
      <c r="G7" t="s">
        <v>96</v>
      </c>
      <c r="H7">
        <v>7</v>
      </c>
      <c r="I7">
        <v>1</v>
      </c>
      <c r="J7" t="s">
        <v>166</v>
      </c>
      <c r="K7">
        <v>1</v>
      </c>
      <c r="L7">
        <v>1878</v>
      </c>
      <c r="M7">
        <v>4</v>
      </c>
      <c r="N7" t="s">
        <v>161</v>
      </c>
      <c r="O7">
        <v>75</v>
      </c>
      <c r="P7">
        <v>3</v>
      </c>
      <c r="Q7">
        <v>1</v>
      </c>
      <c r="R7" t="s">
        <v>92</v>
      </c>
      <c r="S7">
        <v>2</v>
      </c>
      <c r="T7" t="s">
        <v>157</v>
      </c>
      <c r="U7">
        <v>2472</v>
      </c>
      <c r="V7" t="s">
        <v>104</v>
      </c>
      <c r="W7">
        <v>26092</v>
      </c>
      <c r="X7">
        <v>1</v>
      </c>
      <c r="Y7" t="s">
        <v>158</v>
      </c>
      <c r="Z7" t="s">
        <v>108</v>
      </c>
      <c r="AA7">
        <v>23</v>
      </c>
      <c r="AB7">
        <v>4</v>
      </c>
      <c r="AC7">
        <v>1</v>
      </c>
      <c r="AD7">
        <v>80</v>
      </c>
      <c r="AE7">
        <v>0</v>
      </c>
      <c r="AF7">
        <v>1</v>
      </c>
      <c r="AG7">
        <v>2</v>
      </c>
      <c r="AH7">
        <v>3</v>
      </c>
      <c r="AI7">
        <v>1</v>
      </c>
      <c r="AJ7">
        <v>0</v>
      </c>
      <c r="AK7">
        <v>0</v>
      </c>
      <c r="AL7">
        <v>0</v>
      </c>
    </row>
    <row r="8" spans="1:38" x14ac:dyDescent="0.3">
      <c r="A8" t="s">
        <v>167</v>
      </c>
      <c r="B8">
        <v>26</v>
      </c>
      <c r="C8" t="s">
        <v>110</v>
      </c>
      <c r="D8" t="s">
        <v>108</v>
      </c>
      <c r="E8" t="s">
        <v>154</v>
      </c>
      <c r="F8">
        <v>471</v>
      </c>
      <c r="G8" t="s">
        <v>96</v>
      </c>
      <c r="H8">
        <v>24</v>
      </c>
      <c r="I8">
        <v>3</v>
      </c>
      <c r="J8" t="s">
        <v>168</v>
      </c>
      <c r="K8">
        <v>1</v>
      </c>
      <c r="L8">
        <v>622</v>
      </c>
      <c r="M8">
        <v>3</v>
      </c>
      <c r="N8" t="s">
        <v>161</v>
      </c>
      <c r="O8">
        <v>66</v>
      </c>
      <c r="P8">
        <v>1</v>
      </c>
      <c r="Q8">
        <v>1</v>
      </c>
      <c r="R8" t="s">
        <v>88</v>
      </c>
      <c r="S8">
        <v>4</v>
      </c>
      <c r="T8" t="s">
        <v>157</v>
      </c>
      <c r="U8">
        <v>2340</v>
      </c>
      <c r="V8" t="s">
        <v>104</v>
      </c>
      <c r="W8">
        <v>23213</v>
      </c>
      <c r="X8">
        <v>1</v>
      </c>
      <c r="Y8" t="s">
        <v>158</v>
      </c>
      <c r="Z8" t="s">
        <v>108</v>
      </c>
      <c r="AA8">
        <v>18</v>
      </c>
      <c r="AB8">
        <v>3</v>
      </c>
      <c r="AC8">
        <v>2</v>
      </c>
      <c r="AD8">
        <v>80</v>
      </c>
      <c r="AE8">
        <v>0</v>
      </c>
      <c r="AF8">
        <v>1</v>
      </c>
      <c r="AG8">
        <v>3</v>
      </c>
      <c r="AH8">
        <v>1</v>
      </c>
      <c r="AI8">
        <v>1</v>
      </c>
      <c r="AJ8">
        <v>0</v>
      </c>
      <c r="AK8">
        <v>0</v>
      </c>
      <c r="AL8">
        <v>0</v>
      </c>
    </row>
    <row r="9" spans="1:38" x14ac:dyDescent="0.3">
      <c r="A9" t="s">
        <v>169</v>
      </c>
      <c r="B9">
        <v>29</v>
      </c>
      <c r="C9" t="s">
        <v>110</v>
      </c>
      <c r="D9" t="s">
        <v>108</v>
      </c>
      <c r="E9" t="s">
        <v>154</v>
      </c>
      <c r="F9">
        <v>805</v>
      </c>
      <c r="G9" t="s">
        <v>96</v>
      </c>
      <c r="H9">
        <v>1</v>
      </c>
      <c r="I9">
        <v>2</v>
      </c>
      <c r="J9" t="s">
        <v>166</v>
      </c>
      <c r="K9">
        <v>1</v>
      </c>
      <c r="L9">
        <v>816</v>
      </c>
      <c r="M9">
        <v>2</v>
      </c>
      <c r="N9" t="s">
        <v>156</v>
      </c>
      <c r="O9">
        <v>36</v>
      </c>
      <c r="P9">
        <v>2</v>
      </c>
      <c r="Q9">
        <v>1</v>
      </c>
      <c r="R9" t="s">
        <v>88</v>
      </c>
      <c r="S9">
        <v>1</v>
      </c>
      <c r="T9" t="s">
        <v>164</v>
      </c>
      <c r="U9">
        <v>2319</v>
      </c>
      <c r="V9" t="s">
        <v>104</v>
      </c>
      <c r="W9">
        <v>6689</v>
      </c>
      <c r="X9">
        <v>1</v>
      </c>
      <c r="Y9" t="s">
        <v>158</v>
      </c>
      <c r="Z9" t="s">
        <v>108</v>
      </c>
      <c r="AA9">
        <v>11</v>
      </c>
      <c r="AB9">
        <v>3</v>
      </c>
      <c r="AC9">
        <v>4</v>
      </c>
      <c r="AD9">
        <v>80</v>
      </c>
      <c r="AE9">
        <v>1</v>
      </c>
      <c r="AF9">
        <v>1</v>
      </c>
      <c r="AG9">
        <v>1</v>
      </c>
      <c r="AH9">
        <v>3</v>
      </c>
      <c r="AI9">
        <v>1</v>
      </c>
      <c r="AJ9">
        <v>0</v>
      </c>
      <c r="AK9">
        <v>0</v>
      </c>
      <c r="AL9">
        <v>0</v>
      </c>
    </row>
    <row r="10" spans="1:38" x14ac:dyDescent="0.3">
      <c r="A10" t="s">
        <v>170</v>
      </c>
      <c r="B10">
        <v>30</v>
      </c>
      <c r="C10" t="s">
        <v>110</v>
      </c>
      <c r="D10" t="s">
        <v>108</v>
      </c>
      <c r="E10" t="s">
        <v>171</v>
      </c>
      <c r="F10">
        <v>464</v>
      </c>
      <c r="G10" t="s">
        <v>96</v>
      </c>
      <c r="H10">
        <v>4</v>
      </c>
      <c r="I10">
        <v>3</v>
      </c>
      <c r="J10" t="s">
        <v>168</v>
      </c>
      <c r="K10">
        <v>1</v>
      </c>
      <c r="L10">
        <v>514</v>
      </c>
      <c r="M10">
        <v>3</v>
      </c>
      <c r="N10" t="s">
        <v>161</v>
      </c>
      <c r="O10">
        <v>40</v>
      </c>
      <c r="P10">
        <v>3</v>
      </c>
      <c r="Q10">
        <v>1</v>
      </c>
      <c r="R10" t="s">
        <v>92</v>
      </c>
      <c r="S10">
        <v>4</v>
      </c>
      <c r="T10" t="s">
        <v>157</v>
      </c>
      <c r="U10">
        <v>2285</v>
      </c>
      <c r="V10" t="s">
        <v>104</v>
      </c>
      <c r="W10">
        <v>3427</v>
      </c>
      <c r="X10">
        <v>9</v>
      </c>
      <c r="Y10" t="s">
        <v>158</v>
      </c>
      <c r="Z10" t="s">
        <v>108</v>
      </c>
      <c r="AA10">
        <v>23</v>
      </c>
      <c r="AB10">
        <v>4</v>
      </c>
      <c r="AC10">
        <v>3</v>
      </c>
      <c r="AD10">
        <v>80</v>
      </c>
      <c r="AE10">
        <v>0</v>
      </c>
      <c r="AF10">
        <v>3</v>
      </c>
      <c r="AG10">
        <v>4</v>
      </c>
      <c r="AH10">
        <v>3</v>
      </c>
      <c r="AI10">
        <v>1</v>
      </c>
      <c r="AJ10">
        <v>0</v>
      </c>
      <c r="AK10">
        <v>0</v>
      </c>
      <c r="AL10">
        <v>0</v>
      </c>
    </row>
    <row r="11" spans="1:38" x14ac:dyDescent="0.3">
      <c r="A11" t="s">
        <v>172</v>
      </c>
      <c r="B11">
        <v>31</v>
      </c>
      <c r="C11" t="s">
        <v>110</v>
      </c>
      <c r="D11" t="s">
        <v>107</v>
      </c>
      <c r="E11" t="s">
        <v>154</v>
      </c>
      <c r="F11">
        <v>1276</v>
      </c>
      <c r="G11" t="s">
        <v>96</v>
      </c>
      <c r="H11">
        <v>2</v>
      </c>
      <c r="I11">
        <v>1</v>
      </c>
      <c r="J11" t="s">
        <v>155</v>
      </c>
      <c r="K11">
        <v>1</v>
      </c>
      <c r="L11">
        <v>1974</v>
      </c>
      <c r="M11">
        <v>4</v>
      </c>
      <c r="N11" t="s">
        <v>156</v>
      </c>
      <c r="O11">
        <v>59</v>
      </c>
      <c r="P11">
        <v>1</v>
      </c>
      <c r="Q11">
        <v>1</v>
      </c>
      <c r="R11" t="s">
        <v>88</v>
      </c>
      <c r="S11">
        <v>4</v>
      </c>
      <c r="T11" t="s">
        <v>162</v>
      </c>
      <c r="U11">
        <v>1129</v>
      </c>
      <c r="V11" t="s">
        <v>104</v>
      </c>
      <c r="W11">
        <v>17536</v>
      </c>
      <c r="X11">
        <v>1</v>
      </c>
      <c r="Y11" t="s">
        <v>158</v>
      </c>
      <c r="Z11" t="s">
        <v>108</v>
      </c>
      <c r="AA11">
        <v>11</v>
      </c>
      <c r="AB11">
        <v>3</v>
      </c>
      <c r="AC11">
        <v>3</v>
      </c>
      <c r="AD11">
        <v>80</v>
      </c>
      <c r="AE11">
        <v>3</v>
      </c>
      <c r="AF11">
        <v>1</v>
      </c>
      <c r="AG11">
        <v>4</v>
      </c>
      <c r="AH11">
        <v>3</v>
      </c>
      <c r="AI11">
        <v>1</v>
      </c>
      <c r="AJ11">
        <v>0</v>
      </c>
      <c r="AK11">
        <v>0</v>
      </c>
      <c r="AL11">
        <v>0</v>
      </c>
    </row>
    <row r="12" spans="1:38" x14ac:dyDescent="0.3">
      <c r="A12" t="s">
        <v>173</v>
      </c>
      <c r="B12">
        <v>35</v>
      </c>
      <c r="C12" t="s">
        <v>110</v>
      </c>
      <c r="D12" t="s">
        <v>108</v>
      </c>
      <c r="E12" t="s">
        <v>154</v>
      </c>
      <c r="F12">
        <v>104</v>
      </c>
      <c r="G12" t="s">
        <v>96</v>
      </c>
      <c r="H12">
        <v>2</v>
      </c>
      <c r="I12">
        <v>3</v>
      </c>
      <c r="J12" t="s">
        <v>166</v>
      </c>
      <c r="K12">
        <v>1</v>
      </c>
      <c r="L12">
        <v>1569</v>
      </c>
      <c r="M12">
        <v>1</v>
      </c>
      <c r="N12" t="s">
        <v>156</v>
      </c>
      <c r="O12">
        <v>69</v>
      </c>
      <c r="P12">
        <v>3</v>
      </c>
      <c r="Q12">
        <v>1</v>
      </c>
      <c r="R12" t="s">
        <v>88</v>
      </c>
      <c r="S12">
        <v>1</v>
      </c>
      <c r="T12" t="s">
        <v>162</v>
      </c>
      <c r="U12">
        <v>2074</v>
      </c>
      <c r="V12" t="s">
        <v>104</v>
      </c>
      <c r="W12">
        <v>26619</v>
      </c>
      <c r="X12">
        <v>1</v>
      </c>
      <c r="Y12" t="s">
        <v>158</v>
      </c>
      <c r="Z12" t="s">
        <v>108</v>
      </c>
      <c r="AA12">
        <v>12</v>
      </c>
      <c r="AB12">
        <v>3</v>
      </c>
      <c r="AC12">
        <v>4</v>
      </c>
      <c r="AD12">
        <v>80</v>
      </c>
      <c r="AE12">
        <v>1</v>
      </c>
      <c r="AF12">
        <v>1</v>
      </c>
      <c r="AG12">
        <v>2</v>
      </c>
      <c r="AH12">
        <v>3</v>
      </c>
      <c r="AI12">
        <v>1</v>
      </c>
      <c r="AJ12">
        <v>0</v>
      </c>
      <c r="AK12">
        <v>0</v>
      </c>
      <c r="AL12">
        <v>0</v>
      </c>
    </row>
    <row r="13" spans="1:38" x14ac:dyDescent="0.3">
      <c r="A13" t="s">
        <v>174</v>
      </c>
      <c r="B13">
        <v>36</v>
      </c>
      <c r="C13" t="s">
        <v>111</v>
      </c>
      <c r="D13" t="s">
        <v>107</v>
      </c>
      <c r="E13" t="s">
        <v>154</v>
      </c>
      <c r="F13">
        <v>430</v>
      </c>
      <c r="G13" t="s">
        <v>96</v>
      </c>
      <c r="H13">
        <v>2</v>
      </c>
      <c r="I13">
        <v>4</v>
      </c>
      <c r="J13" t="s">
        <v>175</v>
      </c>
      <c r="K13">
        <v>1</v>
      </c>
      <c r="L13">
        <v>1847</v>
      </c>
      <c r="M13">
        <v>4</v>
      </c>
      <c r="N13" t="s">
        <v>156</v>
      </c>
      <c r="O13">
        <v>73</v>
      </c>
      <c r="P13">
        <v>3</v>
      </c>
      <c r="Q13">
        <v>2</v>
      </c>
      <c r="R13" t="s">
        <v>92</v>
      </c>
      <c r="S13">
        <v>2</v>
      </c>
      <c r="T13" t="s">
        <v>164</v>
      </c>
      <c r="U13">
        <v>6962</v>
      </c>
      <c r="V13" t="s">
        <v>103</v>
      </c>
      <c r="W13">
        <v>19573</v>
      </c>
      <c r="X13">
        <v>4</v>
      </c>
      <c r="Y13" t="s">
        <v>158</v>
      </c>
      <c r="Z13" t="s">
        <v>108</v>
      </c>
      <c r="AA13">
        <v>22</v>
      </c>
      <c r="AB13">
        <v>4</v>
      </c>
      <c r="AC13">
        <v>4</v>
      </c>
      <c r="AD13">
        <v>80</v>
      </c>
      <c r="AE13">
        <v>1</v>
      </c>
      <c r="AF13">
        <v>15</v>
      </c>
      <c r="AG13">
        <v>2</v>
      </c>
      <c r="AH13">
        <v>3</v>
      </c>
      <c r="AI13">
        <v>1</v>
      </c>
      <c r="AJ13">
        <v>0</v>
      </c>
      <c r="AK13">
        <v>0</v>
      </c>
      <c r="AL13">
        <v>0</v>
      </c>
    </row>
    <row r="14" spans="1:38" x14ac:dyDescent="0.3">
      <c r="A14" t="s">
        <v>176</v>
      </c>
      <c r="B14">
        <v>38</v>
      </c>
      <c r="C14" t="s">
        <v>111</v>
      </c>
      <c r="D14" t="s">
        <v>108</v>
      </c>
      <c r="E14" t="s">
        <v>154</v>
      </c>
      <c r="F14">
        <v>1180</v>
      </c>
      <c r="G14" t="s">
        <v>96</v>
      </c>
      <c r="H14">
        <v>29</v>
      </c>
      <c r="I14">
        <v>1</v>
      </c>
      <c r="J14" t="s">
        <v>155</v>
      </c>
      <c r="K14">
        <v>1</v>
      </c>
      <c r="L14">
        <v>282</v>
      </c>
      <c r="M14">
        <v>2</v>
      </c>
      <c r="N14" t="s">
        <v>161</v>
      </c>
      <c r="O14">
        <v>70</v>
      </c>
      <c r="P14">
        <v>3</v>
      </c>
      <c r="Q14">
        <v>2</v>
      </c>
      <c r="R14" t="s">
        <v>86</v>
      </c>
      <c r="S14">
        <v>1</v>
      </c>
      <c r="T14" t="s">
        <v>164</v>
      </c>
      <c r="U14">
        <v>6673</v>
      </c>
      <c r="V14" t="s">
        <v>103</v>
      </c>
      <c r="W14">
        <v>11354</v>
      </c>
      <c r="X14">
        <v>7</v>
      </c>
      <c r="Y14" t="s">
        <v>158</v>
      </c>
      <c r="Z14" t="s">
        <v>108</v>
      </c>
      <c r="AA14">
        <v>19</v>
      </c>
      <c r="AB14">
        <v>3</v>
      </c>
      <c r="AC14">
        <v>2</v>
      </c>
      <c r="AD14">
        <v>80</v>
      </c>
      <c r="AE14">
        <v>0</v>
      </c>
      <c r="AF14">
        <v>17</v>
      </c>
      <c r="AG14">
        <v>2</v>
      </c>
      <c r="AH14">
        <v>3</v>
      </c>
      <c r="AI14">
        <v>1</v>
      </c>
      <c r="AJ14">
        <v>0</v>
      </c>
      <c r="AK14">
        <v>0</v>
      </c>
      <c r="AL14">
        <v>0</v>
      </c>
    </row>
    <row r="15" spans="1:38" x14ac:dyDescent="0.3">
      <c r="A15" t="s">
        <v>177</v>
      </c>
      <c r="B15">
        <v>38</v>
      </c>
      <c r="C15" t="s">
        <v>111</v>
      </c>
      <c r="D15" t="s">
        <v>107</v>
      </c>
      <c r="E15" t="s">
        <v>171</v>
      </c>
      <c r="F15">
        <v>1490</v>
      </c>
      <c r="G15" t="s">
        <v>96</v>
      </c>
      <c r="H15">
        <v>2</v>
      </c>
      <c r="I15">
        <v>2</v>
      </c>
      <c r="J15" t="s">
        <v>166</v>
      </c>
      <c r="K15">
        <v>1</v>
      </c>
      <c r="L15">
        <v>556</v>
      </c>
      <c r="M15">
        <v>4</v>
      </c>
      <c r="N15" t="s">
        <v>161</v>
      </c>
      <c r="O15">
        <v>42</v>
      </c>
      <c r="P15">
        <v>3</v>
      </c>
      <c r="Q15">
        <v>1</v>
      </c>
      <c r="R15" t="s">
        <v>88</v>
      </c>
      <c r="S15">
        <v>4</v>
      </c>
      <c r="T15" t="s">
        <v>164</v>
      </c>
      <c r="U15">
        <v>1702</v>
      </c>
      <c r="V15" t="s">
        <v>104</v>
      </c>
      <c r="W15">
        <v>12106</v>
      </c>
      <c r="X15">
        <v>1</v>
      </c>
      <c r="Y15" t="s">
        <v>158</v>
      </c>
      <c r="Z15" t="s">
        <v>108</v>
      </c>
      <c r="AA15">
        <v>23</v>
      </c>
      <c r="AB15">
        <v>4</v>
      </c>
      <c r="AC15">
        <v>3</v>
      </c>
      <c r="AD15">
        <v>80</v>
      </c>
      <c r="AE15">
        <v>1</v>
      </c>
      <c r="AF15">
        <v>1</v>
      </c>
      <c r="AG15">
        <v>3</v>
      </c>
      <c r="AH15">
        <v>3</v>
      </c>
      <c r="AI15">
        <v>1</v>
      </c>
      <c r="AJ15">
        <v>0</v>
      </c>
      <c r="AK15">
        <v>0</v>
      </c>
      <c r="AL15">
        <v>0</v>
      </c>
    </row>
    <row r="16" spans="1:38" x14ac:dyDescent="0.3">
      <c r="A16" t="s">
        <v>178</v>
      </c>
      <c r="B16">
        <v>38</v>
      </c>
      <c r="C16" t="s">
        <v>111</v>
      </c>
      <c r="D16" t="s">
        <v>107</v>
      </c>
      <c r="E16" t="s">
        <v>154</v>
      </c>
      <c r="F16">
        <v>168</v>
      </c>
      <c r="G16" t="s">
        <v>96</v>
      </c>
      <c r="H16">
        <v>1</v>
      </c>
      <c r="I16">
        <v>3</v>
      </c>
      <c r="J16" t="s">
        <v>166</v>
      </c>
      <c r="K16">
        <v>1</v>
      </c>
      <c r="L16">
        <v>743</v>
      </c>
      <c r="M16">
        <v>3</v>
      </c>
      <c r="N16" t="s">
        <v>156</v>
      </c>
      <c r="O16">
        <v>81</v>
      </c>
      <c r="P16">
        <v>3</v>
      </c>
      <c r="Q16">
        <v>3</v>
      </c>
      <c r="R16" t="s">
        <v>90</v>
      </c>
      <c r="S16">
        <v>3</v>
      </c>
      <c r="T16" t="s">
        <v>157</v>
      </c>
      <c r="U16">
        <v>7861</v>
      </c>
      <c r="V16" t="s">
        <v>103</v>
      </c>
      <c r="W16">
        <v>15397</v>
      </c>
      <c r="X16">
        <v>4</v>
      </c>
      <c r="Y16" t="s">
        <v>158</v>
      </c>
      <c r="Z16" t="s">
        <v>108</v>
      </c>
      <c r="AA16">
        <v>14</v>
      </c>
      <c r="AB16">
        <v>3</v>
      </c>
      <c r="AC16">
        <v>4</v>
      </c>
      <c r="AD16">
        <v>80</v>
      </c>
      <c r="AE16">
        <v>0</v>
      </c>
      <c r="AF16">
        <v>10</v>
      </c>
      <c r="AG16">
        <v>4</v>
      </c>
      <c r="AH16">
        <v>4</v>
      </c>
      <c r="AI16">
        <v>1</v>
      </c>
      <c r="AJ16">
        <v>0</v>
      </c>
      <c r="AK16">
        <v>0</v>
      </c>
      <c r="AL16">
        <v>0</v>
      </c>
    </row>
    <row r="17" spans="1:38" x14ac:dyDescent="0.3">
      <c r="A17" t="s">
        <v>179</v>
      </c>
      <c r="B17">
        <v>39</v>
      </c>
      <c r="C17" t="s">
        <v>111</v>
      </c>
      <c r="D17" t="s">
        <v>108</v>
      </c>
      <c r="E17" t="s">
        <v>160</v>
      </c>
      <c r="F17">
        <v>592</v>
      </c>
      <c r="G17" t="s">
        <v>96</v>
      </c>
      <c r="H17">
        <v>2</v>
      </c>
      <c r="I17">
        <v>3</v>
      </c>
      <c r="J17" t="s">
        <v>166</v>
      </c>
      <c r="K17">
        <v>1</v>
      </c>
      <c r="L17">
        <v>1458</v>
      </c>
      <c r="M17">
        <v>1</v>
      </c>
      <c r="N17" t="s">
        <v>156</v>
      </c>
      <c r="O17">
        <v>54</v>
      </c>
      <c r="P17">
        <v>2</v>
      </c>
      <c r="Q17">
        <v>1</v>
      </c>
      <c r="R17" t="s">
        <v>88</v>
      </c>
      <c r="S17">
        <v>1</v>
      </c>
      <c r="T17" t="s">
        <v>157</v>
      </c>
      <c r="U17">
        <v>3646</v>
      </c>
      <c r="V17" t="s">
        <v>104</v>
      </c>
      <c r="W17">
        <v>17181</v>
      </c>
      <c r="X17">
        <v>2</v>
      </c>
      <c r="Y17" t="s">
        <v>158</v>
      </c>
      <c r="Z17" t="s">
        <v>108</v>
      </c>
      <c r="AA17">
        <v>23</v>
      </c>
      <c r="AB17">
        <v>4</v>
      </c>
      <c r="AC17">
        <v>2</v>
      </c>
      <c r="AD17">
        <v>80</v>
      </c>
      <c r="AE17">
        <v>0</v>
      </c>
      <c r="AF17">
        <v>11</v>
      </c>
      <c r="AG17">
        <v>2</v>
      </c>
      <c r="AH17">
        <v>4</v>
      </c>
      <c r="AI17">
        <v>1</v>
      </c>
      <c r="AJ17">
        <v>0</v>
      </c>
      <c r="AK17">
        <v>0</v>
      </c>
      <c r="AL17">
        <v>0</v>
      </c>
    </row>
    <row r="18" spans="1:38" x14ac:dyDescent="0.3">
      <c r="A18" t="s">
        <v>180</v>
      </c>
      <c r="B18">
        <v>40</v>
      </c>
      <c r="C18" t="s">
        <v>111</v>
      </c>
      <c r="D18" t="s">
        <v>107</v>
      </c>
      <c r="E18" t="s">
        <v>154</v>
      </c>
      <c r="F18">
        <v>369</v>
      </c>
      <c r="G18" t="s">
        <v>96</v>
      </c>
      <c r="H18">
        <v>8</v>
      </c>
      <c r="I18">
        <v>2</v>
      </c>
      <c r="J18" t="s">
        <v>166</v>
      </c>
      <c r="K18">
        <v>1</v>
      </c>
      <c r="L18">
        <v>1724</v>
      </c>
      <c r="M18">
        <v>2</v>
      </c>
      <c r="N18" t="s">
        <v>156</v>
      </c>
      <c r="O18">
        <v>92</v>
      </c>
      <c r="P18">
        <v>3</v>
      </c>
      <c r="Q18">
        <v>2</v>
      </c>
      <c r="R18" t="s">
        <v>90</v>
      </c>
      <c r="S18">
        <v>1</v>
      </c>
      <c r="T18" t="s">
        <v>164</v>
      </c>
      <c r="U18">
        <v>6516</v>
      </c>
      <c r="V18" t="s">
        <v>103</v>
      </c>
      <c r="W18">
        <v>5041</v>
      </c>
      <c r="X18">
        <v>2</v>
      </c>
      <c r="Y18" t="s">
        <v>158</v>
      </c>
      <c r="Z18" t="s">
        <v>108</v>
      </c>
      <c r="AA18">
        <v>16</v>
      </c>
      <c r="AB18">
        <v>3</v>
      </c>
      <c r="AC18">
        <v>2</v>
      </c>
      <c r="AD18">
        <v>80</v>
      </c>
      <c r="AE18">
        <v>1</v>
      </c>
      <c r="AF18">
        <v>18</v>
      </c>
      <c r="AG18">
        <v>3</v>
      </c>
      <c r="AH18">
        <v>3</v>
      </c>
      <c r="AI18">
        <v>1</v>
      </c>
      <c r="AJ18">
        <v>0</v>
      </c>
      <c r="AK18">
        <v>0</v>
      </c>
      <c r="AL18">
        <v>0</v>
      </c>
    </row>
    <row r="19" spans="1:38" x14ac:dyDescent="0.3">
      <c r="A19" t="s">
        <v>181</v>
      </c>
      <c r="B19">
        <v>41</v>
      </c>
      <c r="C19" t="s">
        <v>111</v>
      </c>
      <c r="D19" t="s">
        <v>107</v>
      </c>
      <c r="E19" t="s">
        <v>154</v>
      </c>
      <c r="F19">
        <v>167</v>
      </c>
      <c r="G19" t="s">
        <v>96</v>
      </c>
      <c r="H19">
        <v>12</v>
      </c>
      <c r="I19">
        <v>4</v>
      </c>
      <c r="J19" t="s">
        <v>166</v>
      </c>
      <c r="K19">
        <v>1</v>
      </c>
      <c r="L19">
        <v>1158</v>
      </c>
      <c r="M19">
        <v>2</v>
      </c>
      <c r="N19" t="s">
        <v>161</v>
      </c>
      <c r="O19">
        <v>46</v>
      </c>
      <c r="P19">
        <v>3</v>
      </c>
      <c r="Q19">
        <v>1</v>
      </c>
      <c r="R19" t="s">
        <v>88</v>
      </c>
      <c r="S19">
        <v>4</v>
      </c>
      <c r="T19" t="s">
        <v>164</v>
      </c>
      <c r="U19">
        <v>4766</v>
      </c>
      <c r="V19" t="s">
        <v>104</v>
      </c>
      <c r="W19">
        <v>9051</v>
      </c>
      <c r="X19">
        <v>3</v>
      </c>
      <c r="Y19" t="s">
        <v>158</v>
      </c>
      <c r="Z19" t="s">
        <v>108</v>
      </c>
      <c r="AA19">
        <v>11</v>
      </c>
      <c r="AB19">
        <v>3</v>
      </c>
      <c r="AC19">
        <v>1</v>
      </c>
      <c r="AD19">
        <v>80</v>
      </c>
      <c r="AE19">
        <v>1</v>
      </c>
      <c r="AF19">
        <v>6</v>
      </c>
      <c r="AG19">
        <v>4</v>
      </c>
      <c r="AH19">
        <v>3</v>
      </c>
      <c r="AI19">
        <v>1</v>
      </c>
      <c r="AJ19">
        <v>0</v>
      </c>
      <c r="AK19">
        <v>0</v>
      </c>
      <c r="AL19">
        <v>0</v>
      </c>
    </row>
    <row r="20" spans="1:38" x14ac:dyDescent="0.3">
      <c r="A20" t="s">
        <v>182</v>
      </c>
      <c r="B20">
        <v>42</v>
      </c>
      <c r="C20" t="s">
        <v>111</v>
      </c>
      <c r="D20" t="s">
        <v>107</v>
      </c>
      <c r="E20" t="s">
        <v>171</v>
      </c>
      <c r="F20">
        <v>458</v>
      </c>
      <c r="G20" t="s">
        <v>96</v>
      </c>
      <c r="H20">
        <v>26</v>
      </c>
      <c r="I20">
        <v>5</v>
      </c>
      <c r="J20" t="s">
        <v>155</v>
      </c>
      <c r="K20">
        <v>1</v>
      </c>
      <c r="L20">
        <v>1242</v>
      </c>
      <c r="M20">
        <v>1</v>
      </c>
      <c r="N20" t="s">
        <v>156</v>
      </c>
      <c r="O20">
        <v>60</v>
      </c>
      <c r="P20">
        <v>3</v>
      </c>
      <c r="Q20">
        <v>3</v>
      </c>
      <c r="R20" t="s">
        <v>91</v>
      </c>
      <c r="S20">
        <v>1</v>
      </c>
      <c r="T20" t="s">
        <v>164</v>
      </c>
      <c r="U20">
        <v>13191</v>
      </c>
      <c r="V20" t="s">
        <v>101</v>
      </c>
      <c r="W20">
        <v>23281</v>
      </c>
      <c r="X20">
        <v>3</v>
      </c>
      <c r="Y20" t="s">
        <v>158</v>
      </c>
      <c r="Z20" t="s">
        <v>108</v>
      </c>
      <c r="AA20">
        <v>17</v>
      </c>
      <c r="AB20">
        <v>3</v>
      </c>
      <c r="AC20">
        <v>3</v>
      </c>
      <c r="AD20">
        <v>80</v>
      </c>
      <c r="AE20">
        <v>0</v>
      </c>
      <c r="AF20">
        <v>20</v>
      </c>
      <c r="AG20">
        <v>6</v>
      </c>
      <c r="AH20">
        <v>3</v>
      </c>
      <c r="AI20">
        <v>1</v>
      </c>
      <c r="AJ20">
        <v>0</v>
      </c>
      <c r="AK20">
        <v>0</v>
      </c>
      <c r="AL20">
        <v>0</v>
      </c>
    </row>
    <row r="21" spans="1:38" x14ac:dyDescent="0.3">
      <c r="A21" t="s">
        <v>183</v>
      </c>
      <c r="B21">
        <v>42</v>
      </c>
      <c r="C21" t="s">
        <v>111</v>
      </c>
      <c r="D21" t="s">
        <v>107</v>
      </c>
      <c r="E21" t="s">
        <v>154</v>
      </c>
      <c r="F21">
        <v>603</v>
      </c>
      <c r="G21" t="s">
        <v>96</v>
      </c>
      <c r="H21">
        <v>7</v>
      </c>
      <c r="I21">
        <v>4</v>
      </c>
      <c r="J21" t="s">
        <v>155</v>
      </c>
      <c r="K21">
        <v>1</v>
      </c>
      <c r="L21">
        <v>1292</v>
      </c>
      <c r="M21">
        <v>2</v>
      </c>
      <c r="N21" t="s">
        <v>156</v>
      </c>
      <c r="O21">
        <v>78</v>
      </c>
      <c r="P21">
        <v>4</v>
      </c>
      <c r="Q21">
        <v>2</v>
      </c>
      <c r="R21" t="s">
        <v>92</v>
      </c>
      <c r="S21">
        <v>2</v>
      </c>
      <c r="T21" t="s">
        <v>164</v>
      </c>
      <c r="U21">
        <v>2372</v>
      </c>
      <c r="V21" t="s">
        <v>104</v>
      </c>
      <c r="W21">
        <v>5628</v>
      </c>
      <c r="X21">
        <v>6</v>
      </c>
      <c r="Y21" t="s">
        <v>158</v>
      </c>
      <c r="Z21" t="s">
        <v>108</v>
      </c>
      <c r="AA21">
        <v>16</v>
      </c>
      <c r="AB21">
        <v>3</v>
      </c>
      <c r="AC21">
        <v>4</v>
      </c>
      <c r="AD21">
        <v>80</v>
      </c>
      <c r="AE21">
        <v>0</v>
      </c>
      <c r="AF21">
        <v>18</v>
      </c>
      <c r="AG21">
        <v>2</v>
      </c>
      <c r="AH21">
        <v>3</v>
      </c>
      <c r="AI21">
        <v>1</v>
      </c>
      <c r="AJ21">
        <v>0</v>
      </c>
      <c r="AK21">
        <v>0</v>
      </c>
      <c r="AL21">
        <v>0</v>
      </c>
    </row>
    <row r="22" spans="1:38" x14ac:dyDescent="0.3">
      <c r="A22" t="s">
        <v>184</v>
      </c>
      <c r="B22">
        <v>43</v>
      </c>
      <c r="C22" t="s">
        <v>111</v>
      </c>
      <c r="D22" t="s">
        <v>107</v>
      </c>
      <c r="E22" t="s">
        <v>154</v>
      </c>
      <c r="F22">
        <v>782</v>
      </c>
      <c r="G22" t="s">
        <v>96</v>
      </c>
      <c r="H22">
        <v>6</v>
      </c>
      <c r="I22">
        <v>4</v>
      </c>
      <c r="J22" t="s">
        <v>175</v>
      </c>
      <c r="K22">
        <v>1</v>
      </c>
      <c r="L22">
        <v>661</v>
      </c>
      <c r="M22">
        <v>2</v>
      </c>
      <c r="N22" t="s">
        <v>161</v>
      </c>
      <c r="O22">
        <v>50</v>
      </c>
      <c r="P22">
        <v>2</v>
      </c>
      <c r="Q22">
        <v>4</v>
      </c>
      <c r="R22" t="s">
        <v>91</v>
      </c>
      <c r="S22">
        <v>4</v>
      </c>
      <c r="T22" t="s">
        <v>162</v>
      </c>
      <c r="U22">
        <v>16627</v>
      </c>
      <c r="V22" t="s">
        <v>102</v>
      </c>
      <c r="W22">
        <v>2671</v>
      </c>
      <c r="X22">
        <v>4</v>
      </c>
      <c r="Y22" t="s">
        <v>158</v>
      </c>
      <c r="Z22" t="s">
        <v>108</v>
      </c>
      <c r="AA22">
        <v>14</v>
      </c>
      <c r="AB22">
        <v>3</v>
      </c>
      <c r="AC22">
        <v>3</v>
      </c>
      <c r="AD22">
        <v>80</v>
      </c>
      <c r="AE22">
        <v>1</v>
      </c>
      <c r="AF22">
        <v>21</v>
      </c>
      <c r="AG22">
        <v>3</v>
      </c>
      <c r="AH22">
        <v>2</v>
      </c>
      <c r="AI22">
        <v>1</v>
      </c>
      <c r="AJ22">
        <v>0</v>
      </c>
      <c r="AK22">
        <v>0</v>
      </c>
      <c r="AL22">
        <v>0</v>
      </c>
    </row>
    <row r="23" spans="1:38" x14ac:dyDescent="0.3">
      <c r="A23" t="s">
        <v>185</v>
      </c>
      <c r="B23">
        <v>43</v>
      </c>
      <c r="C23" t="s">
        <v>111</v>
      </c>
      <c r="D23" t="s">
        <v>108</v>
      </c>
      <c r="E23" t="s">
        <v>171</v>
      </c>
      <c r="F23">
        <v>807</v>
      </c>
      <c r="G23" t="s">
        <v>96</v>
      </c>
      <c r="H23">
        <v>17</v>
      </c>
      <c r="I23">
        <v>3</v>
      </c>
      <c r="J23" t="s">
        <v>168</v>
      </c>
      <c r="K23">
        <v>1</v>
      </c>
      <c r="L23">
        <v>1767</v>
      </c>
      <c r="M23">
        <v>3</v>
      </c>
      <c r="N23" t="s">
        <v>161</v>
      </c>
      <c r="O23">
        <v>38</v>
      </c>
      <c r="P23">
        <v>2</v>
      </c>
      <c r="Q23">
        <v>1</v>
      </c>
      <c r="R23" t="s">
        <v>92</v>
      </c>
      <c r="S23">
        <v>3</v>
      </c>
      <c r="T23" t="s">
        <v>164</v>
      </c>
      <c r="U23">
        <v>2437</v>
      </c>
      <c r="V23" t="s">
        <v>104</v>
      </c>
      <c r="W23">
        <v>15587</v>
      </c>
      <c r="X23">
        <v>9</v>
      </c>
      <c r="Y23" t="s">
        <v>158</v>
      </c>
      <c r="Z23" t="s">
        <v>108</v>
      </c>
      <c r="AA23">
        <v>16</v>
      </c>
      <c r="AB23">
        <v>3</v>
      </c>
      <c r="AC23">
        <v>4</v>
      </c>
      <c r="AD23">
        <v>80</v>
      </c>
      <c r="AE23">
        <v>1</v>
      </c>
      <c r="AF23">
        <v>6</v>
      </c>
      <c r="AG23">
        <v>4</v>
      </c>
      <c r="AH23">
        <v>3</v>
      </c>
      <c r="AI23">
        <v>1</v>
      </c>
      <c r="AJ23">
        <v>0</v>
      </c>
      <c r="AK23">
        <v>0</v>
      </c>
      <c r="AL23">
        <v>0</v>
      </c>
    </row>
    <row r="24" spans="1:38" x14ac:dyDescent="0.3">
      <c r="A24" t="s">
        <v>186</v>
      </c>
      <c r="B24">
        <v>44</v>
      </c>
      <c r="C24" t="s">
        <v>111</v>
      </c>
      <c r="D24" t="s">
        <v>108</v>
      </c>
      <c r="E24" t="s">
        <v>171</v>
      </c>
      <c r="F24">
        <v>920</v>
      </c>
      <c r="G24" t="s">
        <v>96</v>
      </c>
      <c r="H24">
        <v>24</v>
      </c>
      <c r="I24">
        <v>3</v>
      </c>
      <c r="J24" t="s">
        <v>166</v>
      </c>
      <c r="K24">
        <v>1</v>
      </c>
      <c r="L24">
        <v>392</v>
      </c>
      <c r="M24">
        <v>4</v>
      </c>
      <c r="N24" t="s">
        <v>161</v>
      </c>
      <c r="O24">
        <v>43</v>
      </c>
      <c r="P24">
        <v>3</v>
      </c>
      <c r="Q24">
        <v>1</v>
      </c>
      <c r="R24" t="s">
        <v>88</v>
      </c>
      <c r="S24">
        <v>3</v>
      </c>
      <c r="T24" t="s">
        <v>162</v>
      </c>
      <c r="U24">
        <v>3161</v>
      </c>
      <c r="V24" t="s">
        <v>104</v>
      </c>
      <c r="W24">
        <v>19920</v>
      </c>
      <c r="X24">
        <v>3</v>
      </c>
      <c r="Y24" t="s">
        <v>158</v>
      </c>
      <c r="Z24" t="s">
        <v>108</v>
      </c>
      <c r="AA24">
        <v>22</v>
      </c>
      <c r="AB24">
        <v>4</v>
      </c>
      <c r="AC24">
        <v>4</v>
      </c>
      <c r="AD24">
        <v>80</v>
      </c>
      <c r="AE24">
        <v>1</v>
      </c>
      <c r="AF24">
        <v>19</v>
      </c>
      <c r="AG24">
        <v>0</v>
      </c>
      <c r="AH24">
        <v>1</v>
      </c>
      <c r="AI24">
        <v>1</v>
      </c>
      <c r="AJ24">
        <v>0</v>
      </c>
      <c r="AK24">
        <v>0</v>
      </c>
      <c r="AL24">
        <v>0</v>
      </c>
    </row>
    <row r="25" spans="1:38" x14ac:dyDescent="0.3">
      <c r="A25" t="s">
        <v>187</v>
      </c>
      <c r="B25">
        <v>48</v>
      </c>
      <c r="C25" t="s">
        <v>112</v>
      </c>
      <c r="D25" t="s">
        <v>108</v>
      </c>
      <c r="E25" t="s">
        <v>154</v>
      </c>
      <c r="F25">
        <v>626</v>
      </c>
      <c r="G25" t="s">
        <v>96</v>
      </c>
      <c r="H25">
        <v>1</v>
      </c>
      <c r="I25">
        <v>2</v>
      </c>
      <c r="J25" t="s">
        <v>166</v>
      </c>
      <c r="K25">
        <v>1</v>
      </c>
      <c r="L25">
        <v>64</v>
      </c>
      <c r="M25">
        <v>1</v>
      </c>
      <c r="N25" t="s">
        <v>161</v>
      </c>
      <c r="O25">
        <v>98</v>
      </c>
      <c r="P25">
        <v>2</v>
      </c>
      <c r="Q25">
        <v>3</v>
      </c>
      <c r="R25" t="s">
        <v>88</v>
      </c>
      <c r="S25">
        <v>3</v>
      </c>
      <c r="T25" t="s">
        <v>157</v>
      </c>
      <c r="U25">
        <v>5381</v>
      </c>
      <c r="V25" t="s">
        <v>103</v>
      </c>
      <c r="W25">
        <v>19294</v>
      </c>
      <c r="X25">
        <v>9</v>
      </c>
      <c r="Y25" t="s">
        <v>158</v>
      </c>
      <c r="Z25" t="s">
        <v>108</v>
      </c>
      <c r="AA25">
        <v>13</v>
      </c>
      <c r="AB25">
        <v>3</v>
      </c>
      <c r="AC25">
        <v>4</v>
      </c>
      <c r="AD25">
        <v>80</v>
      </c>
      <c r="AE25">
        <v>0</v>
      </c>
      <c r="AF25">
        <v>23</v>
      </c>
      <c r="AG25">
        <v>2</v>
      </c>
      <c r="AH25">
        <v>3</v>
      </c>
      <c r="AI25">
        <v>1</v>
      </c>
      <c r="AJ25">
        <v>0</v>
      </c>
      <c r="AK25">
        <v>0</v>
      </c>
      <c r="AL25">
        <v>0</v>
      </c>
    </row>
    <row r="26" spans="1:38" x14ac:dyDescent="0.3">
      <c r="A26" t="s">
        <v>188</v>
      </c>
      <c r="B26">
        <v>58</v>
      </c>
      <c r="C26" t="s">
        <v>113</v>
      </c>
      <c r="D26" t="s">
        <v>107</v>
      </c>
      <c r="E26" t="s">
        <v>154</v>
      </c>
      <c r="F26">
        <v>1145</v>
      </c>
      <c r="G26" t="s">
        <v>96</v>
      </c>
      <c r="H26">
        <v>9</v>
      </c>
      <c r="I26">
        <v>3</v>
      </c>
      <c r="J26" t="s">
        <v>155</v>
      </c>
      <c r="K26">
        <v>1</v>
      </c>
      <c r="L26">
        <v>214</v>
      </c>
      <c r="M26">
        <v>2</v>
      </c>
      <c r="N26" t="s">
        <v>156</v>
      </c>
      <c r="O26">
        <v>75</v>
      </c>
      <c r="P26">
        <v>2</v>
      </c>
      <c r="Q26">
        <v>1</v>
      </c>
      <c r="R26" t="s">
        <v>92</v>
      </c>
      <c r="S26">
        <v>2</v>
      </c>
      <c r="T26" t="s">
        <v>164</v>
      </c>
      <c r="U26">
        <v>3346</v>
      </c>
      <c r="V26" t="s">
        <v>104</v>
      </c>
      <c r="W26">
        <v>11873</v>
      </c>
      <c r="X26">
        <v>4</v>
      </c>
      <c r="Y26" t="s">
        <v>158</v>
      </c>
      <c r="Z26" t="s">
        <v>108</v>
      </c>
      <c r="AA26">
        <v>20</v>
      </c>
      <c r="AB26">
        <v>4</v>
      </c>
      <c r="AC26">
        <v>2</v>
      </c>
      <c r="AD26">
        <v>80</v>
      </c>
      <c r="AE26">
        <v>1</v>
      </c>
      <c r="AF26">
        <v>9</v>
      </c>
      <c r="AG26">
        <v>3</v>
      </c>
      <c r="AH26">
        <v>2</v>
      </c>
      <c r="AI26">
        <v>1</v>
      </c>
      <c r="AJ26">
        <v>0</v>
      </c>
      <c r="AK26">
        <v>0</v>
      </c>
      <c r="AL26">
        <v>0</v>
      </c>
    </row>
    <row r="27" spans="1:38" x14ac:dyDescent="0.3">
      <c r="A27" t="s">
        <v>189</v>
      </c>
      <c r="B27">
        <v>58</v>
      </c>
      <c r="C27" t="s">
        <v>113</v>
      </c>
      <c r="D27" t="s">
        <v>108</v>
      </c>
      <c r="E27" t="s">
        <v>171</v>
      </c>
      <c r="F27">
        <v>781</v>
      </c>
      <c r="G27" t="s">
        <v>96</v>
      </c>
      <c r="H27">
        <v>2</v>
      </c>
      <c r="I27">
        <v>1</v>
      </c>
      <c r="J27" t="s">
        <v>166</v>
      </c>
      <c r="K27">
        <v>1</v>
      </c>
      <c r="L27">
        <v>918</v>
      </c>
      <c r="M27">
        <v>4</v>
      </c>
      <c r="N27" t="s">
        <v>161</v>
      </c>
      <c r="O27">
        <v>57</v>
      </c>
      <c r="P27">
        <v>2</v>
      </c>
      <c r="Q27">
        <v>1</v>
      </c>
      <c r="R27" t="s">
        <v>88</v>
      </c>
      <c r="S27">
        <v>4</v>
      </c>
      <c r="T27" t="s">
        <v>162</v>
      </c>
      <c r="U27">
        <v>2380</v>
      </c>
      <c r="V27" t="s">
        <v>104</v>
      </c>
      <c r="W27">
        <v>13384</v>
      </c>
      <c r="X27">
        <v>9</v>
      </c>
      <c r="Y27" t="s">
        <v>158</v>
      </c>
      <c r="Z27" t="s">
        <v>108</v>
      </c>
      <c r="AA27">
        <v>14</v>
      </c>
      <c r="AB27">
        <v>3</v>
      </c>
      <c r="AC27">
        <v>4</v>
      </c>
      <c r="AD27">
        <v>80</v>
      </c>
      <c r="AE27">
        <v>1</v>
      </c>
      <c r="AF27">
        <v>3</v>
      </c>
      <c r="AG27">
        <v>3</v>
      </c>
      <c r="AH27">
        <v>2</v>
      </c>
      <c r="AI27">
        <v>1</v>
      </c>
      <c r="AJ27">
        <v>0</v>
      </c>
      <c r="AK27">
        <v>0</v>
      </c>
      <c r="AL27">
        <v>0</v>
      </c>
    </row>
    <row r="28" spans="1:38" x14ac:dyDescent="0.3">
      <c r="A28" t="s">
        <v>190</v>
      </c>
      <c r="B28">
        <v>19</v>
      </c>
      <c r="C28" t="s">
        <v>109</v>
      </c>
      <c r="D28" t="s">
        <v>107</v>
      </c>
      <c r="E28" t="s">
        <v>154</v>
      </c>
      <c r="F28">
        <v>265</v>
      </c>
      <c r="G28" t="s">
        <v>96</v>
      </c>
      <c r="H28">
        <v>25</v>
      </c>
      <c r="I28">
        <v>3</v>
      </c>
      <c r="J28" t="s">
        <v>166</v>
      </c>
      <c r="K28">
        <v>1</v>
      </c>
      <c r="L28">
        <v>1269</v>
      </c>
      <c r="M28">
        <v>2</v>
      </c>
      <c r="N28" t="s">
        <v>156</v>
      </c>
      <c r="O28">
        <v>57</v>
      </c>
      <c r="P28">
        <v>4</v>
      </c>
      <c r="Q28">
        <v>1</v>
      </c>
      <c r="R28" t="s">
        <v>92</v>
      </c>
      <c r="S28">
        <v>4</v>
      </c>
      <c r="T28" t="s">
        <v>157</v>
      </c>
      <c r="U28">
        <v>2994</v>
      </c>
      <c r="V28" t="s">
        <v>104</v>
      </c>
      <c r="W28">
        <v>21221</v>
      </c>
      <c r="X28">
        <v>1</v>
      </c>
      <c r="Y28" t="s">
        <v>158</v>
      </c>
      <c r="Z28" t="s">
        <v>108</v>
      </c>
      <c r="AA28">
        <v>12</v>
      </c>
      <c r="AB28">
        <v>3</v>
      </c>
      <c r="AC28">
        <v>4</v>
      </c>
      <c r="AD28">
        <v>80</v>
      </c>
      <c r="AE28">
        <v>0</v>
      </c>
      <c r="AF28">
        <v>1</v>
      </c>
      <c r="AG28">
        <v>2</v>
      </c>
      <c r="AH28">
        <v>3</v>
      </c>
      <c r="AI28">
        <v>1</v>
      </c>
      <c r="AJ28">
        <v>0</v>
      </c>
      <c r="AK28">
        <v>0</v>
      </c>
      <c r="AL28">
        <v>1</v>
      </c>
    </row>
    <row r="29" spans="1:38" x14ac:dyDescent="0.3">
      <c r="A29" t="s">
        <v>191</v>
      </c>
      <c r="B29">
        <v>32</v>
      </c>
      <c r="C29" t="s">
        <v>110</v>
      </c>
      <c r="D29" t="s">
        <v>108</v>
      </c>
      <c r="E29" t="s">
        <v>154</v>
      </c>
      <c r="F29">
        <v>374</v>
      </c>
      <c r="G29" t="s">
        <v>96</v>
      </c>
      <c r="H29">
        <v>25</v>
      </c>
      <c r="I29">
        <v>4</v>
      </c>
      <c r="J29" t="s">
        <v>166</v>
      </c>
      <c r="K29">
        <v>1</v>
      </c>
      <c r="L29">
        <v>911</v>
      </c>
      <c r="M29">
        <v>1</v>
      </c>
      <c r="N29" t="s">
        <v>161</v>
      </c>
      <c r="O29">
        <v>87</v>
      </c>
      <c r="P29">
        <v>3</v>
      </c>
      <c r="Q29">
        <v>1</v>
      </c>
      <c r="R29" t="s">
        <v>88</v>
      </c>
      <c r="S29">
        <v>4</v>
      </c>
      <c r="T29" t="s">
        <v>157</v>
      </c>
      <c r="U29">
        <v>2795</v>
      </c>
      <c r="V29" t="s">
        <v>104</v>
      </c>
      <c r="W29">
        <v>18016</v>
      </c>
      <c r="X29">
        <v>1</v>
      </c>
      <c r="Y29" t="s">
        <v>158</v>
      </c>
      <c r="Z29" t="s">
        <v>108</v>
      </c>
      <c r="AA29">
        <v>24</v>
      </c>
      <c r="AB29">
        <v>4</v>
      </c>
      <c r="AC29">
        <v>3</v>
      </c>
      <c r="AD29">
        <v>80</v>
      </c>
      <c r="AE29">
        <v>0</v>
      </c>
      <c r="AF29">
        <v>1</v>
      </c>
      <c r="AG29">
        <v>2</v>
      </c>
      <c r="AH29">
        <v>1</v>
      </c>
      <c r="AI29">
        <v>1</v>
      </c>
      <c r="AJ29">
        <v>0</v>
      </c>
      <c r="AK29">
        <v>0</v>
      </c>
      <c r="AL29">
        <v>1</v>
      </c>
    </row>
    <row r="30" spans="1:38" x14ac:dyDescent="0.3">
      <c r="A30" t="s">
        <v>192</v>
      </c>
      <c r="B30">
        <v>35</v>
      </c>
      <c r="C30" t="s">
        <v>110</v>
      </c>
      <c r="D30" t="s">
        <v>108</v>
      </c>
      <c r="E30" t="s">
        <v>154</v>
      </c>
      <c r="F30">
        <v>556</v>
      </c>
      <c r="G30" t="s">
        <v>96</v>
      </c>
      <c r="H30">
        <v>23</v>
      </c>
      <c r="I30">
        <v>2</v>
      </c>
      <c r="J30" t="s">
        <v>166</v>
      </c>
      <c r="K30">
        <v>1</v>
      </c>
      <c r="L30">
        <v>261</v>
      </c>
      <c r="M30">
        <v>2</v>
      </c>
      <c r="N30" t="s">
        <v>161</v>
      </c>
      <c r="O30">
        <v>50</v>
      </c>
      <c r="P30">
        <v>2</v>
      </c>
      <c r="Q30">
        <v>2</v>
      </c>
      <c r="R30" t="s">
        <v>90</v>
      </c>
      <c r="S30">
        <v>3</v>
      </c>
      <c r="T30" t="s">
        <v>164</v>
      </c>
      <c r="U30">
        <v>5916</v>
      </c>
      <c r="V30" t="s">
        <v>103</v>
      </c>
      <c r="W30">
        <v>15497</v>
      </c>
      <c r="X30">
        <v>3</v>
      </c>
      <c r="Y30" t="s">
        <v>158</v>
      </c>
      <c r="Z30" t="s">
        <v>108</v>
      </c>
      <c r="AA30">
        <v>13</v>
      </c>
      <c r="AB30">
        <v>3</v>
      </c>
      <c r="AC30">
        <v>1</v>
      </c>
      <c r="AD30">
        <v>80</v>
      </c>
      <c r="AE30">
        <v>0</v>
      </c>
      <c r="AF30">
        <v>8</v>
      </c>
      <c r="AG30">
        <v>1</v>
      </c>
      <c r="AH30">
        <v>3</v>
      </c>
      <c r="AI30">
        <v>1</v>
      </c>
      <c r="AJ30">
        <v>0</v>
      </c>
      <c r="AK30">
        <v>0</v>
      </c>
      <c r="AL30">
        <v>1</v>
      </c>
    </row>
    <row r="31" spans="1:38" x14ac:dyDescent="0.3">
      <c r="A31" t="s">
        <v>193</v>
      </c>
      <c r="B31">
        <v>36</v>
      </c>
      <c r="C31" t="s">
        <v>111</v>
      </c>
      <c r="D31" t="s">
        <v>108</v>
      </c>
      <c r="E31" t="s">
        <v>154</v>
      </c>
      <c r="F31">
        <v>318</v>
      </c>
      <c r="G31" t="s">
        <v>96</v>
      </c>
      <c r="H31">
        <v>9</v>
      </c>
      <c r="I31">
        <v>3</v>
      </c>
      <c r="J31" t="s">
        <v>155</v>
      </c>
      <c r="K31">
        <v>1</v>
      </c>
      <c r="L31">
        <v>90</v>
      </c>
      <c r="M31">
        <v>4</v>
      </c>
      <c r="N31" t="s">
        <v>161</v>
      </c>
      <c r="O31">
        <v>79</v>
      </c>
      <c r="P31">
        <v>2</v>
      </c>
      <c r="Q31">
        <v>1</v>
      </c>
      <c r="R31" t="s">
        <v>92</v>
      </c>
      <c r="S31">
        <v>3</v>
      </c>
      <c r="T31" t="s">
        <v>164</v>
      </c>
      <c r="U31">
        <v>3388</v>
      </c>
      <c r="V31" t="s">
        <v>104</v>
      </c>
      <c r="W31">
        <v>21777</v>
      </c>
      <c r="X31">
        <v>0</v>
      </c>
      <c r="Y31" t="s">
        <v>158</v>
      </c>
      <c r="Z31" t="s">
        <v>108</v>
      </c>
      <c r="AA31">
        <v>17</v>
      </c>
      <c r="AB31">
        <v>3</v>
      </c>
      <c r="AC31">
        <v>1</v>
      </c>
      <c r="AD31">
        <v>80</v>
      </c>
      <c r="AE31">
        <v>1</v>
      </c>
      <c r="AF31">
        <v>2</v>
      </c>
      <c r="AG31">
        <v>0</v>
      </c>
      <c r="AH31">
        <v>2</v>
      </c>
      <c r="AI31">
        <v>1</v>
      </c>
      <c r="AJ31">
        <v>0</v>
      </c>
      <c r="AK31">
        <v>0</v>
      </c>
      <c r="AL31">
        <v>3</v>
      </c>
    </row>
    <row r="32" spans="1:38" x14ac:dyDescent="0.3">
      <c r="A32" t="s">
        <v>194</v>
      </c>
      <c r="B32">
        <v>37</v>
      </c>
      <c r="C32" t="s">
        <v>111</v>
      </c>
      <c r="D32" t="s">
        <v>107</v>
      </c>
      <c r="E32" t="s">
        <v>154</v>
      </c>
      <c r="F32">
        <v>1305</v>
      </c>
      <c r="G32" t="s">
        <v>96</v>
      </c>
      <c r="H32">
        <v>10</v>
      </c>
      <c r="I32">
        <v>4</v>
      </c>
      <c r="J32" t="s">
        <v>166</v>
      </c>
      <c r="K32">
        <v>1</v>
      </c>
      <c r="L32">
        <v>518</v>
      </c>
      <c r="M32">
        <v>3</v>
      </c>
      <c r="N32" t="s">
        <v>161</v>
      </c>
      <c r="O32">
        <v>49</v>
      </c>
      <c r="P32">
        <v>3</v>
      </c>
      <c r="Q32">
        <v>2</v>
      </c>
      <c r="R32" t="s">
        <v>90</v>
      </c>
      <c r="S32">
        <v>2</v>
      </c>
      <c r="T32" t="s">
        <v>157</v>
      </c>
      <c r="U32">
        <v>4197</v>
      </c>
      <c r="V32" t="s">
        <v>104</v>
      </c>
      <c r="W32">
        <v>21123</v>
      </c>
      <c r="X32">
        <v>2</v>
      </c>
      <c r="Y32" t="s">
        <v>158</v>
      </c>
      <c r="Z32" t="s">
        <v>108</v>
      </c>
      <c r="AA32">
        <v>12</v>
      </c>
      <c r="AB32">
        <v>3</v>
      </c>
      <c r="AC32">
        <v>4</v>
      </c>
      <c r="AD32">
        <v>80</v>
      </c>
      <c r="AE32">
        <v>0</v>
      </c>
      <c r="AF32">
        <v>18</v>
      </c>
      <c r="AG32">
        <v>2</v>
      </c>
      <c r="AH32">
        <v>2</v>
      </c>
      <c r="AI32">
        <v>1</v>
      </c>
      <c r="AJ32">
        <v>0</v>
      </c>
      <c r="AK32">
        <v>0</v>
      </c>
      <c r="AL32">
        <v>1</v>
      </c>
    </row>
    <row r="33" spans="1:38" x14ac:dyDescent="0.3">
      <c r="A33" t="s">
        <v>195</v>
      </c>
      <c r="B33">
        <v>38</v>
      </c>
      <c r="C33" t="s">
        <v>111</v>
      </c>
      <c r="D33" t="s">
        <v>107</v>
      </c>
      <c r="E33" t="s">
        <v>154</v>
      </c>
      <c r="F33">
        <v>268</v>
      </c>
      <c r="G33" t="s">
        <v>96</v>
      </c>
      <c r="H33">
        <v>2</v>
      </c>
      <c r="I33">
        <v>5</v>
      </c>
      <c r="J33" t="s">
        <v>155</v>
      </c>
      <c r="K33">
        <v>1</v>
      </c>
      <c r="L33">
        <v>773</v>
      </c>
      <c r="M33">
        <v>4</v>
      </c>
      <c r="N33" t="s">
        <v>161</v>
      </c>
      <c r="O33">
        <v>92</v>
      </c>
      <c r="P33">
        <v>3</v>
      </c>
      <c r="Q33">
        <v>1</v>
      </c>
      <c r="R33" t="s">
        <v>92</v>
      </c>
      <c r="S33">
        <v>3</v>
      </c>
      <c r="T33" t="s">
        <v>164</v>
      </c>
      <c r="U33">
        <v>3057</v>
      </c>
      <c r="V33" t="s">
        <v>104</v>
      </c>
      <c r="W33">
        <v>20471</v>
      </c>
      <c r="X33">
        <v>6</v>
      </c>
      <c r="Y33" t="s">
        <v>158</v>
      </c>
      <c r="Z33" t="s">
        <v>108</v>
      </c>
      <c r="AA33">
        <v>13</v>
      </c>
      <c r="AB33">
        <v>3</v>
      </c>
      <c r="AC33">
        <v>2</v>
      </c>
      <c r="AD33">
        <v>80</v>
      </c>
      <c r="AE33">
        <v>1</v>
      </c>
      <c r="AF33">
        <v>6</v>
      </c>
      <c r="AG33">
        <v>0</v>
      </c>
      <c r="AH33">
        <v>1</v>
      </c>
      <c r="AI33">
        <v>1</v>
      </c>
      <c r="AJ33">
        <v>0</v>
      </c>
      <c r="AK33">
        <v>0</v>
      </c>
      <c r="AL33">
        <v>1</v>
      </c>
    </row>
    <row r="34" spans="1:38" x14ac:dyDescent="0.3">
      <c r="A34" t="s">
        <v>196</v>
      </c>
      <c r="B34">
        <v>59</v>
      </c>
      <c r="C34" t="s">
        <v>113</v>
      </c>
      <c r="D34" t="s">
        <v>107</v>
      </c>
      <c r="E34" t="s">
        <v>154</v>
      </c>
      <c r="F34">
        <v>1324</v>
      </c>
      <c r="G34" t="s">
        <v>96</v>
      </c>
      <c r="H34">
        <v>3</v>
      </c>
      <c r="I34">
        <v>3</v>
      </c>
      <c r="J34" t="s">
        <v>155</v>
      </c>
      <c r="K34">
        <v>1</v>
      </c>
      <c r="L34">
        <v>10</v>
      </c>
      <c r="M34">
        <v>3</v>
      </c>
      <c r="N34" t="s">
        <v>156</v>
      </c>
      <c r="O34">
        <v>81</v>
      </c>
      <c r="P34">
        <v>4</v>
      </c>
      <c r="Q34">
        <v>1</v>
      </c>
      <c r="R34" t="s">
        <v>88</v>
      </c>
      <c r="S34">
        <v>1</v>
      </c>
      <c r="T34" t="s">
        <v>164</v>
      </c>
      <c r="U34">
        <v>2670</v>
      </c>
      <c r="V34" t="s">
        <v>104</v>
      </c>
      <c r="W34">
        <v>9964</v>
      </c>
      <c r="X34">
        <v>4</v>
      </c>
      <c r="Y34" t="s">
        <v>158</v>
      </c>
      <c r="Z34" t="s">
        <v>108</v>
      </c>
      <c r="AA34">
        <v>20</v>
      </c>
      <c r="AB34">
        <v>4</v>
      </c>
      <c r="AC34">
        <v>1</v>
      </c>
      <c r="AD34">
        <v>80</v>
      </c>
      <c r="AE34">
        <v>3</v>
      </c>
      <c r="AF34">
        <v>12</v>
      </c>
      <c r="AG34">
        <v>3</v>
      </c>
      <c r="AH34">
        <v>2</v>
      </c>
      <c r="AI34">
        <v>1</v>
      </c>
      <c r="AJ34">
        <v>0</v>
      </c>
      <c r="AK34">
        <v>0</v>
      </c>
      <c r="AL34">
        <v>3</v>
      </c>
    </row>
    <row r="35" spans="1:38" x14ac:dyDescent="0.3">
      <c r="A35" t="s">
        <v>197</v>
      </c>
      <c r="B35">
        <v>22</v>
      </c>
      <c r="C35" t="s">
        <v>109</v>
      </c>
      <c r="D35" t="s">
        <v>108</v>
      </c>
      <c r="E35" t="s">
        <v>171</v>
      </c>
      <c r="F35">
        <v>1256</v>
      </c>
      <c r="G35" t="s">
        <v>96</v>
      </c>
      <c r="H35">
        <v>3</v>
      </c>
      <c r="I35">
        <v>4</v>
      </c>
      <c r="J35" t="s">
        <v>166</v>
      </c>
      <c r="K35">
        <v>1</v>
      </c>
      <c r="L35">
        <v>1203</v>
      </c>
      <c r="M35">
        <v>3</v>
      </c>
      <c r="N35" t="s">
        <v>161</v>
      </c>
      <c r="O35">
        <v>48</v>
      </c>
      <c r="P35">
        <v>2</v>
      </c>
      <c r="Q35">
        <v>1</v>
      </c>
      <c r="R35" t="s">
        <v>92</v>
      </c>
      <c r="S35">
        <v>4</v>
      </c>
      <c r="T35" t="s">
        <v>164</v>
      </c>
      <c r="U35">
        <v>2853</v>
      </c>
      <c r="V35" t="s">
        <v>104</v>
      </c>
      <c r="W35">
        <v>4223</v>
      </c>
      <c r="X35">
        <v>0</v>
      </c>
      <c r="Y35" t="s">
        <v>158</v>
      </c>
      <c r="Z35" t="s">
        <v>108</v>
      </c>
      <c r="AA35">
        <v>11</v>
      </c>
      <c r="AB35">
        <v>3</v>
      </c>
      <c r="AC35">
        <v>2</v>
      </c>
      <c r="AD35">
        <v>80</v>
      </c>
      <c r="AE35">
        <v>1</v>
      </c>
      <c r="AF35">
        <v>1</v>
      </c>
      <c r="AG35">
        <v>5</v>
      </c>
      <c r="AH35">
        <v>3</v>
      </c>
      <c r="AI35">
        <v>0</v>
      </c>
      <c r="AJ35">
        <v>0</v>
      </c>
      <c r="AK35">
        <v>0</v>
      </c>
      <c r="AL35">
        <v>0</v>
      </c>
    </row>
    <row r="36" spans="1:38" x14ac:dyDescent="0.3">
      <c r="A36" t="s">
        <v>198</v>
      </c>
      <c r="B36">
        <v>23</v>
      </c>
      <c r="C36" t="s">
        <v>109</v>
      </c>
      <c r="D36" t="s">
        <v>108</v>
      </c>
      <c r="E36" t="s">
        <v>154</v>
      </c>
      <c r="F36">
        <v>1243</v>
      </c>
      <c r="G36" t="s">
        <v>96</v>
      </c>
      <c r="H36">
        <v>6</v>
      </c>
      <c r="I36">
        <v>3</v>
      </c>
      <c r="J36" t="s">
        <v>166</v>
      </c>
      <c r="K36">
        <v>1</v>
      </c>
      <c r="L36">
        <v>811</v>
      </c>
      <c r="M36">
        <v>3</v>
      </c>
      <c r="N36" t="s">
        <v>161</v>
      </c>
      <c r="O36">
        <v>63</v>
      </c>
      <c r="P36">
        <v>4</v>
      </c>
      <c r="Q36">
        <v>1</v>
      </c>
      <c r="R36" t="s">
        <v>88</v>
      </c>
      <c r="S36">
        <v>1</v>
      </c>
      <c r="T36" t="s">
        <v>164</v>
      </c>
      <c r="U36">
        <v>1601</v>
      </c>
      <c r="V36" t="s">
        <v>104</v>
      </c>
      <c r="W36">
        <v>3445</v>
      </c>
      <c r="X36">
        <v>1</v>
      </c>
      <c r="Y36" t="s">
        <v>158</v>
      </c>
      <c r="Z36" t="s">
        <v>108</v>
      </c>
      <c r="AA36">
        <v>21</v>
      </c>
      <c r="AB36">
        <v>4</v>
      </c>
      <c r="AC36">
        <v>3</v>
      </c>
      <c r="AD36">
        <v>80</v>
      </c>
      <c r="AE36">
        <v>2</v>
      </c>
      <c r="AF36">
        <v>1</v>
      </c>
      <c r="AG36">
        <v>2</v>
      </c>
      <c r="AH36">
        <v>3</v>
      </c>
      <c r="AI36">
        <v>0</v>
      </c>
      <c r="AJ36">
        <v>0</v>
      </c>
      <c r="AK36">
        <v>0</v>
      </c>
      <c r="AL36">
        <v>0</v>
      </c>
    </row>
    <row r="37" spans="1:38" x14ac:dyDescent="0.3">
      <c r="A37" t="s">
        <v>199</v>
      </c>
      <c r="B37">
        <v>24</v>
      </c>
      <c r="C37" t="s">
        <v>109</v>
      </c>
      <c r="D37" t="s">
        <v>108</v>
      </c>
      <c r="E37" t="s">
        <v>171</v>
      </c>
      <c r="F37">
        <v>381</v>
      </c>
      <c r="G37" t="s">
        <v>96</v>
      </c>
      <c r="H37">
        <v>9</v>
      </c>
      <c r="I37">
        <v>3</v>
      </c>
      <c r="J37" t="s">
        <v>155</v>
      </c>
      <c r="K37">
        <v>1</v>
      </c>
      <c r="L37">
        <v>1494</v>
      </c>
      <c r="M37">
        <v>2</v>
      </c>
      <c r="N37" t="s">
        <v>161</v>
      </c>
      <c r="O37">
        <v>89</v>
      </c>
      <c r="P37">
        <v>3</v>
      </c>
      <c r="Q37">
        <v>1</v>
      </c>
      <c r="R37" t="s">
        <v>88</v>
      </c>
      <c r="S37">
        <v>1</v>
      </c>
      <c r="T37" t="s">
        <v>157</v>
      </c>
      <c r="U37">
        <v>3172</v>
      </c>
      <c r="V37" t="s">
        <v>104</v>
      </c>
      <c r="W37">
        <v>16998</v>
      </c>
      <c r="X37">
        <v>2</v>
      </c>
      <c r="Y37" t="s">
        <v>158</v>
      </c>
      <c r="Z37" t="s">
        <v>108</v>
      </c>
      <c r="AA37">
        <v>11</v>
      </c>
      <c r="AB37">
        <v>3</v>
      </c>
      <c r="AC37">
        <v>3</v>
      </c>
      <c r="AD37">
        <v>80</v>
      </c>
      <c r="AE37">
        <v>0</v>
      </c>
      <c r="AF37">
        <v>4</v>
      </c>
      <c r="AG37">
        <v>2</v>
      </c>
      <c r="AH37">
        <v>2</v>
      </c>
      <c r="AI37">
        <v>0</v>
      </c>
      <c r="AJ37">
        <v>0</v>
      </c>
      <c r="AK37">
        <v>0</v>
      </c>
      <c r="AL37">
        <v>0</v>
      </c>
    </row>
    <row r="38" spans="1:38" x14ac:dyDescent="0.3">
      <c r="A38" t="s">
        <v>200</v>
      </c>
      <c r="B38">
        <v>29</v>
      </c>
      <c r="C38" t="s">
        <v>110</v>
      </c>
      <c r="D38" t="s">
        <v>108</v>
      </c>
      <c r="E38" t="s">
        <v>154</v>
      </c>
      <c r="F38">
        <v>906</v>
      </c>
      <c r="G38" t="s">
        <v>96</v>
      </c>
      <c r="H38">
        <v>10</v>
      </c>
      <c r="I38">
        <v>3</v>
      </c>
      <c r="J38" t="s">
        <v>166</v>
      </c>
      <c r="K38">
        <v>1</v>
      </c>
      <c r="L38">
        <v>994</v>
      </c>
      <c r="M38">
        <v>4</v>
      </c>
      <c r="N38" t="s">
        <v>156</v>
      </c>
      <c r="O38">
        <v>92</v>
      </c>
      <c r="P38">
        <v>2</v>
      </c>
      <c r="Q38">
        <v>1</v>
      </c>
      <c r="R38" t="s">
        <v>92</v>
      </c>
      <c r="S38">
        <v>1</v>
      </c>
      <c r="T38" t="s">
        <v>157</v>
      </c>
      <c r="U38">
        <v>2404</v>
      </c>
      <c r="V38" t="s">
        <v>104</v>
      </c>
      <c r="W38">
        <v>11479</v>
      </c>
      <c r="X38">
        <v>6</v>
      </c>
      <c r="Y38" t="s">
        <v>158</v>
      </c>
      <c r="Z38" t="s">
        <v>108</v>
      </c>
      <c r="AA38">
        <v>20</v>
      </c>
      <c r="AB38">
        <v>4</v>
      </c>
      <c r="AC38">
        <v>3</v>
      </c>
      <c r="AD38">
        <v>80</v>
      </c>
      <c r="AE38">
        <v>0</v>
      </c>
      <c r="AF38">
        <v>3</v>
      </c>
      <c r="AG38">
        <v>5</v>
      </c>
      <c r="AH38">
        <v>3</v>
      </c>
      <c r="AI38">
        <v>0</v>
      </c>
      <c r="AJ38">
        <v>0</v>
      </c>
      <c r="AK38">
        <v>0</v>
      </c>
      <c r="AL38">
        <v>0</v>
      </c>
    </row>
    <row r="39" spans="1:38" x14ac:dyDescent="0.3">
      <c r="A39" t="s">
        <v>201</v>
      </c>
      <c r="B39">
        <v>30</v>
      </c>
      <c r="C39" t="s">
        <v>110</v>
      </c>
      <c r="D39" t="s">
        <v>107</v>
      </c>
      <c r="E39" t="s">
        <v>154</v>
      </c>
      <c r="F39">
        <v>946</v>
      </c>
      <c r="G39" t="s">
        <v>96</v>
      </c>
      <c r="H39">
        <v>2</v>
      </c>
      <c r="I39">
        <v>3</v>
      </c>
      <c r="J39" t="s">
        <v>155</v>
      </c>
      <c r="K39">
        <v>1</v>
      </c>
      <c r="L39">
        <v>833</v>
      </c>
      <c r="M39">
        <v>3</v>
      </c>
      <c r="N39" t="s">
        <v>156</v>
      </c>
      <c r="O39">
        <v>52</v>
      </c>
      <c r="P39">
        <v>2</v>
      </c>
      <c r="Q39">
        <v>2</v>
      </c>
      <c r="R39" t="s">
        <v>90</v>
      </c>
      <c r="S39">
        <v>4</v>
      </c>
      <c r="T39" t="s">
        <v>157</v>
      </c>
      <c r="U39">
        <v>6877</v>
      </c>
      <c r="V39" t="s">
        <v>103</v>
      </c>
      <c r="W39">
        <v>20234</v>
      </c>
      <c r="X39">
        <v>5</v>
      </c>
      <c r="Y39" t="s">
        <v>158</v>
      </c>
      <c r="Z39" t="s">
        <v>108</v>
      </c>
      <c r="AA39">
        <v>24</v>
      </c>
      <c r="AB39">
        <v>4</v>
      </c>
      <c r="AC39">
        <v>2</v>
      </c>
      <c r="AD39">
        <v>80</v>
      </c>
      <c r="AE39">
        <v>0</v>
      </c>
      <c r="AF39">
        <v>12</v>
      </c>
      <c r="AG39">
        <v>4</v>
      </c>
      <c r="AH39">
        <v>2</v>
      </c>
      <c r="AI39">
        <v>0</v>
      </c>
      <c r="AJ39">
        <v>0</v>
      </c>
      <c r="AK39">
        <v>0</v>
      </c>
      <c r="AL39">
        <v>0</v>
      </c>
    </row>
    <row r="40" spans="1:38" x14ac:dyDescent="0.3">
      <c r="A40" t="s">
        <v>202</v>
      </c>
      <c r="B40">
        <v>33</v>
      </c>
      <c r="C40" t="s">
        <v>110</v>
      </c>
      <c r="D40" t="s">
        <v>107</v>
      </c>
      <c r="E40" t="s">
        <v>154</v>
      </c>
      <c r="F40">
        <v>516</v>
      </c>
      <c r="G40" t="s">
        <v>96</v>
      </c>
      <c r="H40">
        <v>8</v>
      </c>
      <c r="I40">
        <v>5</v>
      </c>
      <c r="J40" t="s">
        <v>166</v>
      </c>
      <c r="K40">
        <v>1</v>
      </c>
      <c r="L40">
        <v>1515</v>
      </c>
      <c r="M40">
        <v>4</v>
      </c>
      <c r="N40" t="s">
        <v>161</v>
      </c>
      <c r="O40">
        <v>69</v>
      </c>
      <c r="P40">
        <v>3</v>
      </c>
      <c r="Q40">
        <v>2</v>
      </c>
      <c r="R40" t="s">
        <v>86</v>
      </c>
      <c r="S40">
        <v>3</v>
      </c>
      <c r="T40" t="s">
        <v>157</v>
      </c>
      <c r="U40">
        <v>6388</v>
      </c>
      <c r="V40" t="s">
        <v>103</v>
      </c>
      <c r="W40">
        <v>22049</v>
      </c>
      <c r="X40">
        <v>2</v>
      </c>
      <c r="Y40" t="s">
        <v>158</v>
      </c>
      <c r="Z40" t="s">
        <v>108</v>
      </c>
      <c r="AA40">
        <v>17</v>
      </c>
      <c r="AB40">
        <v>3</v>
      </c>
      <c r="AC40">
        <v>1</v>
      </c>
      <c r="AD40">
        <v>80</v>
      </c>
      <c r="AE40">
        <v>0</v>
      </c>
      <c r="AF40">
        <v>14</v>
      </c>
      <c r="AG40">
        <v>6</v>
      </c>
      <c r="AH40">
        <v>3</v>
      </c>
      <c r="AI40">
        <v>0</v>
      </c>
      <c r="AJ40">
        <v>0</v>
      </c>
      <c r="AK40">
        <v>0</v>
      </c>
      <c r="AL40">
        <v>0</v>
      </c>
    </row>
    <row r="41" spans="1:38" x14ac:dyDescent="0.3">
      <c r="A41" t="s">
        <v>203</v>
      </c>
      <c r="B41">
        <v>37</v>
      </c>
      <c r="C41" t="s">
        <v>111</v>
      </c>
      <c r="D41" t="s">
        <v>108</v>
      </c>
      <c r="E41" t="s">
        <v>154</v>
      </c>
      <c r="F41">
        <v>1373</v>
      </c>
      <c r="G41" t="s">
        <v>96</v>
      </c>
      <c r="H41">
        <v>2</v>
      </c>
      <c r="I41">
        <v>2</v>
      </c>
      <c r="J41" t="s">
        <v>175</v>
      </c>
      <c r="K41">
        <v>1</v>
      </c>
      <c r="L41">
        <v>4</v>
      </c>
      <c r="M41">
        <v>4</v>
      </c>
      <c r="N41" t="s">
        <v>161</v>
      </c>
      <c r="O41">
        <v>92</v>
      </c>
      <c r="P41">
        <v>2</v>
      </c>
      <c r="Q41">
        <v>1</v>
      </c>
      <c r="R41" t="s">
        <v>88</v>
      </c>
      <c r="S41">
        <v>3</v>
      </c>
      <c r="T41" t="s">
        <v>157</v>
      </c>
      <c r="U41">
        <v>2090</v>
      </c>
      <c r="V41" t="s">
        <v>104</v>
      </c>
      <c r="W41">
        <v>2396</v>
      </c>
      <c r="X41">
        <v>6</v>
      </c>
      <c r="Y41" t="s">
        <v>158</v>
      </c>
      <c r="Z41" t="s">
        <v>108</v>
      </c>
      <c r="AA41">
        <v>15</v>
      </c>
      <c r="AB41">
        <v>3</v>
      </c>
      <c r="AC41">
        <v>2</v>
      </c>
      <c r="AD41">
        <v>80</v>
      </c>
      <c r="AE41">
        <v>0</v>
      </c>
      <c r="AF41">
        <v>7</v>
      </c>
      <c r="AG41">
        <v>3</v>
      </c>
      <c r="AH41">
        <v>3</v>
      </c>
      <c r="AI41">
        <v>0</v>
      </c>
      <c r="AJ41">
        <v>0</v>
      </c>
      <c r="AK41">
        <v>0</v>
      </c>
      <c r="AL41">
        <v>0</v>
      </c>
    </row>
    <row r="42" spans="1:38" x14ac:dyDescent="0.3">
      <c r="A42" t="s">
        <v>204</v>
      </c>
      <c r="B42">
        <v>45</v>
      </c>
      <c r="C42" t="s">
        <v>111</v>
      </c>
      <c r="D42" t="s">
        <v>107</v>
      </c>
      <c r="E42" t="s">
        <v>154</v>
      </c>
      <c r="F42">
        <v>193</v>
      </c>
      <c r="G42" t="s">
        <v>96</v>
      </c>
      <c r="H42">
        <v>6</v>
      </c>
      <c r="I42">
        <v>4</v>
      </c>
      <c r="J42" t="s">
        <v>175</v>
      </c>
      <c r="K42">
        <v>1</v>
      </c>
      <c r="L42">
        <v>101</v>
      </c>
      <c r="M42">
        <v>4</v>
      </c>
      <c r="N42" t="s">
        <v>161</v>
      </c>
      <c r="O42">
        <v>52</v>
      </c>
      <c r="P42">
        <v>3</v>
      </c>
      <c r="Q42">
        <v>3</v>
      </c>
      <c r="R42" t="s">
        <v>91</v>
      </c>
      <c r="S42">
        <v>1</v>
      </c>
      <c r="T42" t="s">
        <v>164</v>
      </c>
      <c r="U42">
        <v>13245</v>
      </c>
      <c r="V42" t="s">
        <v>101</v>
      </c>
      <c r="W42">
        <v>15067</v>
      </c>
      <c r="X42">
        <v>4</v>
      </c>
      <c r="Y42" t="s">
        <v>158</v>
      </c>
      <c r="Z42" t="s">
        <v>108</v>
      </c>
      <c r="AA42">
        <v>14</v>
      </c>
      <c r="AB42">
        <v>3</v>
      </c>
      <c r="AC42">
        <v>2</v>
      </c>
      <c r="AD42">
        <v>80</v>
      </c>
      <c r="AE42">
        <v>0</v>
      </c>
      <c r="AF42">
        <v>17</v>
      </c>
      <c r="AG42">
        <v>3</v>
      </c>
      <c r="AH42">
        <v>4</v>
      </c>
      <c r="AI42">
        <v>0</v>
      </c>
      <c r="AJ42">
        <v>0</v>
      </c>
      <c r="AK42">
        <v>0</v>
      </c>
      <c r="AL42">
        <v>3</v>
      </c>
    </row>
    <row r="43" spans="1:38" x14ac:dyDescent="0.3">
      <c r="A43" t="s">
        <v>205</v>
      </c>
      <c r="B43">
        <v>55</v>
      </c>
      <c r="C43" t="s">
        <v>112</v>
      </c>
      <c r="D43" t="s">
        <v>107</v>
      </c>
      <c r="E43" t="s">
        <v>154</v>
      </c>
      <c r="F43">
        <v>836</v>
      </c>
      <c r="G43" t="s">
        <v>96</v>
      </c>
      <c r="H43">
        <v>8</v>
      </c>
      <c r="I43">
        <v>3</v>
      </c>
      <c r="J43" t="s">
        <v>155</v>
      </c>
      <c r="K43">
        <v>1</v>
      </c>
      <c r="L43">
        <v>84</v>
      </c>
      <c r="M43">
        <v>4</v>
      </c>
      <c r="N43" t="s">
        <v>156</v>
      </c>
      <c r="O43">
        <v>33</v>
      </c>
      <c r="P43">
        <v>3</v>
      </c>
      <c r="Q43">
        <v>4</v>
      </c>
      <c r="R43" t="s">
        <v>89</v>
      </c>
      <c r="S43">
        <v>3</v>
      </c>
      <c r="T43" t="s">
        <v>162</v>
      </c>
      <c r="U43">
        <v>14756</v>
      </c>
      <c r="V43" t="s">
        <v>101</v>
      </c>
      <c r="W43">
        <v>19730</v>
      </c>
      <c r="X43">
        <v>2</v>
      </c>
      <c r="Y43" t="s">
        <v>158</v>
      </c>
      <c r="Z43" t="s">
        <v>108</v>
      </c>
      <c r="AA43">
        <v>14</v>
      </c>
      <c r="AB43">
        <v>3</v>
      </c>
      <c r="AC43">
        <v>3</v>
      </c>
      <c r="AD43">
        <v>80</v>
      </c>
      <c r="AE43">
        <v>3</v>
      </c>
      <c r="AF43">
        <v>21</v>
      </c>
      <c r="AG43">
        <v>2</v>
      </c>
      <c r="AH43">
        <v>3</v>
      </c>
      <c r="AI43">
        <v>5</v>
      </c>
      <c r="AJ43">
        <v>0</v>
      </c>
      <c r="AK43">
        <v>0</v>
      </c>
      <c r="AL43">
        <v>2</v>
      </c>
    </row>
    <row r="44" spans="1:38" x14ac:dyDescent="0.3">
      <c r="A44" t="s">
        <v>206</v>
      </c>
      <c r="B44">
        <v>58</v>
      </c>
      <c r="C44" t="s">
        <v>113</v>
      </c>
      <c r="D44" t="s">
        <v>107</v>
      </c>
      <c r="E44" t="s">
        <v>154</v>
      </c>
      <c r="F44">
        <v>1272</v>
      </c>
      <c r="G44" t="s">
        <v>96</v>
      </c>
      <c r="H44">
        <v>5</v>
      </c>
      <c r="I44">
        <v>3</v>
      </c>
      <c r="J44" t="s">
        <v>168</v>
      </c>
      <c r="K44">
        <v>1</v>
      </c>
      <c r="L44">
        <v>940</v>
      </c>
      <c r="M44">
        <v>3</v>
      </c>
      <c r="N44" t="s">
        <v>156</v>
      </c>
      <c r="O44">
        <v>37</v>
      </c>
      <c r="P44">
        <v>2</v>
      </c>
      <c r="Q44">
        <v>3</v>
      </c>
      <c r="R44" t="s">
        <v>86</v>
      </c>
      <c r="S44">
        <v>2</v>
      </c>
      <c r="T44" t="s">
        <v>162</v>
      </c>
      <c r="U44">
        <v>10552</v>
      </c>
      <c r="V44" t="s">
        <v>101</v>
      </c>
      <c r="W44">
        <v>9255</v>
      </c>
      <c r="X44">
        <v>2</v>
      </c>
      <c r="Y44" t="s">
        <v>158</v>
      </c>
      <c r="Z44" t="s">
        <v>108</v>
      </c>
      <c r="AA44">
        <v>13</v>
      </c>
      <c r="AB44">
        <v>3</v>
      </c>
      <c r="AC44">
        <v>4</v>
      </c>
      <c r="AD44">
        <v>80</v>
      </c>
      <c r="AE44">
        <v>1</v>
      </c>
      <c r="AF44">
        <v>24</v>
      </c>
      <c r="AG44">
        <v>3</v>
      </c>
      <c r="AH44">
        <v>3</v>
      </c>
      <c r="AI44">
        <v>6</v>
      </c>
      <c r="AJ44">
        <v>0</v>
      </c>
      <c r="AK44">
        <v>0</v>
      </c>
      <c r="AL44">
        <v>4</v>
      </c>
    </row>
    <row r="45" spans="1:38" x14ac:dyDescent="0.3">
      <c r="A45" t="s">
        <v>207</v>
      </c>
      <c r="B45">
        <v>28</v>
      </c>
      <c r="C45" t="s">
        <v>110</v>
      </c>
      <c r="D45" t="s">
        <v>107</v>
      </c>
      <c r="E45" t="s">
        <v>171</v>
      </c>
      <c r="F45">
        <v>791</v>
      </c>
      <c r="G45" t="s">
        <v>96</v>
      </c>
      <c r="H45">
        <v>1</v>
      </c>
      <c r="I45">
        <v>4</v>
      </c>
      <c r="J45" t="s">
        <v>155</v>
      </c>
      <c r="K45">
        <v>1</v>
      </c>
      <c r="L45">
        <v>1286</v>
      </c>
      <c r="M45">
        <v>4</v>
      </c>
      <c r="N45" t="s">
        <v>161</v>
      </c>
      <c r="O45">
        <v>44</v>
      </c>
      <c r="P45">
        <v>3</v>
      </c>
      <c r="Q45">
        <v>1</v>
      </c>
      <c r="R45" t="s">
        <v>88</v>
      </c>
      <c r="S45">
        <v>3</v>
      </c>
      <c r="T45" t="s">
        <v>157</v>
      </c>
      <c r="U45">
        <v>2154</v>
      </c>
      <c r="V45" t="s">
        <v>104</v>
      </c>
      <c r="W45">
        <v>6842</v>
      </c>
      <c r="X45">
        <v>0</v>
      </c>
      <c r="Y45" t="s">
        <v>158</v>
      </c>
      <c r="Z45" t="s">
        <v>108</v>
      </c>
      <c r="AA45">
        <v>11</v>
      </c>
      <c r="AB45">
        <v>3</v>
      </c>
      <c r="AC45">
        <v>3</v>
      </c>
      <c r="AD45">
        <v>80</v>
      </c>
      <c r="AE45">
        <v>0</v>
      </c>
      <c r="AF45">
        <v>5</v>
      </c>
      <c r="AG45">
        <v>2</v>
      </c>
      <c r="AH45">
        <v>2</v>
      </c>
      <c r="AI45">
        <v>4</v>
      </c>
      <c r="AJ45">
        <v>2</v>
      </c>
      <c r="AK45">
        <v>0</v>
      </c>
      <c r="AL45">
        <v>2</v>
      </c>
    </row>
    <row r="46" spans="1:38" x14ac:dyDescent="0.3">
      <c r="A46" t="s">
        <v>208</v>
      </c>
      <c r="B46">
        <v>29</v>
      </c>
      <c r="C46" t="s">
        <v>110</v>
      </c>
      <c r="D46" t="s">
        <v>107</v>
      </c>
      <c r="E46" t="s">
        <v>171</v>
      </c>
      <c r="F46">
        <v>461</v>
      </c>
      <c r="G46" t="s">
        <v>96</v>
      </c>
      <c r="H46">
        <v>1</v>
      </c>
      <c r="I46">
        <v>3</v>
      </c>
      <c r="J46" t="s">
        <v>166</v>
      </c>
      <c r="K46">
        <v>1</v>
      </c>
      <c r="L46">
        <v>1753</v>
      </c>
      <c r="M46">
        <v>4</v>
      </c>
      <c r="N46" t="s">
        <v>161</v>
      </c>
      <c r="O46">
        <v>70</v>
      </c>
      <c r="P46">
        <v>4</v>
      </c>
      <c r="Q46">
        <v>2</v>
      </c>
      <c r="R46" t="s">
        <v>86</v>
      </c>
      <c r="S46">
        <v>3</v>
      </c>
      <c r="T46" t="s">
        <v>157</v>
      </c>
      <c r="U46">
        <v>6294</v>
      </c>
      <c r="V46" t="s">
        <v>103</v>
      </c>
      <c r="W46">
        <v>23060</v>
      </c>
      <c r="X46">
        <v>8</v>
      </c>
      <c r="Y46" t="s">
        <v>158</v>
      </c>
      <c r="Z46" t="s">
        <v>108</v>
      </c>
      <c r="AA46">
        <v>12</v>
      </c>
      <c r="AB46">
        <v>3</v>
      </c>
      <c r="AC46">
        <v>4</v>
      </c>
      <c r="AD46">
        <v>80</v>
      </c>
      <c r="AE46">
        <v>0</v>
      </c>
      <c r="AF46">
        <v>10</v>
      </c>
      <c r="AG46">
        <v>5</v>
      </c>
      <c r="AH46">
        <v>4</v>
      </c>
      <c r="AI46">
        <v>3</v>
      </c>
      <c r="AJ46">
        <v>2</v>
      </c>
      <c r="AK46">
        <v>0</v>
      </c>
      <c r="AL46">
        <v>2</v>
      </c>
    </row>
    <row r="47" spans="1:38" x14ac:dyDescent="0.3">
      <c r="A47" t="s">
        <v>209</v>
      </c>
      <c r="B47">
        <v>35</v>
      </c>
      <c r="C47" t="s">
        <v>110</v>
      </c>
      <c r="D47" t="s">
        <v>107</v>
      </c>
      <c r="E47" t="s">
        <v>171</v>
      </c>
      <c r="F47">
        <v>1199</v>
      </c>
      <c r="G47" t="s">
        <v>96</v>
      </c>
      <c r="H47">
        <v>18</v>
      </c>
      <c r="I47">
        <v>4</v>
      </c>
      <c r="J47" t="s">
        <v>166</v>
      </c>
      <c r="K47">
        <v>1</v>
      </c>
      <c r="L47">
        <v>2049</v>
      </c>
      <c r="M47">
        <v>3</v>
      </c>
      <c r="N47" t="s">
        <v>161</v>
      </c>
      <c r="O47">
        <v>80</v>
      </c>
      <c r="P47">
        <v>3</v>
      </c>
      <c r="Q47">
        <v>2</v>
      </c>
      <c r="R47" t="s">
        <v>86</v>
      </c>
      <c r="S47">
        <v>3</v>
      </c>
      <c r="T47" t="s">
        <v>164</v>
      </c>
      <c r="U47">
        <v>5689</v>
      </c>
      <c r="V47" t="s">
        <v>103</v>
      </c>
      <c r="W47">
        <v>24594</v>
      </c>
      <c r="X47">
        <v>1</v>
      </c>
      <c r="Y47" t="s">
        <v>158</v>
      </c>
      <c r="Z47" t="s">
        <v>108</v>
      </c>
      <c r="AA47">
        <v>14</v>
      </c>
      <c r="AB47">
        <v>3</v>
      </c>
      <c r="AC47">
        <v>4</v>
      </c>
      <c r="AD47">
        <v>80</v>
      </c>
      <c r="AE47">
        <v>2</v>
      </c>
      <c r="AF47">
        <v>10</v>
      </c>
      <c r="AG47">
        <v>2</v>
      </c>
      <c r="AH47">
        <v>4</v>
      </c>
      <c r="AI47">
        <v>10</v>
      </c>
      <c r="AJ47">
        <v>2</v>
      </c>
      <c r="AK47">
        <v>0</v>
      </c>
      <c r="AL47">
        <v>2</v>
      </c>
    </row>
    <row r="48" spans="1:38" x14ac:dyDescent="0.3">
      <c r="A48" t="s">
        <v>210</v>
      </c>
      <c r="B48">
        <v>36</v>
      </c>
      <c r="C48" t="s">
        <v>111</v>
      </c>
      <c r="D48" t="s">
        <v>107</v>
      </c>
      <c r="E48" t="s">
        <v>171</v>
      </c>
      <c r="F48">
        <v>1302</v>
      </c>
      <c r="G48" t="s">
        <v>96</v>
      </c>
      <c r="H48">
        <v>6</v>
      </c>
      <c r="I48">
        <v>4</v>
      </c>
      <c r="J48" t="s">
        <v>166</v>
      </c>
      <c r="K48">
        <v>1</v>
      </c>
      <c r="L48">
        <v>1594</v>
      </c>
      <c r="M48">
        <v>1</v>
      </c>
      <c r="N48" t="s">
        <v>161</v>
      </c>
      <c r="O48">
        <v>80</v>
      </c>
      <c r="P48">
        <v>4</v>
      </c>
      <c r="Q48">
        <v>2</v>
      </c>
      <c r="R48" t="s">
        <v>88</v>
      </c>
      <c r="S48">
        <v>1</v>
      </c>
      <c r="T48" t="s">
        <v>164</v>
      </c>
      <c r="U48">
        <v>5562</v>
      </c>
      <c r="V48" t="s">
        <v>103</v>
      </c>
      <c r="W48">
        <v>19711</v>
      </c>
      <c r="X48">
        <v>3</v>
      </c>
      <c r="Y48" t="s">
        <v>158</v>
      </c>
      <c r="Z48" t="s">
        <v>108</v>
      </c>
      <c r="AA48">
        <v>13</v>
      </c>
      <c r="AB48">
        <v>3</v>
      </c>
      <c r="AC48">
        <v>4</v>
      </c>
      <c r="AD48">
        <v>80</v>
      </c>
      <c r="AE48">
        <v>1</v>
      </c>
      <c r="AF48">
        <v>9</v>
      </c>
      <c r="AG48">
        <v>3</v>
      </c>
      <c r="AH48">
        <v>3</v>
      </c>
      <c r="AI48">
        <v>3</v>
      </c>
      <c r="AJ48">
        <v>2</v>
      </c>
      <c r="AK48">
        <v>0</v>
      </c>
      <c r="AL48">
        <v>2</v>
      </c>
    </row>
    <row r="49" spans="1:38" x14ac:dyDescent="0.3">
      <c r="A49" t="s">
        <v>211</v>
      </c>
      <c r="B49">
        <v>37</v>
      </c>
      <c r="C49" t="s">
        <v>111</v>
      </c>
      <c r="D49" t="s">
        <v>107</v>
      </c>
      <c r="E49" t="s">
        <v>160</v>
      </c>
      <c r="F49">
        <v>728</v>
      </c>
      <c r="G49" t="s">
        <v>96</v>
      </c>
      <c r="H49">
        <v>1</v>
      </c>
      <c r="I49">
        <v>4</v>
      </c>
      <c r="J49" t="s">
        <v>155</v>
      </c>
      <c r="K49">
        <v>1</v>
      </c>
      <c r="L49">
        <v>380</v>
      </c>
      <c r="M49">
        <v>1</v>
      </c>
      <c r="N49" t="s">
        <v>156</v>
      </c>
      <c r="O49">
        <v>80</v>
      </c>
      <c r="P49">
        <v>3</v>
      </c>
      <c r="Q49">
        <v>3</v>
      </c>
      <c r="R49" t="s">
        <v>91</v>
      </c>
      <c r="S49">
        <v>4</v>
      </c>
      <c r="T49" t="s">
        <v>162</v>
      </c>
      <c r="U49">
        <v>13603</v>
      </c>
      <c r="V49" t="s">
        <v>101</v>
      </c>
      <c r="W49">
        <v>11677</v>
      </c>
      <c r="X49">
        <v>2</v>
      </c>
      <c r="Y49" t="s">
        <v>158</v>
      </c>
      <c r="Z49" t="s">
        <v>108</v>
      </c>
      <c r="AA49">
        <v>18</v>
      </c>
      <c r="AB49">
        <v>3</v>
      </c>
      <c r="AC49">
        <v>1</v>
      </c>
      <c r="AD49">
        <v>80</v>
      </c>
      <c r="AE49">
        <v>2</v>
      </c>
      <c r="AF49">
        <v>15</v>
      </c>
      <c r="AG49">
        <v>2</v>
      </c>
      <c r="AH49">
        <v>3</v>
      </c>
      <c r="AI49">
        <v>5</v>
      </c>
      <c r="AJ49">
        <v>2</v>
      </c>
      <c r="AK49">
        <v>0</v>
      </c>
      <c r="AL49">
        <v>2</v>
      </c>
    </row>
    <row r="50" spans="1:38" x14ac:dyDescent="0.3">
      <c r="A50" t="s">
        <v>212</v>
      </c>
      <c r="B50">
        <v>53</v>
      </c>
      <c r="C50" t="s">
        <v>112</v>
      </c>
      <c r="D50" t="s">
        <v>107</v>
      </c>
      <c r="E50" t="s">
        <v>160</v>
      </c>
      <c r="F50">
        <v>661</v>
      </c>
      <c r="G50" t="s">
        <v>96</v>
      </c>
      <c r="H50">
        <v>1</v>
      </c>
      <c r="I50">
        <v>4</v>
      </c>
      <c r="J50" t="s">
        <v>155</v>
      </c>
      <c r="K50">
        <v>1</v>
      </c>
      <c r="L50">
        <v>1775</v>
      </c>
      <c r="M50">
        <v>1</v>
      </c>
      <c r="N50" t="s">
        <v>156</v>
      </c>
      <c r="O50">
        <v>60</v>
      </c>
      <c r="P50">
        <v>2</v>
      </c>
      <c r="Q50">
        <v>4</v>
      </c>
      <c r="R50" t="s">
        <v>90</v>
      </c>
      <c r="S50">
        <v>3</v>
      </c>
      <c r="T50" t="s">
        <v>164</v>
      </c>
      <c r="U50">
        <v>12965</v>
      </c>
      <c r="V50" t="s">
        <v>101</v>
      </c>
      <c r="W50">
        <v>22308</v>
      </c>
      <c r="X50">
        <v>4</v>
      </c>
      <c r="Y50" t="s">
        <v>158</v>
      </c>
      <c r="Z50" t="s">
        <v>108</v>
      </c>
      <c r="AA50">
        <v>20</v>
      </c>
      <c r="AB50">
        <v>4</v>
      </c>
      <c r="AC50">
        <v>4</v>
      </c>
      <c r="AD50">
        <v>80</v>
      </c>
      <c r="AE50">
        <v>3</v>
      </c>
      <c r="AF50">
        <v>27</v>
      </c>
      <c r="AG50">
        <v>2</v>
      </c>
      <c r="AH50">
        <v>2</v>
      </c>
      <c r="AI50">
        <v>3</v>
      </c>
      <c r="AJ50">
        <v>2</v>
      </c>
      <c r="AK50">
        <v>0</v>
      </c>
      <c r="AL50">
        <v>2</v>
      </c>
    </row>
    <row r="51" spans="1:38" x14ac:dyDescent="0.3">
      <c r="A51" t="s">
        <v>213</v>
      </c>
      <c r="B51">
        <v>22</v>
      </c>
      <c r="C51" t="s">
        <v>109</v>
      </c>
      <c r="D51" t="s">
        <v>108</v>
      </c>
      <c r="E51" t="s">
        <v>154</v>
      </c>
      <c r="F51">
        <v>617</v>
      </c>
      <c r="G51" t="s">
        <v>96</v>
      </c>
      <c r="H51">
        <v>3</v>
      </c>
      <c r="I51">
        <v>1</v>
      </c>
      <c r="J51" t="s">
        <v>166</v>
      </c>
      <c r="K51">
        <v>1</v>
      </c>
      <c r="L51">
        <v>926</v>
      </c>
      <c r="M51">
        <v>2</v>
      </c>
      <c r="N51" t="s">
        <v>156</v>
      </c>
      <c r="O51">
        <v>34</v>
      </c>
      <c r="P51">
        <v>3</v>
      </c>
      <c r="Q51">
        <v>2</v>
      </c>
      <c r="R51" t="s">
        <v>90</v>
      </c>
      <c r="S51">
        <v>3</v>
      </c>
      <c r="T51" t="s">
        <v>164</v>
      </c>
      <c r="U51">
        <v>4171</v>
      </c>
      <c r="V51" t="s">
        <v>104</v>
      </c>
      <c r="W51">
        <v>10022</v>
      </c>
      <c r="X51">
        <v>0</v>
      </c>
      <c r="Y51" t="s">
        <v>158</v>
      </c>
      <c r="Z51" t="s">
        <v>108</v>
      </c>
      <c r="AA51">
        <v>19</v>
      </c>
      <c r="AB51">
        <v>3</v>
      </c>
      <c r="AC51">
        <v>1</v>
      </c>
      <c r="AD51">
        <v>80</v>
      </c>
      <c r="AE51">
        <v>1</v>
      </c>
      <c r="AF51">
        <v>4</v>
      </c>
      <c r="AG51">
        <v>3</v>
      </c>
      <c r="AH51">
        <v>4</v>
      </c>
      <c r="AI51">
        <v>3</v>
      </c>
      <c r="AJ51">
        <v>2</v>
      </c>
      <c r="AK51">
        <v>0</v>
      </c>
      <c r="AL51">
        <v>2</v>
      </c>
    </row>
    <row r="52" spans="1:38" x14ac:dyDescent="0.3">
      <c r="A52" t="s">
        <v>214</v>
      </c>
      <c r="B52">
        <v>26</v>
      </c>
      <c r="C52" t="s">
        <v>110</v>
      </c>
      <c r="D52" t="s">
        <v>108</v>
      </c>
      <c r="E52" t="s">
        <v>154</v>
      </c>
      <c r="F52">
        <v>1449</v>
      </c>
      <c r="G52" t="s">
        <v>96</v>
      </c>
      <c r="H52">
        <v>16</v>
      </c>
      <c r="I52">
        <v>4</v>
      </c>
      <c r="J52" t="s">
        <v>155</v>
      </c>
      <c r="K52">
        <v>1</v>
      </c>
      <c r="L52">
        <v>394</v>
      </c>
      <c r="M52">
        <v>1</v>
      </c>
      <c r="N52" t="s">
        <v>161</v>
      </c>
      <c r="O52">
        <v>45</v>
      </c>
      <c r="P52">
        <v>3</v>
      </c>
      <c r="Q52">
        <v>1</v>
      </c>
      <c r="R52" t="s">
        <v>88</v>
      </c>
      <c r="S52">
        <v>2</v>
      </c>
      <c r="T52" t="s">
        <v>162</v>
      </c>
      <c r="U52">
        <v>2373</v>
      </c>
      <c r="V52" t="s">
        <v>104</v>
      </c>
      <c r="W52">
        <v>14180</v>
      </c>
      <c r="X52">
        <v>2</v>
      </c>
      <c r="Y52" t="s">
        <v>158</v>
      </c>
      <c r="Z52" t="s">
        <v>108</v>
      </c>
      <c r="AA52">
        <v>13</v>
      </c>
      <c r="AB52">
        <v>3</v>
      </c>
      <c r="AC52">
        <v>4</v>
      </c>
      <c r="AD52">
        <v>80</v>
      </c>
      <c r="AE52">
        <v>1</v>
      </c>
      <c r="AF52">
        <v>5</v>
      </c>
      <c r="AG52">
        <v>2</v>
      </c>
      <c r="AH52">
        <v>3</v>
      </c>
      <c r="AI52">
        <v>3</v>
      </c>
      <c r="AJ52">
        <v>2</v>
      </c>
      <c r="AK52">
        <v>0</v>
      </c>
      <c r="AL52">
        <v>2</v>
      </c>
    </row>
    <row r="53" spans="1:38" x14ac:dyDescent="0.3">
      <c r="A53" t="s">
        <v>215</v>
      </c>
      <c r="B53">
        <v>28</v>
      </c>
      <c r="C53" t="s">
        <v>110</v>
      </c>
      <c r="D53" t="s">
        <v>108</v>
      </c>
      <c r="E53" t="s">
        <v>154</v>
      </c>
      <c r="F53">
        <v>103</v>
      </c>
      <c r="G53" t="s">
        <v>96</v>
      </c>
      <c r="H53">
        <v>24</v>
      </c>
      <c r="I53">
        <v>3</v>
      </c>
      <c r="J53" t="s">
        <v>166</v>
      </c>
      <c r="K53">
        <v>1</v>
      </c>
      <c r="L53">
        <v>19</v>
      </c>
      <c r="M53">
        <v>3</v>
      </c>
      <c r="N53" t="s">
        <v>161</v>
      </c>
      <c r="O53">
        <v>50</v>
      </c>
      <c r="P53">
        <v>2</v>
      </c>
      <c r="Q53">
        <v>1</v>
      </c>
      <c r="R53" t="s">
        <v>88</v>
      </c>
      <c r="S53">
        <v>3</v>
      </c>
      <c r="T53" t="s">
        <v>157</v>
      </c>
      <c r="U53">
        <v>2028</v>
      </c>
      <c r="V53" t="s">
        <v>104</v>
      </c>
      <c r="W53">
        <v>12947</v>
      </c>
      <c r="X53">
        <v>5</v>
      </c>
      <c r="Y53" t="s">
        <v>158</v>
      </c>
      <c r="Z53" t="s">
        <v>108</v>
      </c>
      <c r="AA53">
        <v>14</v>
      </c>
      <c r="AB53">
        <v>3</v>
      </c>
      <c r="AC53">
        <v>2</v>
      </c>
      <c r="AD53">
        <v>80</v>
      </c>
      <c r="AE53">
        <v>0</v>
      </c>
      <c r="AF53">
        <v>6</v>
      </c>
      <c r="AG53">
        <v>4</v>
      </c>
      <c r="AH53">
        <v>3</v>
      </c>
      <c r="AI53">
        <v>4</v>
      </c>
      <c r="AJ53">
        <v>2</v>
      </c>
      <c r="AK53">
        <v>0</v>
      </c>
      <c r="AL53">
        <v>3</v>
      </c>
    </row>
    <row r="54" spans="1:38" x14ac:dyDescent="0.3">
      <c r="A54" t="s">
        <v>216</v>
      </c>
      <c r="B54">
        <v>30</v>
      </c>
      <c r="C54" t="s">
        <v>110</v>
      </c>
      <c r="D54" t="s">
        <v>108</v>
      </c>
      <c r="E54" t="s">
        <v>154</v>
      </c>
      <c r="F54">
        <v>1005</v>
      </c>
      <c r="G54" t="s">
        <v>96</v>
      </c>
      <c r="H54">
        <v>3</v>
      </c>
      <c r="I54">
        <v>3</v>
      </c>
      <c r="J54" t="s">
        <v>168</v>
      </c>
      <c r="K54">
        <v>1</v>
      </c>
      <c r="L54">
        <v>297</v>
      </c>
      <c r="M54">
        <v>4</v>
      </c>
      <c r="N54" t="s">
        <v>156</v>
      </c>
      <c r="O54">
        <v>88</v>
      </c>
      <c r="P54">
        <v>3</v>
      </c>
      <c r="Q54">
        <v>1</v>
      </c>
      <c r="R54" t="s">
        <v>92</v>
      </c>
      <c r="S54">
        <v>1</v>
      </c>
      <c r="T54" t="s">
        <v>157</v>
      </c>
      <c r="U54">
        <v>2657</v>
      </c>
      <c r="V54" t="s">
        <v>104</v>
      </c>
      <c r="W54">
        <v>8556</v>
      </c>
      <c r="X54">
        <v>5</v>
      </c>
      <c r="Y54" t="s">
        <v>158</v>
      </c>
      <c r="Z54" t="s">
        <v>108</v>
      </c>
      <c r="AA54">
        <v>11</v>
      </c>
      <c r="AB54">
        <v>3</v>
      </c>
      <c r="AC54">
        <v>3</v>
      </c>
      <c r="AD54">
        <v>80</v>
      </c>
      <c r="AE54">
        <v>0</v>
      </c>
      <c r="AF54">
        <v>8</v>
      </c>
      <c r="AG54">
        <v>5</v>
      </c>
      <c r="AH54">
        <v>3</v>
      </c>
      <c r="AI54">
        <v>5</v>
      </c>
      <c r="AJ54">
        <v>2</v>
      </c>
      <c r="AK54">
        <v>0</v>
      </c>
      <c r="AL54">
        <v>4</v>
      </c>
    </row>
    <row r="55" spans="1:38" x14ac:dyDescent="0.3">
      <c r="A55" t="s">
        <v>217</v>
      </c>
      <c r="B55">
        <v>30</v>
      </c>
      <c r="C55" t="s">
        <v>110</v>
      </c>
      <c r="D55" t="s">
        <v>108</v>
      </c>
      <c r="E55" t="s">
        <v>154</v>
      </c>
      <c r="F55">
        <v>138</v>
      </c>
      <c r="G55" t="s">
        <v>96</v>
      </c>
      <c r="H55">
        <v>22</v>
      </c>
      <c r="I55">
        <v>3</v>
      </c>
      <c r="J55" t="s">
        <v>166</v>
      </c>
      <c r="K55">
        <v>1</v>
      </c>
      <c r="L55">
        <v>1004</v>
      </c>
      <c r="M55">
        <v>1</v>
      </c>
      <c r="N55" t="s">
        <v>156</v>
      </c>
      <c r="O55">
        <v>48</v>
      </c>
      <c r="P55">
        <v>3</v>
      </c>
      <c r="Q55">
        <v>1</v>
      </c>
      <c r="R55" t="s">
        <v>92</v>
      </c>
      <c r="S55">
        <v>3</v>
      </c>
      <c r="T55" t="s">
        <v>164</v>
      </c>
      <c r="U55">
        <v>2132</v>
      </c>
      <c r="V55" t="s">
        <v>104</v>
      </c>
      <c r="W55">
        <v>11539</v>
      </c>
      <c r="X55">
        <v>4</v>
      </c>
      <c r="Y55" t="s">
        <v>158</v>
      </c>
      <c r="Z55" t="s">
        <v>108</v>
      </c>
      <c r="AA55">
        <v>11</v>
      </c>
      <c r="AB55">
        <v>3</v>
      </c>
      <c r="AC55">
        <v>2</v>
      </c>
      <c r="AD55">
        <v>80</v>
      </c>
      <c r="AE55">
        <v>0</v>
      </c>
      <c r="AF55">
        <v>7</v>
      </c>
      <c r="AG55">
        <v>2</v>
      </c>
      <c r="AH55">
        <v>3</v>
      </c>
      <c r="AI55">
        <v>5</v>
      </c>
      <c r="AJ55">
        <v>2</v>
      </c>
      <c r="AK55">
        <v>0</v>
      </c>
      <c r="AL55">
        <v>1</v>
      </c>
    </row>
    <row r="56" spans="1:38" x14ac:dyDescent="0.3">
      <c r="A56" t="s">
        <v>218</v>
      </c>
      <c r="B56">
        <v>35</v>
      </c>
      <c r="C56" t="s">
        <v>110</v>
      </c>
      <c r="D56" t="s">
        <v>108</v>
      </c>
      <c r="E56" t="s">
        <v>154</v>
      </c>
      <c r="F56">
        <v>622</v>
      </c>
      <c r="G56" t="s">
        <v>96</v>
      </c>
      <c r="H56">
        <v>14</v>
      </c>
      <c r="I56">
        <v>4</v>
      </c>
      <c r="J56" t="s">
        <v>175</v>
      </c>
      <c r="K56">
        <v>1</v>
      </c>
      <c r="L56">
        <v>1010</v>
      </c>
      <c r="M56">
        <v>3</v>
      </c>
      <c r="N56" t="s">
        <v>161</v>
      </c>
      <c r="O56">
        <v>39</v>
      </c>
      <c r="P56">
        <v>2</v>
      </c>
      <c r="Q56">
        <v>1</v>
      </c>
      <c r="R56" t="s">
        <v>88</v>
      </c>
      <c r="S56">
        <v>2</v>
      </c>
      <c r="T56" t="s">
        <v>162</v>
      </c>
      <c r="U56">
        <v>3743</v>
      </c>
      <c r="V56" t="s">
        <v>104</v>
      </c>
      <c r="W56">
        <v>10074</v>
      </c>
      <c r="X56">
        <v>1</v>
      </c>
      <c r="Y56" t="s">
        <v>158</v>
      </c>
      <c r="Z56" t="s">
        <v>108</v>
      </c>
      <c r="AA56">
        <v>24</v>
      </c>
      <c r="AB56">
        <v>4</v>
      </c>
      <c r="AC56">
        <v>4</v>
      </c>
      <c r="AD56">
        <v>80</v>
      </c>
      <c r="AE56">
        <v>1</v>
      </c>
      <c r="AF56">
        <v>5</v>
      </c>
      <c r="AG56">
        <v>2</v>
      </c>
      <c r="AH56">
        <v>1</v>
      </c>
      <c r="AI56">
        <v>4</v>
      </c>
      <c r="AJ56">
        <v>2</v>
      </c>
      <c r="AK56">
        <v>0</v>
      </c>
      <c r="AL56">
        <v>2</v>
      </c>
    </row>
    <row r="57" spans="1:38" x14ac:dyDescent="0.3">
      <c r="A57" t="s">
        <v>219</v>
      </c>
      <c r="B57">
        <v>40</v>
      </c>
      <c r="C57" t="s">
        <v>111</v>
      </c>
      <c r="D57" t="s">
        <v>108</v>
      </c>
      <c r="E57" t="s">
        <v>154</v>
      </c>
      <c r="F57">
        <v>1329</v>
      </c>
      <c r="G57" t="s">
        <v>96</v>
      </c>
      <c r="H57">
        <v>7</v>
      </c>
      <c r="I57">
        <v>3</v>
      </c>
      <c r="J57" t="s">
        <v>166</v>
      </c>
      <c r="K57">
        <v>1</v>
      </c>
      <c r="L57">
        <v>1649</v>
      </c>
      <c r="M57">
        <v>1</v>
      </c>
      <c r="N57" t="s">
        <v>161</v>
      </c>
      <c r="O57">
        <v>73</v>
      </c>
      <c r="P57">
        <v>3</v>
      </c>
      <c r="Q57">
        <v>1</v>
      </c>
      <c r="R57" t="s">
        <v>88</v>
      </c>
      <c r="S57">
        <v>1</v>
      </c>
      <c r="T57" t="s">
        <v>157</v>
      </c>
      <c r="U57">
        <v>2166</v>
      </c>
      <c r="V57" t="s">
        <v>104</v>
      </c>
      <c r="W57">
        <v>3339</v>
      </c>
      <c r="X57">
        <v>3</v>
      </c>
      <c r="Y57" t="s">
        <v>158</v>
      </c>
      <c r="Z57" t="s">
        <v>108</v>
      </c>
      <c r="AA57">
        <v>14</v>
      </c>
      <c r="AB57">
        <v>3</v>
      </c>
      <c r="AC57">
        <v>2</v>
      </c>
      <c r="AD57">
        <v>80</v>
      </c>
      <c r="AE57">
        <v>0</v>
      </c>
      <c r="AF57">
        <v>10</v>
      </c>
      <c r="AG57">
        <v>3</v>
      </c>
      <c r="AH57">
        <v>1</v>
      </c>
      <c r="AI57">
        <v>4</v>
      </c>
      <c r="AJ57">
        <v>2</v>
      </c>
      <c r="AK57">
        <v>0</v>
      </c>
      <c r="AL57">
        <v>3</v>
      </c>
    </row>
    <row r="58" spans="1:38" x14ac:dyDescent="0.3">
      <c r="A58" t="s">
        <v>220</v>
      </c>
      <c r="B58">
        <v>25</v>
      </c>
      <c r="C58" t="s">
        <v>109</v>
      </c>
      <c r="D58" t="s">
        <v>107</v>
      </c>
      <c r="E58" t="s">
        <v>154</v>
      </c>
      <c r="F58">
        <v>977</v>
      </c>
      <c r="G58" t="s">
        <v>96</v>
      </c>
      <c r="H58">
        <v>2</v>
      </c>
      <c r="I58">
        <v>1</v>
      </c>
      <c r="J58" t="s">
        <v>175</v>
      </c>
      <c r="K58">
        <v>1</v>
      </c>
      <c r="L58">
        <v>1992</v>
      </c>
      <c r="M58">
        <v>4</v>
      </c>
      <c r="N58" t="s">
        <v>161</v>
      </c>
      <c r="O58">
        <v>57</v>
      </c>
      <c r="P58">
        <v>3</v>
      </c>
      <c r="Q58">
        <v>1</v>
      </c>
      <c r="R58" t="s">
        <v>88</v>
      </c>
      <c r="S58">
        <v>3</v>
      </c>
      <c r="T58" t="s">
        <v>162</v>
      </c>
      <c r="U58">
        <v>3977</v>
      </c>
      <c r="V58" t="s">
        <v>104</v>
      </c>
      <c r="W58">
        <v>7298</v>
      </c>
      <c r="X58">
        <v>6</v>
      </c>
      <c r="Y58" t="s">
        <v>158</v>
      </c>
      <c r="Z58" t="s">
        <v>108</v>
      </c>
      <c r="AA58">
        <v>19</v>
      </c>
      <c r="AB58">
        <v>3</v>
      </c>
      <c r="AC58">
        <v>3</v>
      </c>
      <c r="AD58">
        <v>80</v>
      </c>
      <c r="AE58">
        <v>1</v>
      </c>
      <c r="AF58">
        <v>7</v>
      </c>
      <c r="AG58">
        <v>2</v>
      </c>
      <c r="AH58">
        <v>2</v>
      </c>
      <c r="AI58">
        <v>2</v>
      </c>
      <c r="AJ58">
        <v>2</v>
      </c>
      <c r="AK58">
        <v>0</v>
      </c>
      <c r="AL58">
        <v>2</v>
      </c>
    </row>
    <row r="59" spans="1:38" x14ac:dyDescent="0.3">
      <c r="A59" t="s">
        <v>221</v>
      </c>
      <c r="B59">
        <v>26</v>
      </c>
      <c r="C59" t="s">
        <v>110</v>
      </c>
      <c r="D59" t="s">
        <v>107</v>
      </c>
      <c r="E59" t="s">
        <v>154</v>
      </c>
      <c r="F59">
        <v>991</v>
      </c>
      <c r="G59" t="s">
        <v>96</v>
      </c>
      <c r="H59">
        <v>6</v>
      </c>
      <c r="I59">
        <v>3</v>
      </c>
      <c r="J59" t="s">
        <v>166</v>
      </c>
      <c r="K59">
        <v>1</v>
      </c>
      <c r="L59">
        <v>686</v>
      </c>
      <c r="M59">
        <v>3</v>
      </c>
      <c r="N59" t="s">
        <v>156</v>
      </c>
      <c r="O59">
        <v>71</v>
      </c>
      <c r="P59">
        <v>3</v>
      </c>
      <c r="Q59">
        <v>1</v>
      </c>
      <c r="R59" t="s">
        <v>88</v>
      </c>
      <c r="S59">
        <v>4</v>
      </c>
      <c r="T59" t="s">
        <v>164</v>
      </c>
      <c r="U59">
        <v>2659</v>
      </c>
      <c r="V59" t="s">
        <v>104</v>
      </c>
      <c r="W59">
        <v>17759</v>
      </c>
      <c r="X59">
        <v>1</v>
      </c>
      <c r="Y59" t="s">
        <v>158</v>
      </c>
      <c r="Z59" t="s">
        <v>108</v>
      </c>
      <c r="AA59">
        <v>13</v>
      </c>
      <c r="AB59">
        <v>3</v>
      </c>
      <c r="AC59">
        <v>3</v>
      </c>
      <c r="AD59">
        <v>80</v>
      </c>
      <c r="AE59">
        <v>1</v>
      </c>
      <c r="AF59">
        <v>3</v>
      </c>
      <c r="AG59">
        <v>2</v>
      </c>
      <c r="AH59">
        <v>3</v>
      </c>
      <c r="AI59">
        <v>3</v>
      </c>
      <c r="AJ59">
        <v>2</v>
      </c>
      <c r="AK59">
        <v>0</v>
      </c>
      <c r="AL59">
        <v>2</v>
      </c>
    </row>
    <row r="60" spans="1:38" x14ac:dyDescent="0.3">
      <c r="A60" t="s">
        <v>222</v>
      </c>
      <c r="B60">
        <v>27</v>
      </c>
      <c r="C60" t="s">
        <v>110</v>
      </c>
      <c r="D60" t="s">
        <v>107</v>
      </c>
      <c r="E60" t="s">
        <v>154</v>
      </c>
      <c r="F60">
        <v>155</v>
      </c>
      <c r="G60" t="s">
        <v>96</v>
      </c>
      <c r="H60">
        <v>4</v>
      </c>
      <c r="I60">
        <v>3</v>
      </c>
      <c r="J60" t="s">
        <v>166</v>
      </c>
      <c r="K60">
        <v>1</v>
      </c>
      <c r="L60">
        <v>2064</v>
      </c>
      <c r="M60">
        <v>2</v>
      </c>
      <c r="N60" t="s">
        <v>161</v>
      </c>
      <c r="O60">
        <v>87</v>
      </c>
      <c r="P60">
        <v>4</v>
      </c>
      <c r="Q60">
        <v>2</v>
      </c>
      <c r="R60" t="s">
        <v>90</v>
      </c>
      <c r="S60">
        <v>2</v>
      </c>
      <c r="T60" t="s">
        <v>164</v>
      </c>
      <c r="U60">
        <v>6142</v>
      </c>
      <c r="V60" t="s">
        <v>103</v>
      </c>
      <c r="W60">
        <v>5174</v>
      </c>
      <c r="X60">
        <v>1</v>
      </c>
      <c r="Y60" t="s">
        <v>158</v>
      </c>
      <c r="Z60" t="s">
        <v>108</v>
      </c>
      <c r="AA60">
        <v>20</v>
      </c>
      <c r="AB60">
        <v>4</v>
      </c>
      <c r="AC60">
        <v>2</v>
      </c>
      <c r="AD60">
        <v>80</v>
      </c>
      <c r="AE60">
        <v>1</v>
      </c>
      <c r="AF60">
        <v>6</v>
      </c>
      <c r="AG60">
        <v>0</v>
      </c>
      <c r="AH60">
        <v>3</v>
      </c>
      <c r="AI60">
        <v>6</v>
      </c>
      <c r="AJ60">
        <v>2</v>
      </c>
      <c r="AK60">
        <v>0</v>
      </c>
      <c r="AL60">
        <v>3</v>
      </c>
    </row>
    <row r="61" spans="1:38" x14ac:dyDescent="0.3">
      <c r="A61" t="s">
        <v>222</v>
      </c>
      <c r="B61">
        <v>27</v>
      </c>
      <c r="C61" t="s">
        <v>110</v>
      </c>
      <c r="D61" t="s">
        <v>107</v>
      </c>
      <c r="E61" t="s">
        <v>154</v>
      </c>
      <c r="F61">
        <v>155</v>
      </c>
      <c r="G61" t="s">
        <v>96</v>
      </c>
      <c r="H61">
        <v>4</v>
      </c>
      <c r="I61">
        <v>3</v>
      </c>
      <c r="J61" t="s">
        <v>166</v>
      </c>
      <c r="K61">
        <v>1</v>
      </c>
      <c r="L61">
        <v>2064</v>
      </c>
      <c r="M61">
        <v>2</v>
      </c>
      <c r="N61" t="s">
        <v>161</v>
      </c>
      <c r="O61">
        <v>87</v>
      </c>
      <c r="P61">
        <v>4</v>
      </c>
      <c r="Q61">
        <v>2</v>
      </c>
      <c r="R61" t="s">
        <v>90</v>
      </c>
      <c r="S61">
        <v>2</v>
      </c>
      <c r="T61" t="s">
        <v>164</v>
      </c>
      <c r="U61">
        <v>6142</v>
      </c>
      <c r="V61" t="s">
        <v>103</v>
      </c>
      <c r="W61">
        <v>5174</v>
      </c>
      <c r="X61">
        <v>1</v>
      </c>
      <c r="Y61" t="s">
        <v>158</v>
      </c>
      <c r="Z61" t="s">
        <v>108</v>
      </c>
      <c r="AA61">
        <v>20</v>
      </c>
      <c r="AB61">
        <v>4</v>
      </c>
      <c r="AC61">
        <v>2</v>
      </c>
      <c r="AD61">
        <v>80</v>
      </c>
      <c r="AE61">
        <v>1</v>
      </c>
      <c r="AF61">
        <v>6</v>
      </c>
      <c r="AG61">
        <v>0</v>
      </c>
      <c r="AH61">
        <v>3</v>
      </c>
      <c r="AI61">
        <v>6</v>
      </c>
      <c r="AJ61">
        <v>2</v>
      </c>
      <c r="AK61">
        <v>0</v>
      </c>
      <c r="AL61">
        <v>3</v>
      </c>
    </row>
    <row r="62" spans="1:38" x14ac:dyDescent="0.3">
      <c r="A62" t="s">
        <v>223</v>
      </c>
      <c r="B62">
        <v>31</v>
      </c>
      <c r="C62" t="s">
        <v>110</v>
      </c>
      <c r="D62" t="s">
        <v>107</v>
      </c>
      <c r="E62" t="s">
        <v>154</v>
      </c>
      <c r="F62">
        <v>140</v>
      </c>
      <c r="G62" t="s">
        <v>96</v>
      </c>
      <c r="H62">
        <v>12</v>
      </c>
      <c r="I62">
        <v>1</v>
      </c>
      <c r="J62" t="s">
        <v>155</v>
      </c>
      <c r="K62">
        <v>1</v>
      </c>
      <c r="L62">
        <v>246</v>
      </c>
      <c r="M62">
        <v>3</v>
      </c>
      <c r="N62" t="s">
        <v>156</v>
      </c>
      <c r="O62">
        <v>95</v>
      </c>
      <c r="P62">
        <v>3</v>
      </c>
      <c r="Q62">
        <v>1</v>
      </c>
      <c r="R62" t="s">
        <v>92</v>
      </c>
      <c r="S62">
        <v>4</v>
      </c>
      <c r="T62" t="s">
        <v>164</v>
      </c>
      <c r="U62">
        <v>3929</v>
      </c>
      <c r="V62" t="s">
        <v>104</v>
      </c>
      <c r="W62">
        <v>6984</v>
      </c>
      <c r="X62">
        <v>8</v>
      </c>
      <c r="Y62" t="s">
        <v>158</v>
      </c>
      <c r="Z62" t="s">
        <v>108</v>
      </c>
      <c r="AA62">
        <v>23</v>
      </c>
      <c r="AB62">
        <v>4</v>
      </c>
      <c r="AC62">
        <v>3</v>
      </c>
      <c r="AD62">
        <v>80</v>
      </c>
      <c r="AE62">
        <v>1</v>
      </c>
      <c r="AF62">
        <v>7</v>
      </c>
      <c r="AG62">
        <v>0</v>
      </c>
      <c r="AH62">
        <v>3</v>
      </c>
      <c r="AI62">
        <v>4</v>
      </c>
      <c r="AJ62">
        <v>2</v>
      </c>
      <c r="AK62">
        <v>0</v>
      </c>
      <c r="AL62">
        <v>2</v>
      </c>
    </row>
    <row r="63" spans="1:38" x14ac:dyDescent="0.3">
      <c r="A63" t="s">
        <v>224</v>
      </c>
      <c r="B63">
        <v>31</v>
      </c>
      <c r="C63" t="s">
        <v>110</v>
      </c>
      <c r="D63" t="s">
        <v>107</v>
      </c>
      <c r="E63" t="s">
        <v>154</v>
      </c>
      <c r="F63">
        <v>691</v>
      </c>
      <c r="G63" t="s">
        <v>96</v>
      </c>
      <c r="H63">
        <v>5</v>
      </c>
      <c r="I63">
        <v>4</v>
      </c>
      <c r="J63" t="s">
        <v>168</v>
      </c>
      <c r="K63">
        <v>1</v>
      </c>
      <c r="L63">
        <v>423</v>
      </c>
      <c r="M63">
        <v>3</v>
      </c>
      <c r="N63" t="s">
        <v>161</v>
      </c>
      <c r="O63">
        <v>86</v>
      </c>
      <c r="P63">
        <v>3</v>
      </c>
      <c r="Q63">
        <v>1</v>
      </c>
      <c r="R63" t="s">
        <v>92</v>
      </c>
      <c r="S63">
        <v>4</v>
      </c>
      <c r="T63" t="s">
        <v>164</v>
      </c>
      <c r="U63">
        <v>4821</v>
      </c>
      <c r="V63" t="s">
        <v>104</v>
      </c>
      <c r="W63">
        <v>10077</v>
      </c>
      <c r="X63">
        <v>0</v>
      </c>
      <c r="Y63" t="s">
        <v>158</v>
      </c>
      <c r="Z63" t="s">
        <v>108</v>
      </c>
      <c r="AA63">
        <v>12</v>
      </c>
      <c r="AB63">
        <v>3</v>
      </c>
      <c r="AC63">
        <v>3</v>
      </c>
      <c r="AD63">
        <v>80</v>
      </c>
      <c r="AE63">
        <v>1</v>
      </c>
      <c r="AF63">
        <v>6</v>
      </c>
      <c r="AG63">
        <v>4</v>
      </c>
      <c r="AH63">
        <v>3</v>
      </c>
      <c r="AI63">
        <v>5</v>
      </c>
      <c r="AJ63">
        <v>2</v>
      </c>
      <c r="AK63">
        <v>0</v>
      </c>
      <c r="AL63">
        <v>3</v>
      </c>
    </row>
    <row r="64" spans="1:38" x14ac:dyDescent="0.3">
      <c r="A64" t="s">
        <v>225</v>
      </c>
      <c r="B64">
        <v>32</v>
      </c>
      <c r="C64" t="s">
        <v>110</v>
      </c>
      <c r="D64" t="s">
        <v>107</v>
      </c>
      <c r="E64" t="s">
        <v>154</v>
      </c>
      <c r="F64">
        <v>334</v>
      </c>
      <c r="G64" t="s">
        <v>96</v>
      </c>
      <c r="H64">
        <v>5</v>
      </c>
      <c r="I64">
        <v>2</v>
      </c>
      <c r="J64" t="s">
        <v>166</v>
      </c>
      <c r="K64">
        <v>1</v>
      </c>
      <c r="L64">
        <v>21</v>
      </c>
      <c r="M64">
        <v>1</v>
      </c>
      <c r="N64" t="s">
        <v>161</v>
      </c>
      <c r="O64">
        <v>80</v>
      </c>
      <c r="P64">
        <v>4</v>
      </c>
      <c r="Q64">
        <v>1</v>
      </c>
      <c r="R64" t="s">
        <v>92</v>
      </c>
      <c r="S64">
        <v>2</v>
      </c>
      <c r="T64" t="s">
        <v>162</v>
      </c>
      <c r="U64">
        <v>3298</v>
      </c>
      <c r="V64" t="s">
        <v>104</v>
      </c>
      <c r="W64">
        <v>15053</v>
      </c>
      <c r="X64">
        <v>0</v>
      </c>
      <c r="Y64" t="s">
        <v>158</v>
      </c>
      <c r="Z64" t="s">
        <v>108</v>
      </c>
      <c r="AA64">
        <v>12</v>
      </c>
      <c r="AB64">
        <v>3</v>
      </c>
      <c r="AC64">
        <v>4</v>
      </c>
      <c r="AD64">
        <v>80</v>
      </c>
      <c r="AE64">
        <v>2</v>
      </c>
      <c r="AF64">
        <v>7</v>
      </c>
      <c r="AG64">
        <v>5</v>
      </c>
      <c r="AH64">
        <v>2</v>
      </c>
      <c r="AI64">
        <v>6</v>
      </c>
      <c r="AJ64">
        <v>2</v>
      </c>
      <c r="AK64">
        <v>0</v>
      </c>
      <c r="AL64">
        <v>5</v>
      </c>
    </row>
    <row r="65" spans="1:38" x14ac:dyDescent="0.3">
      <c r="A65" t="s">
        <v>226</v>
      </c>
      <c r="B65">
        <v>33</v>
      </c>
      <c r="C65" t="s">
        <v>110</v>
      </c>
      <c r="D65" t="s">
        <v>107</v>
      </c>
      <c r="E65" t="s">
        <v>154</v>
      </c>
      <c r="F65">
        <v>1198</v>
      </c>
      <c r="G65" t="s">
        <v>96</v>
      </c>
      <c r="H65">
        <v>1</v>
      </c>
      <c r="I65">
        <v>4</v>
      </c>
      <c r="J65" t="s">
        <v>175</v>
      </c>
      <c r="K65">
        <v>1</v>
      </c>
      <c r="L65">
        <v>939</v>
      </c>
      <c r="M65">
        <v>3</v>
      </c>
      <c r="N65" t="s">
        <v>161</v>
      </c>
      <c r="O65">
        <v>100</v>
      </c>
      <c r="P65">
        <v>2</v>
      </c>
      <c r="Q65">
        <v>1</v>
      </c>
      <c r="R65" t="s">
        <v>92</v>
      </c>
      <c r="S65">
        <v>1</v>
      </c>
      <c r="T65" t="s">
        <v>157</v>
      </c>
      <c r="U65">
        <v>2799</v>
      </c>
      <c r="V65" t="s">
        <v>104</v>
      </c>
      <c r="W65">
        <v>3339</v>
      </c>
      <c r="X65">
        <v>3</v>
      </c>
      <c r="Y65" t="s">
        <v>158</v>
      </c>
      <c r="Z65" t="s">
        <v>108</v>
      </c>
      <c r="AA65">
        <v>11</v>
      </c>
      <c r="AB65">
        <v>3</v>
      </c>
      <c r="AC65">
        <v>2</v>
      </c>
      <c r="AD65">
        <v>80</v>
      </c>
      <c r="AE65">
        <v>0</v>
      </c>
      <c r="AF65">
        <v>6</v>
      </c>
      <c r="AG65">
        <v>1</v>
      </c>
      <c r="AH65">
        <v>3</v>
      </c>
      <c r="AI65">
        <v>3</v>
      </c>
      <c r="AJ65">
        <v>2</v>
      </c>
      <c r="AK65">
        <v>0</v>
      </c>
      <c r="AL65">
        <v>2</v>
      </c>
    </row>
    <row r="66" spans="1:38" x14ac:dyDescent="0.3">
      <c r="A66" t="s">
        <v>227</v>
      </c>
      <c r="B66">
        <v>35</v>
      </c>
      <c r="C66" t="s">
        <v>110</v>
      </c>
      <c r="D66" t="s">
        <v>107</v>
      </c>
      <c r="E66" t="s">
        <v>154</v>
      </c>
      <c r="F66">
        <v>670</v>
      </c>
      <c r="G66" t="s">
        <v>96</v>
      </c>
      <c r="H66">
        <v>10</v>
      </c>
      <c r="I66">
        <v>4</v>
      </c>
      <c r="J66" t="s">
        <v>155</v>
      </c>
      <c r="K66">
        <v>1</v>
      </c>
      <c r="L66">
        <v>1587</v>
      </c>
      <c r="M66">
        <v>1</v>
      </c>
      <c r="N66" t="s">
        <v>156</v>
      </c>
      <c r="O66">
        <v>51</v>
      </c>
      <c r="P66">
        <v>3</v>
      </c>
      <c r="Q66">
        <v>2</v>
      </c>
      <c r="R66" t="s">
        <v>86</v>
      </c>
      <c r="S66">
        <v>3</v>
      </c>
      <c r="T66" t="s">
        <v>157</v>
      </c>
      <c r="U66">
        <v>6142</v>
      </c>
      <c r="V66" t="s">
        <v>103</v>
      </c>
      <c r="W66">
        <v>4223</v>
      </c>
      <c r="X66">
        <v>3</v>
      </c>
      <c r="Y66" t="s">
        <v>158</v>
      </c>
      <c r="Z66" t="s">
        <v>108</v>
      </c>
      <c r="AA66">
        <v>16</v>
      </c>
      <c r="AB66">
        <v>3</v>
      </c>
      <c r="AC66">
        <v>3</v>
      </c>
      <c r="AD66">
        <v>80</v>
      </c>
      <c r="AE66">
        <v>0</v>
      </c>
      <c r="AF66">
        <v>10</v>
      </c>
      <c r="AG66">
        <v>4</v>
      </c>
      <c r="AH66">
        <v>3</v>
      </c>
      <c r="AI66">
        <v>5</v>
      </c>
      <c r="AJ66">
        <v>2</v>
      </c>
      <c r="AK66">
        <v>0</v>
      </c>
      <c r="AL66">
        <v>4</v>
      </c>
    </row>
    <row r="67" spans="1:38" x14ac:dyDescent="0.3">
      <c r="A67" t="s">
        <v>228</v>
      </c>
      <c r="B67">
        <v>35</v>
      </c>
      <c r="C67" t="s">
        <v>110</v>
      </c>
      <c r="D67" t="s">
        <v>107</v>
      </c>
      <c r="E67" t="s">
        <v>154</v>
      </c>
      <c r="F67">
        <v>219</v>
      </c>
      <c r="G67" t="s">
        <v>96</v>
      </c>
      <c r="H67">
        <v>16</v>
      </c>
      <c r="I67">
        <v>2</v>
      </c>
      <c r="J67" t="s">
        <v>175</v>
      </c>
      <c r="K67">
        <v>1</v>
      </c>
      <c r="L67">
        <v>1886</v>
      </c>
      <c r="M67">
        <v>4</v>
      </c>
      <c r="N67" t="s">
        <v>156</v>
      </c>
      <c r="O67">
        <v>44</v>
      </c>
      <c r="P67">
        <v>2</v>
      </c>
      <c r="Q67">
        <v>2</v>
      </c>
      <c r="R67" t="s">
        <v>90</v>
      </c>
      <c r="S67">
        <v>2</v>
      </c>
      <c r="T67" t="s">
        <v>164</v>
      </c>
      <c r="U67">
        <v>4788</v>
      </c>
      <c r="V67" t="s">
        <v>104</v>
      </c>
      <c r="W67">
        <v>25388</v>
      </c>
      <c r="X67">
        <v>0</v>
      </c>
      <c r="Y67" t="s">
        <v>158</v>
      </c>
      <c r="Z67" t="s">
        <v>108</v>
      </c>
      <c r="AA67">
        <v>11</v>
      </c>
      <c r="AB67">
        <v>3</v>
      </c>
      <c r="AC67">
        <v>4</v>
      </c>
      <c r="AD67">
        <v>80</v>
      </c>
      <c r="AE67">
        <v>0</v>
      </c>
      <c r="AF67">
        <v>4</v>
      </c>
      <c r="AG67">
        <v>2</v>
      </c>
      <c r="AH67">
        <v>3</v>
      </c>
      <c r="AI67">
        <v>3</v>
      </c>
      <c r="AJ67">
        <v>2</v>
      </c>
      <c r="AK67">
        <v>0</v>
      </c>
      <c r="AL67">
        <v>2</v>
      </c>
    </row>
    <row r="68" spans="1:38" x14ac:dyDescent="0.3">
      <c r="A68" t="s">
        <v>229</v>
      </c>
      <c r="B68">
        <v>36</v>
      </c>
      <c r="C68" t="s">
        <v>111</v>
      </c>
      <c r="D68" t="s">
        <v>107</v>
      </c>
      <c r="E68" t="s">
        <v>154</v>
      </c>
      <c r="F68">
        <v>913</v>
      </c>
      <c r="G68" t="s">
        <v>96</v>
      </c>
      <c r="H68">
        <v>9</v>
      </c>
      <c r="I68">
        <v>2</v>
      </c>
      <c r="J68" t="s">
        <v>155</v>
      </c>
      <c r="K68">
        <v>1</v>
      </c>
      <c r="L68">
        <v>699</v>
      </c>
      <c r="M68">
        <v>2</v>
      </c>
      <c r="N68" t="s">
        <v>161</v>
      </c>
      <c r="O68">
        <v>48</v>
      </c>
      <c r="P68">
        <v>2</v>
      </c>
      <c r="Q68">
        <v>2</v>
      </c>
      <c r="R68" t="s">
        <v>90</v>
      </c>
      <c r="S68">
        <v>2</v>
      </c>
      <c r="T68" t="s">
        <v>162</v>
      </c>
      <c r="U68">
        <v>8847</v>
      </c>
      <c r="V68" t="s">
        <v>103</v>
      </c>
      <c r="W68">
        <v>13934</v>
      </c>
      <c r="X68">
        <v>2</v>
      </c>
      <c r="Y68" t="s">
        <v>158</v>
      </c>
      <c r="Z68" t="s">
        <v>108</v>
      </c>
      <c r="AA68">
        <v>11</v>
      </c>
      <c r="AB68">
        <v>3</v>
      </c>
      <c r="AC68">
        <v>3</v>
      </c>
      <c r="AD68">
        <v>80</v>
      </c>
      <c r="AE68">
        <v>1</v>
      </c>
      <c r="AF68">
        <v>13</v>
      </c>
      <c r="AG68">
        <v>2</v>
      </c>
      <c r="AH68">
        <v>3</v>
      </c>
      <c r="AI68">
        <v>3</v>
      </c>
      <c r="AJ68">
        <v>2</v>
      </c>
      <c r="AK68">
        <v>0</v>
      </c>
      <c r="AL68">
        <v>2</v>
      </c>
    </row>
    <row r="69" spans="1:38" x14ac:dyDescent="0.3">
      <c r="A69" t="s">
        <v>230</v>
      </c>
      <c r="B69">
        <v>41</v>
      </c>
      <c r="C69" t="s">
        <v>111</v>
      </c>
      <c r="D69" t="s">
        <v>107</v>
      </c>
      <c r="E69" t="s">
        <v>154</v>
      </c>
      <c r="F69">
        <v>1283</v>
      </c>
      <c r="G69" t="s">
        <v>96</v>
      </c>
      <c r="H69">
        <v>5</v>
      </c>
      <c r="I69">
        <v>5</v>
      </c>
      <c r="J69" t="s">
        <v>155</v>
      </c>
      <c r="K69">
        <v>1</v>
      </c>
      <c r="L69">
        <v>1448</v>
      </c>
      <c r="M69">
        <v>2</v>
      </c>
      <c r="N69" t="s">
        <v>161</v>
      </c>
      <c r="O69">
        <v>90</v>
      </c>
      <c r="P69">
        <v>4</v>
      </c>
      <c r="Q69">
        <v>1</v>
      </c>
      <c r="R69" t="s">
        <v>92</v>
      </c>
      <c r="S69">
        <v>3</v>
      </c>
      <c r="T69" t="s">
        <v>164</v>
      </c>
      <c r="U69">
        <v>2127</v>
      </c>
      <c r="V69" t="s">
        <v>104</v>
      </c>
      <c r="W69">
        <v>5561</v>
      </c>
      <c r="X69">
        <v>2</v>
      </c>
      <c r="Y69" t="s">
        <v>158</v>
      </c>
      <c r="Z69" t="s">
        <v>108</v>
      </c>
      <c r="AA69">
        <v>12</v>
      </c>
      <c r="AB69">
        <v>3</v>
      </c>
      <c r="AC69">
        <v>1</v>
      </c>
      <c r="AD69">
        <v>80</v>
      </c>
      <c r="AE69">
        <v>0</v>
      </c>
      <c r="AF69">
        <v>7</v>
      </c>
      <c r="AG69">
        <v>5</v>
      </c>
      <c r="AH69">
        <v>2</v>
      </c>
      <c r="AI69">
        <v>4</v>
      </c>
      <c r="AJ69">
        <v>2</v>
      </c>
      <c r="AK69">
        <v>0</v>
      </c>
      <c r="AL69">
        <v>3</v>
      </c>
    </row>
    <row r="70" spans="1:38" x14ac:dyDescent="0.3">
      <c r="A70" t="s">
        <v>231</v>
      </c>
      <c r="B70">
        <v>42</v>
      </c>
      <c r="C70" t="s">
        <v>111</v>
      </c>
      <c r="D70" t="s">
        <v>107</v>
      </c>
      <c r="E70" t="s">
        <v>154</v>
      </c>
      <c r="F70">
        <v>916</v>
      </c>
      <c r="G70" t="s">
        <v>96</v>
      </c>
      <c r="H70">
        <v>17</v>
      </c>
      <c r="I70">
        <v>2</v>
      </c>
      <c r="J70" t="s">
        <v>166</v>
      </c>
      <c r="K70">
        <v>1</v>
      </c>
      <c r="L70">
        <v>347</v>
      </c>
      <c r="M70">
        <v>4</v>
      </c>
      <c r="N70" t="s">
        <v>156</v>
      </c>
      <c r="O70">
        <v>82</v>
      </c>
      <c r="P70">
        <v>4</v>
      </c>
      <c r="Q70">
        <v>2</v>
      </c>
      <c r="R70" t="s">
        <v>92</v>
      </c>
      <c r="S70">
        <v>1</v>
      </c>
      <c r="T70" t="s">
        <v>157</v>
      </c>
      <c r="U70">
        <v>6545</v>
      </c>
      <c r="V70" t="s">
        <v>103</v>
      </c>
      <c r="W70">
        <v>23016</v>
      </c>
      <c r="X70">
        <v>3</v>
      </c>
      <c r="Y70" t="s">
        <v>158</v>
      </c>
      <c r="Z70" t="s">
        <v>108</v>
      </c>
      <c r="AA70">
        <v>13</v>
      </c>
      <c r="AB70">
        <v>3</v>
      </c>
      <c r="AC70">
        <v>3</v>
      </c>
      <c r="AD70">
        <v>80</v>
      </c>
      <c r="AE70">
        <v>0</v>
      </c>
      <c r="AF70">
        <v>10</v>
      </c>
      <c r="AG70">
        <v>1</v>
      </c>
      <c r="AH70">
        <v>3</v>
      </c>
      <c r="AI70">
        <v>3</v>
      </c>
      <c r="AJ70">
        <v>2</v>
      </c>
      <c r="AK70">
        <v>0</v>
      </c>
      <c r="AL70">
        <v>3</v>
      </c>
    </row>
    <row r="71" spans="1:38" x14ac:dyDescent="0.3">
      <c r="A71" t="s">
        <v>232</v>
      </c>
      <c r="B71">
        <v>43</v>
      </c>
      <c r="C71" t="s">
        <v>111</v>
      </c>
      <c r="D71" t="s">
        <v>107</v>
      </c>
      <c r="E71" t="s">
        <v>154</v>
      </c>
      <c r="F71">
        <v>1473</v>
      </c>
      <c r="G71" t="s">
        <v>96</v>
      </c>
      <c r="H71">
        <v>8</v>
      </c>
      <c r="I71">
        <v>4</v>
      </c>
      <c r="J71" t="s">
        <v>175</v>
      </c>
      <c r="K71">
        <v>1</v>
      </c>
      <c r="L71">
        <v>526</v>
      </c>
      <c r="M71">
        <v>3</v>
      </c>
      <c r="N71" t="s">
        <v>156</v>
      </c>
      <c r="O71">
        <v>74</v>
      </c>
      <c r="P71">
        <v>3</v>
      </c>
      <c r="Q71">
        <v>2</v>
      </c>
      <c r="R71" t="s">
        <v>86</v>
      </c>
      <c r="S71">
        <v>3</v>
      </c>
      <c r="T71" t="s">
        <v>162</v>
      </c>
      <c r="U71">
        <v>4522</v>
      </c>
      <c r="V71" t="s">
        <v>104</v>
      </c>
      <c r="W71">
        <v>2227</v>
      </c>
      <c r="X71">
        <v>4</v>
      </c>
      <c r="Y71" t="s">
        <v>158</v>
      </c>
      <c r="Z71" t="s">
        <v>108</v>
      </c>
      <c r="AA71">
        <v>14</v>
      </c>
      <c r="AB71">
        <v>3</v>
      </c>
      <c r="AC71">
        <v>4</v>
      </c>
      <c r="AD71">
        <v>80</v>
      </c>
      <c r="AE71">
        <v>0</v>
      </c>
      <c r="AF71">
        <v>8</v>
      </c>
      <c r="AG71">
        <v>3</v>
      </c>
      <c r="AH71">
        <v>3</v>
      </c>
      <c r="AI71">
        <v>5</v>
      </c>
      <c r="AJ71">
        <v>2</v>
      </c>
      <c r="AK71">
        <v>0</v>
      </c>
      <c r="AL71">
        <v>2</v>
      </c>
    </row>
    <row r="72" spans="1:38" x14ac:dyDescent="0.3">
      <c r="A72" t="s">
        <v>233</v>
      </c>
      <c r="B72">
        <v>44</v>
      </c>
      <c r="C72" t="s">
        <v>111</v>
      </c>
      <c r="D72" t="s">
        <v>107</v>
      </c>
      <c r="E72" t="s">
        <v>154</v>
      </c>
      <c r="F72">
        <v>1315</v>
      </c>
      <c r="G72" t="s">
        <v>96</v>
      </c>
      <c r="H72">
        <v>3</v>
      </c>
      <c r="I72">
        <v>4</v>
      </c>
      <c r="J72" t="s">
        <v>175</v>
      </c>
      <c r="K72">
        <v>1</v>
      </c>
      <c r="L72">
        <v>671</v>
      </c>
      <c r="M72">
        <v>4</v>
      </c>
      <c r="N72" t="s">
        <v>161</v>
      </c>
      <c r="O72">
        <v>35</v>
      </c>
      <c r="P72">
        <v>3</v>
      </c>
      <c r="Q72">
        <v>5</v>
      </c>
      <c r="R72" t="s">
        <v>89</v>
      </c>
      <c r="S72">
        <v>4</v>
      </c>
      <c r="T72" t="s">
        <v>164</v>
      </c>
      <c r="U72">
        <v>19513</v>
      </c>
      <c r="V72" t="s">
        <v>102</v>
      </c>
      <c r="W72">
        <v>9358</v>
      </c>
      <c r="X72">
        <v>4</v>
      </c>
      <c r="Y72" t="s">
        <v>158</v>
      </c>
      <c r="Z72" t="s">
        <v>108</v>
      </c>
      <c r="AA72">
        <v>12</v>
      </c>
      <c r="AB72">
        <v>3</v>
      </c>
      <c r="AC72">
        <v>1</v>
      </c>
      <c r="AD72">
        <v>80</v>
      </c>
      <c r="AE72">
        <v>1</v>
      </c>
      <c r="AF72">
        <v>26</v>
      </c>
      <c r="AG72">
        <v>2</v>
      </c>
      <c r="AH72">
        <v>4</v>
      </c>
      <c r="AI72">
        <v>2</v>
      </c>
      <c r="AJ72">
        <v>2</v>
      </c>
      <c r="AK72">
        <v>0</v>
      </c>
      <c r="AL72">
        <v>1</v>
      </c>
    </row>
    <row r="73" spans="1:38" x14ac:dyDescent="0.3">
      <c r="A73" t="s">
        <v>234</v>
      </c>
      <c r="B73">
        <v>44</v>
      </c>
      <c r="C73" t="s">
        <v>111</v>
      </c>
      <c r="D73" t="s">
        <v>107</v>
      </c>
      <c r="E73" t="s">
        <v>154</v>
      </c>
      <c r="F73">
        <v>986</v>
      </c>
      <c r="G73" t="s">
        <v>96</v>
      </c>
      <c r="H73">
        <v>8</v>
      </c>
      <c r="I73">
        <v>4</v>
      </c>
      <c r="J73" t="s">
        <v>166</v>
      </c>
      <c r="K73">
        <v>1</v>
      </c>
      <c r="L73">
        <v>874</v>
      </c>
      <c r="M73">
        <v>1</v>
      </c>
      <c r="N73" t="s">
        <v>161</v>
      </c>
      <c r="O73">
        <v>62</v>
      </c>
      <c r="P73">
        <v>4</v>
      </c>
      <c r="Q73">
        <v>1</v>
      </c>
      <c r="R73" t="s">
        <v>88</v>
      </c>
      <c r="S73">
        <v>4</v>
      </c>
      <c r="T73" t="s">
        <v>164</v>
      </c>
      <c r="U73">
        <v>2818</v>
      </c>
      <c r="V73" t="s">
        <v>104</v>
      </c>
      <c r="W73">
        <v>5044</v>
      </c>
      <c r="X73">
        <v>2</v>
      </c>
      <c r="Y73" t="s">
        <v>158</v>
      </c>
      <c r="Z73" t="s">
        <v>108</v>
      </c>
      <c r="AA73">
        <v>24</v>
      </c>
      <c r="AB73">
        <v>4</v>
      </c>
      <c r="AC73">
        <v>3</v>
      </c>
      <c r="AD73">
        <v>80</v>
      </c>
      <c r="AE73">
        <v>1</v>
      </c>
      <c r="AF73">
        <v>10</v>
      </c>
      <c r="AG73">
        <v>2</v>
      </c>
      <c r="AH73">
        <v>2</v>
      </c>
      <c r="AI73">
        <v>3</v>
      </c>
      <c r="AJ73">
        <v>2</v>
      </c>
      <c r="AK73">
        <v>0</v>
      </c>
      <c r="AL73">
        <v>2</v>
      </c>
    </row>
    <row r="74" spans="1:38" x14ac:dyDescent="0.3">
      <c r="A74" t="s">
        <v>235</v>
      </c>
      <c r="B74">
        <v>45</v>
      </c>
      <c r="C74" t="s">
        <v>111</v>
      </c>
      <c r="D74" t="s">
        <v>107</v>
      </c>
      <c r="E74" t="s">
        <v>154</v>
      </c>
      <c r="F74">
        <v>1457</v>
      </c>
      <c r="G74" t="s">
        <v>96</v>
      </c>
      <c r="H74">
        <v>7</v>
      </c>
      <c r="I74">
        <v>3</v>
      </c>
      <c r="J74" t="s">
        <v>155</v>
      </c>
      <c r="K74">
        <v>1</v>
      </c>
      <c r="L74">
        <v>1195</v>
      </c>
      <c r="M74">
        <v>1</v>
      </c>
      <c r="N74" t="s">
        <v>156</v>
      </c>
      <c r="O74">
        <v>83</v>
      </c>
      <c r="P74">
        <v>3</v>
      </c>
      <c r="Q74">
        <v>1</v>
      </c>
      <c r="R74" t="s">
        <v>92</v>
      </c>
      <c r="S74">
        <v>3</v>
      </c>
      <c r="T74" t="s">
        <v>164</v>
      </c>
      <c r="U74">
        <v>4477</v>
      </c>
      <c r="V74" t="s">
        <v>104</v>
      </c>
      <c r="W74">
        <v>20100</v>
      </c>
      <c r="X74">
        <v>4</v>
      </c>
      <c r="Y74" t="s">
        <v>158</v>
      </c>
      <c r="Z74" t="s">
        <v>108</v>
      </c>
      <c r="AA74">
        <v>19</v>
      </c>
      <c r="AB74">
        <v>3</v>
      </c>
      <c r="AC74">
        <v>3</v>
      </c>
      <c r="AD74">
        <v>80</v>
      </c>
      <c r="AE74">
        <v>1</v>
      </c>
      <c r="AF74">
        <v>7</v>
      </c>
      <c r="AG74">
        <v>2</v>
      </c>
      <c r="AH74">
        <v>2</v>
      </c>
      <c r="AI74">
        <v>3</v>
      </c>
      <c r="AJ74">
        <v>2</v>
      </c>
      <c r="AK74">
        <v>0</v>
      </c>
      <c r="AL74">
        <v>2</v>
      </c>
    </row>
    <row r="75" spans="1:38" x14ac:dyDescent="0.3">
      <c r="A75" t="s">
        <v>236</v>
      </c>
      <c r="B75">
        <v>19</v>
      </c>
      <c r="C75" t="s">
        <v>109</v>
      </c>
      <c r="D75" t="s">
        <v>108</v>
      </c>
      <c r="E75" t="s">
        <v>160</v>
      </c>
      <c r="F75">
        <v>504</v>
      </c>
      <c r="G75" t="s">
        <v>96</v>
      </c>
      <c r="H75">
        <v>10</v>
      </c>
      <c r="I75">
        <v>3</v>
      </c>
      <c r="J75" t="s">
        <v>155</v>
      </c>
      <c r="K75">
        <v>1</v>
      </c>
      <c r="L75">
        <v>1248</v>
      </c>
      <c r="M75">
        <v>1</v>
      </c>
      <c r="N75" t="s">
        <v>156</v>
      </c>
      <c r="O75">
        <v>96</v>
      </c>
      <c r="P75">
        <v>2</v>
      </c>
      <c r="Q75">
        <v>1</v>
      </c>
      <c r="R75" t="s">
        <v>92</v>
      </c>
      <c r="S75">
        <v>2</v>
      </c>
      <c r="T75" t="s">
        <v>157</v>
      </c>
      <c r="U75">
        <v>1859</v>
      </c>
      <c r="V75" t="s">
        <v>104</v>
      </c>
      <c r="W75">
        <v>6148</v>
      </c>
      <c r="X75">
        <v>1</v>
      </c>
      <c r="Y75" t="s">
        <v>158</v>
      </c>
      <c r="Z75" t="s">
        <v>108</v>
      </c>
      <c r="AA75">
        <v>25</v>
      </c>
      <c r="AB75">
        <v>4</v>
      </c>
      <c r="AC75">
        <v>2</v>
      </c>
      <c r="AD75">
        <v>80</v>
      </c>
      <c r="AE75">
        <v>0</v>
      </c>
      <c r="AF75">
        <v>1</v>
      </c>
      <c r="AG75">
        <v>2</v>
      </c>
      <c r="AH75">
        <v>4</v>
      </c>
      <c r="AI75">
        <v>1</v>
      </c>
      <c r="AJ75">
        <v>1</v>
      </c>
      <c r="AK75">
        <v>0</v>
      </c>
      <c r="AL75">
        <v>0</v>
      </c>
    </row>
    <row r="76" spans="1:38" x14ac:dyDescent="0.3">
      <c r="A76" t="s">
        <v>237</v>
      </c>
      <c r="B76">
        <v>37</v>
      </c>
      <c r="C76" t="s">
        <v>111</v>
      </c>
      <c r="D76" t="s">
        <v>107</v>
      </c>
      <c r="E76" t="s">
        <v>171</v>
      </c>
      <c r="F76">
        <v>663</v>
      </c>
      <c r="G76" t="s">
        <v>96</v>
      </c>
      <c r="H76">
        <v>11</v>
      </c>
      <c r="I76">
        <v>3</v>
      </c>
      <c r="J76" t="s">
        <v>175</v>
      </c>
      <c r="K76">
        <v>1</v>
      </c>
      <c r="L76">
        <v>306</v>
      </c>
      <c r="M76">
        <v>2</v>
      </c>
      <c r="N76" t="s">
        <v>161</v>
      </c>
      <c r="O76">
        <v>47</v>
      </c>
      <c r="P76">
        <v>3</v>
      </c>
      <c r="Q76">
        <v>3</v>
      </c>
      <c r="R76" t="s">
        <v>91</v>
      </c>
      <c r="S76">
        <v>4</v>
      </c>
      <c r="T76" t="s">
        <v>162</v>
      </c>
      <c r="U76">
        <v>12185</v>
      </c>
      <c r="V76" t="s">
        <v>101</v>
      </c>
      <c r="W76">
        <v>10056</v>
      </c>
      <c r="X76">
        <v>1</v>
      </c>
      <c r="Y76" t="s">
        <v>158</v>
      </c>
      <c r="Z76" t="s">
        <v>108</v>
      </c>
      <c r="AA76">
        <v>14</v>
      </c>
      <c r="AB76">
        <v>3</v>
      </c>
      <c r="AC76">
        <v>3</v>
      </c>
      <c r="AD76">
        <v>80</v>
      </c>
      <c r="AE76">
        <v>3</v>
      </c>
      <c r="AF76">
        <v>10</v>
      </c>
      <c r="AG76">
        <v>1</v>
      </c>
      <c r="AH76">
        <v>3</v>
      </c>
      <c r="AI76">
        <v>10</v>
      </c>
      <c r="AJ76">
        <v>8</v>
      </c>
      <c r="AK76">
        <v>0</v>
      </c>
      <c r="AL76">
        <v>7</v>
      </c>
    </row>
    <row r="77" spans="1:38" x14ac:dyDescent="0.3">
      <c r="A77" t="s">
        <v>238</v>
      </c>
      <c r="B77">
        <v>38</v>
      </c>
      <c r="C77" t="s">
        <v>111</v>
      </c>
      <c r="D77" t="s">
        <v>107</v>
      </c>
      <c r="E77" t="s">
        <v>171</v>
      </c>
      <c r="F77">
        <v>1394</v>
      </c>
      <c r="G77" t="s">
        <v>96</v>
      </c>
      <c r="H77">
        <v>8</v>
      </c>
      <c r="I77">
        <v>3</v>
      </c>
      <c r="J77" t="s">
        <v>155</v>
      </c>
      <c r="K77">
        <v>1</v>
      </c>
      <c r="L77">
        <v>1937</v>
      </c>
      <c r="M77">
        <v>4</v>
      </c>
      <c r="N77" t="s">
        <v>156</v>
      </c>
      <c r="O77">
        <v>58</v>
      </c>
      <c r="P77">
        <v>2</v>
      </c>
      <c r="Q77">
        <v>2</v>
      </c>
      <c r="R77" t="s">
        <v>92</v>
      </c>
      <c r="S77">
        <v>2</v>
      </c>
      <c r="T77" t="s">
        <v>162</v>
      </c>
      <c r="U77">
        <v>2133</v>
      </c>
      <c r="V77" t="s">
        <v>104</v>
      </c>
      <c r="W77">
        <v>18115</v>
      </c>
      <c r="X77">
        <v>1</v>
      </c>
      <c r="Y77" t="s">
        <v>158</v>
      </c>
      <c r="Z77" t="s">
        <v>108</v>
      </c>
      <c r="AA77">
        <v>16</v>
      </c>
      <c r="AB77">
        <v>3</v>
      </c>
      <c r="AC77">
        <v>3</v>
      </c>
      <c r="AD77">
        <v>80</v>
      </c>
      <c r="AE77">
        <v>1</v>
      </c>
      <c r="AF77">
        <v>20</v>
      </c>
      <c r="AG77">
        <v>3</v>
      </c>
      <c r="AH77">
        <v>3</v>
      </c>
      <c r="AI77">
        <v>20</v>
      </c>
      <c r="AJ77">
        <v>11</v>
      </c>
      <c r="AK77">
        <v>0</v>
      </c>
      <c r="AL77">
        <v>7</v>
      </c>
    </row>
    <row r="78" spans="1:38" x14ac:dyDescent="0.3">
      <c r="A78" t="s">
        <v>239</v>
      </c>
      <c r="B78">
        <v>40</v>
      </c>
      <c r="C78" t="s">
        <v>111</v>
      </c>
      <c r="D78" t="s">
        <v>107</v>
      </c>
      <c r="E78" t="s">
        <v>171</v>
      </c>
      <c r="F78">
        <v>1469</v>
      </c>
      <c r="G78" t="s">
        <v>96</v>
      </c>
      <c r="H78">
        <v>9</v>
      </c>
      <c r="I78">
        <v>4</v>
      </c>
      <c r="J78" t="s">
        <v>155</v>
      </c>
      <c r="K78">
        <v>1</v>
      </c>
      <c r="L78">
        <v>964</v>
      </c>
      <c r="M78">
        <v>4</v>
      </c>
      <c r="N78" t="s">
        <v>161</v>
      </c>
      <c r="O78">
        <v>35</v>
      </c>
      <c r="P78">
        <v>3</v>
      </c>
      <c r="Q78">
        <v>1</v>
      </c>
      <c r="R78" t="s">
        <v>92</v>
      </c>
      <c r="S78">
        <v>2</v>
      </c>
      <c r="T78" t="s">
        <v>162</v>
      </c>
      <c r="U78">
        <v>3617</v>
      </c>
      <c r="V78" t="s">
        <v>104</v>
      </c>
      <c r="W78">
        <v>25063</v>
      </c>
      <c r="X78">
        <v>8</v>
      </c>
      <c r="Y78" t="s">
        <v>158</v>
      </c>
      <c r="Z78" t="s">
        <v>108</v>
      </c>
      <c r="AA78">
        <v>14</v>
      </c>
      <c r="AB78">
        <v>3</v>
      </c>
      <c r="AC78">
        <v>4</v>
      </c>
      <c r="AD78">
        <v>80</v>
      </c>
      <c r="AE78">
        <v>1</v>
      </c>
      <c r="AF78">
        <v>3</v>
      </c>
      <c r="AG78">
        <v>2</v>
      </c>
      <c r="AH78">
        <v>3</v>
      </c>
      <c r="AI78">
        <v>1</v>
      </c>
      <c r="AJ78">
        <v>1</v>
      </c>
      <c r="AK78">
        <v>0</v>
      </c>
      <c r="AL78">
        <v>0</v>
      </c>
    </row>
    <row r="79" spans="1:38" x14ac:dyDescent="0.3">
      <c r="A79" t="s">
        <v>240</v>
      </c>
      <c r="B79">
        <v>40</v>
      </c>
      <c r="C79" t="s">
        <v>111</v>
      </c>
      <c r="D79" t="s">
        <v>107</v>
      </c>
      <c r="E79" t="s">
        <v>171</v>
      </c>
      <c r="F79">
        <v>902</v>
      </c>
      <c r="G79" t="s">
        <v>96</v>
      </c>
      <c r="H79">
        <v>26</v>
      </c>
      <c r="I79">
        <v>2</v>
      </c>
      <c r="J79" t="s">
        <v>155</v>
      </c>
      <c r="K79">
        <v>1</v>
      </c>
      <c r="L79">
        <v>1180</v>
      </c>
      <c r="M79">
        <v>3</v>
      </c>
      <c r="N79" t="s">
        <v>156</v>
      </c>
      <c r="O79">
        <v>92</v>
      </c>
      <c r="P79">
        <v>2</v>
      </c>
      <c r="Q79">
        <v>2</v>
      </c>
      <c r="R79" t="s">
        <v>92</v>
      </c>
      <c r="S79">
        <v>4</v>
      </c>
      <c r="T79" t="s">
        <v>164</v>
      </c>
      <c r="U79">
        <v>4422</v>
      </c>
      <c r="V79" t="s">
        <v>104</v>
      </c>
      <c r="W79">
        <v>21203</v>
      </c>
      <c r="X79">
        <v>3</v>
      </c>
      <c r="Y79" t="s">
        <v>158</v>
      </c>
      <c r="Z79" t="s">
        <v>108</v>
      </c>
      <c r="AA79">
        <v>13</v>
      </c>
      <c r="AB79">
        <v>3</v>
      </c>
      <c r="AC79">
        <v>4</v>
      </c>
      <c r="AD79">
        <v>80</v>
      </c>
      <c r="AE79">
        <v>1</v>
      </c>
      <c r="AF79">
        <v>16</v>
      </c>
      <c r="AG79">
        <v>3</v>
      </c>
      <c r="AH79">
        <v>1</v>
      </c>
      <c r="AI79">
        <v>1</v>
      </c>
      <c r="AJ79">
        <v>1</v>
      </c>
      <c r="AK79">
        <v>0</v>
      </c>
      <c r="AL79">
        <v>0</v>
      </c>
    </row>
    <row r="80" spans="1:38" x14ac:dyDescent="0.3">
      <c r="A80" t="s">
        <v>241</v>
      </c>
      <c r="B80">
        <v>41</v>
      </c>
      <c r="C80" t="s">
        <v>111</v>
      </c>
      <c r="D80" t="s">
        <v>107</v>
      </c>
      <c r="E80" t="s">
        <v>160</v>
      </c>
      <c r="F80">
        <v>509</v>
      </c>
      <c r="G80" t="s">
        <v>96</v>
      </c>
      <c r="H80">
        <v>2</v>
      </c>
      <c r="I80">
        <v>4</v>
      </c>
      <c r="J80" t="s">
        <v>175</v>
      </c>
      <c r="K80">
        <v>1</v>
      </c>
      <c r="L80">
        <v>616</v>
      </c>
      <c r="M80">
        <v>1</v>
      </c>
      <c r="N80" t="s">
        <v>156</v>
      </c>
      <c r="O80">
        <v>62</v>
      </c>
      <c r="P80">
        <v>2</v>
      </c>
      <c r="Q80">
        <v>2</v>
      </c>
      <c r="R80" t="s">
        <v>86</v>
      </c>
      <c r="S80">
        <v>3</v>
      </c>
      <c r="T80" t="s">
        <v>157</v>
      </c>
      <c r="U80">
        <v>6811</v>
      </c>
      <c r="V80" t="s">
        <v>103</v>
      </c>
      <c r="W80">
        <v>2112</v>
      </c>
      <c r="X80">
        <v>2</v>
      </c>
      <c r="Y80" t="s">
        <v>158</v>
      </c>
      <c r="Z80" t="s">
        <v>108</v>
      </c>
      <c r="AA80">
        <v>17</v>
      </c>
      <c r="AB80">
        <v>3</v>
      </c>
      <c r="AC80">
        <v>1</v>
      </c>
      <c r="AD80">
        <v>80</v>
      </c>
      <c r="AE80">
        <v>0</v>
      </c>
      <c r="AF80">
        <v>10</v>
      </c>
      <c r="AG80">
        <v>3</v>
      </c>
      <c r="AH80">
        <v>3</v>
      </c>
      <c r="AI80">
        <v>8</v>
      </c>
      <c r="AJ80">
        <v>7</v>
      </c>
      <c r="AK80">
        <v>0</v>
      </c>
      <c r="AL80">
        <v>7</v>
      </c>
    </row>
    <row r="81" spans="1:38" x14ac:dyDescent="0.3">
      <c r="A81" t="s">
        <v>242</v>
      </c>
      <c r="B81">
        <v>45</v>
      </c>
      <c r="C81" t="s">
        <v>111</v>
      </c>
      <c r="D81" t="s">
        <v>107</v>
      </c>
      <c r="E81" t="s">
        <v>160</v>
      </c>
      <c r="F81">
        <v>248</v>
      </c>
      <c r="G81" t="s">
        <v>96</v>
      </c>
      <c r="H81">
        <v>23</v>
      </c>
      <c r="I81">
        <v>2</v>
      </c>
      <c r="J81" t="s">
        <v>166</v>
      </c>
      <c r="K81">
        <v>1</v>
      </c>
      <c r="L81">
        <v>1002</v>
      </c>
      <c r="M81">
        <v>4</v>
      </c>
      <c r="N81" t="s">
        <v>161</v>
      </c>
      <c r="O81">
        <v>42</v>
      </c>
      <c r="P81">
        <v>3</v>
      </c>
      <c r="Q81">
        <v>2</v>
      </c>
      <c r="R81" t="s">
        <v>88</v>
      </c>
      <c r="S81">
        <v>1</v>
      </c>
      <c r="T81" t="s">
        <v>164</v>
      </c>
      <c r="U81">
        <v>3633</v>
      </c>
      <c r="V81" t="s">
        <v>104</v>
      </c>
      <c r="W81">
        <v>14039</v>
      </c>
      <c r="X81">
        <v>1</v>
      </c>
      <c r="Y81" t="s">
        <v>158</v>
      </c>
      <c r="Z81" t="s">
        <v>108</v>
      </c>
      <c r="AA81">
        <v>15</v>
      </c>
      <c r="AB81">
        <v>3</v>
      </c>
      <c r="AC81">
        <v>3</v>
      </c>
      <c r="AD81">
        <v>80</v>
      </c>
      <c r="AE81">
        <v>1</v>
      </c>
      <c r="AF81">
        <v>9</v>
      </c>
      <c r="AG81">
        <v>2</v>
      </c>
      <c r="AH81">
        <v>3</v>
      </c>
      <c r="AI81">
        <v>9</v>
      </c>
      <c r="AJ81">
        <v>8</v>
      </c>
      <c r="AK81">
        <v>0</v>
      </c>
      <c r="AL81">
        <v>8</v>
      </c>
    </row>
    <row r="82" spans="1:38" x14ac:dyDescent="0.3">
      <c r="A82" t="s">
        <v>243</v>
      </c>
      <c r="B82">
        <v>50</v>
      </c>
      <c r="C82" t="s">
        <v>112</v>
      </c>
      <c r="D82" t="s">
        <v>107</v>
      </c>
      <c r="E82" t="s">
        <v>171</v>
      </c>
      <c r="F82">
        <v>1115</v>
      </c>
      <c r="G82" t="s">
        <v>96</v>
      </c>
      <c r="H82">
        <v>1</v>
      </c>
      <c r="I82">
        <v>3</v>
      </c>
      <c r="J82" t="s">
        <v>166</v>
      </c>
      <c r="K82">
        <v>1</v>
      </c>
      <c r="L82">
        <v>141</v>
      </c>
      <c r="M82">
        <v>1</v>
      </c>
      <c r="N82" t="s">
        <v>156</v>
      </c>
      <c r="O82">
        <v>73</v>
      </c>
      <c r="P82">
        <v>3</v>
      </c>
      <c r="Q82">
        <v>5</v>
      </c>
      <c r="R82" t="s">
        <v>91</v>
      </c>
      <c r="S82">
        <v>2</v>
      </c>
      <c r="T82" t="s">
        <v>164</v>
      </c>
      <c r="U82">
        <v>18172</v>
      </c>
      <c r="V82" t="s">
        <v>102</v>
      </c>
      <c r="W82">
        <v>9755</v>
      </c>
      <c r="X82">
        <v>3</v>
      </c>
      <c r="Y82" t="s">
        <v>158</v>
      </c>
      <c r="Z82" t="s">
        <v>108</v>
      </c>
      <c r="AA82">
        <v>19</v>
      </c>
      <c r="AB82">
        <v>3</v>
      </c>
      <c r="AC82">
        <v>1</v>
      </c>
      <c r="AD82">
        <v>80</v>
      </c>
      <c r="AE82">
        <v>0</v>
      </c>
      <c r="AF82">
        <v>28</v>
      </c>
      <c r="AG82">
        <v>1</v>
      </c>
      <c r="AH82">
        <v>2</v>
      </c>
      <c r="AI82">
        <v>8</v>
      </c>
      <c r="AJ82">
        <v>3</v>
      </c>
      <c r="AK82">
        <v>0</v>
      </c>
      <c r="AL82">
        <v>7</v>
      </c>
    </row>
    <row r="83" spans="1:38" x14ac:dyDescent="0.3">
      <c r="A83" t="s">
        <v>244</v>
      </c>
      <c r="B83">
        <v>52</v>
      </c>
      <c r="C83" t="s">
        <v>112</v>
      </c>
      <c r="D83" t="s">
        <v>107</v>
      </c>
      <c r="E83" t="s">
        <v>171</v>
      </c>
      <c r="F83">
        <v>322</v>
      </c>
      <c r="G83" t="s">
        <v>96</v>
      </c>
      <c r="H83">
        <v>28</v>
      </c>
      <c r="I83">
        <v>2</v>
      </c>
      <c r="J83" t="s">
        <v>155</v>
      </c>
      <c r="K83">
        <v>1</v>
      </c>
      <c r="L83">
        <v>1401</v>
      </c>
      <c r="M83">
        <v>4</v>
      </c>
      <c r="N83" t="s">
        <v>156</v>
      </c>
      <c r="O83">
        <v>59</v>
      </c>
      <c r="P83">
        <v>4</v>
      </c>
      <c r="Q83">
        <v>4</v>
      </c>
      <c r="R83" t="s">
        <v>90</v>
      </c>
      <c r="S83">
        <v>3</v>
      </c>
      <c r="T83" t="s">
        <v>164</v>
      </c>
      <c r="U83">
        <v>13247</v>
      </c>
      <c r="V83" t="s">
        <v>101</v>
      </c>
      <c r="W83">
        <v>9731</v>
      </c>
      <c r="X83">
        <v>2</v>
      </c>
      <c r="Y83" t="s">
        <v>158</v>
      </c>
      <c r="Z83" t="s">
        <v>108</v>
      </c>
      <c r="AA83">
        <v>11</v>
      </c>
      <c r="AB83">
        <v>3</v>
      </c>
      <c r="AC83">
        <v>2</v>
      </c>
      <c r="AD83">
        <v>80</v>
      </c>
      <c r="AE83">
        <v>1</v>
      </c>
      <c r="AF83">
        <v>24</v>
      </c>
      <c r="AG83">
        <v>3</v>
      </c>
      <c r="AH83">
        <v>2</v>
      </c>
      <c r="AI83">
        <v>5</v>
      </c>
      <c r="AJ83">
        <v>3</v>
      </c>
      <c r="AK83">
        <v>0</v>
      </c>
      <c r="AL83">
        <v>2</v>
      </c>
    </row>
    <row r="84" spans="1:38" x14ac:dyDescent="0.3">
      <c r="A84" t="s">
        <v>245</v>
      </c>
      <c r="B84">
        <v>37</v>
      </c>
      <c r="C84" t="s">
        <v>111</v>
      </c>
      <c r="D84" t="s">
        <v>107</v>
      </c>
      <c r="E84" t="s">
        <v>154</v>
      </c>
      <c r="F84">
        <v>783</v>
      </c>
      <c r="G84" t="s">
        <v>96</v>
      </c>
      <c r="H84">
        <v>7</v>
      </c>
      <c r="I84">
        <v>4</v>
      </c>
      <c r="J84" t="s">
        <v>155</v>
      </c>
      <c r="K84">
        <v>1</v>
      </c>
      <c r="L84">
        <v>1885</v>
      </c>
      <c r="M84">
        <v>4</v>
      </c>
      <c r="N84" t="s">
        <v>161</v>
      </c>
      <c r="O84">
        <v>78</v>
      </c>
      <c r="P84">
        <v>3</v>
      </c>
      <c r="Q84">
        <v>2</v>
      </c>
      <c r="R84" t="s">
        <v>92</v>
      </c>
      <c r="S84">
        <v>1</v>
      </c>
      <c r="T84" t="s">
        <v>164</v>
      </c>
      <c r="U84">
        <v>4284</v>
      </c>
      <c r="V84" t="s">
        <v>104</v>
      </c>
      <c r="W84">
        <v>13588</v>
      </c>
      <c r="X84">
        <v>5</v>
      </c>
      <c r="Y84" t="s">
        <v>158</v>
      </c>
      <c r="Z84" t="s">
        <v>108</v>
      </c>
      <c r="AA84">
        <v>22</v>
      </c>
      <c r="AB84">
        <v>4</v>
      </c>
      <c r="AC84">
        <v>3</v>
      </c>
      <c r="AD84">
        <v>80</v>
      </c>
      <c r="AE84">
        <v>1</v>
      </c>
      <c r="AF84">
        <v>16</v>
      </c>
      <c r="AG84">
        <v>2</v>
      </c>
      <c r="AH84">
        <v>3</v>
      </c>
      <c r="AI84">
        <v>5</v>
      </c>
      <c r="AJ84">
        <v>3</v>
      </c>
      <c r="AK84">
        <v>0</v>
      </c>
      <c r="AL84">
        <v>4</v>
      </c>
    </row>
    <row r="85" spans="1:38" x14ac:dyDescent="0.3">
      <c r="A85" t="s">
        <v>246</v>
      </c>
      <c r="B85">
        <v>36</v>
      </c>
      <c r="C85" t="s">
        <v>111</v>
      </c>
      <c r="D85" t="s">
        <v>107</v>
      </c>
      <c r="E85" t="s">
        <v>154</v>
      </c>
      <c r="F85">
        <v>852</v>
      </c>
      <c r="G85" t="s">
        <v>96</v>
      </c>
      <c r="H85">
        <v>5</v>
      </c>
      <c r="I85">
        <v>4</v>
      </c>
      <c r="J85" t="s">
        <v>166</v>
      </c>
      <c r="K85">
        <v>1</v>
      </c>
      <c r="L85">
        <v>51</v>
      </c>
      <c r="M85">
        <v>2</v>
      </c>
      <c r="N85" t="s">
        <v>156</v>
      </c>
      <c r="O85">
        <v>82</v>
      </c>
      <c r="P85">
        <v>2</v>
      </c>
      <c r="Q85">
        <v>1</v>
      </c>
      <c r="R85" t="s">
        <v>92</v>
      </c>
      <c r="S85">
        <v>1</v>
      </c>
      <c r="T85" t="s">
        <v>164</v>
      </c>
      <c r="U85">
        <v>3419</v>
      </c>
      <c r="V85" t="s">
        <v>104</v>
      </c>
      <c r="W85">
        <v>13072</v>
      </c>
      <c r="X85">
        <v>9</v>
      </c>
      <c r="Y85" t="s">
        <v>158</v>
      </c>
      <c r="Z85" t="s">
        <v>108</v>
      </c>
      <c r="AA85">
        <v>14</v>
      </c>
      <c r="AB85">
        <v>3</v>
      </c>
      <c r="AC85">
        <v>4</v>
      </c>
      <c r="AD85">
        <v>80</v>
      </c>
      <c r="AE85">
        <v>1</v>
      </c>
      <c r="AF85">
        <v>6</v>
      </c>
      <c r="AG85">
        <v>3</v>
      </c>
      <c r="AH85">
        <v>4</v>
      </c>
      <c r="AI85">
        <v>1</v>
      </c>
      <c r="AJ85">
        <v>1</v>
      </c>
      <c r="AK85">
        <v>0</v>
      </c>
      <c r="AL85">
        <v>0</v>
      </c>
    </row>
    <row r="86" spans="1:38" x14ac:dyDescent="0.3">
      <c r="A86" t="s">
        <v>247</v>
      </c>
      <c r="B86">
        <v>38</v>
      </c>
      <c r="C86" t="s">
        <v>111</v>
      </c>
      <c r="D86" t="s">
        <v>107</v>
      </c>
      <c r="E86" t="s">
        <v>154</v>
      </c>
      <c r="F86">
        <v>397</v>
      </c>
      <c r="G86" t="s">
        <v>96</v>
      </c>
      <c r="H86">
        <v>2</v>
      </c>
      <c r="I86">
        <v>2</v>
      </c>
      <c r="J86" t="s">
        <v>155</v>
      </c>
      <c r="K86">
        <v>1</v>
      </c>
      <c r="L86">
        <v>1638</v>
      </c>
      <c r="M86">
        <v>4</v>
      </c>
      <c r="N86" t="s">
        <v>156</v>
      </c>
      <c r="O86">
        <v>54</v>
      </c>
      <c r="P86">
        <v>2</v>
      </c>
      <c r="Q86">
        <v>3</v>
      </c>
      <c r="R86" t="s">
        <v>90</v>
      </c>
      <c r="S86">
        <v>3</v>
      </c>
      <c r="T86" t="s">
        <v>164</v>
      </c>
      <c r="U86">
        <v>7756</v>
      </c>
      <c r="V86" t="s">
        <v>103</v>
      </c>
      <c r="W86">
        <v>14199</v>
      </c>
      <c r="X86">
        <v>3</v>
      </c>
      <c r="Y86" t="s">
        <v>158</v>
      </c>
      <c r="Z86" t="s">
        <v>108</v>
      </c>
      <c r="AA86">
        <v>19</v>
      </c>
      <c r="AB86">
        <v>3</v>
      </c>
      <c r="AC86">
        <v>4</v>
      </c>
      <c r="AD86">
        <v>80</v>
      </c>
      <c r="AE86">
        <v>1</v>
      </c>
      <c r="AF86">
        <v>10</v>
      </c>
      <c r="AG86">
        <v>6</v>
      </c>
      <c r="AH86">
        <v>4</v>
      </c>
      <c r="AI86">
        <v>5</v>
      </c>
      <c r="AJ86">
        <v>4</v>
      </c>
      <c r="AK86">
        <v>0</v>
      </c>
      <c r="AL86">
        <v>2</v>
      </c>
    </row>
    <row r="87" spans="1:38" x14ac:dyDescent="0.3">
      <c r="A87" t="s">
        <v>248</v>
      </c>
      <c r="B87">
        <v>42</v>
      </c>
      <c r="C87" t="s">
        <v>111</v>
      </c>
      <c r="D87" t="s">
        <v>107</v>
      </c>
      <c r="E87" t="s">
        <v>154</v>
      </c>
      <c r="F87">
        <v>932</v>
      </c>
      <c r="G87" t="s">
        <v>96</v>
      </c>
      <c r="H87">
        <v>1</v>
      </c>
      <c r="I87">
        <v>2</v>
      </c>
      <c r="J87" t="s">
        <v>166</v>
      </c>
      <c r="K87">
        <v>1</v>
      </c>
      <c r="L87">
        <v>827</v>
      </c>
      <c r="M87">
        <v>4</v>
      </c>
      <c r="N87" t="s">
        <v>156</v>
      </c>
      <c r="O87">
        <v>43</v>
      </c>
      <c r="P87">
        <v>2</v>
      </c>
      <c r="Q87">
        <v>2</v>
      </c>
      <c r="R87" t="s">
        <v>90</v>
      </c>
      <c r="S87">
        <v>4</v>
      </c>
      <c r="T87" t="s">
        <v>164</v>
      </c>
      <c r="U87">
        <v>6062</v>
      </c>
      <c r="V87" t="s">
        <v>103</v>
      </c>
      <c r="W87">
        <v>4051</v>
      </c>
      <c r="X87">
        <v>9</v>
      </c>
      <c r="Y87" t="s">
        <v>158</v>
      </c>
      <c r="Z87" t="s">
        <v>108</v>
      </c>
      <c r="AA87">
        <v>13</v>
      </c>
      <c r="AB87">
        <v>3</v>
      </c>
      <c r="AC87">
        <v>4</v>
      </c>
      <c r="AD87">
        <v>80</v>
      </c>
      <c r="AE87">
        <v>1</v>
      </c>
      <c r="AF87">
        <v>8</v>
      </c>
      <c r="AG87">
        <v>4</v>
      </c>
      <c r="AH87">
        <v>3</v>
      </c>
      <c r="AI87">
        <v>4</v>
      </c>
      <c r="AJ87">
        <v>3</v>
      </c>
      <c r="AK87">
        <v>0</v>
      </c>
      <c r="AL87">
        <v>2</v>
      </c>
    </row>
    <row r="88" spans="1:38" x14ac:dyDescent="0.3">
      <c r="A88" t="s">
        <v>249</v>
      </c>
      <c r="B88">
        <v>44</v>
      </c>
      <c r="C88" t="s">
        <v>111</v>
      </c>
      <c r="D88" t="s">
        <v>108</v>
      </c>
      <c r="E88" t="s">
        <v>154</v>
      </c>
      <c r="F88">
        <v>1097</v>
      </c>
      <c r="G88" t="s">
        <v>96</v>
      </c>
      <c r="H88">
        <v>10</v>
      </c>
      <c r="I88">
        <v>4</v>
      </c>
      <c r="J88" t="s">
        <v>166</v>
      </c>
      <c r="K88">
        <v>1</v>
      </c>
      <c r="L88">
        <v>1200</v>
      </c>
      <c r="M88">
        <v>3</v>
      </c>
      <c r="N88" t="s">
        <v>161</v>
      </c>
      <c r="O88">
        <v>96</v>
      </c>
      <c r="P88">
        <v>3</v>
      </c>
      <c r="Q88">
        <v>1</v>
      </c>
      <c r="R88" t="s">
        <v>92</v>
      </c>
      <c r="S88">
        <v>3</v>
      </c>
      <c r="T88" t="s">
        <v>157</v>
      </c>
      <c r="U88">
        <v>2936</v>
      </c>
      <c r="V88" t="s">
        <v>104</v>
      </c>
      <c r="W88">
        <v>10826</v>
      </c>
      <c r="X88">
        <v>1</v>
      </c>
      <c r="Y88" t="s">
        <v>158</v>
      </c>
      <c r="Z88" t="s">
        <v>108</v>
      </c>
      <c r="AA88">
        <v>11</v>
      </c>
      <c r="AB88">
        <v>3</v>
      </c>
      <c r="AC88">
        <v>3</v>
      </c>
      <c r="AD88">
        <v>80</v>
      </c>
      <c r="AE88">
        <v>0</v>
      </c>
      <c r="AF88">
        <v>6</v>
      </c>
      <c r="AG88">
        <v>4</v>
      </c>
      <c r="AH88">
        <v>3</v>
      </c>
      <c r="AI88">
        <v>6</v>
      </c>
      <c r="AJ88">
        <v>4</v>
      </c>
      <c r="AK88">
        <v>0</v>
      </c>
      <c r="AL88">
        <v>2</v>
      </c>
    </row>
    <row r="89" spans="1:38" x14ac:dyDescent="0.3">
      <c r="A89" t="s">
        <v>250</v>
      </c>
      <c r="B89">
        <v>45</v>
      </c>
      <c r="C89" t="s">
        <v>111</v>
      </c>
      <c r="D89" t="s">
        <v>107</v>
      </c>
      <c r="E89" t="s">
        <v>154</v>
      </c>
      <c r="F89">
        <v>1038</v>
      </c>
      <c r="G89" t="s">
        <v>96</v>
      </c>
      <c r="H89">
        <v>20</v>
      </c>
      <c r="I89">
        <v>3</v>
      </c>
      <c r="J89" t="s">
        <v>155</v>
      </c>
      <c r="K89">
        <v>1</v>
      </c>
      <c r="L89">
        <v>1460</v>
      </c>
      <c r="M89">
        <v>2</v>
      </c>
      <c r="N89" t="s">
        <v>161</v>
      </c>
      <c r="O89">
        <v>95</v>
      </c>
      <c r="P89">
        <v>1</v>
      </c>
      <c r="Q89">
        <v>3</v>
      </c>
      <c r="R89" t="s">
        <v>86</v>
      </c>
      <c r="S89">
        <v>1</v>
      </c>
      <c r="T89" t="s">
        <v>162</v>
      </c>
      <c r="U89">
        <v>10851</v>
      </c>
      <c r="V89" t="s">
        <v>101</v>
      </c>
      <c r="W89">
        <v>19863</v>
      </c>
      <c r="X89">
        <v>2</v>
      </c>
      <c r="Y89" t="s">
        <v>158</v>
      </c>
      <c r="Z89" t="s">
        <v>108</v>
      </c>
      <c r="AA89">
        <v>18</v>
      </c>
      <c r="AB89">
        <v>3</v>
      </c>
      <c r="AC89">
        <v>2</v>
      </c>
      <c r="AD89">
        <v>80</v>
      </c>
      <c r="AE89">
        <v>1</v>
      </c>
      <c r="AF89">
        <v>24</v>
      </c>
      <c r="AG89">
        <v>2</v>
      </c>
      <c r="AH89">
        <v>3</v>
      </c>
      <c r="AI89">
        <v>7</v>
      </c>
      <c r="AJ89">
        <v>7</v>
      </c>
      <c r="AK89">
        <v>0</v>
      </c>
      <c r="AL89">
        <v>7</v>
      </c>
    </row>
    <row r="90" spans="1:38" x14ac:dyDescent="0.3">
      <c r="A90" t="s">
        <v>251</v>
      </c>
      <c r="B90">
        <v>49</v>
      </c>
      <c r="C90" t="s">
        <v>112</v>
      </c>
      <c r="D90" t="s">
        <v>107</v>
      </c>
      <c r="E90" t="s">
        <v>154</v>
      </c>
      <c r="F90">
        <v>1091</v>
      </c>
      <c r="G90" t="s">
        <v>96</v>
      </c>
      <c r="H90">
        <v>1</v>
      </c>
      <c r="I90">
        <v>2</v>
      </c>
      <c r="J90" t="s">
        <v>168</v>
      </c>
      <c r="K90">
        <v>1</v>
      </c>
      <c r="L90">
        <v>431</v>
      </c>
      <c r="M90">
        <v>3</v>
      </c>
      <c r="N90" t="s">
        <v>156</v>
      </c>
      <c r="O90">
        <v>90</v>
      </c>
      <c r="P90">
        <v>2</v>
      </c>
      <c r="Q90">
        <v>4</v>
      </c>
      <c r="R90" t="s">
        <v>86</v>
      </c>
      <c r="S90">
        <v>3</v>
      </c>
      <c r="T90" t="s">
        <v>157</v>
      </c>
      <c r="U90">
        <v>13964</v>
      </c>
      <c r="V90" t="s">
        <v>101</v>
      </c>
      <c r="W90">
        <v>17810</v>
      </c>
      <c r="X90">
        <v>7</v>
      </c>
      <c r="Y90" t="s">
        <v>158</v>
      </c>
      <c r="Z90" t="s">
        <v>108</v>
      </c>
      <c r="AA90">
        <v>12</v>
      </c>
      <c r="AB90">
        <v>3</v>
      </c>
      <c r="AC90">
        <v>4</v>
      </c>
      <c r="AD90">
        <v>80</v>
      </c>
      <c r="AE90">
        <v>0</v>
      </c>
      <c r="AF90">
        <v>25</v>
      </c>
      <c r="AG90">
        <v>2</v>
      </c>
      <c r="AH90">
        <v>3</v>
      </c>
      <c r="AI90">
        <v>7</v>
      </c>
      <c r="AJ90">
        <v>1</v>
      </c>
      <c r="AK90">
        <v>0</v>
      </c>
      <c r="AL90">
        <v>7</v>
      </c>
    </row>
    <row r="91" spans="1:38" x14ac:dyDescent="0.3">
      <c r="A91" t="s">
        <v>252</v>
      </c>
      <c r="B91">
        <v>49</v>
      </c>
      <c r="C91" t="s">
        <v>112</v>
      </c>
      <c r="D91" t="s">
        <v>107</v>
      </c>
      <c r="E91" t="s">
        <v>154</v>
      </c>
      <c r="F91">
        <v>1245</v>
      </c>
      <c r="G91" t="s">
        <v>96</v>
      </c>
      <c r="H91">
        <v>18</v>
      </c>
      <c r="I91">
        <v>4</v>
      </c>
      <c r="J91" t="s">
        <v>166</v>
      </c>
      <c r="K91">
        <v>1</v>
      </c>
      <c r="L91">
        <v>638</v>
      </c>
      <c r="M91">
        <v>4</v>
      </c>
      <c r="N91" t="s">
        <v>161</v>
      </c>
      <c r="O91">
        <v>58</v>
      </c>
      <c r="P91">
        <v>2</v>
      </c>
      <c r="Q91">
        <v>5</v>
      </c>
      <c r="R91" t="s">
        <v>91</v>
      </c>
      <c r="S91">
        <v>3</v>
      </c>
      <c r="T91" t="s">
        <v>162</v>
      </c>
      <c r="U91">
        <v>19502</v>
      </c>
      <c r="V91" t="s">
        <v>102</v>
      </c>
      <c r="W91">
        <v>2125</v>
      </c>
      <c r="X91">
        <v>1</v>
      </c>
      <c r="Y91" t="s">
        <v>158</v>
      </c>
      <c r="Z91" t="s">
        <v>108</v>
      </c>
      <c r="AA91">
        <v>17</v>
      </c>
      <c r="AB91">
        <v>3</v>
      </c>
      <c r="AC91">
        <v>3</v>
      </c>
      <c r="AD91">
        <v>80</v>
      </c>
      <c r="AE91">
        <v>1</v>
      </c>
      <c r="AF91">
        <v>31</v>
      </c>
      <c r="AG91">
        <v>5</v>
      </c>
      <c r="AH91">
        <v>3</v>
      </c>
      <c r="AI91">
        <v>31</v>
      </c>
      <c r="AJ91">
        <v>9</v>
      </c>
      <c r="AK91">
        <v>0</v>
      </c>
      <c r="AL91">
        <v>9</v>
      </c>
    </row>
    <row r="92" spans="1:38" x14ac:dyDescent="0.3">
      <c r="A92" t="s">
        <v>253</v>
      </c>
      <c r="B92">
        <v>52</v>
      </c>
      <c r="C92" t="s">
        <v>112</v>
      </c>
      <c r="D92" t="s">
        <v>107</v>
      </c>
      <c r="E92" t="s">
        <v>154</v>
      </c>
      <c r="F92">
        <v>319</v>
      </c>
      <c r="G92" t="s">
        <v>96</v>
      </c>
      <c r="H92">
        <v>3</v>
      </c>
      <c r="I92">
        <v>3</v>
      </c>
      <c r="J92" t="s">
        <v>155</v>
      </c>
      <c r="K92">
        <v>1</v>
      </c>
      <c r="L92">
        <v>543</v>
      </c>
      <c r="M92">
        <v>4</v>
      </c>
      <c r="N92" t="s">
        <v>161</v>
      </c>
      <c r="O92">
        <v>39</v>
      </c>
      <c r="P92">
        <v>2</v>
      </c>
      <c r="Q92">
        <v>3</v>
      </c>
      <c r="R92" t="s">
        <v>90</v>
      </c>
      <c r="S92">
        <v>3</v>
      </c>
      <c r="T92" t="s">
        <v>164</v>
      </c>
      <c r="U92">
        <v>7969</v>
      </c>
      <c r="V92" t="s">
        <v>103</v>
      </c>
      <c r="W92">
        <v>19609</v>
      </c>
      <c r="X92">
        <v>2</v>
      </c>
      <c r="Y92" t="s">
        <v>158</v>
      </c>
      <c r="Z92" t="s">
        <v>108</v>
      </c>
      <c r="AA92">
        <v>14</v>
      </c>
      <c r="AB92">
        <v>3</v>
      </c>
      <c r="AC92">
        <v>3</v>
      </c>
      <c r="AD92">
        <v>80</v>
      </c>
      <c r="AE92">
        <v>0</v>
      </c>
      <c r="AF92">
        <v>28</v>
      </c>
      <c r="AG92">
        <v>4</v>
      </c>
      <c r="AH92">
        <v>3</v>
      </c>
      <c r="AI92">
        <v>5</v>
      </c>
      <c r="AJ92">
        <v>4</v>
      </c>
      <c r="AK92">
        <v>0</v>
      </c>
      <c r="AL92">
        <v>3</v>
      </c>
    </row>
    <row r="93" spans="1:38" x14ac:dyDescent="0.3">
      <c r="A93" t="s">
        <v>254</v>
      </c>
      <c r="B93">
        <v>55</v>
      </c>
      <c r="C93" t="s">
        <v>112</v>
      </c>
      <c r="D93" t="s">
        <v>107</v>
      </c>
      <c r="E93" t="s">
        <v>154</v>
      </c>
      <c r="F93">
        <v>147</v>
      </c>
      <c r="G93" t="s">
        <v>96</v>
      </c>
      <c r="H93">
        <v>20</v>
      </c>
      <c r="I93">
        <v>2</v>
      </c>
      <c r="J93" t="s">
        <v>168</v>
      </c>
      <c r="K93">
        <v>1</v>
      </c>
      <c r="L93">
        <v>389</v>
      </c>
      <c r="M93">
        <v>2</v>
      </c>
      <c r="N93" t="s">
        <v>161</v>
      </c>
      <c r="O93">
        <v>37</v>
      </c>
      <c r="P93">
        <v>3</v>
      </c>
      <c r="Q93">
        <v>2</v>
      </c>
      <c r="R93" t="s">
        <v>88</v>
      </c>
      <c r="S93">
        <v>4</v>
      </c>
      <c r="T93" t="s">
        <v>164</v>
      </c>
      <c r="U93">
        <v>5415</v>
      </c>
      <c r="V93" t="s">
        <v>103</v>
      </c>
      <c r="W93">
        <v>15972</v>
      </c>
      <c r="X93">
        <v>3</v>
      </c>
      <c r="Y93" t="s">
        <v>158</v>
      </c>
      <c r="Z93" t="s">
        <v>108</v>
      </c>
      <c r="AA93">
        <v>19</v>
      </c>
      <c r="AB93">
        <v>3</v>
      </c>
      <c r="AC93">
        <v>4</v>
      </c>
      <c r="AD93">
        <v>80</v>
      </c>
      <c r="AE93">
        <v>1</v>
      </c>
      <c r="AF93">
        <v>12</v>
      </c>
      <c r="AG93">
        <v>4</v>
      </c>
      <c r="AH93">
        <v>3</v>
      </c>
      <c r="AI93">
        <v>10</v>
      </c>
      <c r="AJ93">
        <v>7</v>
      </c>
      <c r="AK93">
        <v>0</v>
      </c>
      <c r="AL93">
        <v>8</v>
      </c>
    </row>
    <row r="94" spans="1:38" x14ac:dyDescent="0.3">
      <c r="A94" t="s">
        <v>255</v>
      </c>
      <c r="B94">
        <v>27</v>
      </c>
      <c r="C94" t="s">
        <v>110</v>
      </c>
      <c r="D94" t="s">
        <v>107</v>
      </c>
      <c r="E94" t="s">
        <v>154</v>
      </c>
      <c r="F94">
        <v>269</v>
      </c>
      <c r="G94" t="s">
        <v>96</v>
      </c>
      <c r="H94">
        <v>5</v>
      </c>
      <c r="I94">
        <v>1</v>
      </c>
      <c r="J94" t="s">
        <v>168</v>
      </c>
      <c r="K94">
        <v>1</v>
      </c>
      <c r="L94">
        <v>844</v>
      </c>
      <c r="M94">
        <v>3</v>
      </c>
      <c r="N94" t="s">
        <v>161</v>
      </c>
      <c r="O94">
        <v>42</v>
      </c>
      <c r="P94">
        <v>2</v>
      </c>
      <c r="Q94">
        <v>3</v>
      </c>
      <c r="R94" t="s">
        <v>91</v>
      </c>
      <c r="S94">
        <v>4</v>
      </c>
      <c r="T94" t="s">
        <v>162</v>
      </c>
      <c r="U94">
        <v>12808</v>
      </c>
      <c r="V94" t="s">
        <v>101</v>
      </c>
      <c r="W94">
        <v>8842</v>
      </c>
      <c r="X94">
        <v>1</v>
      </c>
      <c r="Y94" t="s">
        <v>158</v>
      </c>
      <c r="Z94" t="s">
        <v>108</v>
      </c>
      <c r="AA94">
        <v>16</v>
      </c>
      <c r="AB94">
        <v>3</v>
      </c>
      <c r="AC94">
        <v>2</v>
      </c>
      <c r="AD94">
        <v>80</v>
      </c>
      <c r="AE94">
        <v>1</v>
      </c>
      <c r="AF94">
        <v>9</v>
      </c>
      <c r="AG94">
        <v>3</v>
      </c>
      <c r="AH94">
        <v>3</v>
      </c>
      <c r="AI94">
        <v>9</v>
      </c>
      <c r="AJ94">
        <v>8</v>
      </c>
      <c r="AK94">
        <v>0</v>
      </c>
      <c r="AL94">
        <v>8</v>
      </c>
    </row>
    <row r="95" spans="1:38" x14ac:dyDescent="0.3">
      <c r="A95" t="s">
        <v>256</v>
      </c>
      <c r="B95">
        <v>28</v>
      </c>
      <c r="C95" t="s">
        <v>110</v>
      </c>
      <c r="D95" t="s">
        <v>108</v>
      </c>
      <c r="E95" t="s">
        <v>154</v>
      </c>
      <c r="F95">
        <v>1485</v>
      </c>
      <c r="G95" t="s">
        <v>96</v>
      </c>
      <c r="H95">
        <v>12</v>
      </c>
      <c r="I95">
        <v>1</v>
      </c>
      <c r="J95" t="s">
        <v>166</v>
      </c>
      <c r="K95">
        <v>1</v>
      </c>
      <c r="L95">
        <v>1175</v>
      </c>
      <c r="M95">
        <v>3</v>
      </c>
      <c r="N95" t="s">
        <v>156</v>
      </c>
      <c r="O95">
        <v>79</v>
      </c>
      <c r="P95">
        <v>3</v>
      </c>
      <c r="Q95">
        <v>1</v>
      </c>
      <c r="R95" t="s">
        <v>88</v>
      </c>
      <c r="S95">
        <v>4</v>
      </c>
      <c r="T95" t="s">
        <v>164</v>
      </c>
      <c r="U95">
        <v>2515</v>
      </c>
      <c r="V95" t="s">
        <v>104</v>
      </c>
      <c r="W95">
        <v>22955</v>
      </c>
      <c r="X95">
        <v>1</v>
      </c>
      <c r="Y95" t="s">
        <v>158</v>
      </c>
      <c r="Z95" t="s">
        <v>108</v>
      </c>
      <c r="AA95">
        <v>11</v>
      </c>
      <c r="AB95">
        <v>3</v>
      </c>
      <c r="AC95">
        <v>4</v>
      </c>
      <c r="AD95">
        <v>80</v>
      </c>
      <c r="AE95">
        <v>0</v>
      </c>
      <c r="AF95">
        <v>1</v>
      </c>
      <c r="AG95">
        <v>4</v>
      </c>
      <c r="AH95">
        <v>2</v>
      </c>
      <c r="AI95">
        <v>1</v>
      </c>
      <c r="AJ95">
        <v>1</v>
      </c>
      <c r="AK95">
        <v>0</v>
      </c>
      <c r="AL95">
        <v>0</v>
      </c>
    </row>
    <row r="96" spans="1:38" x14ac:dyDescent="0.3">
      <c r="A96" t="s">
        <v>257</v>
      </c>
      <c r="B96">
        <v>28</v>
      </c>
      <c r="C96" t="s">
        <v>110</v>
      </c>
      <c r="D96" t="s">
        <v>108</v>
      </c>
      <c r="E96" t="s">
        <v>154</v>
      </c>
      <c r="F96">
        <v>329</v>
      </c>
      <c r="G96" t="s">
        <v>96</v>
      </c>
      <c r="H96">
        <v>24</v>
      </c>
      <c r="I96">
        <v>3</v>
      </c>
      <c r="J96" t="s">
        <v>155</v>
      </c>
      <c r="K96">
        <v>1</v>
      </c>
      <c r="L96">
        <v>1604</v>
      </c>
      <c r="M96">
        <v>3</v>
      </c>
      <c r="N96" t="s">
        <v>161</v>
      </c>
      <c r="O96">
        <v>51</v>
      </c>
      <c r="P96">
        <v>3</v>
      </c>
      <c r="Q96">
        <v>1</v>
      </c>
      <c r="R96" t="s">
        <v>88</v>
      </c>
      <c r="S96">
        <v>2</v>
      </c>
      <c r="T96" t="s">
        <v>164</v>
      </c>
      <c r="U96">
        <v>2408</v>
      </c>
      <c r="V96" t="s">
        <v>104</v>
      </c>
      <c r="W96">
        <v>7324</v>
      </c>
      <c r="X96">
        <v>1</v>
      </c>
      <c r="Y96" t="s">
        <v>158</v>
      </c>
      <c r="Z96" t="s">
        <v>108</v>
      </c>
      <c r="AA96">
        <v>17</v>
      </c>
      <c r="AB96">
        <v>3</v>
      </c>
      <c r="AC96">
        <v>3</v>
      </c>
      <c r="AD96">
        <v>80</v>
      </c>
      <c r="AE96">
        <v>3</v>
      </c>
      <c r="AF96">
        <v>1</v>
      </c>
      <c r="AG96">
        <v>3</v>
      </c>
      <c r="AH96">
        <v>3</v>
      </c>
      <c r="AI96">
        <v>1</v>
      </c>
      <c r="AJ96">
        <v>1</v>
      </c>
      <c r="AK96">
        <v>0</v>
      </c>
      <c r="AL96">
        <v>0</v>
      </c>
    </row>
    <row r="97" spans="1:38" x14ac:dyDescent="0.3">
      <c r="A97" t="s">
        <v>258</v>
      </c>
      <c r="B97">
        <v>29</v>
      </c>
      <c r="C97" t="s">
        <v>110</v>
      </c>
      <c r="D97" t="s">
        <v>107</v>
      </c>
      <c r="E97" t="s">
        <v>154</v>
      </c>
      <c r="F97">
        <v>153</v>
      </c>
      <c r="G97" t="s">
        <v>96</v>
      </c>
      <c r="H97">
        <v>15</v>
      </c>
      <c r="I97">
        <v>2</v>
      </c>
      <c r="J97" t="s">
        <v>166</v>
      </c>
      <c r="K97">
        <v>1</v>
      </c>
      <c r="L97">
        <v>15</v>
      </c>
      <c r="M97">
        <v>4</v>
      </c>
      <c r="N97" t="s">
        <v>156</v>
      </c>
      <c r="O97">
        <v>49</v>
      </c>
      <c r="P97">
        <v>2</v>
      </c>
      <c r="Q97">
        <v>2</v>
      </c>
      <c r="R97" t="s">
        <v>88</v>
      </c>
      <c r="S97">
        <v>3</v>
      </c>
      <c r="T97" t="s">
        <v>157</v>
      </c>
      <c r="U97">
        <v>4193</v>
      </c>
      <c r="V97" t="s">
        <v>104</v>
      </c>
      <c r="W97">
        <v>12682</v>
      </c>
      <c r="X97">
        <v>0</v>
      </c>
      <c r="Y97" t="s">
        <v>158</v>
      </c>
      <c r="Z97" t="s">
        <v>108</v>
      </c>
      <c r="AA97">
        <v>12</v>
      </c>
      <c r="AB97">
        <v>3</v>
      </c>
      <c r="AC97">
        <v>4</v>
      </c>
      <c r="AD97">
        <v>80</v>
      </c>
      <c r="AE97">
        <v>0</v>
      </c>
      <c r="AF97">
        <v>10</v>
      </c>
      <c r="AG97">
        <v>3</v>
      </c>
      <c r="AH97">
        <v>3</v>
      </c>
      <c r="AI97">
        <v>9</v>
      </c>
      <c r="AJ97">
        <v>5</v>
      </c>
      <c r="AK97">
        <v>0</v>
      </c>
      <c r="AL97">
        <v>8</v>
      </c>
    </row>
    <row r="98" spans="1:38" x14ac:dyDescent="0.3">
      <c r="A98" t="s">
        <v>259</v>
      </c>
      <c r="B98">
        <v>29</v>
      </c>
      <c r="C98" t="s">
        <v>110</v>
      </c>
      <c r="D98" t="s">
        <v>108</v>
      </c>
      <c r="E98" t="s">
        <v>154</v>
      </c>
      <c r="F98">
        <v>896</v>
      </c>
      <c r="G98" t="s">
        <v>96</v>
      </c>
      <c r="H98">
        <v>18</v>
      </c>
      <c r="I98">
        <v>1</v>
      </c>
      <c r="J98" t="s">
        <v>155</v>
      </c>
      <c r="K98">
        <v>1</v>
      </c>
      <c r="L98">
        <v>315</v>
      </c>
      <c r="M98">
        <v>3</v>
      </c>
      <c r="N98" t="s">
        <v>161</v>
      </c>
      <c r="O98">
        <v>86</v>
      </c>
      <c r="P98">
        <v>2</v>
      </c>
      <c r="Q98">
        <v>1</v>
      </c>
      <c r="R98" t="s">
        <v>92</v>
      </c>
      <c r="S98">
        <v>4</v>
      </c>
      <c r="T98" t="s">
        <v>157</v>
      </c>
      <c r="U98">
        <v>2389</v>
      </c>
      <c r="V98" t="s">
        <v>104</v>
      </c>
      <c r="W98">
        <v>14961</v>
      </c>
      <c r="X98">
        <v>1</v>
      </c>
      <c r="Y98" t="s">
        <v>158</v>
      </c>
      <c r="Z98" t="s">
        <v>108</v>
      </c>
      <c r="AA98">
        <v>13</v>
      </c>
      <c r="AB98">
        <v>3</v>
      </c>
      <c r="AC98">
        <v>3</v>
      </c>
      <c r="AD98">
        <v>80</v>
      </c>
      <c r="AE98">
        <v>0</v>
      </c>
      <c r="AF98">
        <v>4</v>
      </c>
      <c r="AG98">
        <v>3</v>
      </c>
      <c r="AH98">
        <v>2</v>
      </c>
      <c r="AI98">
        <v>4</v>
      </c>
      <c r="AJ98">
        <v>3</v>
      </c>
      <c r="AK98">
        <v>0</v>
      </c>
      <c r="AL98">
        <v>1</v>
      </c>
    </row>
    <row r="99" spans="1:38" x14ac:dyDescent="0.3">
      <c r="A99" t="s">
        <v>260</v>
      </c>
      <c r="B99">
        <v>29</v>
      </c>
      <c r="C99" t="s">
        <v>110</v>
      </c>
      <c r="D99" t="s">
        <v>108</v>
      </c>
      <c r="E99" t="s">
        <v>154</v>
      </c>
      <c r="F99">
        <v>318</v>
      </c>
      <c r="G99" t="s">
        <v>96</v>
      </c>
      <c r="H99">
        <v>8</v>
      </c>
      <c r="I99">
        <v>4</v>
      </c>
      <c r="J99" t="s">
        <v>175</v>
      </c>
      <c r="K99">
        <v>1</v>
      </c>
      <c r="L99">
        <v>454</v>
      </c>
      <c r="M99">
        <v>2</v>
      </c>
      <c r="N99" t="s">
        <v>161</v>
      </c>
      <c r="O99">
        <v>77</v>
      </c>
      <c r="P99">
        <v>1</v>
      </c>
      <c r="Q99">
        <v>1</v>
      </c>
      <c r="R99" t="s">
        <v>88</v>
      </c>
      <c r="S99">
        <v>1</v>
      </c>
      <c r="T99" t="s">
        <v>164</v>
      </c>
      <c r="U99">
        <v>2119</v>
      </c>
      <c r="V99" t="s">
        <v>104</v>
      </c>
      <c r="W99">
        <v>4759</v>
      </c>
      <c r="X99">
        <v>1</v>
      </c>
      <c r="Y99" t="s">
        <v>158</v>
      </c>
      <c r="Z99" t="s">
        <v>108</v>
      </c>
      <c r="AA99">
        <v>11</v>
      </c>
      <c r="AB99">
        <v>3</v>
      </c>
      <c r="AC99">
        <v>4</v>
      </c>
      <c r="AD99">
        <v>80</v>
      </c>
      <c r="AE99">
        <v>0</v>
      </c>
      <c r="AF99">
        <v>7</v>
      </c>
      <c r="AG99">
        <v>4</v>
      </c>
      <c r="AH99">
        <v>2</v>
      </c>
      <c r="AI99">
        <v>7</v>
      </c>
      <c r="AJ99">
        <v>7</v>
      </c>
      <c r="AK99">
        <v>0</v>
      </c>
      <c r="AL99">
        <v>7</v>
      </c>
    </row>
    <row r="100" spans="1:38" x14ac:dyDescent="0.3">
      <c r="A100" t="s">
        <v>261</v>
      </c>
      <c r="B100">
        <v>29</v>
      </c>
      <c r="C100" t="s">
        <v>110</v>
      </c>
      <c r="D100" t="s">
        <v>107</v>
      </c>
      <c r="E100" t="s">
        <v>154</v>
      </c>
      <c r="F100">
        <v>1378</v>
      </c>
      <c r="G100" t="s">
        <v>96</v>
      </c>
      <c r="H100">
        <v>13</v>
      </c>
      <c r="I100">
        <v>2</v>
      </c>
      <c r="J100" t="s">
        <v>175</v>
      </c>
      <c r="K100">
        <v>1</v>
      </c>
      <c r="L100">
        <v>2053</v>
      </c>
      <c r="M100">
        <v>4</v>
      </c>
      <c r="N100" t="s">
        <v>161</v>
      </c>
      <c r="O100">
        <v>46</v>
      </c>
      <c r="P100">
        <v>2</v>
      </c>
      <c r="Q100">
        <v>2</v>
      </c>
      <c r="R100" t="s">
        <v>88</v>
      </c>
      <c r="S100">
        <v>2</v>
      </c>
      <c r="T100" t="s">
        <v>164</v>
      </c>
      <c r="U100">
        <v>4025</v>
      </c>
      <c r="V100" t="s">
        <v>104</v>
      </c>
      <c r="W100">
        <v>23679</v>
      </c>
      <c r="X100">
        <v>4</v>
      </c>
      <c r="Y100" t="s">
        <v>158</v>
      </c>
      <c r="Z100" t="s">
        <v>108</v>
      </c>
      <c r="AA100">
        <v>13</v>
      </c>
      <c r="AB100">
        <v>3</v>
      </c>
      <c r="AC100">
        <v>1</v>
      </c>
      <c r="AD100">
        <v>80</v>
      </c>
      <c r="AE100">
        <v>1</v>
      </c>
      <c r="AF100">
        <v>10</v>
      </c>
      <c r="AG100">
        <v>2</v>
      </c>
      <c r="AH100">
        <v>3</v>
      </c>
      <c r="AI100">
        <v>4</v>
      </c>
      <c r="AJ100">
        <v>3</v>
      </c>
      <c r="AK100">
        <v>0</v>
      </c>
      <c r="AL100">
        <v>3</v>
      </c>
    </row>
    <row r="101" spans="1:38" x14ac:dyDescent="0.3">
      <c r="A101" t="s">
        <v>262</v>
      </c>
      <c r="B101">
        <v>31</v>
      </c>
      <c r="C101" t="s">
        <v>110</v>
      </c>
      <c r="D101" t="s">
        <v>107</v>
      </c>
      <c r="E101" t="s">
        <v>154</v>
      </c>
      <c r="F101">
        <v>1222</v>
      </c>
      <c r="G101" t="s">
        <v>96</v>
      </c>
      <c r="H101">
        <v>11</v>
      </c>
      <c r="I101">
        <v>4</v>
      </c>
      <c r="J101" t="s">
        <v>166</v>
      </c>
      <c r="K101">
        <v>1</v>
      </c>
      <c r="L101">
        <v>895</v>
      </c>
      <c r="M101">
        <v>4</v>
      </c>
      <c r="N101" t="s">
        <v>161</v>
      </c>
      <c r="O101">
        <v>48</v>
      </c>
      <c r="P101">
        <v>3</v>
      </c>
      <c r="Q101">
        <v>1</v>
      </c>
      <c r="R101" t="s">
        <v>92</v>
      </c>
      <c r="S101">
        <v>4</v>
      </c>
      <c r="T101" t="s">
        <v>164</v>
      </c>
      <c r="U101">
        <v>2356</v>
      </c>
      <c r="V101" t="s">
        <v>104</v>
      </c>
      <c r="W101">
        <v>14871</v>
      </c>
      <c r="X101">
        <v>3</v>
      </c>
      <c r="Y101" t="s">
        <v>158</v>
      </c>
      <c r="Z101" t="s">
        <v>108</v>
      </c>
      <c r="AA101">
        <v>19</v>
      </c>
      <c r="AB101">
        <v>3</v>
      </c>
      <c r="AC101">
        <v>2</v>
      </c>
      <c r="AD101">
        <v>80</v>
      </c>
      <c r="AE101">
        <v>1</v>
      </c>
      <c r="AF101">
        <v>8</v>
      </c>
      <c r="AG101">
        <v>2</v>
      </c>
      <c r="AH101">
        <v>3</v>
      </c>
      <c r="AI101">
        <v>6</v>
      </c>
      <c r="AJ101">
        <v>4</v>
      </c>
      <c r="AK101">
        <v>0</v>
      </c>
      <c r="AL101">
        <v>2</v>
      </c>
    </row>
    <row r="102" spans="1:38" x14ac:dyDescent="0.3">
      <c r="A102" t="s">
        <v>263</v>
      </c>
      <c r="B102">
        <v>31</v>
      </c>
      <c r="C102" t="s">
        <v>110</v>
      </c>
      <c r="D102" t="s">
        <v>107</v>
      </c>
      <c r="E102" t="s">
        <v>154</v>
      </c>
      <c r="F102">
        <v>1332</v>
      </c>
      <c r="G102" t="s">
        <v>96</v>
      </c>
      <c r="H102">
        <v>11</v>
      </c>
      <c r="I102">
        <v>2</v>
      </c>
      <c r="J102" t="s">
        <v>155</v>
      </c>
      <c r="K102">
        <v>1</v>
      </c>
      <c r="L102">
        <v>1251</v>
      </c>
      <c r="M102">
        <v>3</v>
      </c>
      <c r="N102" t="s">
        <v>161</v>
      </c>
      <c r="O102">
        <v>80</v>
      </c>
      <c r="P102">
        <v>3</v>
      </c>
      <c r="Q102">
        <v>2</v>
      </c>
      <c r="R102" t="s">
        <v>86</v>
      </c>
      <c r="S102">
        <v>1</v>
      </c>
      <c r="T102" t="s">
        <v>164</v>
      </c>
      <c r="U102">
        <v>6833</v>
      </c>
      <c r="V102" t="s">
        <v>103</v>
      </c>
      <c r="W102">
        <v>17089</v>
      </c>
      <c r="X102">
        <v>1</v>
      </c>
      <c r="Y102" t="s">
        <v>158</v>
      </c>
      <c r="Z102" t="s">
        <v>108</v>
      </c>
      <c r="AA102">
        <v>12</v>
      </c>
      <c r="AB102">
        <v>3</v>
      </c>
      <c r="AC102">
        <v>4</v>
      </c>
      <c r="AD102">
        <v>80</v>
      </c>
      <c r="AE102">
        <v>0</v>
      </c>
      <c r="AF102">
        <v>6</v>
      </c>
      <c r="AG102">
        <v>2</v>
      </c>
      <c r="AH102">
        <v>2</v>
      </c>
      <c r="AI102">
        <v>6</v>
      </c>
      <c r="AJ102">
        <v>5</v>
      </c>
      <c r="AK102">
        <v>0</v>
      </c>
      <c r="AL102">
        <v>1</v>
      </c>
    </row>
    <row r="103" spans="1:38" x14ac:dyDescent="0.3">
      <c r="A103" t="s">
        <v>264</v>
      </c>
      <c r="B103">
        <v>32</v>
      </c>
      <c r="C103" t="s">
        <v>110</v>
      </c>
      <c r="D103" t="s">
        <v>107</v>
      </c>
      <c r="E103" t="s">
        <v>154</v>
      </c>
      <c r="F103">
        <v>646</v>
      </c>
      <c r="G103" t="s">
        <v>96</v>
      </c>
      <c r="H103">
        <v>9</v>
      </c>
      <c r="I103">
        <v>4</v>
      </c>
      <c r="J103" t="s">
        <v>166</v>
      </c>
      <c r="K103">
        <v>1</v>
      </c>
      <c r="L103">
        <v>679</v>
      </c>
      <c r="M103">
        <v>1</v>
      </c>
      <c r="N103" t="s">
        <v>156</v>
      </c>
      <c r="O103">
        <v>92</v>
      </c>
      <c r="P103">
        <v>3</v>
      </c>
      <c r="Q103">
        <v>2</v>
      </c>
      <c r="R103" t="s">
        <v>92</v>
      </c>
      <c r="S103">
        <v>4</v>
      </c>
      <c r="T103" t="s">
        <v>164</v>
      </c>
      <c r="U103">
        <v>6322</v>
      </c>
      <c r="V103" t="s">
        <v>103</v>
      </c>
      <c r="W103">
        <v>18089</v>
      </c>
      <c r="X103">
        <v>1</v>
      </c>
      <c r="Y103" t="s">
        <v>158</v>
      </c>
      <c r="Z103" t="s">
        <v>108</v>
      </c>
      <c r="AA103">
        <v>12</v>
      </c>
      <c r="AB103">
        <v>3</v>
      </c>
      <c r="AC103">
        <v>4</v>
      </c>
      <c r="AD103">
        <v>80</v>
      </c>
      <c r="AE103">
        <v>1</v>
      </c>
      <c r="AF103">
        <v>6</v>
      </c>
      <c r="AG103">
        <v>2</v>
      </c>
      <c r="AH103">
        <v>2</v>
      </c>
      <c r="AI103">
        <v>6</v>
      </c>
      <c r="AJ103">
        <v>4</v>
      </c>
      <c r="AK103">
        <v>0</v>
      </c>
      <c r="AL103">
        <v>5</v>
      </c>
    </row>
    <row r="104" spans="1:38" x14ac:dyDescent="0.3">
      <c r="A104" t="s">
        <v>265</v>
      </c>
      <c r="B104">
        <v>33</v>
      </c>
      <c r="C104" t="s">
        <v>110</v>
      </c>
      <c r="D104" t="s">
        <v>108</v>
      </c>
      <c r="E104" t="s">
        <v>154</v>
      </c>
      <c r="F104">
        <v>813</v>
      </c>
      <c r="G104" t="s">
        <v>96</v>
      </c>
      <c r="H104">
        <v>14</v>
      </c>
      <c r="I104">
        <v>3</v>
      </c>
      <c r="J104" t="s">
        <v>155</v>
      </c>
      <c r="K104">
        <v>1</v>
      </c>
      <c r="L104">
        <v>325</v>
      </c>
      <c r="M104">
        <v>3</v>
      </c>
      <c r="N104" t="s">
        <v>161</v>
      </c>
      <c r="O104">
        <v>58</v>
      </c>
      <c r="P104">
        <v>3</v>
      </c>
      <c r="Q104">
        <v>1</v>
      </c>
      <c r="R104" t="s">
        <v>88</v>
      </c>
      <c r="S104">
        <v>4</v>
      </c>
      <c r="T104" t="s">
        <v>164</v>
      </c>
      <c r="U104">
        <v>2436</v>
      </c>
      <c r="V104" t="s">
        <v>104</v>
      </c>
      <c r="W104">
        <v>22149</v>
      </c>
      <c r="X104">
        <v>5</v>
      </c>
      <c r="Y104" t="s">
        <v>158</v>
      </c>
      <c r="Z104" t="s">
        <v>108</v>
      </c>
      <c r="AA104">
        <v>13</v>
      </c>
      <c r="AB104">
        <v>3</v>
      </c>
      <c r="AC104">
        <v>3</v>
      </c>
      <c r="AD104">
        <v>80</v>
      </c>
      <c r="AE104">
        <v>1</v>
      </c>
      <c r="AF104">
        <v>8</v>
      </c>
      <c r="AG104">
        <v>2</v>
      </c>
      <c r="AH104">
        <v>1</v>
      </c>
      <c r="AI104">
        <v>5</v>
      </c>
      <c r="AJ104">
        <v>4</v>
      </c>
      <c r="AK104">
        <v>0</v>
      </c>
      <c r="AL104">
        <v>4</v>
      </c>
    </row>
    <row r="105" spans="1:38" x14ac:dyDescent="0.3">
      <c r="A105" t="s">
        <v>266</v>
      </c>
      <c r="B105">
        <v>35</v>
      </c>
      <c r="C105" t="s">
        <v>110</v>
      </c>
      <c r="D105" t="s">
        <v>107</v>
      </c>
      <c r="E105" t="s">
        <v>154</v>
      </c>
      <c r="F105">
        <v>1276</v>
      </c>
      <c r="G105" t="s">
        <v>96</v>
      </c>
      <c r="H105">
        <v>16</v>
      </c>
      <c r="I105">
        <v>3</v>
      </c>
      <c r="J105" t="s">
        <v>166</v>
      </c>
      <c r="K105">
        <v>1</v>
      </c>
      <c r="L105">
        <v>586</v>
      </c>
      <c r="M105">
        <v>4</v>
      </c>
      <c r="N105" t="s">
        <v>161</v>
      </c>
      <c r="O105">
        <v>72</v>
      </c>
      <c r="P105">
        <v>3</v>
      </c>
      <c r="Q105">
        <v>3</v>
      </c>
      <c r="R105" t="s">
        <v>86</v>
      </c>
      <c r="S105">
        <v>3</v>
      </c>
      <c r="T105" t="s">
        <v>164</v>
      </c>
      <c r="U105">
        <v>7632</v>
      </c>
      <c r="V105" t="s">
        <v>103</v>
      </c>
      <c r="W105">
        <v>14295</v>
      </c>
      <c r="X105">
        <v>4</v>
      </c>
      <c r="Y105" t="s">
        <v>158</v>
      </c>
      <c r="Z105" t="s">
        <v>108</v>
      </c>
      <c r="AA105">
        <v>12</v>
      </c>
      <c r="AB105">
        <v>3</v>
      </c>
      <c r="AC105">
        <v>3</v>
      </c>
      <c r="AD105">
        <v>80</v>
      </c>
      <c r="AE105">
        <v>0</v>
      </c>
      <c r="AF105">
        <v>10</v>
      </c>
      <c r="AG105">
        <v>2</v>
      </c>
      <c r="AH105">
        <v>3</v>
      </c>
      <c r="AI105">
        <v>8</v>
      </c>
      <c r="AJ105">
        <v>7</v>
      </c>
      <c r="AK105">
        <v>0</v>
      </c>
      <c r="AL105">
        <v>0</v>
      </c>
    </row>
    <row r="106" spans="1:38" x14ac:dyDescent="0.3">
      <c r="A106" t="s">
        <v>267</v>
      </c>
      <c r="B106">
        <v>30</v>
      </c>
      <c r="C106" t="s">
        <v>110</v>
      </c>
      <c r="D106" t="s">
        <v>107</v>
      </c>
      <c r="E106" t="s">
        <v>154</v>
      </c>
      <c r="F106">
        <v>634</v>
      </c>
      <c r="G106" t="s">
        <v>96</v>
      </c>
      <c r="H106">
        <v>17</v>
      </c>
      <c r="I106">
        <v>4</v>
      </c>
      <c r="J106" t="s">
        <v>155</v>
      </c>
      <c r="K106">
        <v>1</v>
      </c>
      <c r="L106">
        <v>1321</v>
      </c>
      <c r="M106">
        <v>2</v>
      </c>
      <c r="N106" t="s">
        <v>156</v>
      </c>
      <c r="O106">
        <v>95</v>
      </c>
      <c r="P106">
        <v>3</v>
      </c>
      <c r="Q106">
        <v>3</v>
      </c>
      <c r="R106" t="s">
        <v>89</v>
      </c>
      <c r="S106">
        <v>1</v>
      </c>
      <c r="T106" t="s">
        <v>164</v>
      </c>
      <c r="U106">
        <v>11916</v>
      </c>
      <c r="V106" t="s">
        <v>101</v>
      </c>
      <c r="W106">
        <v>25927</v>
      </c>
      <c r="X106">
        <v>1</v>
      </c>
      <c r="Y106" t="s">
        <v>158</v>
      </c>
      <c r="Z106" t="s">
        <v>108</v>
      </c>
      <c r="AA106">
        <v>23</v>
      </c>
      <c r="AB106">
        <v>4</v>
      </c>
      <c r="AC106">
        <v>4</v>
      </c>
      <c r="AD106">
        <v>80</v>
      </c>
      <c r="AE106">
        <v>2</v>
      </c>
      <c r="AF106">
        <v>9</v>
      </c>
      <c r="AG106">
        <v>2</v>
      </c>
      <c r="AH106">
        <v>3</v>
      </c>
      <c r="AI106">
        <v>9</v>
      </c>
      <c r="AJ106">
        <v>1</v>
      </c>
      <c r="AK106">
        <v>0</v>
      </c>
      <c r="AL106">
        <v>8</v>
      </c>
    </row>
    <row r="107" spans="1:38" x14ac:dyDescent="0.3">
      <c r="A107" t="s">
        <v>268</v>
      </c>
      <c r="B107">
        <v>35</v>
      </c>
      <c r="C107" t="s">
        <v>110</v>
      </c>
      <c r="D107" t="s">
        <v>107</v>
      </c>
      <c r="E107" t="s">
        <v>154</v>
      </c>
      <c r="F107">
        <v>1137</v>
      </c>
      <c r="G107" t="s">
        <v>96</v>
      </c>
      <c r="H107">
        <v>21</v>
      </c>
      <c r="I107">
        <v>1</v>
      </c>
      <c r="J107" t="s">
        <v>166</v>
      </c>
      <c r="K107">
        <v>1</v>
      </c>
      <c r="L107">
        <v>942</v>
      </c>
      <c r="M107">
        <v>4</v>
      </c>
      <c r="N107" t="s">
        <v>156</v>
      </c>
      <c r="O107">
        <v>51</v>
      </c>
      <c r="P107">
        <v>3</v>
      </c>
      <c r="Q107">
        <v>2</v>
      </c>
      <c r="R107" t="s">
        <v>86</v>
      </c>
      <c r="S107">
        <v>4</v>
      </c>
      <c r="T107" t="s">
        <v>164</v>
      </c>
      <c r="U107">
        <v>4014</v>
      </c>
      <c r="V107" t="s">
        <v>104</v>
      </c>
      <c r="W107">
        <v>19170</v>
      </c>
      <c r="X107">
        <v>1</v>
      </c>
      <c r="Y107" t="s">
        <v>158</v>
      </c>
      <c r="Z107" t="s">
        <v>108</v>
      </c>
      <c r="AA107">
        <v>25</v>
      </c>
      <c r="AB107">
        <v>4</v>
      </c>
      <c r="AC107">
        <v>4</v>
      </c>
      <c r="AD107">
        <v>80</v>
      </c>
      <c r="AE107">
        <v>1</v>
      </c>
      <c r="AF107">
        <v>10</v>
      </c>
      <c r="AG107">
        <v>2</v>
      </c>
      <c r="AH107">
        <v>1</v>
      </c>
      <c r="AI107">
        <v>10</v>
      </c>
      <c r="AJ107">
        <v>6</v>
      </c>
      <c r="AK107">
        <v>0</v>
      </c>
      <c r="AL107">
        <v>7</v>
      </c>
    </row>
    <row r="108" spans="1:38" x14ac:dyDescent="0.3">
      <c r="A108" t="s">
        <v>269</v>
      </c>
      <c r="B108">
        <v>27</v>
      </c>
      <c r="C108" t="s">
        <v>110</v>
      </c>
      <c r="D108" t="s">
        <v>107</v>
      </c>
      <c r="E108" t="s">
        <v>160</v>
      </c>
      <c r="F108">
        <v>1450</v>
      </c>
      <c r="G108" t="s">
        <v>96</v>
      </c>
      <c r="H108">
        <v>3</v>
      </c>
      <c r="I108">
        <v>3</v>
      </c>
      <c r="J108" t="s">
        <v>155</v>
      </c>
      <c r="K108">
        <v>1</v>
      </c>
      <c r="L108">
        <v>224</v>
      </c>
      <c r="M108">
        <v>3</v>
      </c>
      <c r="N108" t="s">
        <v>161</v>
      </c>
      <c r="O108">
        <v>79</v>
      </c>
      <c r="P108">
        <v>2</v>
      </c>
      <c r="Q108">
        <v>1</v>
      </c>
      <c r="R108" t="s">
        <v>92</v>
      </c>
      <c r="S108">
        <v>3</v>
      </c>
      <c r="T108" t="s">
        <v>162</v>
      </c>
      <c r="U108">
        <v>2566</v>
      </c>
      <c r="V108" t="s">
        <v>104</v>
      </c>
      <c r="W108">
        <v>25326</v>
      </c>
      <c r="X108">
        <v>1</v>
      </c>
      <c r="Y108" t="s">
        <v>158</v>
      </c>
      <c r="Z108" t="s">
        <v>108</v>
      </c>
      <c r="AA108">
        <v>15</v>
      </c>
      <c r="AB108">
        <v>3</v>
      </c>
      <c r="AC108">
        <v>4</v>
      </c>
      <c r="AD108">
        <v>80</v>
      </c>
      <c r="AE108">
        <v>1</v>
      </c>
      <c r="AF108">
        <v>1</v>
      </c>
      <c r="AG108">
        <v>2</v>
      </c>
      <c r="AH108">
        <v>2</v>
      </c>
      <c r="AI108">
        <v>1</v>
      </c>
      <c r="AJ108">
        <v>1</v>
      </c>
      <c r="AK108">
        <v>0</v>
      </c>
      <c r="AL108">
        <v>1</v>
      </c>
    </row>
    <row r="109" spans="1:38" x14ac:dyDescent="0.3">
      <c r="A109" t="s">
        <v>270</v>
      </c>
      <c r="B109">
        <v>27</v>
      </c>
      <c r="C109" t="s">
        <v>110</v>
      </c>
      <c r="D109" t="s">
        <v>107</v>
      </c>
      <c r="E109" t="s">
        <v>171</v>
      </c>
      <c r="F109">
        <v>1297</v>
      </c>
      <c r="G109" t="s">
        <v>96</v>
      </c>
      <c r="H109">
        <v>5</v>
      </c>
      <c r="I109">
        <v>2</v>
      </c>
      <c r="J109" t="s">
        <v>166</v>
      </c>
      <c r="K109">
        <v>1</v>
      </c>
      <c r="L109">
        <v>1850</v>
      </c>
      <c r="M109">
        <v>4</v>
      </c>
      <c r="N109" t="s">
        <v>156</v>
      </c>
      <c r="O109">
        <v>53</v>
      </c>
      <c r="P109">
        <v>3</v>
      </c>
      <c r="Q109">
        <v>1</v>
      </c>
      <c r="R109" t="s">
        <v>88</v>
      </c>
      <c r="S109">
        <v>4</v>
      </c>
      <c r="T109" t="s">
        <v>157</v>
      </c>
      <c r="U109">
        <v>2379</v>
      </c>
      <c r="V109" t="s">
        <v>104</v>
      </c>
      <c r="W109">
        <v>19826</v>
      </c>
      <c r="X109">
        <v>0</v>
      </c>
      <c r="Y109" t="s">
        <v>158</v>
      </c>
      <c r="Z109" t="s">
        <v>108</v>
      </c>
      <c r="AA109">
        <v>14</v>
      </c>
      <c r="AB109">
        <v>3</v>
      </c>
      <c r="AC109">
        <v>3</v>
      </c>
      <c r="AD109">
        <v>80</v>
      </c>
      <c r="AE109">
        <v>0</v>
      </c>
      <c r="AF109">
        <v>6</v>
      </c>
      <c r="AG109">
        <v>3</v>
      </c>
      <c r="AH109">
        <v>2</v>
      </c>
      <c r="AI109">
        <v>5</v>
      </c>
      <c r="AJ109">
        <v>4</v>
      </c>
      <c r="AK109">
        <v>0</v>
      </c>
      <c r="AL109">
        <v>2</v>
      </c>
    </row>
    <row r="110" spans="1:38" x14ac:dyDescent="0.3">
      <c r="A110" t="s">
        <v>271</v>
      </c>
      <c r="B110">
        <v>28</v>
      </c>
      <c r="C110" t="s">
        <v>110</v>
      </c>
      <c r="D110" t="s">
        <v>107</v>
      </c>
      <c r="E110" t="s">
        <v>171</v>
      </c>
      <c r="F110">
        <v>773</v>
      </c>
      <c r="G110" t="s">
        <v>96</v>
      </c>
      <c r="H110">
        <v>6</v>
      </c>
      <c r="I110">
        <v>3</v>
      </c>
      <c r="J110" t="s">
        <v>166</v>
      </c>
      <c r="K110">
        <v>1</v>
      </c>
      <c r="L110">
        <v>1154</v>
      </c>
      <c r="M110">
        <v>3</v>
      </c>
      <c r="N110" t="s">
        <v>161</v>
      </c>
      <c r="O110">
        <v>39</v>
      </c>
      <c r="P110">
        <v>2</v>
      </c>
      <c r="Q110">
        <v>1</v>
      </c>
      <c r="R110" t="s">
        <v>92</v>
      </c>
      <c r="S110">
        <v>3</v>
      </c>
      <c r="T110" t="s">
        <v>162</v>
      </c>
      <c r="U110">
        <v>2703</v>
      </c>
      <c r="V110" t="s">
        <v>104</v>
      </c>
      <c r="W110">
        <v>22088</v>
      </c>
      <c r="X110">
        <v>1</v>
      </c>
      <c r="Y110" t="s">
        <v>158</v>
      </c>
      <c r="Z110" t="s">
        <v>108</v>
      </c>
      <c r="AA110">
        <v>14</v>
      </c>
      <c r="AB110">
        <v>3</v>
      </c>
      <c r="AC110">
        <v>4</v>
      </c>
      <c r="AD110">
        <v>80</v>
      </c>
      <c r="AE110">
        <v>1</v>
      </c>
      <c r="AF110">
        <v>3</v>
      </c>
      <c r="AG110">
        <v>2</v>
      </c>
      <c r="AH110">
        <v>3</v>
      </c>
      <c r="AI110">
        <v>3</v>
      </c>
      <c r="AJ110">
        <v>1</v>
      </c>
      <c r="AK110">
        <v>0</v>
      </c>
      <c r="AL110">
        <v>2</v>
      </c>
    </row>
    <row r="111" spans="1:38" x14ac:dyDescent="0.3">
      <c r="A111" t="s">
        <v>272</v>
      </c>
      <c r="B111">
        <v>32</v>
      </c>
      <c r="C111" t="s">
        <v>110</v>
      </c>
      <c r="D111" t="s">
        <v>107</v>
      </c>
      <c r="E111" t="s">
        <v>171</v>
      </c>
      <c r="F111">
        <v>1316</v>
      </c>
      <c r="G111" t="s">
        <v>96</v>
      </c>
      <c r="H111">
        <v>2</v>
      </c>
      <c r="I111">
        <v>2</v>
      </c>
      <c r="J111" t="s">
        <v>166</v>
      </c>
      <c r="K111">
        <v>1</v>
      </c>
      <c r="L111">
        <v>1235</v>
      </c>
      <c r="M111">
        <v>4</v>
      </c>
      <c r="N111" t="s">
        <v>156</v>
      </c>
      <c r="O111">
        <v>38</v>
      </c>
      <c r="P111">
        <v>3</v>
      </c>
      <c r="Q111">
        <v>2</v>
      </c>
      <c r="R111" t="s">
        <v>92</v>
      </c>
      <c r="S111">
        <v>3</v>
      </c>
      <c r="T111" t="s">
        <v>157</v>
      </c>
      <c r="U111">
        <v>4998</v>
      </c>
      <c r="V111" t="s">
        <v>104</v>
      </c>
      <c r="W111">
        <v>2338</v>
      </c>
      <c r="X111">
        <v>4</v>
      </c>
      <c r="Y111" t="s">
        <v>158</v>
      </c>
      <c r="Z111" t="s">
        <v>108</v>
      </c>
      <c r="AA111">
        <v>14</v>
      </c>
      <c r="AB111">
        <v>3</v>
      </c>
      <c r="AC111">
        <v>4</v>
      </c>
      <c r="AD111">
        <v>80</v>
      </c>
      <c r="AE111">
        <v>0</v>
      </c>
      <c r="AF111">
        <v>10</v>
      </c>
      <c r="AG111">
        <v>2</v>
      </c>
      <c r="AH111">
        <v>3</v>
      </c>
      <c r="AI111">
        <v>8</v>
      </c>
      <c r="AJ111">
        <v>7</v>
      </c>
      <c r="AK111">
        <v>0</v>
      </c>
      <c r="AL111">
        <v>7</v>
      </c>
    </row>
    <row r="112" spans="1:38" x14ac:dyDescent="0.3">
      <c r="A112" t="s">
        <v>273</v>
      </c>
      <c r="B112">
        <v>32</v>
      </c>
      <c r="C112" t="s">
        <v>110</v>
      </c>
      <c r="D112" t="s">
        <v>108</v>
      </c>
      <c r="E112" t="s">
        <v>171</v>
      </c>
      <c r="F112">
        <v>238</v>
      </c>
      <c r="G112" t="s">
        <v>96</v>
      </c>
      <c r="H112">
        <v>5</v>
      </c>
      <c r="I112">
        <v>2</v>
      </c>
      <c r="J112" t="s">
        <v>166</v>
      </c>
      <c r="K112">
        <v>1</v>
      </c>
      <c r="L112">
        <v>1939</v>
      </c>
      <c r="M112">
        <v>1</v>
      </c>
      <c r="N112" t="s">
        <v>156</v>
      </c>
      <c r="O112">
        <v>47</v>
      </c>
      <c r="P112">
        <v>4</v>
      </c>
      <c r="Q112">
        <v>1</v>
      </c>
      <c r="R112" t="s">
        <v>92</v>
      </c>
      <c r="S112">
        <v>3</v>
      </c>
      <c r="T112" t="s">
        <v>157</v>
      </c>
      <c r="U112">
        <v>2432</v>
      </c>
      <c r="V112" t="s">
        <v>104</v>
      </c>
      <c r="W112">
        <v>15318</v>
      </c>
      <c r="X112">
        <v>3</v>
      </c>
      <c r="Y112" t="s">
        <v>158</v>
      </c>
      <c r="Z112" t="s">
        <v>108</v>
      </c>
      <c r="AA112">
        <v>14</v>
      </c>
      <c r="AB112">
        <v>3</v>
      </c>
      <c r="AC112">
        <v>1</v>
      </c>
      <c r="AD112">
        <v>80</v>
      </c>
      <c r="AE112">
        <v>0</v>
      </c>
      <c r="AF112">
        <v>8</v>
      </c>
      <c r="AG112">
        <v>2</v>
      </c>
      <c r="AH112">
        <v>3</v>
      </c>
      <c r="AI112">
        <v>4</v>
      </c>
      <c r="AJ112">
        <v>1</v>
      </c>
      <c r="AK112">
        <v>0</v>
      </c>
      <c r="AL112">
        <v>3</v>
      </c>
    </row>
    <row r="113" spans="1:38" x14ac:dyDescent="0.3">
      <c r="A113" t="s">
        <v>274</v>
      </c>
      <c r="B113">
        <v>34</v>
      </c>
      <c r="C113" t="s">
        <v>110</v>
      </c>
      <c r="D113" t="s">
        <v>108</v>
      </c>
      <c r="E113" t="s">
        <v>171</v>
      </c>
      <c r="F113">
        <v>658</v>
      </c>
      <c r="G113" t="s">
        <v>96</v>
      </c>
      <c r="H113">
        <v>7</v>
      </c>
      <c r="I113">
        <v>3</v>
      </c>
      <c r="J113" t="s">
        <v>166</v>
      </c>
      <c r="K113">
        <v>1</v>
      </c>
      <c r="L113">
        <v>147</v>
      </c>
      <c r="M113">
        <v>1</v>
      </c>
      <c r="N113" t="s">
        <v>161</v>
      </c>
      <c r="O113">
        <v>66</v>
      </c>
      <c r="P113">
        <v>1</v>
      </c>
      <c r="Q113">
        <v>2</v>
      </c>
      <c r="R113" t="s">
        <v>88</v>
      </c>
      <c r="S113">
        <v>3</v>
      </c>
      <c r="T113" t="s">
        <v>157</v>
      </c>
      <c r="U113">
        <v>6074</v>
      </c>
      <c r="V113" t="s">
        <v>103</v>
      </c>
      <c r="W113">
        <v>22887</v>
      </c>
      <c r="X113">
        <v>1</v>
      </c>
      <c r="Y113" t="s">
        <v>158</v>
      </c>
      <c r="Z113" t="s">
        <v>108</v>
      </c>
      <c r="AA113">
        <v>24</v>
      </c>
      <c r="AB113">
        <v>4</v>
      </c>
      <c r="AC113">
        <v>4</v>
      </c>
      <c r="AD113">
        <v>80</v>
      </c>
      <c r="AE113">
        <v>0</v>
      </c>
      <c r="AF113">
        <v>9</v>
      </c>
      <c r="AG113">
        <v>3</v>
      </c>
      <c r="AH113">
        <v>3</v>
      </c>
      <c r="AI113">
        <v>9</v>
      </c>
      <c r="AJ113">
        <v>7</v>
      </c>
      <c r="AK113">
        <v>0</v>
      </c>
      <c r="AL113">
        <v>6</v>
      </c>
    </row>
    <row r="114" spans="1:38" x14ac:dyDescent="0.3">
      <c r="A114" t="s">
        <v>275</v>
      </c>
      <c r="B114">
        <v>20</v>
      </c>
      <c r="C114" t="s">
        <v>109</v>
      </c>
      <c r="D114" t="s">
        <v>108</v>
      </c>
      <c r="E114" t="s">
        <v>171</v>
      </c>
      <c r="F114">
        <v>871</v>
      </c>
      <c r="G114" t="s">
        <v>96</v>
      </c>
      <c r="H114">
        <v>6</v>
      </c>
      <c r="I114">
        <v>3</v>
      </c>
      <c r="J114" t="s">
        <v>166</v>
      </c>
      <c r="K114">
        <v>1</v>
      </c>
      <c r="L114">
        <v>137</v>
      </c>
      <c r="M114">
        <v>4</v>
      </c>
      <c r="N114" t="s">
        <v>156</v>
      </c>
      <c r="O114">
        <v>66</v>
      </c>
      <c r="P114">
        <v>2</v>
      </c>
      <c r="Q114">
        <v>1</v>
      </c>
      <c r="R114" t="s">
        <v>88</v>
      </c>
      <c r="S114">
        <v>4</v>
      </c>
      <c r="T114" t="s">
        <v>157</v>
      </c>
      <c r="U114">
        <v>2926</v>
      </c>
      <c r="V114" t="s">
        <v>104</v>
      </c>
      <c r="W114">
        <v>19783</v>
      </c>
      <c r="X114">
        <v>1</v>
      </c>
      <c r="Y114" t="s">
        <v>158</v>
      </c>
      <c r="Z114" t="s">
        <v>108</v>
      </c>
      <c r="AA114">
        <v>18</v>
      </c>
      <c r="AB114">
        <v>3</v>
      </c>
      <c r="AC114">
        <v>2</v>
      </c>
      <c r="AD114">
        <v>80</v>
      </c>
      <c r="AE114">
        <v>0</v>
      </c>
      <c r="AF114">
        <v>1</v>
      </c>
      <c r="AG114">
        <v>5</v>
      </c>
      <c r="AH114">
        <v>3</v>
      </c>
      <c r="AI114">
        <v>1</v>
      </c>
      <c r="AJ114">
        <v>0</v>
      </c>
      <c r="AK114">
        <v>1</v>
      </c>
      <c r="AL114">
        <v>0</v>
      </c>
    </row>
    <row r="115" spans="1:38" x14ac:dyDescent="0.3">
      <c r="A115" t="s">
        <v>276</v>
      </c>
      <c r="B115">
        <v>22</v>
      </c>
      <c r="C115" t="s">
        <v>109</v>
      </c>
      <c r="D115" t="s">
        <v>107</v>
      </c>
      <c r="E115" t="s">
        <v>160</v>
      </c>
      <c r="F115">
        <v>457</v>
      </c>
      <c r="G115" t="s">
        <v>96</v>
      </c>
      <c r="H115">
        <v>26</v>
      </c>
      <c r="I115">
        <v>2</v>
      </c>
      <c r="J115" t="s">
        <v>175</v>
      </c>
      <c r="K115">
        <v>1</v>
      </c>
      <c r="L115">
        <v>1605</v>
      </c>
      <c r="M115">
        <v>2</v>
      </c>
      <c r="N115" t="s">
        <v>156</v>
      </c>
      <c r="O115">
        <v>85</v>
      </c>
      <c r="P115">
        <v>2</v>
      </c>
      <c r="Q115">
        <v>1</v>
      </c>
      <c r="R115" t="s">
        <v>92</v>
      </c>
      <c r="S115">
        <v>3</v>
      </c>
      <c r="T115" t="s">
        <v>164</v>
      </c>
      <c r="U115">
        <v>2814</v>
      </c>
      <c r="V115" t="s">
        <v>104</v>
      </c>
      <c r="W115">
        <v>10293</v>
      </c>
      <c r="X115">
        <v>1</v>
      </c>
      <c r="Y115" t="s">
        <v>158</v>
      </c>
      <c r="Z115" t="s">
        <v>108</v>
      </c>
      <c r="AA115">
        <v>14</v>
      </c>
      <c r="AB115">
        <v>3</v>
      </c>
      <c r="AC115">
        <v>2</v>
      </c>
      <c r="AD115">
        <v>80</v>
      </c>
      <c r="AE115">
        <v>0</v>
      </c>
      <c r="AF115">
        <v>4</v>
      </c>
      <c r="AG115">
        <v>2</v>
      </c>
      <c r="AH115">
        <v>2</v>
      </c>
      <c r="AI115">
        <v>4</v>
      </c>
      <c r="AJ115">
        <v>2</v>
      </c>
      <c r="AK115">
        <v>1</v>
      </c>
      <c r="AL115">
        <v>3</v>
      </c>
    </row>
    <row r="116" spans="1:38" x14ac:dyDescent="0.3">
      <c r="A116" t="s">
        <v>277</v>
      </c>
      <c r="B116">
        <v>24</v>
      </c>
      <c r="C116" t="s">
        <v>109</v>
      </c>
      <c r="D116" t="s">
        <v>107</v>
      </c>
      <c r="E116" t="s">
        <v>171</v>
      </c>
      <c r="F116">
        <v>567</v>
      </c>
      <c r="G116" t="s">
        <v>96</v>
      </c>
      <c r="H116">
        <v>2</v>
      </c>
      <c r="I116">
        <v>1</v>
      </c>
      <c r="J116" t="s">
        <v>168</v>
      </c>
      <c r="K116">
        <v>1</v>
      </c>
      <c r="L116">
        <v>1646</v>
      </c>
      <c r="M116">
        <v>1</v>
      </c>
      <c r="N116" t="s">
        <v>156</v>
      </c>
      <c r="O116">
        <v>32</v>
      </c>
      <c r="P116">
        <v>3</v>
      </c>
      <c r="Q116">
        <v>1</v>
      </c>
      <c r="R116" t="s">
        <v>92</v>
      </c>
      <c r="S116">
        <v>4</v>
      </c>
      <c r="T116" t="s">
        <v>157</v>
      </c>
      <c r="U116">
        <v>3760</v>
      </c>
      <c r="V116" t="s">
        <v>104</v>
      </c>
      <c r="W116">
        <v>17218</v>
      </c>
      <c r="X116">
        <v>1</v>
      </c>
      <c r="Y116" t="s">
        <v>158</v>
      </c>
      <c r="Z116" t="s">
        <v>108</v>
      </c>
      <c r="AA116">
        <v>13</v>
      </c>
      <c r="AB116">
        <v>3</v>
      </c>
      <c r="AC116">
        <v>3</v>
      </c>
      <c r="AD116">
        <v>80</v>
      </c>
      <c r="AE116">
        <v>0</v>
      </c>
      <c r="AF116">
        <v>6</v>
      </c>
      <c r="AG116">
        <v>2</v>
      </c>
      <c r="AH116">
        <v>3</v>
      </c>
      <c r="AI116">
        <v>6</v>
      </c>
      <c r="AJ116">
        <v>3</v>
      </c>
      <c r="AK116">
        <v>1</v>
      </c>
      <c r="AL116">
        <v>3</v>
      </c>
    </row>
    <row r="117" spans="1:38" x14ac:dyDescent="0.3">
      <c r="A117" t="s">
        <v>278</v>
      </c>
      <c r="B117">
        <v>26</v>
      </c>
      <c r="C117" t="s">
        <v>110</v>
      </c>
      <c r="D117" t="s">
        <v>108</v>
      </c>
      <c r="E117" t="s">
        <v>171</v>
      </c>
      <c r="F117">
        <v>887</v>
      </c>
      <c r="G117" t="s">
        <v>96</v>
      </c>
      <c r="H117">
        <v>5</v>
      </c>
      <c r="I117">
        <v>2</v>
      </c>
      <c r="J117" t="s">
        <v>155</v>
      </c>
      <c r="K117">
        <v>1</v>
      </c>
      <c r="L117">
        <v>848</v>
      </c>
      <c r="M117">
        <v>3</v>
      </c>
      <c r="N117" t="s">
        <v>156</v>
      </c>
      <c r="O117">
        <v>88</v>
      </c>
      <c r="P117">
        <v>2</v>
      </c>
      <c r="Q117">
        <v>1</v>
      </c>
      <c r="R117" t="s">
        <v>92</v>
      </c>
      <c r="S117">
        <v>3</v>
      </c>
      <c r="T117" t="s">
        <v>164</v>
      </c>
      <c r="U117">
        <v>2366</v>
      </c>
      <c r="V117" t="s">
        <v>104</v>
      </c>
      <c r="W117">
        <v>20898</v>
      </c>
      <c r="X117">
        <v>1</v>
      </c>
      <c r="Y117" t="s">
        <v>158</v>
      </c>
      <c r="Z117" t="s">
        <v>108</v>
      </c>
      <c r="AA117">
        <v>14</v>
      </c>
      <c r="AB117">
        <v>3</v>
      </c>
      <c r="AC117">
        <v>1</v>
      </c>
      <c r="AD117">
        <v>80</v>
      </c>
      <c r="AE117">
        <v>1</v>
      </c>
      <c r="AF117">
        <v>8</v>
      </c>
      <c r="AG117">
        <v>2</v>
      </c>
      <c r="AH117">
        <v>3</v>
      </c>
      <c r="AI117">
        <v>8</v>
      </c>
      <c r="AJ117">
        <v>7</v>
      </c>
      <c r="AK117">
        <v>1</v>
      </c>
      <c r="AL117">
        <v>7</v>
      </c>
    </row>
    <row r="118" spans="1:38" x14ac:dyDescent="0.3">
      <c r="A118" t="s">
        <v>279</v>
      </c>
      <c r="B118">
        <v>29</v>
      </c>
      <c r="C118" t="s">
        <v>110</v>
      </c>
      <c r="D118" t="s">
        <v>108</v>
      </c>
      <c r="E118" t="s">
        <v>171</v>
      </c>
      <c r="F118">
        <v>459</v>
      </c>
      <c r="G118" t="s">
        <v>96</v>
      </c>
      <c r="H118">
        <v>24</v>
      </c>
      <c r="I118">
        <v>2</v>
      </c>
      <c r="J118" t="s">
        <v>166</v>
      </c>
      <c r="K118">
        <v>1</v>
      </c>
      <c r="L118">
        <v>1868</v>
      </c>
      <c r="M118">
        <v>4</v>
      </c>
      <c r="N118" t="s">
        <v>161</v>
      </c>
      <c r="O118">
        <v>73</v>
      </c>
      <c r="P118">
        <v>2</v>
      </c>
      <c r="Q118">
        <v>1</v>
      </c>
      <c r="R118" t="s">
        <v>92</v>
      </c>
      <c r="S118">
        <v>4</v>
      </c>
      <c r="T118" t="s">
        <v>157</v>
      </c>
      <c r="U118">
        <v>2439</v>
      </c>
      <c r="V118" t="s">
        <v>104</v>
      </c>
      <c r="W118">
        <v>14753</v>
      </c>
      <c r="X118">
        <v>1</v>
      </c>
      <c r="Y118" t="s">
        <v>158</v>
      </c>
      <c r="Z118" t="s">
        <v>108</v>
      </c>
      <c r="AA118">
        <v>24</v>
      </c>
      <c r="AB118">
        <v>4</v>
      </c>
      <c r="AC118">
        <v>2</v>
      </c>
      <c r="AD118">
        <v>80</v>
      </c>
      <c r="AE118">
        <v>0</v>
      </c>
      <c r="AF118">
        <v>1</v>
      </c>
      <c r="AG118">
        <v>3</v>
      </c>
      <c r="AH118">
        <v>2</v>
      </c>
      <c r="AI118">
        <v>1</v>
      </c>
      <c r="AJ118">
        <v>0</v>
      </c>
      <c r="AK118">
        <v>1</v>
      </c>
      <c r="AL118">
        <v>0</v>
      </c>
    </row>
    <row r="119" spans="1:38" x14ac:dyDescent="0.3">
      <c r="A119" t="s">
        <v>280</v>
      </c>
      <c r="B119">
        <v>30</v>
      </c>
      <c r="C119" t="s">
        <v>110</v>
      </c>
      <c r="D119" t="s">
        <v>107</v>
      </c>
      <c r="E119" t="s">
        <v>160</v>
      </c>
      <c r="F119">
        <v>879</v>
      </c>
      <c r="G119" t="s">
        <v>96</v>
      </c>
      <c r="H119">
        <v>9</v>
      </c>
      <c r="I119">
        <v>2</v>
      </c>
      <c r="J119" t="s">
        <v>155</v>
      </c>
      <c r="K119">
        <v>1</v>
      </c>
      <c r="L119">
        <v>1298</v>
      </c>
      <c r="M119">
        <v>3</v>
      </c>
      <c r="N119" t="s">
        <v>156</v>
      </c>
      <c r="O119">
        <v>72</v>
      </c>
      <c r="P119">
        <v>3</v>
      </c>
      <c r="Q119">
        <v>2</v>
      </c>
      <c r="R119" t="s">
        <v>90</v>
      </c>
      <c r="S119">
        <v>3</v>
      </c>
      <c r="T119" t="s">
        <v>157</v>
      </c>
      <c r="U119">
        <v>4695</v>
      </c>
      <c r="V119" t="s">
        <v>104</v>
      </c>
      <c r="W119">
        <v>12858</v>
      </c>
      <c r="X119">
        <v>7</v>
      </c>
      <c r="Y119" t="s">
        <v>158</v>
      </c>
      <c r="Z119" t="s">
        <v>108</v>
      </c>
      <c r="AA119">
        <v>18</v>
      </c>
      <c r="AB119">
        <v>3</v>
      </c>
      <c r="AC119">
        <v>3</v>
      </c>
      <c r="AD119">
        <v>80</v>
      </c>
      <c r="AE119">
        <v>0</v>
      </c>
      <c r="AF119">
        <v>10</v>
      </c>
      <c r="AG119">
        <v>3</v>
      </c>
      <c r="AH119">
        <v>3</v>
      </c>
      <c r="AI119">
        <v>8</v>
      </c>
      <c r="AJ119">
        <v>4</v>
      </c>
      <c r="AK119">
        <v>1</v>
      </c>
      <c r="AL119">
        <v>7</v>
      </c>
    </row>
    <row r="120" spans="1:38" x14ac:dyDescent="0.3">
      <c r="A120" t="s">
        <v>281</v>
      </c>
      <c r="B120">
        <v>35</v>
      </c>
      <c r="C120" t="s">
        <v>110</v>
      </c>
      <c r="D120" t="s">
        <v>107</v>
      </c>
      <c r="E120" t="s">
        <v>171</v>
      </c>
      <c r="F120">
        <v>482</v>
      </c>
      <c r="G120" t="s">
        <v>96</v>
      </c>
      <c r="H120">
        <v>4</v>
      </c>
      <c r="I120">
        <v>4</v>
      </c>
      <c r="J120" t="s">
        <v>166</v>
      </c>
      <c r="K120">
        <v>1</v>
      </c>
      <c r="L120">
        <v>1350</v>
      </c>
      <c r="M120">
        <v>3</v>
      </c>
      <c r="N120" t="s">
        <v>161</v>
      </c>
      <c r="O120">
        <v>87</v>
      </c>
      <c r="P120">
        <v>3</v>
      </c>
      <c r="Q120">
        <v>2</v>
      </c>
      <c r="R120" t="s">
        <v>92</v>
      </c>
      <c r="S120">
        <v>3</v>
      </c>
      <c r="T120" t="s">
        <v>157</v>
      </c>
      <c r="U120">
        <v>4249</v>
      </c>
      <c r="V120" t="s">
        <v>104</v>
      </c>
      <c r="W120">
        <v>2690</v>
      </c>
      <c r="X120">
        <v>1</v>
      </c>
      <c r="Y120" t="s">
        <v>158</v>
      </c>
      <c r="Z120" t="s">
        <v>108</v>
      </c>
      <c r="AA120">
        <v>11</v>
      </c>
      <c r="AB120">
        <v>3</v>
      </c>
      <c r="AC120">
        <v>2</v>
      </c>
      <c r="AD120">
        <v>80</v>
      </c>
      <c r="AE120">
        <v>0</v>
      </c>
      <c r="AF120">
        <v>9</v>
      </c>
      <c r="AG120">
        <v>3</v>
      </c>
      <c r="AH120">
        <v>3</v>
      </c>
      <c r="AI120">
        <v>9</v>
      </c>
      <c r="AJ120">
        <v>6</v>
      </c>
      <c r="AK120">
        <v>1</v>
      </c>
      <c r="AL120">
        <v>1</v>
      </c>
    </row>
    <row r="121" spans="1:38" x14ac:dyDescent="0.3">
      <c r="A121" t="s">
        <v>282</v>
      </c>
      <c r="B121">
        <v>35</v>
      </c>
      <c r="C121" t="s">
        <v>110</v>
      </c>
      <c r="D121" t="s">
        <v>107</v>
      </c>
      <c r="E121" t="s">
        <v>171</v>
      </c>
      <c r="F121">
        <v>146</v>
      </c>
      <c r="G121" t="s">
        <v>96</v>
      </c>
      <c r="H121">
        <v>2</v>
      </c>
      <c r="I121">
        <v>4</v>
      </c>
      <c r="J121" t="s">
        <v>155</v>
      </c>
      <c r="K121">
        <v>1</v>
      </c>
      <c r="L121">
        <v>1704</v>
      </c>
      <c r="M121">
        <v>1</v>
      </c>
      <c r="N121" t="s">
        <v>161</v>
      </c>
      <c r="O121">
        <v>79</v>
      </c>
      <c r="P121">
        <v>2</v>
      </c>
      <c r="Q121">
        <v>1</v>
      </c>
      <c r="R121" t="s">
        <v>92</v>
      </c>
      <c r="S121">
        <v>4</v>
      </c>
      <c r="T121" t="s">
        <v>157</v>
      </c>
      <c r="U121">
        <v>4930</v>
      </c>
      <c r="V121" t="s">
        <v>104</v>
      </c>
      <c r="W121">
        <v>13970</v>
      </c>
      <c r="X121">
        <v>0</v>
      </c>
      <c r="Y121" t="s">
        <v>158</v>
      </c>
      <c r="Z121" t="s">
        <v>108</v>
      </c>
      <c r="AA121">
        <v>14</v>
      </c>
      <c r="AB121">
        <v>3</v>
      </c>
      <c r="AC121">
        <v>3</v>
      </c>
      <c r="AD121">
        <v>80</v>
      </c>
      <c r="AE121">
        <v>0</v>
      </c>
      <c r="AF121">
        <v>6</v>
      </c>
      <c r="AG121">
        <v>2</v>
      </c>
      <c r="AH121">
        <v>4</v>
      </c>
      <c r="AI121">
        <v>5</v>
      </c>
      <c r="AJ121">
        <v>4</v>
      </c>
      <c r="AK121">
        <v>1</v>
      </c>
      <c r="AL121">
        <v>4</v>
      </c>
    </row>
    <row r="122" spans="1:38" x14ac:dyDescent="0.3">
      <c r="A122" t="s">
        <v>283</v>
      </c>
      <c r="B122">
        <v>38</v>
      </c>
      <c r="C122" t="s">
        <v>111</v>
      </c>
      <c r="D122" t="s">
        <v>107</v>
      </c>
      <c r="E122" t="s">
        <v>160</v>
      </c>
      <c r="F122">
        <v>573</v>
      </c>
      <c r="G122" t="s">
        <v>96</v>
      </c>
      <c r="H122">
        <v>6</v>
      </c>
      <c r="I122">
        <v>3</v>
      </c>
      <c r="J122" t="s">
        <v>155</v>
      </c>
      <c r="K122">
        <v>1</v>
      </c>
      <c r="L122">
        <v>107</v>
      </c>
      <c r="M122">
        <v>2</v>
      </c>
      <c r="N122" t="s">
        <v>156</v>
      </c>
      <c r="O122">
        <v>79</v>
      </c>
      <c r="P122">
        <v>1</v>
      </c>
      <c r="Q122">
        <v>2</v>
      </c>
      <c r="R122" t="s">
        <v>92</v>
      </c>
      <c r="S122">
        <v>4</v>
      </c>
      <c r="T122" t="s">
        <v>162</v>
      </c>
      <c r="U122">
        <v>5329</v>
      </c>
      <c r="V122" t="s">
        <v>103</v>
      </c>
      <c r="W122">
        <v>15717</v>
      </c>
      <c r="X122">
        <v>7</v>
      </c>
      <c r="Y122" t="s">
        <v>158</v>
      </c>
      <c r="Z122" t="s">
        <v>108</v>
      </c>
      <c r="AA122">
        <v>12</v>
      </c>
      <c r="AB122">
        <v>3</v>
      </c>
      <c r="AC122">
        <v>4</v>
      </c>
      <c r="AD122">
        <v>80</v>
      </c>
      <c r="AE122">
        <v>3</v>
      </c>
      <c r="AF122">
        <v>17</v>
      </c>
      <c r="AG122">
        <v>3</v>
      </c>
      <c r="AH122">
        <v>3</v>
      </c>
      <c r="AI122">
        <v>13</v>
      </c>
      <c r="AJ122">
        <v>11</v>
      </c>
      <c r="AK122">
        <v>1</v>
      </c>
      <c r="AL122">
        <v>9</v>
      </c>
    </row>
    <row r="123" spans="1:38" x14ac:dyDescent="0.3">
      <c r="A123" t="s">
        <v>284</v>
      </c>
      <c r="B123">
        <v>39</v>
      </c>
      <c r="C123" t="s">
        <v>111</v>
      </c>
      <c r="D123" t="s">
        <v>107</v>
      </c>
      <c r="E123" t="s">
        <v>171</v>
      </c>
      <c r="F123">
        <v>1218</v>
      </c>
      <c r="G123" t="s">
        <v>96</v>
      </c>
      <c r="H123">
        <v>1</v>
      </c>
      <c r="I123">
        <v>1</v>
      </c>
      <c r="J123" t="s">
        <v>166</v>
      </c>
      <c r="K123">
        <v>1</v>
      </c>
      <c r="L123">
        <v>531</v>
      </c>
      <c r="M123">
        <v>2</v>
      </c>
      <c r="N123" t="s">
        <v>161</v>
      </c>
      <c r="O123">
        <v>52</v>
      </c>
      <c r="P123">
        <v>3</v>
      </c>
      <c r="Q123">
        <v>5</v>
      </c>
      <c r="R123" t="s">
        <v>89</v>
      </c>
      <c r="S123">
        <v>3</v>
      </c>
      <c r="T123" t="s">
        <v>162</v>
      </c>
      <c r="U123">
        <v>19197</v>
      </c>
      <c r="V123" t="s">
        <v>102</v>
      </c>
      <c r="W123">
        <v>8213</v>
      </c>
      <c r="X123">
        <v>1</v>
      </c>
      <c r="Y123" t="s">
        <v>158</v>
      </c>
      <c r="Z123" t="s">
        <v>108</v>
      </c>
      <c r="AA123">
        <v>14</v>
      </c>
      <c r="AB123">
        <v>3</v>
      </c>
      <c r="AC123">
        <v>3</v>
      </c>
      <c r="AD123">
        <v>80</v>
      </c>
      <c r="AE123">
        <v>1</v>
      </c>
      <c r="AF123">
        <v>21</v>
      </c>
      <c r="AG123">
        <v>3</v>
      </c>
      <c r="AH123">
        <v>3</v>
      </c>
      <c r="AI123">
        <v>21</v>
      </c>
      <c r="AJ123">
        <v>8</v>
      </c>
      <c r="AK123">
        <v>1</v>
      </c>
      <c r="AL123">
        <v>6</v>
      </c>
    </row>
    <row r="124" spans="1:38" x14ac:dyDescent="0.3">
      <c r="A124" t="s">
        <v>285</v>
      </c>
      <c r="B124">
        <v>49</v>
      </c>
      <c r="C124" t="s">
        <v>112</v>
      </c>
      <c r="D124" t="s">
        <v>107</v>
      </c>
      <c r="E124" t="s">
        <v>160</v>
      </c>
      <c r="F124">
        <v>1002</v>
      </c>
      <c r="G124" t="s">
        <v>96</v>
      </c>
      <c r="H124">
        <v>18</v>
      </c>
      <c r="I124">
        <v>4</v>
      </c>
      <c r="J124" t="s">
        <v>166</v>
      </c>
      <c r="K124">
        <v>1</v>
      </c>
      <c r="L124">
        <v>275</v>
      </c>
      <c r="M124">
        <v>4</v>
      </c>
      <c r="N124" t="s">
        <v>161</v>
      </c>
      <c r="O124">
        <v>92</v>
      </c>
      <c r="P124">
        <v>3</v>
      </c>
      <c r="Q124">
        <v>2</v>
      </c>
      <c r="R124" t="s">
        <v>90</v>
      </c>
      <c r="S124">
        <v>4</v>
      </c>
      <c r="T124" t="s">
        <v>162</v>
      </c>
      <c r="U124">
        <v>6804</v>
      </c>
      <c r="V124" t="s">
        <v>103</v>
      </c>
      <c r="W124">
        <v>23793</v>
      </c>
      <c r="X124">
        <v>1</v>
      </c>
      <c r="Y124" t="s">
        <v>158</v>
      </c>
      <c r="Z124" t="s">
        <v>108</v>
      </c>
      <c r="AA124">
        <v>15</v>
      </c>
      <c r="AB124">
        <v>3</v>
      </c>
      <c r="AC124">
        <v>1</v>
      </c>
      <c r="AD124">
        <v>80</v>
      </c>
      <c r="AE124">
        <v>2</v>
      </c>
      <c r="AF124">
        <v>7</v>
      </c>
      <c r="AG124">
        <v>0</v>
      </c>
      <c r="AH124">
        <v>3</v>
      </c>
      <c r="AI124">
        <v>7</v>
      </c>
      <c r="AJ124">
        <v>7</v>
      </c>
      <c r="AK124">
        <v>1</v>
      </c>
      <c r="AL124">
        <v>7</v>
      </c>
    </row>
    <row r="125" spans="1:38" x14ac:dyDescent="0.3">
      <c r="A125" t="s">
        <v>286</v>
      </c>
      <c r="B125">
        <v>20</v>
      </c>
      <c r="C125" t="s">
        <v>109</v>
      </c>
      <c r="D125" t="s">
        <v>108</v>
      </c>
      <c r="E125" t="s">
        <v>154</v>
      </c>
      <c r="F125">
        <v>1362</v>
      </c>
      <c r="G125" t="s">
        <v>96</v>
      </c>
      <c r="H125">
        <v>10</v>
      </c>
      <c r="I125">
        <v>1</v>
      </c>
      <c r="J125" t="s">
        <v>155</v>
      </c>
      <c r="K125">
        <v>1</v>
      </c>
      <c r="L125">
        <v>701</v>
      </c>
      <c r="M125">
        <v>4</v>
      </c>
      <c r="N125" t="s">
        <v>161</v>
      </c>
      <c r="O125">
        <v>32</v>
      </c>
      <c r="P125">
        <v>3</v>
      </c>
      <c r="Q125">
        <v>1</v>
      </c>
      <c r="R125" t="s">
        <v>92</v>
      </c>
      <c r="S125">
        <v>3</v>
      </c>
      <c r="T125" t="s">
        <v>157</v>
      </c>
      <c r="U125">
        <v>1009</v>
      </c>
      <c r="V125" t="s">
        <v>104</v>
      </c>
      <c r="W125">
        <v>26999</v>
      </c>
      <c r="X125">
        <v>1</v>
      </c>
      <c r="Y125" t="s">
        <v>158</v>
      </c>
      <c r="Z125" t="s">
        <v>108</v>
      </c>
      <c r="AA125">
        <v>11</v>
      </c>
      <c r="AB125">
        <v>3</v>
      </c>
      <c r="AC125">
        <v>4</v>
      </c>
      <c r="AD125">
        <v>80</v>
      </c>
      <c r="AE125">
        <v>0</v>
      </c>
      <c r="AF125">
        <v>1</v>
      </c>
      <c r="AG125">
        <v>5</v>
      </c>
      <c r="AH125">
        <v>3</v>
      </c>
      <c r="AI125">
        <v>1</v>
      </c>
      <c r="AJ125">
        <v>0</v>
      </c>
      <c r="AK125">
        <v>1</v>
      </c>
      <c r="AL125">
        <v>1</v>
      </c>
    </row>
    <row r="126" spans="1:38" x14ac:dyDescent="0.3">
      <c r="A126" t="s">
        <v>287</v>
      </c>
      <c r="B126">
        <v>41</v>
      </c>
      <c r="C126" t="s">
        <v>111</v>
      </c>
      <c r="D126" t="s">
        <v>108</v>
      </c>
      <c r="E126" t="s">
        <v>154</v>
      </c>
      <c r="F126">
        <v>1085</v>
      </c>
      <c r="G126" t="s">
        <v>96</v>
      </c>
      <c r="H126">
        <v>2</v>
      </c>
      <c r="I126">
        <v>4</v>
      </c>
      <c r="J126" t="s">
        <v>166</v>
      </c>
      <c r="K126">
        <v>1</v>
      </c>
      <c r="L126">
        <v>927</v>
      </c>
      <c r="M126">
        <v>2</v>
      </c>
      <c r="N126" t="s">
        <v>156</v>
      </c>
      <c r="O126">
        <v>57</v>
      </c>
      <c r="P126">
        <v>1</v>
      </c>
      <c r="Q126">
        <v>1</v>
      </c>
      <c r="R126" t="s">
        <v>88</v>
      </c>
      <c r="S126">
        <v>4</v>
      </c>
      <c r="T126" t="s">
        <v>162</v>
      </c>
      <c r="U126">
        <v>2778</v>
      </c>
      <c r="V126" t="s">
        <v>104</v>
      </c>
      <c r="W126">
        <v>17725</v>
      </c>
      <c r="X126">
        <v>4</v>
      </c>
      <c r="Y126" t="s">
        <v>158</v>
      </c>
      <c r="Z126" t="s">
        <v>108</v>
      </c>
      <c r="AA126">
        <v>13</v>
      </c>
      <c r="AB126">
        <v>3</v>
      </c>
      <c r="AC126">
        <v>3</v>
      </c>
      <c r="AD126">
        <v>80</v>
      </c>
      <c r="AE126">
        <v>1</v>
      </c>
      <c r="AF126">
        <v>10</v>
      </c>
      <c r="AG126">
        <v>1</v>
      </c>
      <c r="AH126">
        <v>2</v>
      </c>
      <c r="AI126">
        <v>7</v>
      </c>
      <c r="AJ126">
        <v>7</v>
      </c>
      <c r="AK126">
        <v>1</v>
      </c>
      <c r="AL126">
        <v>0</v>
      </c>
    </row>
    <row r="127" spans="1:38" x14ac:dyDescent="0.3">
      <c r="A127" t="s">
        <v>288</v>
      </c>
      <c r="B127">
        <v>55</v>
      </c>
      <c r="C127" t="s">
        <v>112</v>
      </c>
      <c r="D127" t="s">
        <v>108</v>
      </c>
      <c r="E127" t="s">
        <v>154</v>
      </c>
      <c r="F127">
        <v>725</v>
      </c>
      <c r="G127" t="s">
        <v>96</v>
      </c>
      <c r="H127">
        <v>2</v>
      </c>
      <c r="I127">
        <v>3</v>
      </c>
      <c r="J127" t="s">
        <v>155</v>
      </c>
      <c r="K127">
        <v>1</v>
      </c>
      <c r="L127">
        <v>787</v>
      </c>
      <c r="M127">
        <v>4</v>
      </c>
      <c r="N127" t="s">
        <v>161</v>
      </c>
      <c r="O127">
        <v>78</v>
      </c>
      <c r="P127">
        <v>3</v>
      </c>
      <c r="Q127">
        <v>5</v>
      </c>
      <c r="R127" t="s">
        <v>89</v>
      </c>
      <c r="S127">
        <v>1</v>
      </c>
      <c r="T127" t="s">
        <v>164</v>
      </c>
      <c r="U127">
        <v>19859</v>
      </c>
      <c r="V127" t="s">
        <v>102</v>
      </c>
      <c r="W127">
        <v>21199</v>
      </c>
      <c r="X127">
        <v>5</v>
      </c>
      <c r="Y127" t="s">
        <v>158</v>
      </c>
      <c r="Z127" t="s">
        <v>108</v>
      </c>
      <c r="AA127">
        <v>13</v>
      </c>
      <c r="AB127">
        <v>3</v>
      </c>
      <c r="AC127">
        <v>4</v>
      </c>
      <c r="AD127">
        <v>80</v>
      </c>
      <c r="AE127">
        <v>1</v>
      </c>
      <c r="AF127">
        <v>24</v>
      </c>
      <c r="AG127">
        <v>2</v>
      </c>
      <c r="AH127">
        <v>3</v>
      </c>
      <c r="AI127">
        <v>5</v>
      </c>
      <c r="AJ127">
        <v>2</v>
      </c>
      <c r="AK127">
        <v>1</v>
      </c>
      <c r="AL127">
        <v>4</v>
      </c>
    </row>
    <row r="128" spans="1:38" x14ac:dyDescent="0.3">
      <c r="A128" t="s">
        <v>289</v>
      </c>
      <c r="B128">
        <v>24</v>
      </c>
      <c r="C128" t="s">
        <v>109</v>
      </c>
      <c r="D128" t="s">
        <v>107</v>
      </c>
      <c r="E128" t="s">
        <v>154</v>
      </c>
      <c r="F128">
        <v>691</v>
      </c>
      <c r="G128" t="s">
        <v>96</v>
      </c>
      <c r="H128">
        <v>23</v>
      </c>
      <c r="I128">
        <v>3</v>
      </c>
      <c r="J128" t="s">
        <v>155</v>
      </c>
      <c r="K128">
        <v>1</v>
      </c>
      <c r="L128">
        <v>639</v>
      </c>
      <c r="M128">
        <v>2</v>
      </c>
      <c r="N128" t="s">
        <v>161</v>
      </c>
      <c r="O128">
        <v>89</v>
      </c>
      <c r="P128">
        <v>4</v>
      </c>
      <c r="Q128">
        <v>1</v>
      </c>
      <c r="R128" t="s">
        <v>92</v>
      </c>
      <c r="S128">
        <v>4</v>
      </c>
      <c r="T128" t="s">
        <v>164</v>
      </c>
      <c r="U128">
        <v>2725</v>
      </c>
      <c r="V128" t="s">
        <v>104</v>
      </c>
      <c r="W128">
        <v>21630</v>
      </c>
      <c r="X128">
        <v>1</v>
      </c>
      <c r="Y128" t="s">
        <v>158</v>
      </c>
      <c r="Z128" t="s">
        <v>108</v>
      </c>
      <c r="AA128">
        <v>11</v>
      </c>
      <c r="AB128">
        <v>3</v>
      </c>
      <c r="AC128">
        <v>2</v>
      </c>
      <c r="AD128">
        <v>80</v>
      </c>
      <c r="AE128">
        <v>2</v>
      </c>
      <c r="AF128">
        <v>6</v>
      </c>
      <c r="AG128">
        <v>3</v>
      </c>
      <c r="AH128">
        <v>3</v>
      </c>
      <c r="AI128">
        <v>6</v>
      </c>
      <c r="AJ128">
        <v>5</v>
      </c>
      <c r="AK128">
        <v>1</v>
      </c>
      <c r="AL128">
        <v>4</v>
      </c>
    </row>
    <row r="129" spans="1:38" x14ac:dyDescent="0.3">
      <c r="A129" t="s">
        <v>290</v>
      </c>
      <c r="B129">
        <v>26</v>
      </c>
      <c r="C129" t="s">
        <v>110</v>
      </c>
      <c r="D129" t="s">
        <v>107</v>
      </c>
      <c r="E129" t="s">
        <v>154</v>
      </c>
      <c r="F129">
        <v>482</v>
      </c>
      <c r="G129" t="s">
        <v>96</v>
      </c>
      <c r="H129">
        <v>1</v>
      </c>
      <c r="I129">
        <v>2</v>
      </c>
      <c r="J129" t="s">
        <v>166</v>
      </c>
      <c r="K129">
        <v>1</v>
      </c>
      <c r="L129">
        <v>1893</v>
      </c>
      <c r="M129">
        <v>2</v>
      </c>
      <c r="N129" t="s">
        <v>156</v>
      </c>
      <c r="O129">
        <v>90</v>
      </c>
      <c r="P129">
        <v>2</v>
      </c>
      <c r="Q129">
        <v>1</v>
      </c>
      <c r="R129" t="s">
        <v>92</v>
      </c>
      <c r="S129">
        <v>3</v>
      </c>
      <c r="T129" t="s">
        <v>164</v>
      </c>
      <c r="U129">
        <v>2933</v>
      </c>
      <c r="V129" t="s">
        <v>104</v>
      </c>
      <c r="W129">
        <v>14908</v>
      </c>
      <c r="X129">
        <v>1</v>
      </c>
      <c r="Y129" t="s">
        <v>158</v>
      </c>
      <c r="Z129" t="s">
        <v>108</v>
      </c>
      <c r="AA129">
        <v>13</v>
      </c>
      <c r="AB129">
        <v>3</v>
      </c>
      <c r="AC129">
        <v>3</v>
      </c>
      <c r="AD129">
        <v>80</v>
      </c>
      <c r="AE129">
        <v>1</v>
      </c>
      <c r="AF129">
        <v>1</v>
      </c>
      <c r="AG129">
        <v>3</v>
      </c>
      <c r="AH129">
        <v>2</v>
      </c>
      <c r="AI129">
        <v>1</v>
      </c>
      <c r="AJ129">
        <v>0</v>
      </c>
      <c r="AK129">
        <v>1</v>
      </c>
      <c r="AL129">
        <v>0</v>
      </c>
    </row>
    <row r="130" spans="1:38" x14ac:dyDescent="0.3">
      <c r="A130" t="s">
        <v>291</v>
      </c>
      <c r="B130">
        <v>27</v>
      </c>
      <c r="C130" t="s">
        <v>110</v>
      </c>
      <c r="D130" t="s">
        <v>107</v>
      </c>
      <c r="E130" t="s">
        <v>154</v>
      </c>
      <c r="F130">
        <v>1157</v>
      </c>
      <c r="G130" t="s">
        <v>96</v>
      </c>
      <c r="H130">
        <v>17</v>
      </c>
      <c r="I130">
        <v>3</v>
      </c>
      <c r="J130" t="s">
        <v>168</v>
      </c>
      <c r="K130">
        <v>1</v>
      </c>
      <c r="L130">
        <v>233</v>
      </c>
      <c r="M130">
        <v>3</v>
      </c>
      <c r="N130" t="s">
        <v>161</v>
      </c>
      <c r="O130">
        <v>51</v>
      </c>
      <c r="P130">
        <v>3</v>
      </c>
      <c r="Q130">
        <v>1</v>
      </c>
      <c r="R130" t="s">
        <v>92</v>
      </c>
      <c r="S130">
        <v>2</v>
      </c>
      <c r="T130" t="s">
        <v>164</v>
      </c>
      <c r="U130">
        <v>3058</v>
      </c>
      <c r="V130" t="s">
        <v>104</v>
      </c>
      <c r="W130">
        <v>13364</v>
      </c>
      <c r="X130">
        <v>0</v>
      </c>
      <c r="Y130" t="s">
        <v>158</v>
      </c>
      <c r="Z130" t="s">
        <v>108</v>
      </c>
      <c r="AA130">
        <v>16</v>
      </c>
      <c r="AB130">
        <v>3</v>
      </c>
      <c r="AC130">
        <v>4</v>
      </c>
      <c r="AD130">
        <v>80</v>
      </c>
      <c r="AE130">
        <v>1</v>
      </c>
      <c r="AF130">
        <v>6</v>
      </c>
      <c r="AG130">
        <v>3</v>
      </c>
      <c r="AH130">
        <v>2</v>
      </c>
      <c r="AI130">
        <v>5</v>
      </c>
      <c r="AJ130">
        <v>2</v>
      </c>
      <c r="AK130">
        <v>1</v>
      </c>
      <c r="AL130">
        <v>1</v>
      </c>
    </row>
    <row r="131" spans="1:38" x14ac:dyDescent="0.3">
      <c r="A131" t="s">
        <v>292</v>
      </c>
      <c r="B131">
        <v>29</v>
      </c>
      <c r="C131" t="s">
        <v>110</v>
      </c>
      <c r="D131" t="s">
        <v>107</v>
      </c>
      <c r="E131" t="s">
        <v>154</v>
      </c>
      <c r="F131">
        <v>942</v>
      </c>
      <c r="G131" t="s">
        <v>96</v>
      </c>
      <c r="H131">
        <v>15</v>
      </c>
      <c r="I131">
        <v>1</v>
      </c>
      <c r="J131" t="s">
        <v>166</v>
      </c>
      <c r="K131">
        <v>1</v>
      </c>
      <c r="L131">
        <v>1202</v>
      </c>
      <c r="M131">
        <v>2</v>
      </c>
      <c r="N131" t="s">
        <v>156</v>
      </c>
      <c r="O131">
        <v>69</v>
      </c>
      <c r="P131">
        <v>1</v>
      </c>
      <c r="Q131">
        <v>1</v>
      </c>
      <c r="R131" t="s">
        <v>92</v>
      </c>
      <c r="S131">
        <v>4</v>
      </c>
      <c r="T131" t="s">
        <v>164</v>
      </c>
      <c r="U131">
        <v>2168</v>
      </c>
      <c r="V131" t="s">
        <v>104</v>
      </c>
      <c r="W131">
        <v>26933</v>
      </c>
      <c r="X131">
        <v>0</v>
      </c>
      <c r="Y131" t="s">
        <v>158</v>
      </c>
      <c r="Z131" t="s">
        <v>108</v>
      </c>
      <c r="AA131">
        <v>18</v>
      </c>
      <c r="AB131">
        <v>3</v>
      </c>
      <c r="AC131">
        <v>1</v>
      </c>
      <c r="AD131">
        <v>80</v>
      </c>
      <c r="AE131">
        <v>1</v>
      </c>
      <c r="AF131">
        <v>6</v>
      </c>
      <c r="AG131">
        <v>2</v>
      </c>
      <c r="AH131">
        <v>2</v>
      </c>
      <c r="AI131">
        <v>5</v>
      </c>
      <c r="AJ131">
        <v>4</v>
      </c>
      <c r="AK131">
        <v>1</v>
      </c>
      <c r="AL131">
        <v>3</v>
      </c>
    </row>
    <row r="132" spans="1:38" x14ac:dyDescent="0.3">
      <c r="A132" t="s">
        <v>293</v>
      </c>
      <c r="B132">
        <v>29</v>
      </c>
      <c r="C132" t="s">
        <v>110</v>
      </c>
      <c r="D132" t="s">
        <v>107</v>
      </c>
      <c r="E132" t="s">
        <v>154</v>
      </c>
      <c r="F132">
        <v>1329</v>
      </c>
      <c r="G132" t="s">
        <v>96</v>
      </c>
      <c r="H132">
        <v>7</v>
      </c>
      <c r="I132">
        <v>3</v>
      </c>
      <c r="J132" t="s">
        <v>166</v>
      </c>
      <c r="K132">
        <v>1</v>
      </c>
      <c r="L132">
        <v>1260</v>
      </c>
      <c r="M132">
        <v>3</v>
      </c>
      <c r="N132" t="s">
        <v>161</v>
      </c>
      <c r="O132">
        <v>82</v>
      </c>
      <c r="P132">
        <v>3</v>
      </c>
      <c r="Q132">
        <v>2</v>
      </c>
      <c r="R132" t="s">
        <v>86</v>
      </c>
      <c r="S132">
        <v>4</v>
      </c>
      <c r="T132" t="s">
        <v>162</v>
      </c>
      <c r="U132">
        <v>6623</v>
      </c>
      <c r="V132" t="s">
        <v>103</v>
      </c>
      <c r="W132">
        <v>4204</v>
      </c>
      <c r="X132">
        <v>1</v>
      </c>
      <c r="Y132" t="s">
        <v>158</v>
      </c>
      <c r="Z132" t="s">
        <v>108</v>
      </c>
      <c r="AA132">
        <v>11</v>
      </c>
      <c r="AB132">
        <v>3</v>
      </c>
      <c r="AC132">
        <v>2</v>
      </c>
      <c r="AD132">
        <v>80</v>
      </c>
      <c r="AE132">
        <v>2</v>
      </c>
      <c r="AF132">
        <v>6</v>
      </c>
      <c r="AG132">
        <v>2</v>
      </c>
      <c r="AH132">
        <v>3</v>
      </c>
      <c r="AI132">
        <v>6</v>
      </c>
      <c r="AJ132">
        <v>0</v>
      </c>
      <c r="AK132">
        <v>1</v>
      </c>
      <c r="AL132">
        <v>0</v>
      </c>
    </row>
    <row r="133" spans="1:38" x14ac:dyDescent="0.3">
      <c r="A133" t="s">
        <v>294</v>
      </c>
      <c r="B133">
        <v>29</v>
      </c>
      <c r="C133" t="s">
        <v>110</v>
      </c>
      <c r="D133" t="s">
        <v>107</v>
      </c>
      <c r="E133" t="s">
        <v>154</v>
      </c>
      <c r="F133">
        <v>1370</v>
      </c>
      <c r="G133" t="s">
        <v>96</v>
      </c>
      <c r="H133">
        <v>3</v>
      </c>
      <c r="I133">
        <v>1</v>
      </c>
      <c r="J133" t="s">
        <v>155</v>
      </c>
      <c r="K133">
        <v>1</v>
      </c>
      <c r="L133">
        <v>1586</v>
      </c>
      <c r="M133">
        <v>2</v>
      </c>
      <c r="N133" t="s">
        <v>161</v>
      </c>
      <c r="O133">
        <v>87</v>
      </c>
      <c r="P133">
        <v>3</v>
      </c>
      <c r="Q133">
        <v>1</v>
      </c>
      <c r="R133" t="s">
        <v>88</v>
      </c>
      <c r="S133">
        <v>1</v>
      </c>
      <c r="T133" t="s">
        <v>157</v>
      </c>
      <c r="U133">
        <v>4723</v>
      </c>
      <c r="V133" t="s">
        <v>104</v>
      </c>
      <c r="W133">
        <v>16213</v>
      </c>
      <c r="X133">
        <v>1</v>
      </c>
      <c r="Y133" t="s">
        <v>158</v>
      </c>
      <c r="Z133" t="s">
        <v>108</v>
      </c>
      <c r="AA133">
        <v>18</v>
      </c>
      <c r="AB133">
        <v>3</v>
      </c>
      <c r="AC133">
        <v>4</v>
      </c>
      <c r="AD133">
        <v>80</v>
      </c>
      <c r="AE133">
        <v>0</v>
      </c>
      <c r="AF133">
        <v>10</v>
      </c>
      <c r="AG133">
        <v>3</v>
      </c>
      <c r="AH133">
        <v>3</v>
      </c>
      <c r="AI133">
        <v>10</v>
      </c>
      <c r="AJ133">
        <v>9</v>
      </c>
      <c r="AK133">
        <v>1</v>
      </c>
      <c r="AL133">
        <v>5</v>
      </c>
    </row>
    <row r="134" spans="1:38" x14ac:dyDescent="0.3">
      <c r="A134" t="s">
        <v>295</v>
      </c>
      <c r="B134">
        <v>30</v>
      </c>
      <c r="C134" t="s">
        <v>110</v>
      </c>
      <c r="D134" t="s">
        <v>107</v>
      </c>
      <c r="E134" t="s">
        <v>154</v>
      </c>
      <c r="F134">
        <v>153</v>
      </c>
      <c r="G134" t="s">
        <v>96</v>
      </c>
      <c r="H134">
        <v>8</v>
      </c>
      <c r="I134">
        <v>2</v>
      </c>
      <c r="J134" t="s">
        <v>166</v>
      </c>
      <c r="K134">
        <v>1</v>
      </c>
      <c r="L134">
        <v>1015</v>
      </c>
      <c r="M134">
        <v>2</v>
      </c>
      <c r="N134" t="s">
        <v>156</v>
      </c>
      <c r="O134">
        <v>73</v>
      </c>
      <c r="P134">
        <v>4</v>
      </c>
      <c r="Q134">
        <v>3</v>
      </c>
      <c r="R134" t="s">
        <v>91</v>
      </c>
      <c r="S134">
        <v>1</v>
      </c>
      <c r="T134" t="s">
        <v>164</v>
      </c>
      <c r="U134">
        <v>11416</v>
      </c>
      <c r="V134" t="s">
        <v>101</v>
      </c>
      <c r="W134">
        <v>17802</v>
      </c>
      <c r="X134">
        <v>0</v>
      </c>
      <c r="Y134" t="s">
        <v>158</v>
      </c>
      <c r="Z134" t="s">
        <v>108</v>
      </c>
      <c r="AA134">
        <v>12</v>
      </c>
      <c r="AB134">
        <v>3</v>
      </c>
      <c r="AC134">
        <v>3</v>
      </c>
      <c r="AD134">
        <v>80</v>
      </c>
      <c r="AE134">
        <v>3</v>
      </c>
      <c r="AF134">
        <v>9</v>
      </c>
      <c r="AG134">
        <v>4</v>
      </c>
      <c r="AH134">
        <v>2</v>
      </c>
      <c r="AI134">
        <v>8</v>
      </c>
      <c r="AJ134">
        <v>7</v>
      </c>
      <c r="AK134">
        <v>1</v>
      </c>
      <c r="AL134">
        <v>7</v>
      </c>
    </row>
    <row r="135" spans="1:38" x14ac:dyDescent="0.3">
      <c r="A135" t="s">
        <v>296</v>
      </c>
      <c r="B135">
        <v>34</v>
      </c>
      <c r="C135" t="s">
        <v>110</v>
      </c>
      <c r="D135" t="s">
        <v>107</v>
      </c>
      <c r="E135" t="s">
        <v>154</v>
      </c>
      <c r="F135">
        <v>254</v>
      </c>
      <c r="G135" t="s">
        <v>96</v>
      </c>
      <c r="H135">
        <v>1</v>
      </c>
      <c r="I135">
        <v>2</v>
      </c>
      <c r="J135" t="s">
        <v>166</v>
      </c>
      <c r="K135">
        <v>1</v>
      </c>
      <c r="L135">
        <v>649</v>
      </c>
      <c r="M135">
        <v>2</v>
      </c>
      <c r="N135" t="s">
        <v>161</v>
      </c>
      <c r="O135">
        <v>83</v>
      </c>
      <c r="P135">
        <v>2</v>
      </c>
      <c r="Q135">
        <v>1</v>
      </c>
      <c r="R135" t="s">
        <v>92</v>
      </c>
      <c r="S135">
        <v>4</v>
      </c>
      <c r="T135" t="s">
        <v>164</v>
      </c>
      <c r="U135">
        <v>3622</v>
      </c>
      <c r="V135" t="s">
        <v>104</v>
      </c>
      <c r="W135">
        <v>22794</v>
      </c>
      <c r="X135">
        <v>1</v>
      </c>
      <c r="Y135" t="s">
        <v>158</v>
      </c>
      <c r="Z135" t="s">
        <v>108</v>
      </c>
      <c r="AA135">
        <v>13</v>
      </c>
      <c r="AB135">
        <v>3</v>
      </c>
      <c r="AC135">
        <v>4</v>
      </c>
      <c r="AD135">
        <v>80</v>
      </c>
      <c r="AE135">
        <v>1</v>
      </c>
      <c r="AF135">
        <v>6</v>
      </c>
      <c r="AG135">
        <v>3</v>
      </c>
      <c r="AH135">
        <v>3</v>
      </c>
      <c r="AI135">
        <v>6</v>
      </c>
      <c r="AJ135">
        <v>5</v>
      </c>
      <c r="AK135">
        <v>1</v>
      </c>
      <c r="AL135">
        <v>3</v>
      </c>
    </row>
    <row r="136" spans="1:38" x14ac:dyDescent="0.3">
      <c r="A136" t="s">
        <v>297</v>
      </c>
      <c r="B136">
        <v>36</v>
      </c>
      <c r="C136" t="s">
        <v>111</v>
      </c>
      <c r="D136" t="s">
        <v>107</v>
      </c>
      <c r="E136" t="s">
        <v>154</v>
      </c>
      <c r="F136">
        <v>559</v>
      </c>
      <c r="G136" t="s">
        <v>96</v>
      </c>
      <c r="H136">
        <v>12</v>
      </c>
      <c r="I136">
        <v>4</v>
      </c>
      <c r="J136" t="s">
        <v>166</v>
      </c>
      <c r="K136">
        <v>1</v>
      </c>
      <c r="L136">
        <v>1614</v>
      </c>
      <c r="M136">
        <v>3</v>
      </c>
      <c r="N136" t="s">
        <v>156</v>
      </c>
      <c r="O136">
        <v>76</v>
      </c>
      <c r="P136">
        <v>3</v>
      </c>
      <c r="Q136">
        <v>2</v>
      </c>
      <c r="R136" t="s">
        <v>90</v>
      </c>
      <c r="S136">
        <v>3</v>
      </c>
      <c r="T136" t="s">
        <v>164</v>
      </c>
      <c r="U136">
        <v>4663</v>
      </c>
      <c r="V136" t="s">
        <v>104</v>
      </c>
      <c r="W136">
        <v>12421</v>
      </c>
      <c r="X136">
        <v>9</v>
      </c>
      <c r="Y136" t="s">
        <v>158</v>
      </c>
      <c r="Z136" t="s">
        <v>108</v>
      </c>
      <c r="AA136">
        <v>12</v>
      </c>
      <c r="AB136">
        <v>3</v>
      </c>
      <c r="AC136">
        <v>2</v>
      </c>
      <c r="AD136">
        <v>80</v>
      </c>
      <c r="AE136">
        <v>2</v>
      </c>
      <c r="AF136">
        <v>7</v>
      </c>
      <c r="AG136">
        <v>2</v>
      </c>
      <c r="AH136">
        <v>3</v>
      </c>
      <c r="AI136">
        <v>3</v>
      </c>
      <c r="AJ136">
        <v>2</v>
      </c>
      <c r="AK136">
        <v>1</v>
      </c>
      <c r="AL136">
        <v>1</v>
      </c>
    </row>
    <row r="137" spans="1:38" x14ac:dyDescent="0.3">
      <c r="A137" t="s">
        <v>298</v>
      </c>
      <c r="B137">
        <v>37</v>
      </c>
      <c r="C137" t="s">
        <v>111</v>
      </c>
      <c r="D137" t="s">
        <v>107</v>
      </c>
      <c r="E137" t="s">
        <v>154</v>
      </c>
      <c r="F137">
        <v>290</v>
      </c>
      <c r="G137" t="s">
        <v>96</v>
      </c>
      <c r="H137">
        <v>21</v>
      </c>
      <c r="I137">
        <v>3</v>
      </c>
      <c r="J137" t="s">
        <v>166</v>
      </c>
      <c r="K137">
        <v>1</v>
      </c>
      <c r="L137">
        <v>267</v>
      </c>
      <c r="M137">
        <v>2</v>
      </c>
      <c r="N137" t="s">
        <v>161</v>
      </c>
      <c r="O137">
        <v>65</v>
      </c>
      <c r="P137">
        <v>4</v>
      </c>
      <c r="Q137">
        <v>1</v>
      </c>
      <c r="R137" t="s">
        <v>92</v>
      </c>
      <c r="S137">
        <v>1</v>
      </c>
      <c r="T137" t="s">
        <v>164</v>
      </c>
      <c r="U137">
        <v>3564</v>
      </c>
      <c r="V137" t="s">
        <v>104</v>
      </c>
      <c r="W137">
        <v>22977</v>
      </c>
      <c r="X137">
        <v>1</v>
      </c>
      <c r="Y137" t="s">
        <v>158</v>
      </c>
      <c r="Z137" t="s">
        <v>108</v>
      </c>
      <c r="AA137">
        <v>12</v>
      </c>
      <c r="AB137">
        <v>3</v>
      </c>
      <c r="AC137">
        <v>1</v>
      </c>
      <c r="AD137">
        <v>80</v>
      </c>
      <c r="AE137">
        <v>1</v>
      </c>
      <c r="AF137">
        <v>8</v>
      </c>
      <c r="AG137">
        <v>3</v>
      </c>
      <c r="AH137">
        <v>2</v>
      </c>
      <c r="AI137">
        <v>8</v>
      </c>
      <c r="AJ137">
        <v>7</v>
      </c>
      <c r="AK137">
        <v>1</v>
      </c>
      <c r="AL137">
        <v>7</v>
      </c>
    </row>
    <row r="138" spans="1:38" x14ac:dyDescent="0.3">
      <c r="A138" t="s">
        <v>299</v>
      </c>
      <c r="B138">
        <v>37</v>
      </c>
      <c r="C138" t="s">
        <v>111</v>
      </c>
      <c r="D138" t="s">
        <v>107</v>
      </c>
      <c r="E138" t="s">
        <v>154</v>
      </c>
      <c r="F138">
        <v>1439</v>
      </c>
      <c r="G138" t="s">
        <v>96</v>
      </c>
      <c r="H138">
        <v>4</v>
      </c>
      <c r="I138">
        <v>1</v>
      </c>
      <c r="J138" t="s">
        <v>166</v>
      </c>
      <c r="K138">
        <v>1</v>
      </c>
      <c r="L138">
        <v>1394</v>
      </c>
      <c r="M138">
        <v>3</v>
      </c>
      <c r="N138" t="s">
        <v>161</v>
      </c>
      <c r="O138">
        <v>54</v>
      </c>
      <c r="P138">
        <v>3</v>
      </c>
      <c r="Q138">
        <v>1</v>
      </c>
      <c r="R138" t="s">
        <v>92</v>
      </c>
      <c r="S138">
        <v>3</v>
      </c>
      <c r="T138" t="s">
        <v>164</v>
      </c>
      <c r="U138">
        <v>2996</v>
      </c>
      <c r="V138" t="s">
        <v>104</v>
      </c>
      <c r="W138">
        <v>5182</v>
      </c>
      <c r="X138">
        <v>7</v>
      </c>
      <c r="Y138" t="s">
        <v>158</v>
      </c>
      <c r="Z138" t="s">
        <v>108</v>
      </c>
      <c r="AA138">
        <v>15</v>
      </c>
      <c r="AB138">
        <v>3</v>
      </c>
      <c r="AC138">
        <v>4</v>
      </c>
      <c r="AD138">
        <v>80</v>
      </c>
      <c r="AE138">
        <v>0</v>
      </c>
      <c r="AF138">
        <v>8</v>
      </c>
      <c r="AG138">
        <v>2</v>
      </c>
      <c r="AH138">
        <v>3</v>
      </c>
      <c r="AI138">
        <v>6</v>
      </c>
      <c r="AJ138">
        <v>4</v>
      </c>
      <c r="AK138">
        <v>1</v>
      </c>
      <c r="AL138">
        <v>3</v>
      </c>
    </row>
    <row r="139" spans="1:38" x14ac:dyDescent="0.3">
      <c r="A139" t="s">
        <v>300</v>
      </c>
      <c r="B139">
        <v>38</v>
      </c>
      <c r="C139" t="s">
        <v>111</v>
      </c>
      <c r="D139" t="s">
        <v>107</v>
      </c>
      <c r="E139" t="s">
        <v>154</v>
      </c>
      <c r="F139">
        <v>833</v>
      </c>
      <c r="G139" t="s">
        <v>96</v>
      </c>
      <c r="H139">
        <v>18</v>
      </c>
      <c r="I139">
        <v>3</v>
      </c>
      <c r="J139" t="s">
        <v>155</v>
      </c>
      <c r="K139">
        <v>1</v>
      </c>
      <c r="L139">
        <v>1766</v>
      </c>
      <c r="M139">
        <v>2</v>
      </c>
      <c r="N139" t="s">
        <v>161</v>
      </c>
      <c r="O139">
        <v>60</v>
      </c>
      <c r="P139">
        <v>1</v>
      </c>
      <c r="Q139">
        <v>2</v>
      </c>
      <c r="R139" t="s">
        <v>86</v>
      </c>
      <c r="S139">
        <v>4</v>
      </c>
      <c r="T139" t="s">
        <v>164</v>
      </c>
      <c r="U139">
        <v>5811</v>
      </c>
      <c r="V139" t="s">
        <v>103</v>
      </c>
      <c r="W139">
        <v>24539</v>
      </c>
      <c r="X139">
        <v>3</v>
      </c>
      <c r="Y139" t="s">
        <v>158</v>
      </c>
      <c r="Z139" t="s">
        <v>108</v>
      </c>
      <c r="AA139">
        <v>16</v>
      </c>
      <c r="AB139">
        <v>3</v>
      </c>
      <c r="AC139">
        <v>3</v>
      </c>
      <c r="AD139">
        <v>80</v>
      </c>
      <c r="AE139">
        <v>1</v>
      </c>
      <c r="AF139">
        <v>15</v>
      </c>
      <c r="AG139">
        <v>2</v>
      </c>
      <c r="AH139">
        <v>3</v>
      </c>
      <c r="AI139">
        <v>1</v>
      </c>
      <c r="AJ139">
        <v>0</v>
      </c>
      <c r="AK139">
        <v>1</v>
      </c>
      <c r="AL139">
        <v>0</v>
      </c>
    </row>
    <row r="140" spans="1:38" x14ac:dyDescent="0.3">
      <c r="A140" t="s">
        <v>301</v>
      </c>
      <c r="B140">
        <v>40</v>
      </c>
      <c r="C140" t="s">
        <v>111</v>
      </c>
      <c r="D140" t="s">
        <v>107</v>
      </c>
      <c r="E140" t="s">
        <v>154</v>
      </c>
      <c r="F140">
        <v>1171</v>
      </c>
      <c r="G140" t="s">
        <v>96</v>
      </c>
      <c r="H140">
        <v>10</v>
      </c>
      <c r="I140">
        <v>4</v>
      </c>
      <c r="J140" t="s">
        <v>166</v>
      </c>
      <c r="K140">
        <v>1</v>
      </c>
      <c r="L140">
        <v>483</v>
      </c>
      <c r="M140">
        <v>4</v>
      </c>
      <c r="N140" t="s">
        <v>156</v>
      </c>
      <c r="O140">
        <v>46</v>
      </c>
      <c r="P140">
        <v>4</v>
      </c>
      <c r="Q140">
        <v>1</v>
      </c>
      <c r="R140" t="s">
        <v>88</v>
      </c>
      <c r="S140">
        <v>3</v>
      </c>
      <c r="T140" t="s">
        <v>164</v>
      </c>
      <c r="U140">
        <v>2213</v>
      </c>
      <c r="V140" t="s">
        <v>104</v>
      </c>
      <c r="W140">
        <v>22495</v>
      </c>
      <c r="X140">
        <v>3</v>
      </c>
      <c r="Y140" t="s">
        <v>158</v>
      </c>
      <c r="Z140" t="s">
        <v>108</v>
      </c>
      <c r="AA140">
        <v>13</v>
      </c>
      <c r="AB140">
        <v>3</v>
      </c>
      <c r="AC140">
        <v>3</v>
      </c>
      <c r="AD140">
        <v>80</v>
      </c>
      <c r="AE140">
        <v>1</v>
      </c>
      <c r="AF140">
        <v>10</v>
      </c>
      <c r="AG140">
        <v>3</v>
      </c>
      <c r="AH140">
        <v>3</v>
      </c>
      <c r="AI140">
        <v>7</v>
      </c>
      <c r="AJ140">
        <v>7</v>
      </c>
      <c r="AK140">
        <v>1</v>
      </c>
      <c r="AL140">
        <v>3</v>
      </c>
    </row>
    <row r="141" spans="1:38" x14ac:dyDescent="0.3">
      <c r="A141" t="s">
        <v>302</v>
      </c>
      <c r="B141">
        <v>42</v>
      </c>
      <c r="C141" t="s">
        <v>111</v>
      </c>
      <c r="D141" t="s">
        <v>107</v>
      </c>
      <c r="E141" t="s">
        <v>154</v>
      </c>
      <c r="F141">
        <v>1265</v>
      </c>
      <c r="G141" t="s">
        <v>96</v>
      </c>
      <c r="H141">
        <v>3</v>
      </c>
      <c r="I141">
        <v>3</v>
      </c>
      <c r="J141" t="s">
        <v>166</v>
      </c>
      <c r="K141">
        <v>1</v>
      </c>
      <c r="L141">
        <v>894</v>
      </c>
      <c r="M141">
        <v>3</v>
      </c>
      <c r="N141" t="s">
        <v>156</v>
      </c>
      <c r="O141">
        <v>95</v>
      </c>
      <c r="P141">
        <v>4</v>
      </c>
      <c r="Q141">
        <v>2</v>
      </c>
      <c r="R141" t="s">
        <v>88</v>
      </c>
      <c r="S141">
        <v>4</v>
      </c>
      <c r="T141" t="s">
        <v>164</v>
      </c>
      <c r="U141">
        <v>5231</v>
      </c>
      <c r="V141" t="s">
        <v>103</v>
      </c>
      <c r="W141">
        <v>23726</v>
      </c>
      <c r="X141">
        <v>2</v>
      </c>
      <c r="Y141" t="s">
        <v>158</v>
      </c>
      <c r="Z141" t="s">
        <v>108</v>
      </c>
      <c r="AA141">
        <v>13</v>
      </c>
      <c r="AB141">
        <v>3</v>
      </c>
      <c r="AC141">
        <v>2</v>
      </c>
      <c r="AD141">
        <v>80</v>
      </c>
      <c r="AE141">
        <v>1</v>
      </c>
      <c r="AF141">
        <v>17</v>
      </c>
      <c r="AG141">
        <v>1</v>
      </c>
      <c r="AH141">
        <v>2</v>
      </c>
      <c r="AI141">
        <v>5</v>
      </c>
      <c r="AJ141">
        <v>3</v>
      </c>
      <c r="AK141">
        <v>1</v>
      </c>
      <c r="AL141">
        <v>3</v>
      </c>
    </row>
    <row r="142" spans="1:38" x14ac:dyDescent="0.3">
      <c r="A142" t="s">
        <v>303</v>
      </c>
      <c r="B142">
        <v>43</v>
      </c>
      <c r="C142" t="s">
        <v>111</v>
      </c>
      <c r="D142" t="s">
        <v>107</v>
      </c>
      <c r="E142" t="s">
        <v>154</v>
      </c>
      <c r="F142">
        <v>930</v>
      </c>
      <c r="G142" t="s">
        <v>96</v>
      </c>
      <c r="H142">
        <v>6</v>
      </c>
      <c r="I142">
        <v>3</v>
      </c>
      <c r="J142" t="s">
        <v>155</v>
      </c>
      <c r="K142">
        <v>1</v>
      </c>
      <c r="L142">
        <v>1402</v>
      </c>
      <c r="M142">
        <v>1</v>
      </c>
      <c r="N142" t="s">
        <v>156</v>
      </c>
      <c r="O142">
        <v>73</v>
      </c>
      <c r="P142">
        <v>2</v>
      </c>
      <c r="Q142">
        <v>2</v>
      </c>
      <c r="R142" t="s">
        <v>92</v>
      </c>
      <c r="S142">
        <v>3</v>
      </c>
      <c r="T142" t="s">
        <v>157</v>
      </c>
      <c r="U142">
        <v>4081</v>
      </c>
      <c r="V142" t="s">
        <v>104</v>
      </c>
      <c r="W142">
        <v>20003</v>
      </c>
      <c r="X142">
        <v>1</v>
      </c>
      <c r="Y142" t="s">
        <v>158</v>
      </c>
      <c r="Z142" t="s">
        <v>108</v>
      </c>
      <c r="AA142">
        <v>14</v>
      </c>
      <c r="AB142">
        <v>3</v>
      </c>
      <c r="AC142">
        <v>1</v>
      </c>
      <c r="AD142">
        <v>80</v>
      </c>
      <c r="AE142">
        <v>0</v>
      </c>
      <c r="AF142">
        <v>20</v>
      </c>
      <c r="AG142">
        <v>3</v>
      </c>
      <c r="AH142">
        <v>1</v>
      </c>
      <c r="AI142">
        <v>20</v>
      </c>
      <c r="AJ142">
        <v>7</v>
      </c>
      <c r="AK142">
        <v>1</v>
      </c>
      <c r="AL142">
        <v>8</v>
      </c>
    </row>
    <row r="143" spans="1:38" x14ac:dyDescent="0.3">
      <c r="A143" t="s">
        <v>304</v>
      </c>
      <c r="B143">
        <v>44</v>
      </c>
      <c r="C143" t="s">
        <v>111</v>
      </c>
      <c r="D143" t="s">
        <v>107</v>
      </c>
      <c r="E143" t="s">
        <v>154</v>
      </c>
      <c r="F143">
        <v>1459</v>
      </c>
      <c r="G143" t="s">
        <v>96</v>
      </c>
      <c r="H143">
        <v>10</v>
      </c>
      <c r="I143">
        <v>4</v>
      </c>
      <c r="J143" t="s">
        <v>175</v>
      </c>
      <c r="K143">
        <v>1</v>
      </c>
      <c r="L143">
        <v>40</v>
      </c>
      <c r="M143">
        <v>4</v>
      </c>
      <c r="N143" t="s">
        <v>161</v>
      </c>
      <c r="O143">
        <v>41</v>
      </c>
      <c r="P143">
        <v>3</v>
      </c>
      <c r="Q143">
        <v>2</v>
      </c>
      <c r="R143" t="s">
        <v>86</v>
      </c>
      <c r="S143">
        <v>4</v>
      </c>
      <c r="T143" t="s">
        <v>164</v>
      </c>
      <c r="U143">
        <v>6465</v>
      </c>
      <c r="V143" t="s">
        <v>103</v>
      </c>
      <c r="W143">
        <v>19121</v>
      </c>
      <c r="X143">
        <v>2</v>
      </c>
      <c r="Y143" t="s">
        <v>158</v>
      </c>
      <c r="Z143" t="s">
        <v>108</v>
      </c>
      <c r="AA143">
        <v>13</v>
      </c>
      <c r="AB143">
        <v>3</v>
      </c>
      <c r="AC143">
        <v>4</v>
      </c>
      <c r="AD143">
        <v>80</v>
      </c>
      <c r="AE143">
        <v>0</v>
      </c>
      <c r="AF143">
        <v>9</v>
      </c>
      <c r="AG143">
        <v>5</v>
      </c>
      <c r="AH143">
        <v>4</v>
      </c>
      <c r="AI143">
        <v>4</v>
      </c>
      <c r="AJ143">
        <v>2</v>
      </c>
      <c r="AK143">
        <v>1</v>
      </c>
      <c r="AL143">
        <v>3</v>
      </c>
    </row>
    <row r="144" spans="1:38" x14ac:dyDescent="0.3">
      <c r="A144" t="s">
        <v>305</v>
      </c>
      <c r="B144">
        <v>44</v>
      </c>
      <c r="C144" t="s">
        <v>111</v>
      </c>
      <c r="D144" t="s">
        <v>107</v>
      </c>
      <c r="E144" t="s">
        <v>154</v>
      </c>
      <c r="F144">
        <v>1313</v>
      </c>
      <c r="G144" t="s">
        <v>96</v>
      </c>
      <c r="H144">
        <v>7</v>
      </c>
      <c r="I144">
        <v>3</v>
      </c>
      <c r="J144" t="s">
        <v>155</v>
      </c>
      <c r="K144">
        <v>1</v>
      </c>
      <c r="L144">
        <v>1608</v>
      </c>
      <c r="M144">
        <v>2</v>
      </c>
      <c r="N144" t="s">
        <v>156</v>
      </c>
      <c r="O144">
        <v>31</v>
      </c>
      <c r="P144">
        <v>3</v>
      </c>
      <c r="Q144">
        <v>5</v>
      </c>
      <c r="R144" t="s">
        <v>91</v>
      </c>
      <c r="S144">
        <v>4</v>
      </c>
      <c r="T144" t="s">
        <v>162</v>
      </c>
      <c r="U144">
        <v>19049</v>
      </c>
      <c r="V144" t="s">
        <v>102</v>
      </c>
      <c r="W144">
        <v>3549</v>
      </c>
      <c r="X144">
        <v>0</v>
      </c>
      <c r="Y144" t="s">
        <v>158</v>
      </c>
      <c r="Z144" t="s">
        <v>108</v>
      </c>
      <c r="AA144">
        <v>14</v>
      </c>
      <c r="AB144">
        <v>3</v>
      </c>
      <c r="AC144">
        <v>4</v>
      </c>
      <c r="AD144">
        <v>80</v>
      </c>
      <c r="AE144">
        <v>1</v>
      </c>
      <c r="AF144">
        <v>23</v>
      </c>
      <c r="AG144">
        <v>4</v>
      </c>
      <c r="AH144">
        <v>2</v>
      </c>
      <c r="AI144">
        <v>22</v>
      </c>
      <c r="AJ144">
        <v>7</v>
      </c>
      <c r="AK144">
        <v>1</v>
      </c>
      <c r="AL144">
        <v>10</v>
      </c>
    </row>
    <row r="145" spans="1:38" x14ac:dyDescent="0.3">
      <c r="A145" t="s">
        <v>306</v>
      </c>
      <c r="B145">
        <v>45</v>
      </c>
      <c r="C145" t="s">
        <v>111</v>
      </c>
      <c r="D145" t="s">
        <v>107</v>
      </c>
      <c r="E145" t="s">
        <v>154</v>
      </c>
      <c r="F145">
        <v>1015</v>
      </c>
      <c r="G145" t="s">
        <v>96</v>
      </c>
      <c r="H145">
        <v>5</v>
      </c>
      <c r="I145">
        <v>5</v>
      </c>
      <c r="J145" t="s">
        <v>155</v>
      </c>
      <c r="K145">
        <v>1</v>
      </c>
      <c r="L145">
        <v>1611</v>
      </c>
      <c r="M145">
        <v>3</v>
      </c>
      <c r="N145" t="s">
        <v>156</v>
      </c>
      <c r="O145">
        <v>50</v>
      </c>
      <c r="P145">
        <v>1</v>
      </c>
      <c r="Q145">
        <v>2</v>
      </c>
      <c r="R145" t="s">
        <v>88</v>
      </c>
      <c r="S145">
        <v>1</v>
      </c>
      <c r="T145" t="s">
        <v>157</v>
      </c>
      <c r="U145">
        <v>5769</v>
      </c>
      <c r="V145" t="s">
        <v>103</v>
      </c>
      <c r="W145">
        <v>23447</v>
      </c>
      <c r="X145">
        <v>1</v>
      </c>
      <c r="Y145" t="s">
        <v>158</v>
      </c>
      <c r="Z145" t="s">
        <v>108</v>
      </c>
      <c r="AA145">
        <v>14</v>
      </c>
      <c r="AB145">
        <v>3</v>
      </c>
      <c r="AC145">
        <v>1</v>
      </c>
      <c r="AD145">
        <v>80</v>
      </c>
      <c r="AE145">
        <v>0</v>
      </c>
      <c r="AF145">
        <v>10</v>
      </c>
      <c r="AG145">
        <v>3</v>
      </c>
      <c r="AH145">
        <v>3</v>
      </c>
      <c r="AI145">
        <v>10</v>
      </c>
      <c r="AJ145">
        <v>7</v>
      </c>
      <c r="AK145">
        <v>1</v>
      </c>
      <c r="AL145">
        <v>4</v>
      </c>
    </row>
    <row r="146" spans="1:38" x14ac:dyDescent="0.3">
      <c r="A146" t="s">
        <v>307</v>
      </c>
      <c r="B146">
        <v>46</v>
      </c>
      <c r="C146" t="s">
        <v>112</v>
      </c>
      <c r="D146" t="s">
        <v>107</v>
      </c>
      <c r="E146" t="s">
        <v>154</v>
      </c>
      <c r="F146">
        <v>1003</v>
      </c>
      <c r="G146" t="s">
        <v>96</v>
      </c>
      <c r="H146">
        <v>8</v>
      </c>
      <c r="I146">
        <v>4</v>
      </c>
      <c r="J146" t="s">
        <v>166</v>
      </c>
      <c r="K146">
        <v>1</v>
      </c>
      <c r="L146">
        <v>1080</v>
      </c>
      <c r="M146">
        <v>4</v>
      </c>
      <c r="N146" t="s">
        <v>156</v>
      </c>
      <c r="O146">
        <v>74</v>
      </c>
      <c r="P146">
        <v>2</v>
      </c>
      <c r="Q146">
        <v>2</v>
      </c>
      <c r="R146" t="s">
        <v>92</v>
      </c>
      <c r="S146">
        <v>1</v>
      </c>
      <c r="T146" t="s">
        <v>162</v>
      </c>
      <c r="U146">
        <v>4615</v>
      </c>
      <c r="V146" t="s">
        <v>104</v>
      </c>
      <c r="W146">
        <v>21029</v>
      </c>
      <c r="X146">
        <v>8</v>
      </c>
      <c r="Y146" t="s">
        <v>158</v>
      </c>
      <c r="Z146" t="s">
        <v>108</v>
      </c>
      <c r="AA146">
        <v>23</v>
      </c>
      <c r="AB146">
        <v>4</v>
      </c>
      <c r="AC146">
        <v>1</v>
      </c>
      <c r="AD146">
        <v>80</v>
      </c>
      <c r="AE146">
        <v>3</v>
      </c>
      <c r="AF146">
        <v>19</v>
      </c>
      <c r="AG146">
        <v>2</v>
      </c>
      <c r="AH146">
        <v>3</v>
      </c>
      <c r="AI146">
        <v>16</v>
      </c>
      <c r="AJ146">
        <v>13</v>
      </c>
      <c r="AK146">
        <v>1</v>
      </c>
      <c r="AL146">
        <v>7</v>
      </c>
    </row>
    <row r="147" spans="1:38" x14ac:dyDescent="0.3">
      <c r="A147" t="s">
        <v>308</v>
      </c>
      <c r="B147">
        <v>50</v>
      </c>
      <c r="C147" t="s">
        <v>112</v>
      </c>
      <c r="D147" t="s">
        <v>107</v>
      </c>
      <c r="E147" t="s">
        <v>154</v>
      </c>
      <c r="F147">
        <v>939</v>
      </c>
      <c r="G147" t="s">
        <v>96</v>
      </c>
      <c r="H147">
        <v>24</v>
      </c>
      <c r="I147">
        <v>3</v>
      </c>
      <c r="J147" t="s">
        <v>166</v>
      </c>
      <c r="K147">
        <v>1</v>
      </c>
      <c r="L147">
        <v>1005</v>
      </c>
      <c r="M147">
        <v>4</v>
      </c>
      <c r="N147" t="s">
        <v>161</v>
      </c>
      <c r="O147">
        <v>95</v>
      </c>
      <c r="P147">
        <v>3</v>
      </c>
      <c r="Q147">
        <v>4</v>
      </c>
      <c r="R147" t="s">
        <v>90</v>
      </c>
      <c r="S147">
        <v>3</v>
      </c>
      <c r="T147" t="s">
        <v>164</v>
      </c>
      <c r="U147">
        <v>13973</v>
      </c>
      <c r="V147" t="s">
        <v>101</v>
      </c>
      <c r="W147">
        <v>4161</v>
      </c>
      <c r="X147">
        <v>3</v>
      </c>
      <c r="Y147" t="s">
        <v>158</v>
      </c>
      <c r="Z147" t="s">
        <v>108</v>
      </c>
      <c r="AA147">
        <v>18</v>
      </c>
      <c r="AB147">
        <v>3</v>
      </c>
      <c r="AC147">
        <v>4</v>
      </c>
      <c r="AD147">
        <v>80</v>
      </c>
      <c r="AE147">
        <v>1</v>
      </c>
      <c r="AF147">
        <v>22</v>
      </c>
      <c r="AG147">
        <v>2</v>
      </c>
      <c r="AH147">
        <v>3</v>
      </c>
      <c r="AI147">
        <v>12</v>
      </c>
      <c r="AJ147">
        <v>11</v>
      </c>
      <c r="AK147">
        <v>1</v>
      </c>
      <c r="AL147">
        <v>5</v>
      </c>
    </row>
    <row r="148" spans="1:38" x14ac:dyDescent="0.3">
      <c r="A148" t="s">
        <v>309</v>
      </c>
      <c r="B148">
        <v>53</v>
      </c>
      <c r="C148" t="s">
        <v>112</v>
      </c>
      <c r="D148" t="s">
        <v>107</v>
      </c>
      <c r="E148" t="s">
        <v>154</v>
      </c>
      <c r="F148">
        <v>1070</v>
      </c>
      <c r="G148" t="s">
        <v>96</v>
      </c>
      <c r="H148">
        <v>3</v>
      </c>
      <c r="I148">
        <v>4</v>
      </c>
      <c r="J148" t="s">
        <v>155</v>
      </c>
      <c r="K148">
        <v>1</v>
      </c>
      <c r="L148">
        <v>386</v>
      </c>
      <c r="M148">
        <v>3</v>
      </c>
      <c r="N148" t="s">
        <v>161</v>
      </c>
      <c r="O148">
        <v>45</v>
      </c>
      <c r="P148">
        <v>3</v>
      </c>
      <c r="Q148">
        <v>4</v>
      </c>
      <c r="R148" t="s">
        <v>91</v>
      </c>
      <c r="S148">
        <v>3</v>
      </c>
      <c r="T148" t="s">
        <v>164</v>
      </c>
      <c r="U148">
        <v>17584</v>
      </c>
      <c r="V148" t="s">
        <v>102</v>
      </c>
      <c r="W148">
        <v>21016</v>
      </c>
      <c r="X148">
        <v>3</v>
      </c>
      <c r="Y148" t="s">
        <v>158</v>
      </c>
      <c r="Z148" t="s">
        <v>108</v>
      </c>
      <c r="AA148">
        <v>16</v>
      </c>
      <c r="AB148">
        <v>3</v>
      </c>
      <c r="AC148">
        <v>4</v>
      </c>
      <c r="AD148">
        <v>80</v>
      </c>
      <c r="AE148">
        <v>3</v>
      </c>
      <c r="AF148">
        <v>21</v>
      </c>
      <c r="AG148">
        <v>5</v>
      </c>
      <c r="AH148">
        <v>2</v>
      </c>
      <c r="AI148">
        <v>5</v>
      </c>
      <c r="AJ148">
        <v>3</v>
      </c>
      <c r="AK148">
        <v>1</v>
      </c>
      <c r="AL148">
        <v>3</v>
      </c>
    </row>
    <row r="149" spans="1:38" x14ac:dyDescent="0.3">
      <c r="A149" t="s">
        <v>310</v>
      </c>
      <c r="B149">
        <v>54</v>
      </c>
      <c r="C149" t="s">
        <v>112</v>
      </c>
      <c r="D149" t="s">
        <v>107</v>
      </c>
      <c r="E149" t="s">
        <v>154</v>
      </c>
      <c r="F149">
        <v>376</v>
      </c>
      <c r="G149" t="s">
        <v>96</v>
      </c>
      <c r="H149">
        <v>19</v>
      </c>
      <c r="I149">
        <v>4</v>
      </c>
      <c r="J149" t="s">
        <v>155</v>
      </c>
      <c r="K149">
        <v>1</v>
      </c>
      <c r="L149">
        <v>799</v>
      </c>
      <c r="M149">
        <v>4</v>
      </c>
      <c r="N149" t="s">
        <v>156</v>
      </c>
      <c r="O149">
        <v>95</v>
      </c>
      <c r="P149">
        <v>3</v>
      </c>
      <c r="Q149">
        <v>2</v>
      </c>
      <c r="R149" t="s">
        <v>90</v>
      </c>
      <c r="S149">
        <v>1</v>
      </c>
      <c r="T149" t="s">
        <v>162</v>
      </c>
      <c r="U149">
        <v>5485</v>
      </c>
      <c r="V149" t="s">
        <v>103</v>
      </c>
      <c r="W149">
        <v>22670</v>
      </c>
      <c r="X149">
        <v>9</v>
      </c>
      <c r="Y149" t="s">
        <v>158</v>
      </c>
      <c r="Z149" t="s">
        <v>108</v>
      </c>
      <c r="AA149">
        <v>11</v>
      </c>
      <c r="AB149">
        <v>3</v>
      </c>
      <c r="AC149">
        <v>2</v>
      </c>
      <c r="AD149">
        <v>80</v>
      </c>
      <c r="AE149">
        <v>2</v>
      </c>
      <c r="AF149">
        <v>9</v>
      </c>
      <c r="AG149">
        <v>4</v>
      </c>
      <c r="AH149">
        <v>3</v>
      </c>
      <c r="AI149">
        <v>5</v>
      </c>
      <c r="AJ149">
        <v>3</v>
      </c>
      <c r="AK149">
        <v>1</v>
      </c>
      <c r="AL149">
        <v>4</v>
      </c>
    </row>
    <row r="150" spans="1:38" x14ac:dyDescent="0.3">
      <c r="A150" t="s">
        <v>311</v>
      </c>
      <c r="B150">
        <v>54</v>
      </c>
      <c r="C150" t="s">
        <v>112</v>
      </c>
      <c r="D150" t="s">
        <v>107</v>
      </c>
      <c r="E150" t="s">
        <v>154</v>
      </c>
      <c r="F150">
        <v>157</v>
      </c>
      <c r="G150" t="s">
        <v>96</v>
      </c>
      <c r="H150">
        <v>10</v>
      </c>
      <c r="I150">
        <v>3</v>
      </c>
      <c r="J150" t="s">
        <v>155</v>
      </c>
      <c r="K150">
        <v>1</v>
      </c>
      <c r="L150">
        <v>1980</v>
      </c>
      <c r="M150">
        <v>3</v>
      </c>
      <c r="N150" t="s">
        <v>156</v>
      </c>
      <c r="O150">
        <v>77</v>
      </c>
      <c r="P150">
        <v>3</v>
      </c>
      <c r="Q150">
        <v>2</v>
      </c>
      <c r="R150" t="s">
        <v>90</v>
      </c>
      <c r="S150">
        <v>1</v>
      </c>
      <c r="T150" t="s">
        <v>157</v>
      </c>
      <c r="U150">
        <v>4440</v>
      </c>
      <c r="V150" t="s">
        <v>104</v>
      </c>
      <c r="W150">
        <v>25198</v>
      </c>
      <c r="X150">
        <v>6</v>
      </c>
      <c r="Y150" t="s">
        <v>158</v>
      </c>
      <c r="Z150" t="s">
        <v>108</v>
      </c>
      <c r="AA150">
        <v>19</v>
      </c>
      <c r="AB150">
        <v>3</v>
      </c>
      <c r="AC150">
        <v>4</v>
      </c>
      <c r="AD150">
        <v>80</v>
      </c>
      <c r="AE150">
        <v>0</v>
      </c>
      <c r="AF150">
        <v>9</v>
      </c>
      <c r="AG150">
        <v>3</v>
      </c>
      <c r="AH150">
        <v>3</v>
      </c>
      <c r="AI150">
        <v>5</v>
      </c>
      <c r="AJ150">
        <v>2</v>
      </c>
      <c r="AK150">
        <v>1</v>
      </c>
      <c r="AL150">
        <v>4</v>
      </c>
    </row>
    <row r="151" spans="1:38" x14ac:dyDescent="0.3">
      <c r="A151" t="s">
        <v>312</v>
      </c>
      <c r="B151">
        <v>57</v>
      </c>
      <c r="C151" t="s">
        <v>113</v>
      </c>
      <c r="D151" t="s">
        <v>107</v>
      </c>
      <c r="E151" t="s">
        <v>154</v>
      </c>
      <c r="F151">
        <v>334</v>
      </c>
      <c r="G151" t="s">
        <v>96</v>
      </c>
      <c r="H151">
        <v>24</v>
      </c>
      <c r="I151">
        <v>2</v>
      </c>
      <c r="J151" t="s">
        <v>166</v>
      </c>
      <c r="K151">
        <v>1</v>
      </c>
      <c r="L151">
        <v>223</v>
      </c>
      <c r="M151">
        <v>3</v>
      </c>
      <c r="N151" t="s">
        <v>161</v>
      </c>
      <c r="O151">
        <v>83</v>
      </c>
      <c r="P151">
        <v>4</v>
      </c>
      <c r="Q151">
        <v>3</v>
      </c>
      <c r="R151" t="s">
        <v>86</v>
      </c>
      <c r="S151">
        <v>4</v>
      </c>
      <c r="T151" t="s">
        <v>162</v>
      </c>
      <c r="U151">
        <v>9439</v>
      </c>
      <c r="V151" t="s">
        <v>103</v>
      </c>
      <c r="W151">
        <v>23402</v>
      </c>
      <c r="X151">
        <v>3</v>
      </c>
      <c r="Y151" t="s">
        <v>158</v>
      </c>
      <c r="Z151" t="s">
        <v>108</v>
      </c>
      <c r="AA151">
        <v>16</v>
      </c>
      <c r="AB151">
        <v>3</v>
      </c>
      <c r="AC151">
        <v>2</v>
      </c>
      <c r="AD151">
        <v>80</v>
      </c>
      <c r="AE151">
        <v>1</v>
      </c>
      <c r="AF151">
        <v>12</v>
      </c>
      <c r="AG151">
        <v>2</v>
      </c>
      <c r="AH151">
        <v>1</v>
      </c>
      <c r="AI151">
        <v>5</v>
      </c>
      <c r="AJ151">
        <v>3</v>
      </c>
      <c r="AK151">
        <v>1</v>
      </c>
      <c r="AL151">
        <v>4</v>
      </c>
    </row>
    <row r="152" spans="1:38" x14ac:dyDescent="0.3">
      <c r="A152" t="s">
        <v>313</v>
      </c>
      <c r="B152">
        <v>58</v>
      </c>
      <c r="C152" t="s">
        <v>113</v>
      </c>
      <c r="D152" t="s">
        <v>107</v>
      </c>
      <c r="E152" t="s">
        <v>154</v>
      </c>
      <c r="F152">
        <v>1055</v>
      </c>
      <c r="G152" t="s">
        <v>96</v>
      </c>
      <c r="H152">
        <v>1</v>
      </c>
      <c r="I152">
        <v>3</v>
      </c>
      <c r="J152" t="s">
        <v>155</v>
      </c>
      <c r="K152">
        <v>1</v>
      </c>
      <c r="L152">
        <v>1423</v>
      </c>
      <c r="M152">
        <v>4</v>
      </c>
      <c r="N152" t="s">
        <v>156</v>
      </c>
      <c r="O152">
        <v>76</v>
      </c>
      <c r="P152">
        <v>3</v>
      </c>
      <c r="Q152">
        <v>5</v>
      </c>
      <c r="R152" t="s">
        <v>91</v>
      </c>
      <c r="S152">
        <v>1</v>
      </c>
      <c r="T152" t="s">
        <v>164</v>
      </c>
      <c r="U152">
        <v>19701</v>
      </c>
      <c r="V152" t="s">
        <v>102</v>
      </c>
      <c r="W152">
        <v>22456</v>
      </c>
      <c r="X152">
        <v>3</v>
      </c>
      <c r="Y152" t="s">
        <v>158</v>
      </c>
      <c r="Z152" t="s">
        <v>108</v>
      </c>
      <c r="AA152">
        <v>21</v>
      </c>
      <c r="AB152">
        <v>4</v>
      </c>
      <c r="AC152">
        <v>3</v>
      </c>
      <c r="AD152">
        <v>80</v>
      </c>
      <c r="AE152">
        <v>1</v>
      </c>
      <c r="AF152">
        <v>32</v>
      </c>
      <c r="AG152">
        <v>3</v>
      </c>
      <c r="AH152">
        <v>3</v>
      </c>
      <c r="AI152">
        <v>9</v>
      </c>
      <c r="AJ152">
        <v>8</v>
      </c>
      <c r="AK152">
        <v>1</v>
      </c>
      <c r="AL152">
        <v>5</v>
      </c>
    </row>
    <row r="153" spans="1:38" x14ac:dyDescent="0.3">
      <c r="A153" t="s">
        <v>314</v>
      </c>
      <c r="B153">
        <v>29</v>
      </c>
      <c r="C153" t="s">
        <v>110</v>
      </c>
      <c r="D153" t="s">
        <v>107</v>
      </c>
      <c r="E153" t="s">
        <v>154</v>
      </c>
      <c r="F153">
        <v>718</v>
      </c>
      <c r="G153" t="s">
        <v>96</v>
      </c>
      <c r="H153">
        <v>8</v>
      </c>
      <c r="I153">
        <v>1</v>
      </c>
      <c r="J153" t="s">
        <v>155</v>
      </c>
      <c r="K153">
        <v>1</v>
      </c>
      <c r="L153">
        <v>1150</v>
      </c>
      <c r="M153">
        <v>2</v>
      </c>
      <c r="N153" t="s">
        <v>161</v>
      </c>
      <c r="O153">
        <v>79</v>
      </c>
      <c r="P153">
        <v>2</v>
      </c>
      <c r="Q153">
        <v>2</v>
      </c>
      <c r="R153" t="s">
        <v>90</v>
      </c>
      <c r="S153">
        <v>4</v>
      </c>
      <c r="T153" t="s">
        <v>164</v>
      </c>
      <c r="U153">
        <v>5056</v>
      </c>
      <c r="V153" t="s">
        <v>103</v>
      </c>
      <c r="W153">
        <v>17689</v>
      </c>
      <c r="X153">
        <v>1</v>
      </c>
      <c r="Y153" t="s">
        <v>158</v>
      </c>
      <c r="Z153" t="s">
        <v>108</v>
      </c>
      <c r="AA153">
        <v>15</v>
      </c>
      <c r="AB153">
        <v>3</v>
      </c>
      <c r="AC153">
        <v>3</v>
      </c>
      <c r="AD153">
        <v>80</v>
      </c>
      <c r="AE153">
        <v>1</v>
      </c>
      <c r="AF153">
        <v>10</v>
      </c>
      <c r="AG153">
        <v>2</v>
      </c>
      <c r="AH153">
        <v>2</v>
      </c>
      <c r="AI153">
        <v>10</v>
      </c>
      <c r="AJ153">
        <v>7</v>
      </c>
      <c r="AK153">
        <v>1</v>
      </c>
      <c r="AL153">
        <v>2</v>
      </c>
    </row>
    <row r="154" spans="1:38" x14ac:dyDescent="0.3">
      <c r="A154" t="s">
        <v>315</v>
      </c>
      <c r="B154">
        <v>33</v>
      </c>
      <c r="C154" t="s">
        <v>110</v>
      </c>
      <c r="D154" t="s">
        <v>107</v>
      </c>
      <c r="E154" t="s">
        <v>171</v>
      </c>
      <c r="F154">
        <v>827</v>
      </c>
      <c r="G154" t="s">
        <v>96</v>
      </c>
      <c r="H154">
        <v>1</v>
      </c>
      <c r="I154">
        <v>4</v>
      </c>
      <c r="J154" t="s">
        <v>175</v>
      </c>
      <c r="K154">
        <v>1</v>
      </c>
      <c r="L154">
        <v>998</v>
      </c>
      <c r="M154">
        <v>3</v>
      </c>
      <c r="N154" t="s">
        <v>156</v>
      </c>
      <c r="O154">
        <v>84</v>
      </c>
      <c r="P154">
        <v>4</v>
      </c>
      <c r="Q154">
        <v>2</v>
      </c>
      <c r="R154" t="s">
        <v>86</v>
      </c>
      <c r="S154">
        <v>2</v>
      </c>
      <c r="T154" t="s">
        <v>164</v>
      </c>
      <c r="U154">
        <v>5488</v>
      </c>
      <c r="V154" t="s">
        <v>103</v>
      </c>
      <c r="W154">
        <v>20161</v>
      </c>
      <c r="X154">
        <v>1</v>
      </c>
      <c r="Y154" t="s">
        <v>158</v>
      </c>
      <c r="Z154" t="s">
        <v>108</v>
      </c>
      <c r="AA154">
        <v>13</v>
      </c>
      <c r="AB154">
        <v>3</v>
      </c>
      <c r="AC154">
        <v>1</v>
      </c>
      <c r="AD154">
        <v>80</v>
      </c>
      <c r="AE154">
        <v>1</v>
      </c>
      <c r="AF154">
        <v>6</v>
      </c>
      <c r="AG154">
        <v>2</v>
      </c>
      <c r="AH154">
        <v>3</v>
      </c>
      <c r="AI154">
        <v>6</v>
      </c>
      <c r="AJ154">
        <v>5</v>
      </c>
      <c r="AK154">
        <v>1</v>
      </c>
      <c r="AL154">
        <v>2</v>
      </c>
    </row>
    <row r="155" spans="1:38" x14ac:dyDescent="0.3">
      <c r="A155" t="s">
        <v>316</v>
      </c>
      <c r="B155">
        <v>41</v>
      </c>
      <c r="C155" t="s">
        <v>111</v>
      </c>
      <c r="D155" t="s">
        <v>107</v>
      </c>
      <c r="E155" t="s">
        <v>154</v>
      </c>
      <c r="F155">
        <v>483</v>
      </c>
      <c r="G155" t="s">
        <v>96</v>
      </c>
      <c r="H155">
        <v>6</v>
      </c>
      <c r="I155">
        <v>3</v>
      </c>
      <c r="J155" t="s">
        <v>155</v>
      </c>
      <c r="K155">
        <v>1</v>
      </c>
      <c r="L155">
        <v>466</v>
      </c>
      <c r="M155">
        <v>4</v>
      </c>
      <c r="N155" t="s">
        <v>161</v>
      </c>
      <c r="O155">
        <v>95</v>
      </c>
      <c r="P155">
        <v>2</v>
      </c>
      <c r="Q155">
        <v>2</v>
      </c>
      <c r="R155" t="s">
        <v>90</v>
      </c>
      <c r="S155">
        <v>2</v>
      </c>
      <c r="T155" t="s">
        <v>157</v>
      </c>
      <c r="U155">
        <v>6032</v>
      </c>
      <c r="V155" t="s">
        <v>103</v>
      </c>
      <c r="W155">
        <v>10110</v>
      </c>
      <c r="X155">
        <v>6</v>
      </c>
      <c r="Y155" t="s">
        <v>158</v>
      </c>
      <c r="Z155" t="s">
        <v>108</v>
      </c>
      <c r="AA155">
        <v>15</v>
      </c>
      <c r="AB155">
        <v>3</v>
      </c>
      <c r="AC155">
        <v>4</v>
      </c>
      <c r="AD155">
        <v>80</v>
      </c>
      <c r="AE155">
        <v>0</v>
      </c>
      <c r="AF155">
        <v>8</v>
      </c>
      <c r="AG155">
        <v>3</v>
      </c>
      <c r="AH155">
        <v>3</v>
      </c>
      <c r="AI155">
        <v>5</v>
      </c>
      <c r="AJ155">
        <v>4</v>
      </c>
      <c r="AK155">
        <v>1</v>
      </c>
      <c r="AL155">
        <v>2</v>
      </c>
    </row>
    <row r="156" spans="1:38" x14ac:dyDescent="0.3">
      <c r="A156" t="s">
        <v>317</v>
      </c>
      <c r="B156">
        <v>42</v>
      </c>
      <c r="C156" t="s">
        <v>111</v>
      </c>
      <c r="D156" t="s">
        <v>107</v>
      </c>
      <c r="E156" t="s">
        <v>154</v>
      </c>
      <c r="F156">
        <v>557</v>
      </c>
      <c r="G156" t="s">
        <v>96</v>
      </c>
      <c r="H156">
        <v>18</v>
      </c>
      <c r="I156">
        <v>4</v>
      </c>
      <c r="J156" t="s">
        <v>166</v>
      </c>
      <c r="K156">
        <v>1</v>
      </c>
      <c r="L156">
        <v>1998</v>
      </c>
      <c r="M156">
        <v>4</v>
      </c>
      <c r="N156" t="s">
        <v>161</v>
      </c>
      <c r="O156">
        <v>35</v>
      </c>
      <c r="P156">
        <v>3</v>
      </c>
      <c r="Q156">
        <v>2</v>
      </c>
      <c r="R156" t="s">
        <v>92</v>
      </c>
      <c r="S156">
        <v>1</v>
      </c>
      <c r="T156" t="s">
        <v>162</v>
      </c>
      <c r="U156">
        <v>5410</v>
      </c>
      <c r="V156" t="s">
        <v>103</v>
      </c>
      <c r="W156">
        <v>11189</v>
      </c>
      <c r="X156">
        <v>6</v>
      </c>
      <c r="Y156" t="s">
        <v>158</v>
      </c>
      <c r="Z156" t="s">
        <v>108</v>
      </c>
      <c r="AA156">
        <v>17</v>
      </c>
      <c r="AB156">
        <v>3</v>
      </c>
      <c r="AC156">
        <v>3</v>
      </c>
      <c r="AD156">
        <v>80</v>
      </c>
      <c r="AE156">
        <v>1</v>
      </c>
      <c r="AF156">
        <v>9</v>
      </c>
      <c r="AG156">
        <v>3</v>
      </c>
      <c r="AH156">
        <v>2</v>
      </c>
      <c r="AI156">
        <v>4</v>
      </c>
      <c r="AJ156">
        <v>3</v>
      </c>
      <c r="AK156">
        <v>1</v>
      </c>
      <c r="AL156">
        <v>2</v>
      </c>
    </row>
    <row r="157" spans="1:38" x14ac:dyDescent="0.3">
      <c r="A157" t="s">
        <v>318</v>
      </c>
      <c r="B157">
        <v>45</v>
      </c>
      <c r="C157" t="s">
        <v>111</v>
      </c>
      <c r="D157" t="s">
        <v>107</v>
      </c>
      <c r="E157" t="s">
        <v>154</v>
      </c>
      <c r="F157">
        <v>1448</v>
      </c>
      <c r="G157" t="s">
        <v>96</v>
      </c>
      <c r="H157">
        <v>29</v>
      </c>
      <c r="I157">
        <v>3</v>
      </c>
      <c r="J157" t="s">
        <v>168</v>
      </c>
      <c r="K157">
        <v>1</v>
      </c>
      <c r="L157">
        <v>1465</v>
      </c>
      <c r="M157">
        <v>2</v>
      </c>
      <c r="N157" t="s">
        <v>161</v>
      </c>
      <c r="O157">
        <v>55</v>
      </c>
      <c r="P157">
        <v>3</v>
      </c>
      <c r="Q157">
        <v>3</v>
      </c>
      <c r="R157" t="s">
        <v>90</v>
      </c>
      <c r="S157">
        <v>4</v>
      </c>
      <c r="T157" t="s">
        <v>164</v>
      </c>
      <c r="U157">
        <v>9380</v>
      </c>
      <c r="V157" t="s">
        <v>103</v>
      </c>
      <c r="W157">
        <v>14720</v>
      </c>
      <c r="X157">
        <v>4</v>
      </c>
      <c r="Y157" t="s">
        <v>158</v>
      </c>
      <c r="Z157" t="s">
        <v>108</v>
      </c>
      <c r="AA157">
        <v>18</v>
      </c>
      <c r="AB157">
        <v>3</v>
      </c>
      <c r="AC157">
        <v>4</v>
      </c>
      <c r="AD157">
        <v>80</v>
      </c>
      <c r="AE157">
        <v>2</v>
      </c>
      <c r="AF157">
        <v>10</v>
      </c>
      <c r="AG157">
        <v>4</v>
      </c>
      <c r="AH157">
        <v>4</v>
      </c>
      <c r="AI157">
        <v>3</v>
      </c>
      <c r="AJ157">
        <v>1</v>
      </c>
      <c r="AK157">
        <v>1</v>
      </c>
      <c r="AL157">
        <v>2</v>
      </c>
    </row>
    <row r="158" spans="1:38" x14ac:dyDescent="0.3">
      <c r="A158" t="s">
        <v>319</v>
      </c>
      <c r="B158">
        <v>49</v>
      </c>
      <c r="C158" t="s">
        <v>112</v>
      </c>
      <c r="D158" t="s">
        <v>107</v>
      </c>
      <c r="E158" t="s">
        <v>171</v>
      </c>
      <c r="F158">
        <v>636</v>
      </c>
      <c r="G158" t="s">
        <v>96</v>
      </c>
      <c r="H158">
        <v>10</v>
      </c>
      <c r="I158">
        <v>4</v>
      </c>
      <c r="J158" t="s">
        <v>166</v>
      </c>
      <c r="K158">
        <v>1</v>
      </c>
      <c r="L158">
        <v>396</v>
      </c>
      <c r="M158">
        <v>3</v>
      </c>
      <c r="N158" t="s">
        <v>156</v>
      </c>
      <c r="O158">
        <v>35</v>
      </c>
      <c r="P158">
        <v>3</v>
      </c>
      <c r="Q158">
        <v>5</v>
      </c>
      <c r="R158" t="s">
        <v>91</v>
      </c>
      <c r="S158">
        <v>1</v>
      </c>
      <c r="T158" t="s">
        <v>157</v>
      </c>
      <c r="U158">
        <v>18665</v>
      </c>
      <c r="V158" t="s">
        <v>102</v>
      </c>
      <c r="W158">
        <v>25594</v>
      </c>
      <c r="X158">
        <v>9</v>
      </c>
      <c r="Y158" t="s">
        <v>158</v>
      </c>
      <c r="Z158" t="s">
        <v>108</v>
      </c>
      <c r="AA158">
        <v>11</v>
      </c>
      <c r="AB158">
        <v>3</v>
      </c>
      <c r="AC158">
        <v>4</v>
      </c>
      <c r="AD158">
        <v>80</v>
      </c>
      <c r="AE158">
        <v>0</v>
      </c>
      <c r="AF158">
        <v>22</v>
      </c>
      <c r="AG158">
        <v>4</v>
      </c>
      <c r="AH158">
        <v>3</v>
      </c>
      <c r="AI158">
        <v>3</v>
      </c>
      <c r="AJ158">
        <v>2</v>
      </c>
      <c r="AK158">
        <v>1</v>
      </c>
      <c r="AL158">
        <v>2</v>
      </c>
    </row>
    <row r="159" spans="1:38" x14ac:dyDescent="0.3">
      <c r="A159" t="s">
        <v>320</v>
      </c>
      <c r="B159">
        <v>50</v>
      </c>
      <c r="C159" t="s">
        <v>112</v>
      </c>
      <c r="D159" t="s">
        <v>107</v>
      </c>
      <c r="E159" t="s">
        <v>154</v>
      </c>
      <c r="F159">
        <v>1322</v>
      </c>
      <c r="G159" t="s">
        <v>96</v>
      </c>
      <c r="H159">
        <v>28</v>
      </c>
      <c r="I159">
        <v>3</v>
      </c>
      <c r="J159" t="s">
        <v>166</v>
      </c>
      <c r="K159">
        <v>1</v>
      </c>
      <c r="L159">
        <v>1317</v>
      </c>
      <c r="M159">
        <v>4</v>
      </c>
      <c r="N159" t="s">
        <v>156</v>
      </c>
      <c r="O159">
        <v>43</v>
      </c>
      <c r="P159">
        <v>3</v>
      </c>
      <c r="Q159">
        <v>4</v>
      </c>
      <c r="R159" t="s">
        <v>91</v>
      </c>
      <c r="S159">
        <v>1</v>
      </c>
      <c r="T159" t="s">
        <v>164</v>
      </c>
      <c r="U159">
        <v>16880</v>
      </c>
      <c r="V159" t="s">
        <v>102</v>
      </c>
      <c r="W159">
        <v>22422</v>
      </c>
      <c r="X159">
        <v>4</v>
      </c>
      <c r="Y159" t="s">
        <v>158</v>
      </c>
      <c r="Z159" t="s">
        <v>108</v>
      </c>
      <c r="AA159">
        <v>11</v>
      </c>
      <c r="AB159">
        <v>3</v>
      </c>
      <c r="AC159">
        <v>2</v>
      </c>
      <c r="AD159">
        <v>80</v>
      </c>
      <c r="AE159">
        <v>0</v>
      </c>
      <c r="AF159">
        <v>25</v>
      </c>
      <c r="AG159">
        <v>2</v>
      </c>
      <c r="AH159">
        <v>3</v>
      </c>
      <c r="AI159">
        <v>3</v>
      </c>
      <c r="AJ159">
        <v>2</v>
      </c>
      <c r="AK159">
        <v>1</v>
      </c>
      <c r="AL159">
        <v>2</v>
      </c>
    </row>
    <row r="160" spans="1:38" x14ac:dyDescent="0.3">
      <c r="A160" t="s">
        <v>321</v>
      </c>
      <c r="B160">
        <v>55</v>
      </c>
      <c r="C160" t="s">
        <v>112</v>
      </c>
      <c r="D160" t="s">
        <v>107</v>
      </c>
      <c r="E160" t="s">
        <v>154</v>
      </c>
      <c r="F160">
        <v>1311</v>
      </c>
      <c r="G160" t="s">
        <v>96</v>
      </c>
      <c r="H160">
        <v>2</v>
      </c>
      <c r="I160">
        <v>3</v>
      </c>
      <c r="J160" t="s">
        <v>166</v>
      </c>
      <c r="K160">
        <v>1</v>
      </c>
      <c r="L160">
        <v>505</v>
      </c>
      <c r="M160">
        <v>3</v>
      </c>
      <c r="N160" t="s">
        <v>156</v>
      </c>
      <c r="O160">
        <v>97</v>
      </c>
      <c r="P160">
        <v>3</v>
      </c>
      <c r="Q160">
        <v>4</v>
      </c>
      <c r="R160" t="s">
        <v>89</v>
      </c>
      <c r="S160">
        <v>4</v>
      </c>
      <c r="T160" t="s">
        <v>157</v>
      </c>
      <c r="U160">
        <v>16659</v>
      </c>
      <c r="V160" t="s">
        <v>102</v>
      </c>
      <c r="W160">
        <v>23258</v>
      </c>
      <c r="X160">
        <v>2</v>
      </c>
      <c r="Y160" t="s">
        <v>158</v>
      </c>
      <c r="Z160" t="s">
        <v>108</v>
      </c>
      <c r="AA160">
        <v>13</v>
      </c>
      <c r="AB160">
        <v>3</v>
      </c>
      <c r="AC160">
        <v>3</v>
      </c>
      <c r="AD160">
        <v>80</v>
      </c>
      <c r="AE160">
        <v>0</v>
      </c>
      <c r="AF160">
        <v>30</v>
      </c>
      <c r="AG160">
        <v>2</v>
      </c>
      <c r="AH160">
        <v>3</v>
      </c>
      <c r="AI160">
        <v>5</v>
      </c>
      <c r="AJ160">
        <v>4</v>
      </c>
      <c r="AK160">
        <v>1</v>
      </c>
      <c r="AL160">
        <v>2</v>
      </c>
    </row>
    <row r="161" spans="1:38" x14ac:dyDescent="0.3">
      <c r="A161" t="s">
        <v>322</v>
      </c>
      <c r="B161">
        <v>58</v>
      </c>
      <c r="C161" t="s">
        <v>113</v>
      </c>
      <c r="D161" t="s">
        <v>107</v>
      </c>
      <c r="E161" t="s">
        <v>160</v>
      </c>
      <c r="F161">
        <v>390</v>
      </c>
      <c r="G161" t="s">
        <v>96</v>
      </c>
      <c r="H161">
        <v>1</v>
      </c>
      <c r="I161">
        <v>4</v>
      </c>
      <c r="J161" t="s">
        <v>166</v>
      </c>
      <c r="K161">
        <v>1</v>
      </c>
      <c r="L161">
        <v>422</v>
      </c>
      <c r="M161">
        <v>4</v>
      </c>
      <c r="N161" t="s">
        <v>161</v>
      </c>
      <c r="O161">
        <v>32</v>
      </c>
      <c r="P161">
        <v>1</v>
      </c>
      <c r="Q161">
        <v>2</v>
      </c>
      <c r="R161" t="s">
        <v>86</v>
      </c>
      <c r="S161">
        <v>3</v>
      </c>
      <c r="T161" t="s">
        <v>162</v>
      </c>
      <c r="U161">
        <v>5660</v>
      </c>
      <c r="V161" t="s">
        <v>103</v>
      </c>
      <c r="W161">
        <v>17056</v>
      </c>
      <c r="X161">
        <v>2</v>
      </c>
      <c r="Y161" t="s">
        <v>158</v>
      </c>
      <c r="Z161" t="s">
        <v>108</v>
      </c>
      <c r="AA161">
        <v>13</v>
      </c>
      <c r="AB161">
        <v>3</v>
      </c>
      <c r="AC161">
        <v>4</v>
      </c>
      <c r="AD161">
        <v>80</v>
      </c>
      <c r="AE161">
        <v>1</v>
      </c>
      <c r="AF161">
        <v>12</v>
      </c>
      <c r="AG161">
        <v>2</v>
      </c>
      <c r="AH161">
        <v>3</v>
      </c>
      <c r="AI161">
        <v>5</v>
      </c>
      <c r="AJ161">
        <v>3</v>
      </c>
      <c r="AK161">
        <v>1</v>
      </c>
      <c r="AL161">
        <v>2</v>
      </c>
    </row>
    <row r="162" spans="1:38" x14ac:dyDescent="0.3">
      <c r="A162" t="s">
        <v>323</v>
      </c>
      <c r="B162">
        <v>31</v>
      </c>
      <c r="C162" t="s">
        <v>110</v>
      </c>
      <c r="D162" t="s">
        <v>108</v>
      </c>
      <c r="E162" t="s">
        <v>160</v>
      </c>
      <c r="F162">
        <v>335</v>
      </c>
      <c r="G162" t="s">
        <v>96</v>
      </c>
      <c r="H162">
        <v>9</v>
      </c>
      <c r="I162">
        <v>2</v>
      </c>
      <c r="J162" t="s">
        <v>155</v>
      </c>
      <c r="K162">
        <v>1</v>
      </c>
      <c r="L162">
        <v>991</v>
      </c>
      <c r="M162">
        <v>3</v>
      </c>
      <c r="N162" t="s">
        <v>161</v>
      </c>
      <c r="O162">
        <v>46</v>
      </c>
      <c r="P162">
        <v>2</v>
      </c>
      <c r="Q162">
        <v>1</v>
      </c>
      <c r="R162" t="s">
        <v>92</v>
      </c>
      <c r="S162">
        <v>1</v>
      </c>
      <c r="T162" t="s">
        <v>157</v>
      </c>
      <c r="U162">
        <v>2321</v>
      </c>
      <c r="V162" t="s">
        <v>104</v>
      </c>
      <c r="W162">
        <v>10322</v>
      </c>
      <c r="X162">
        <v>0</v>
      </c>
      <c r="Y162" t="s">
        <v>158</v>
      </c>
      <c r="Z162" t="s">
        <v>108</v>
      </c>
      <c r="AA162">
        <v>22</v>
      </c>
      <c r="AB162">
        <v>4</v>
      </c>
      <c r="AC162">
        <v>1</v>
      </c>
      <c r="AD162">
        <v>80</v>
      </c>
      <c r="AE162">
        <v>0</v>
      </c>
      <c r="AF162">
        <v>4</v>
      </c>
      <c r="AG162">
        <v>0</v>
      </c>
      <c r="AH162">
        <v>3</v>
      </c>
      <c r="AI162">
        <v>3</v>
      </c>
      <c r="AJ162">
        <v>2</v>
      </c>
      <c r="AK162">
        <v>1</v>
      </c>
      <c r="AL162">
        <v>2</v>
      </c>
    </row>
    <row r="163" spans="1:38" x14ac:dyDescent="0.3">
      <c r="A163" t="s">
        <v>324</v>
      </c>
      <c r="B163">
        <v>23</v>
      </c>
      <c r="C163" t="s">
        <v>109</v>
      </c>
      <c r="D163" t="s">
        <v>108</v>
      </c>
      <c r="E163" t="s">
        <v>154</v>
      </c>
      <c r="F163">
        <v>1320</v>
      </c>
      <c r="G163" t="s">
        <v>96</v>
      </c>
      <c r="H163">
        <v>8</v>
      </c>
      <c r="I163">
        <v>1</v>
      </c>
      <c r="J163" t="s">
        <v>155</v>
      </c>
      <c r="K163">
        <v>1</v>
      </c>
      <c r="L163">
        <v>1684</v>
      </c>
      <c r="M163">
        <v>4</v>
      </c>
      <c r="N163" t="s">
        <v>161</v>
      </c>
      <c r="O163">
        <v>93</v>
      </c>
      <c r="P163">
        <v>2</v>
      </c>
      <c r="Q163">
        <v>1</v>
      </c>
      <c r="R163" t="s">
        <v>88</v>
      </c>
      <c r="S163">
        <v>3</v>
      </c>
      <c r="T163" t="s">
        <v>157</v>
      </c>
      <c r="U163">
        <v>3989</v>
      </c>
      <c r="V163" t="s">
        <v>104</v>
      </c>
      <c r="W163">
        <v>20586</v>
      </c>
      <c r="X163">
        <v>1</v>
      </c>
      <c r="Y163" t="s">
        <v>158</v>
      </c>
      <c r="Z163" t="s">
        <v>108</v>
      </c>
      <c r="AA163">
        <v>11</v>
      </c>
      <c r="AB163">
        <v>3</v>
      </c>
      <c r="AC163">
        <v>1</v>
      </c>
      <c r="AD163">
        <v>80</v>
      </c>
      <c r="AE163">
        <v>0</v>
      </c>
      <c r="AF163">
        <v>5</v>
      </c>
      <c r="AG163">
        <v>2</v>
      </c>
      <c r="AH163">
        <v>3</v>
      </c>
      <c r="AI163">
        <v>5</v>
      </c>
      <c r="AJ163">
        <v>4</v>
      </c>
      <c r="AK163">
        <v>1</v>
      </c>
      <c r="AL163">
        <v>2</v>
      </c>
    </row>
    <row r="164" spans="1:38" x14ac:dyDescent="0.3">
      <c r="A164" t="s">
        <v>325</v>
      </c>
      <c r="B164">
        <v>24</v>
      </c>
      <c r="C164" t="s">
        <v>109</v>
      </c>
      <c r="D164" t="s">
        <v>108</v>
      </c>
      <c r="E164" t="s">
        <v>171</v>
      </c>
      <c r="F164">
        <v>1287</v>
      </c>
      <c r="G164" t="s">
        <v>96</v>
      </c>
      <c r="H164">
        <v>7</v>
      </c>
      <c r="I164">
        <v>3</v>
      </c>
      <c r="J164" t="s">
        <v>166</v>
      </c>
      <c r="K164">
        <v>1</v>
      </c>
      <c r="L164">
        <v>647</v>
      </c>
      <c r="M164">
        <v>1</v>
      </c>
      <c r="N164" t="s">
        <v>156</v>
      </c>
      <c r="O164">
        <v>55</v>
      </c>
      <c r="P164">
        <v>3</v>
      </c>
      <c r="Q164">
        <v>1</v>
      </c>
      <c r="R164" t="s">
        <v>88</v>
      </c>
      <c r="S164">
        <v>3</v>
      </c>
      <c r="T164" t="s">
        <v>164</v>
      </c>
      <c r="U164">
        <v>2886</v>
      </c>
      <c r="V164" t="s">
        <v>104</v>
      </c>
      <c r="W164">
        <v>14168</v>
      </c>
      <c r="X164">
        <v>1</v>
      </c>
      <c r="Y164" t="s">
        <v>158</v>
      </c>
      <c r="Z164" t="s">
        <v>108</v>
      </c>
      <c r="AA164">
        <v>16</v>
      </c>
      <c r="AB164">
        <v>3</v>
      </c>
      <c r="AC164">
        <v>4</v>
      </c>
      <c r="AD164">
        <v>80</v>
      </c>
      <c r="AE164">
        <v>1</v>
      </c>
      <c r="AF164">
        <v>6</v>
      </c>
      <c r="AG164">
        <v>4</v>
      </c>
      <c r="AH164">
        <v>3</v>
      </c>
      <c r="AI164">
        <v>6</v>
      </c>
      <c r="AJ164">
        <v>3</v>
      </c>
      <c r="AK164">
        <v>1</v>
      </c>
      <c r="AL164">
        <v>2</v>
      </c>
    </row>
    <row r="165" spans="1:38" x14ac:dyDescent="0.3">
      <c r="A165" t="s">
        <v>326</v>
      </c>
      <c r="B165">
        <v>26</v>
      </c>
      <c r="C165" t="s">
        <v>110</v>
      </c>
      <c r="D165" t="s">
        <v>108</v>
      </c>
      <c r="E165" t="s">
        <v>171</v>
      </c>
      <c r="F165">
        <v>342</v>
      </c>
      <c r="G165" t="s">
        <v>96</v>
      </c>
      <c r="H165">
        <v>2</v>
      </c>
      <c r="I165">
        <v>3</v>
      </c>
      <c r="J165" t="s">
        <v>166</v>
      </c>
      <c r="K165">
        <v>1</v>
      </c>
      <c r="L165">
        <v>1053</v>
      </c>
      <c r="M165">
        <v>1</v>
      </c>
      <c r="N165" t="s">
        <v>161</v>
      </c>
      <c r="O165">
        <v>57</v>
      </c>
      <c r="P165">
        <v>3</v>
      </c>
      <c r="Q165">
        <v>1</v>
      </c>
      <c r="R165" t="s">
        <v>92</v>
      </c>
      <c r="S165">
        <v>1</v>
      </c>
      <c r="T165" t="s">
        <v>164</v>
      </c>
      <c r="U165">
        <v>2042</v>
      </c>
      <c r="V165" t="s">
        <v>104</v>
      </c>
      <c r="W165">
        <v>15346</v>
      </c>
      <c r="X165">
        <v>6</v>
      </c>
      <c r="Y165" t="s">
        <v>158</v>
      </c>
      <c r="Z165" t="s">
        <v>108</v>
      </c>
      <c r="AA165">
        <v>14</v>
      </c>
      <c r="AB165">
        <v>3</v>
      </c>
      <c r="AC165">
        <v>2</v>
      </c>
      <c r="AD165">
        <v>80</v>
      </c>
      <c r="AE165">
        <v>1</v>
      </c>
      <c r="AF165">
        <v>6</v>
      </c>
      <c r="AG165">
        <v>2</v>
      </c>
      <c r="AH165">
        <v>3</v>
      </c>
      <c r="AI165">
        <v>3</v>
      </c>
      <c r="AJ165">
        <v>2</v>
      </c>
      <c r="AK165">
        <v>1</v>
      </c>
      <c r="AL165">
        <v>2</v>
      </c>
    </row>
    <row r="166" spans="1:38" x14ac:dyDescent="0.3">
      <c r="A166" t="s">
        <v>327</v>
      </c>
      <c r="B166">
        <v>27</v>
      </c>
      <c r="C166" t="s">
        <v>110</v>
      </c>
      <c r="D166" t="s">
        <v>107</v>
      </c>
      <c r="E166" t="s">
        <v>154</v>
      </c>
      <c r="F166">
        <v>1220</v>
      </c>
      <c r="G166" t="s">
        <v>96</v>
      </c>
      <c r="H166">
        <v>5</v>
      </c>
      <c r="I166">
        <v>3</v>
      </c>
      <c r="J166" t="s">
        <v>166</v>
      </c>
      <c r="K166">
        <v>1</v>
      </c>
      <c r="L166">
        <v>434</v>
      </c>
      <c r="M166">
        <v>3</v>
      </c>
      <c r="N166" t="s">
        <v>156</v>
      </c>
      <c r="O166">
        <v>85</v>
      </c>
      <c r="P166">
        <v>3</v>
      </c>
      <c r="Q166">
        <v>1</v>
      </c>
      <c r="R166" t="s">
        <v>92</v>
      </c>
      <c r="S166">
        <v>2</v>
      </c>
      <c r="T166" t="s">
        <v>157</v>
      </c>
      <c r="U166">
        <v>2478</v>
      </c>
      <c r="V166" t="s">
        <v>104</v>
      </c>
      <c r="W166">
        <v>20938</v>
      </c>
      <c r="X166">
        <v>1</v>
      </c>
      <c r="Y166" t="s">
        <v>158</v>
      </c>
      <c r="Z166" t="s">
        <v>108</v>
      </c>
      <c r="AA166">
        <v>12</v>
      </c>
      <c r="AB166">
        <v>3</v>
      </c>
      <c r="AC166">
        <v>2</v>
      </c>
      <c r="AD166">
        <v>80</v>
      </c>
      <c r="AE166">
        <v>0</v>
      </c>
      <c r="AF166">
        <v>4</v>
      </c>
      <c r="AG166">
        <v>2</v>
      </c>
      <c r="AH166">
        <v>2</v>
      </c>
      <c r="AI166">
        <v>4</v>
      </c>
      <c r="AJ166">
        <v>3</v>
      </c>
      <c r="AK166">
        <v>1</v>
      </c>
      <c r="AL166">
        <v>2</v>
      </c>
    </row>
    <row r="167" spans="1:38" x14ac:dyDescent="0.3">
      <c r="A167" t="s">
        <v>328</v>
      </c>
      <c r="B167">
        <v>32</v>
      </c>
      <c r="C167" t="s">
        <v>110</v>
      </c>
      <c r="D167" t="s">
        <v>108</v>
      </c>
      <c r="E167" t="s">
        <v>154</v>
      </c>
      <c r="F167">
        <v>515</v>
      </c>
      <c r="G167" t="s">
        <v>96</v>
      </c>
      <c r="H167">
        <v>1</v>
      </c>
      <c r="I167">
        <v>3</v>
      </c>
      <c r="J167" t="s">
        <v>166</v>
      </c>
      <c r="K167">
        <v>1</v>
      </c>
      <c r="L167">
        <v>331</v>
      </c>
      <c r="M167">
        <v>4</v>
      </c>
      <c r="N167" t="s">
        <v>161</v>
      </c>
      <c r="O167">
        <v>62</v>
      </c>
      <c r="P167">
        <v>2</v>
      </c>
      <c r="Q167">
        <v>1</v>
      </c>
      <c r="R167" t="s">
        <v>88</v>
      </c>
      <c r="S167">
        <v>3</v>
      </c>
      <c r="T167" t="s">
        <v>157</v>
      </c>
      <c r="U167">
        <v>3730</v>
      </c>
      <c r="V167" t="s">
        <v>104</v>
      </c>
      <c r="W167">
        <v>9571</v>
      </c>
      <c r="X167">
        <v>0</v>
      </c>
      <c r="Y167" t="s">
        <v>158</v>
      </c>
      <c r="Z167" t="s">
        <v>108</v>
      </c>
      <c r="AA167">
        <v>14</v>
      </c>
      <c r="AB167">
        <v>3</v>
      </c>
      <c r="AC167">
        <v>4</v>
      </c>
      <c r="AD167">
        <v>80</v>
      </c>
      <c r="AE167">
        <v>0</v>
      </c>
      <c r="AF167">
        <v>4</v>
      </c>
      <c r="AG167">
        <v>2</v>
      </c>
      <c r="AH167">
        <v>1</v>
      </c>
      <c r="AI167">
        <v>3</v>
      </c>
      <c r="AJ167">
        <v>2</v>
      </c>
      <c r="AK167">
        <v>1</v>
      </c>
      <c r="AL167">
        <v>2</v>
      </c>
    </row>
    <row r="168" spans="1:38" x14ac:dyDescent="0.3">
      <c r="A168" t="s">
        <v>329</v>
      </c>
      <c r="B168">
        <v>34</v>
      </c>
      <c r="C168" t="s">
        <v>110</v>
      </c>
      <c r="D168" t="s">
        <v>107</v>
      </c>
      <c r="E168" t="s">
        <v>154</v>
      </c>
      <c r="F168">
        <v>181</v>
      </c>
      <c r="G168" t="s">
        <v>96</v>
      </c>
      <c r="H168">
        <v>2</v>
      </c>
      <c r="I168">
        <v>4</v>
      </c>
      <c r="J168" t="s">
        <v>155</v>
      </c>
      <c r="K168">
        <v>1</v>
      </c>
      <c r="L168">
        <v>1755</v>
      </c>
      <c r="M168">
        <v>4</v>
      </c>
      <c r="N168" t="s">
        <v>161</v>
      </c>
      <c r="O168">
        <v>97</v>
      </c>
      <c r="P168">
        <v>4</v>
      </c>
      <c r="Q168">
        <v>1</v>
      </c>
      <c r="R168" t="s">
        <v>92</v>
      </c>
      <c r="S168">
        <v>4</v>
      </c>
      <c r="T168" t="s">
        <v>164</v>
      </c>
      <c r="U168">
        <v>2932</v>
      </c>
      <c r="V168" t="s">
        <v>104</v>
      </c>
      <c r="W168">
        <v>5586</v>
      </c>
      <c r="X168">
        <v>0</v>
      </c>
      <c r="Y168" t="s">
        <v>158</v>
      </c>
      <c r="Z168" t="s">
        <v>108</v>
      </c>
      <c r="AA168">
        <v>14</v>
      </c>
      <c r="AB168">
        <v>3</v>
      </c>
      <c r="AC168">
        <v>1</v>
      </c>
      <c r="AD168">
        <v>80</v>
      </c>
      <c r="AE168">
        <v>3</v>
      </c>
      <c r="AF168">
        <v>6</v>
      </c>
      <c r="AG168">
        <v>3</v>
      </c>
      <c r="AH168">
        <v>3</v>
      </c>
      <c r="AI168">
        <v>5</v>
      </c>
      <c r="AJ168">
        <v>0</v>
      </c>
      <c r="AK168">
        <v>1</v>
      </c>
      <c r="AL168">
        <v>2</v>
      </c>
    </row>
    <row r="169" spans="1:38" x14ac:dyDescent="0.3">
      <c r="A169" t="s">
        <v>330</v>
      </c>
      <c r="B169">
        <v>37</v>
      </c>
      <c r="C169" t="s">
        <v>111</v>
      </c>
      <c r="D169" t="s">
        <v>107</v>
      </c>
      <c r="E169" t="s">
        <v>171</v>
      </c>
      <c r="F169">
        <v>889</v>
      </c>
      <c r="G169" t="s">
        <v>96</v>
      </c>
      <c r="H169">
        <v>9</v>
      </c>
      <c r="I169">
        <v>3</v>
      </c>
      <c r="J169" t="s">
        <v>155</v>
      </c>
      <c r="K169">
        <v>1</v>
      </c>
      <c r="L169">
        <v>403</v>
      </c>
      <c r="M169">
        <v>2</v>
      </c>
      <c r="N169" t="s">
        <v>161</v>
      </c>
      <c r="O169">
        <v>53</v>
      </c>
      <c r="P169">
        <v>3</v>
      </c>
      <c r="Q169">
        <v>1</v>
      </c>
      <c r="R169" t="s">
        <v>92</v>
      </c>
      <c r="S169">
        <v>4</v>
      </c>
      <c r="T169" t="s">
        <v>164</v>
      </c>
      <c r="U169">
        <v>2326</v>
      </c>
      <c r="V169" t="s">
        <v>104</v>
      </c>
      <c r="W169">
        <v>11411</v>
      </c>
      <c r="X169">
        <v>1</v>
      </c>
      <c r="Y169" t="s">
        <v>158</v>
      </c>
      <c r="Z169" t="s">
        <v>108</v>
      </c>
      <c r="AA169">
        <v>12</v>
      </c>
      <c r="AB169">
        <v>3</v>
      </c>
      <c r="AC169">
        <v>3</v>
      </c>
      <c r="AD169">
        <v>80</v>
      </c>
      <c r="AE169">
        <v>3</v>
      </c>
      <c r="AF169">
        <v>4</v>
      </c>
      <c r="AG169">
        <v>3</v>
      </c>
      <c r="AH169">
        <v>2</v>
      </c>
      <c r="AI169">
        <v>4</v>
      </c>
      <c r="AJ169">
        <v>2</v>
      </c>
      <c r="AK169">
        <v>1</v>
      </c>
      <c r="AL169">
        <v>2</v>
      </c>
    </row>
    <row r="170" spans="1:38" x14ac:dyDescent="0.3">
      <c r="A170" t="s">
        <v>331</v>
      </c>
      <c r="B170">
        <v>38</v>
      </c>
      <c r="C170" t="s">
        <v>111</v>
      </c>
      <c r="D170" t="s">
        <v>107</v>
      </c>
      <c r="E170" t="s">
        <v>154</v>
      </c>
      <c r="F170">
        <v>371</v>
      </c>
      <c r="G170" t="s">
        <v>96</v>
      </c>
      <c r="H170">
        <v>2</v>
      </c>
      <c r="I170">
        <v>3</v>
      </c>
      <c r="J170" t="s">
        <v>166</v>
      </c>
      <c r="K170">
        <v>1</v>
      </c>
      <c r="L170">
        <v>24</v>
      </c>
      <c r="M170">
        <v>4</v>
      </c>
      <c r="N170" t="s">
        <v>161</v>
      </c>
      <c r="O170">
        <v>45</v>
      </c>
      <c r="P170">
        <v>3</v>
      </c>
      <c r="Q170">
        <v>1</v>
      </c>
      <c r="R170" t="s">
        <v>92</v>
      </c>
      <c r="S170">
        <v>4</v>
      </c>
      <c r="T170" t="s">
        <v>157</v>
      </c>
      <c r="U170">
        <v>3944</v>
      </c>
      <c r="V170" t="s">
        <v>104</v>
      </c>
      <c r="W170">
        <v>4306</v>
      </c>
      <c r="X170">
        <v>5</v>
      </c>
      <c r="Y170" t="s">
        <v>158</v>
      </c>
      <c r="Z170" t="s">
        <v>108</v>
      </c>
      <c r="AA170">
        <v>11</v>
      </c>
      <c r="AB170">
        <v>3</v>
      </c>
      <c r="AC170">
        <v>3</v>
      </c>
      <c r="AD170">
        <v>80</v>
      </c>
      <c r="AE170">
        <v>0</v>
      </c>
      <c r="AF170">
        <v>6</v>
      </c>
      <c r="AG170">
        <v>3</v>
      </c>
      <c r="AH170">
        <v>3</v>
      </c>
      <c r="AI170">
        <v>3</v>
      </c>
      <c r="AJ170">
        <v>2</v>
      </c>
      <c r="AK170">
        <v>1</v>
      </c>
      <c r="AL170">
        <v>2</v>
      </c>
    </row>
    <row r="171" spans="1:38" x14ac:dyDescent="0.3">
      <c r="A171" t="s">
        <v>332</v>
      </c>
      <c r="B171">
        <v>44</v>
      </c>
      <c r="C171" t="s">
        <v>111</v>
      </c>
      <c r="D171" t="s">
        <v>107</v>
      </c>
      <c r="E171" t="s">
        <v>154</v>
      </c>
      <c r="F171">
        <v>1037</v>
      </c>
      <c r="G171" t="s">
        <v>96</v>
      </c>
      <c r="H171">
        <v>1</v>
      </c>
      <c r="I171">
        <v>3</v>
      </c>
      <c r="J171" t="s">
        <v>155</v>
      </c>
      <c r="K171">
        <v>1</v>
      </c>
      <c r="L171">
        <v>2020</v>
      </c>
      <c r="M171">
        <v>2</v>
      </c>
      <c r="N171" t="s">
        <v>161</v>
      </c>
      <c r="O171">
        <v>42</v>
      </c>
      <c r="P171">
        <v>3</v>
      </c>
      <c r="Q171">
        <v>1</v>
      </c>
      <c r="R171" t="s">
        <v>92</v>
      </c>
      <c r="S171">
        <v>4</v>
      </c>
      <c r="T171" t="s">
        <v>157</v>
      </c>
      <c r="U171">
        <v>2436</v>
      </c>
      <c r="V171" t="s">
        <v>104</v>
      </c>
      <c r="W171">
        <v>13422</v>
      </c>
      <c r="X171">
        <v>6</v>
      </c>
      <c r="Y171" t="s">
        <v>158</v>
      </c>
      <c r="Z171" t="s">
        <v>108</v>
      </c>
      <c r="AA171">
        <v>12</v>
      </c>
      <c r="AB171">
        <v>3</v>
      </c>
      <c r="AC171">
        <v>3</v>
      </c>
      <c r="AD171">
        <v>80</v>
      </c>
      <c r="AE171">
        <v>0</v>
      </c>
      <c r="AF171">
        <v>6</v>
      </c>
      <c r="AG171">
        <v>2</v>
      </c>
      <c r="AH171">
        <v>3</v>
      </c>
      <c r="AI171">
        <v>4</v>
      </c>
      <c r="AJ171">
        <v>3</v>
      </c>
      <c r="AK171">
        <v>1</v>
      </c>
      <c r="AL171">
        <v>2</v>
      </c>
    </row>
    <row r="172" spans="1:38" x14ac:dyDescent="0.3">
      <c r="A172" t="s">
        <v>333</v>
      </c>
      <c r="B172">
        <v>55</v>
      </c>
      <c r="C172" t="s">
        <v>112</v>
      </c>
      <c r="D172" t="s">
        <v>107</v>
      </c>
      <c r="E172" t="s">
        <v>154</v>
      </c>
      <c r="F172">
        <v>1229</v>
      </c>
      <c r="G172" t="s">
        <v>96</v>
      </c>
      <c r="H172">
        <v>4</v>
      </c>
      <c r="I172">
        <v>4</v>
      </c>
      <c r="J172" t="s">
        <v>166</v>
      </c>
      <c r="K172">
        <v>1</v>
      </c>
      <c r="L172">
        <v>1501</v>
      </c>
      <c r="M172">
        <v>4</v>
      </c>
      <c r="N172" t="s">
        <v>161</v>
      </c>
      <c r="O172">
        <v>30</v>
      </c>
      <c r="P172">
        <v>3</v>
      </c>
      <c r="Q172">
        <v>2</v>
      </c>
      <c r="R172" t="s">
        <v>86</v>
      </c>
      <c r="S172">
        <v>3</v>
      </c>
      <c r="T172" t="s">
        <v>164</v>
      </c>
      <c r="U172">
        <v>4035</v>
      </c>
      <c r="V172" t="s">
        <v>104</v>
      </c>
      <c r="W172">
        <v>16143</v>
      </c>
      <c r="X172">
        <v>0</v>
      </c>
      <c r="Y172" t="s">
        <v>158</v>
      </c>
      <c r="Z172" t="s">
        <v>108</v>
      </c>
      <c r="AA172">
        <v>16</v>
      </c>
      <c r="AB172">
        <v>3</v>
      </c>
      <c r="AC172">
        <v>2</v>
      </c>
      <c r="AD172">
        <v>80</v>
      </c>
      <c r="AE172">
        <v>0</v>
      </c>
      <c r="AF172">
        <v>4</v>
      </c>
      <c r="AG172">
        <v>2</v>
      </c>
      <c r="AH172">
        <v>3</v>
      </c>
      <c r="AI172">
        <v>3</v>
      </c>
      <c r="AJ172">
        <v>2</v>
      </c>
      <c r="AK172">
        <v>1</v>
      </c>
      <c r="AL172">
        <v>2</v>
      </c>
    </row>
    <row r="173" spans="1:38" x14ac:dyDescent="0.3">
      <c r="A173" t="s">
        <v>334</v>
      </c>
      <c r="B173">
        <v>35</v>
      </c>
      <c r="C173" t="s">
        <v>110</v>
      </c>
      <c r="D173" t="s">
        <v>107</v>
      </c>
      <c r="E173" t="s">
        <v>160</v>
      </c>
      <c r="F173">
        <v>1097</v>
      </c>
      <c r="G173" t="s">
        <v>96</v>
      </c>
      <c r="H173">
        <v>11</v>
      </c>
      <c r="I173">
        <v>2</v>
      </c>
      <c r="J173" t="s">
        <v>155</v>
      </c>
      <c r="K173">
        <v>1</v>
      </c>
      <c r="L173">
        <v>70</v>
      </c>
      <c r="M173">
        <v>3</v>
      </c>
      <c r="N173" t="s">
        <v>161</v>
      </c>
      <c r="O173">
        <v>79</v>
      </c>
      <c r="P173">
        <v>2</v>
      </c>
      <c r="Q173">
        <v>3</v>
      </c>
      <c r="R173" t="s">
        <v>86</v>
      </c>
      <c r="S173">
        <v>1</v>
      </c>
      <c r="T173" t="s">
        <v>164</v>
      </c>
      <c r="U173">
        <v>9884</v>
      </c>
      <c r="V173" t="s">
        <v>103</v>
      </c>
      <c r="W173">
        <v>8302</v>
      </c>
      <c r="X173">
        <v>2</v>
      </c>
      <c r="Y173" t="s">
        <v>158</v>
      </c>
      <c r="Z173" t="s">
        <v>108</v>
      </c>
      <c r="AA173">
        <v>13</v>
      </c>
      <c r="AB173">
        <v>3</v>
      </c>
      <c r="AC173">
        <v>3</v>
      </c>
      <c r="AD173">
        <v>80</v>
      </c>
      <c r="AE173">
        <v>1</v>
      </c>
      <c r="AF173">
        <v>10</v>
      </c>
      <c r="AG173">
        <v>3</v>
      </c>
      <c r="AH173">
        <v>3</v>
      </c>
      <c r="AI173">
        <v>4</v>
      </c>
      <c r="AJ173">
        <v>0</v>
      </c>
      <c r="AK173">
        <v>2</v>
      </c>
      <c r="AL173">
        <v>3</v>
      </c>
    </row>
    <row r="174" spans="1:38" x14ac:dyDescent="0.3">
      <c r="A174" t="s">
        <v>335</v>
      </c>
      <c r="B174">
        <v>35</v>
      </c>
      <c r="C174" t="s">
        <v>110</v>
      </c>
      <c r="D174" t="s">
        <v>107</v>
      </c>
      <c r="E174" t="s">
        <v>336</v>
      </c>
      <c r="F174">
        <v>1490</v>
      </c>
      <c r="G174" t="s">
        <v>96</v>
      </c>
      <c r="H174">
        <v>11</v>
      </c>
      <c r="I174">
        <v>4</v>
      </c>
      <c r="J174" t="s">
        <v>155</v>
      </c>
      <c r="K174">
        <v>1</v>
      </c>
      <c r="L174">
        <v>2003</v>
      </c>
      <c r="M174">
        <v>4</v>
      </c>
      <c r="N174" t="s">
        <v>161</v>
      </c>
      <c r="O174">
        <v>43</v>
      </c>
      <c r="P174">
        <v>3</v>
      </c>
      <c r="Q174">
        <v>1</v>
      </c>
      <c r="R174" t="s">
        <v>88</v>
      </c>
      <c r="S174">
        <v>3</v>
      </c>
      <c r="T174" t="s">
        <v>164</v>
      </c>
      <c r="U174">
        <v>2660</v>
      </c>
      <c r="V174" t="s">
        <v>104</v>
      </c>
      <c r="W174">
        <v>20232</v>
      </c>
      <c r="X174">
        <v>7</v>
      </c>
      <c r="Y174" t="s">
        <v>158</v>
      </c>
      <c r="Z174" t="s">
        <v>108</v>
      </c>
      <c r="AA174">
        <v>11</v>
      </c>
      <c r="AB174">
        <v>3</v>
      </c>
      <c r="AC174">
        <v>3</v>
      </c>
      <c r="AD174">
        <v>80</v>
      </c>
      <c r="AE174">
        <v>1</v>
      </c>
      <c r="AF174">
        <v>5</v>
      </c>
      <c r="AG174">
        <v>3</v>
      </c>
      <c r="AH174">
        <v>3</v>
      </c>
      <c r="AI174">
        <v>2</v>
      </c>
      <c r="AJ174">
        <v>2</v>
      </c>
      <c r="AK174">
        <v>2</v>
      </c>
      <c r="AL174">
        <v>2</v>
      </c>
    </row>
    <row r="175" spans="1:38" x14ac:dyDescent="0.3">
      <c r="A175" t="s">
        <v>337</v>
      </c>
      <c r="B175">
        <v>37</v>
      </c>
      <c r="C175" t="s">
        <v>111</v>
      </c>
      <c r="D175" t="s">
        <v>107</v>
      </c>
      <c r="E175" t="s">
        <v>160</v>
      </c>
      <c r="F175">
        <v>1063</v>
      </c>
      <c r="G175" t="s">
        <v>96</v>
      </c>
      <c r="H175">
        <v>25</v>
      </c>
      <c r="I175">
        <v>5</v>
      </c>
      <c r="J175" t="s">
        <v>155</v>
      </c>
      <c r="K175">
        <v>1</v>
      </c>
      <c r="L175">
        <v>529</v>
      </c>
      <c r="M175">
        <v>2</v>
      </c>
      <c r="N175" t="s">
        <v>156</v>
      </c>
      <c r="O175">
        <v>72</v>
      </c>
      <c r="P175">
        <v>3</v>
      </c>
      <c r="Q175">
        <v>2</v>
      </c>
      <c r="R175" t="s">
        <v>92</v>
      </c>
      <c r="S175">
        <v>3</v>
      </c>
      <c r="T175" t="s">
        <v>164</v>
      </c>
      <c r="U175">
        <v>4449</v>
      </c>
      <c r="V175" t="s">
        <v>104</v>
      </c>
      <c r="W175">
        <v>23866</v>
      </c>
      <c r="X175">
        <v>3</v>
      </c>
      <c r="Y175" t="s">
        <v>158</v>
      </c>
      <c r="Z175" t="s">
        <v>108</v>
      </c>
      <c r="AA175">
        <v>15</v>
      </c>
      <c r="AB175">
        <v>3</v>
      </c>
      <c r="AC175">
        <v>1</v>
      </c>
      <c r="AD175">
        <v>80</v>
      </c>
      <c r="AE175">
        <v>2</v>
      </c>
      <c r="AF175">
        <v>15</v>
      </c>
      <c r="AG175">
        <v>2</v>
      </c>
      <c r="AH175">
        <v>3</v>
      </c>
      <c r="AI175">
        <v>13</v>
      </c>
      <c r="AJ175">
        <v>11</v>
      </c>
      <c r="AK175">
        <v>10</v>
      </c>
      <c r="AL175">
        <v>7</v>
      </c>
    </row>
    <row r="176" spans="1:38" x14ac:dyDescent="0.3">
      <c r="A176" t="s">
        <v>338</v>
      </c>
      <c r="B176">
        <v>40</v>
      </c>
      <c r="C176" t="s">
        <v>111</v>
      </c>
      <c r="D176" t="s">
        <v>107</v>
      </c>
      <c r="E176" t="s">
        <v>160</v>
      </c>
      <c r="F176">
        <v>1142</v>
      </c>
      <c r="G176" t="s">
        <v>96</v>
      </c>
      <c r="H176">
        <v>8</v>
      </c>
      <c r="I176">
        <v>2</v>
      </c>
      <c r="J176" t="s">
        <v>166</v>
      </c>
      <c r="K176">
        <v>1</v>
      </c>
      <c r="L176">
        <v>1552</v>
      </c>
      <c r="M176">
        <v>4</v>
      </c>
      <c r="N176" t="s">
        <v>161</v>
      </c>
      <c r="O176">
        <v>72</v>
      </c>
      <c r="P176">
        <v>3</v>
      </c>
      <c r="Q176">
        <v>2</v>
      </c>
      <c r="R176" t="s">
        <v>86</v>
      </c>
      <c r="S176">
        <v>4</v>
      </c>
      <c r="T176" t="s">
        <v>162</v>
      </c>
      <c r="U176">
        <v>4069</v>
      </c>
      <c r="V176" t="s">
        <v>104</v>
      </c>
      <c r="W176">
        <v>8841</v>
      </c>
      <c r="X176">
        <v>3</v>
      </c>
      <c r="Y176" t="s">
        <v>158</v>
      </c>
      <c r="Z176" t="s">
        <v>108</v>
      </c>
      <c r="AA176">
        <v>18</v>
      </c>
      <c r="AB176">
        <v>3</v>
      </c>
      <c r="AC176">
        <v>3</v>
      </c>
      <c r="AD176">
        <v>80</v>
      </c>
      <c r="AE176">
        <v>0</v>
      </c>
      <c r="AF176">
        <v>8</v>
      </c>
      <c r="AG176">
        <v>2</v>
      </c>
      <c r="AH176">
        <v>3</v>
      </c>
      <c r="AI176">
        <v>2</v>
      </c>
      <c r="AJ176">
        <v>2</v>
      </c>
      <c r="AK176">
        <v>2</v>
      </c>
      <c r="AL176">
        <v>2</v>
      </c>
    </row>
    <row r="177" spans="1:38" x14ac:dyDescent="0.3">
      <c r="A177" t="s">
        <v>339</v>
      </c>
      <c r="B177">
        <v>42</v>
      </c>
      <c r="C177" t="s">
        <v>111</v>
      </c>
      <c r="D177" t="s">
        <v>107</v>
      </c>
      <c r="E177" t="s">
        <v>160</v>
      </c>
      <c r="F177">
        <v>495</v>
      </c>
      <c r="G177" t="s">
        <v>96</v>
      </c>
      <c r="H177">
        <v>2</v>
      </c>
      <c r="I177">
        <v>1</v>
      </c>
      <c r="J177" t="s">
        <v>166</v>
      </c>
      <c r="K177">
        <v>1</v>
      </c>
      <c r="L177">
        <v>1334</v>
      </c>
      <c r="M177">
        <v>3</v>
      </c>
      <c r="N177" t="s">
        <v>161</v>
      </c>
      <c r="O177">
        <v>37</v>
      </c>
      <c r="P177">
        <v>3</v>
      </c>
      <c r="Q177">
        <v>4</v>
      </c>
      <c r="R177" t="s">
        <v>89</v>
      </c>
      <c r="S177">
        <v>3</v>
      </c>
      <c r="T177" t="s">
        <v>164</v>
      </c>
      <c r="U177">
        <v>17861</v>
      </c>
      <c r="V177" t="s">
        <v>102</v>
      </c>
      <c r="W177">
        <v>26582</v>
      </c>
      <c r="X177">
        <v>0</v>
      </c>
      <c r="Y177" t="s">
        <v>158</v>
      </c>
      <c r="Z177" t="s">
        <v>108</v>
      </c>
      <c r="AA177">
        <v>13</v>
      </c>
      <c r="AB177">
        <v>3</v>
      </c>
      <c r="AC177">
        <v>4</v>
      </c>
      <c r="AD177">
        <v>80</v>
      </c>
      <c r="AE177">
        <v>0</v>
      </c>
      <c r="AF177">
        <v>21</v>
      </c>
      <c r="AG177">
        <v>3</v>
      </c>
      <c r="AH177">
        <v>2</v>
      </c>
      <c r="AI177">
        <v>20</v>
      </c>
      <c r="AJ177">
        <v>8</v>
      </c>
      <c r="AK177">
        <v>2</v>
      </c>
      <c r="AL177">
        <v>10</v>
      </c>
    </row>
    <row r="178" spans="1:38" x14ac:dyDescent="0.3">
      <c r="A178" t="s">
        <v>340</v>
      </c>
      <c r="B178">
        <v>29</v>
      </c>
      <c r="C178" t="s">
        <v>110</v>
      </c>
      <c r="D178" t="s">
        <v>108</v>
      </c>
      <c r="E178" t="s">
        <v>171</v>
      </c>
      <c r="F178">
        <v>337</v>
      </c>
      <c r="G178" t="s">
        <v>96</v>
      </c>
      <c r="H178">
        <v>14</v>
      </c>
      <c r="I178">
        <v>1</v>
      </c>
      <c r="J178" t="s">
        <v>175</v>
      </c>
      <c r="K178">
        <v>1</v>
      </c>
      <c r="L178">
        <v>1421</v>
      </c>
      <c r="M178">
        <v>3</v>
      </c>
      <c r="N178" t="s">
        <v>156</v>
      </c>
      <c r="O178">
        <v>84</v>
      </c>
      <c r="P178">
        <v>3</v>
      </c>
      <c r="Q178">
        <v>3</v>
      </c>
      <c r="R178" t="s">
        <v>86</v>
      </c>
      <c r="S178">
        <v>4</v>
      </c>
      <c r="T178" t="s">
        <v>157</v>
      </c>
      <c r="U178">
        <v>7553</v>
      </c>
      <c r="V178" t="s">
        <v>103</v>
      </c>
      <c r="W178">
        <v>22930</v>
      </c>
      <c r="X178">
        <v>0</v>
      </c>
      <c r="Y178" t="s">
        <v>158</v>
      </c>
      <c r="Z178" t="s">
        <v>108</v>
      </c>
      <c r="AA178">
        <v>12</v>
      </c>
      <c r="AB178">
        <v>3</v>
      </c>
      <c r="AC178">
        <v>1</v>
      </c>
      <c r="AD178">
        <v>80</v>
      </c>
      <c r="AE178">
        <v>0</v>
      </c>
      <c r="AF178">
        <v>9</v>
      </c>
      <c r="AG178">
        <v>1</v>
      </c>
      <c r="AH178">
        <v>3</v>
      </c>
      <c r="AI178">
        <v>8</v>
      </c>
      <c r="AJ178">
        <v>7</v>
      </c>
      <c r="AK178">
        <v>7</v>
      </c>
      <c r="AL178">
        <v>7</v>
      </c>
    </row>
    <row r="179" spans="1:38" x14ac:dyDescent="0.3">
      <c r="A179" t="s">
        <v>341</v>
      </c>
      <c r="B179">
        <v>31</v>
      </c>
      <c r="C179" t="s">
        <v>110</v>
      </c>
      <c r="D179" t="s">
        <v>108</v>
      </c>
      <c r="E179" t="s">
        <v>171</v>
      </c>
      <c r="F179">
        <v>523</v>
      </c>
      <c r="G179" t="s">
        <v>96</v>
      </c>
      <c r="H179">
        <v>2</v>
      </c>
      <c r="I179">
        <v>3</v>
      </c>
      <c r="J179" t="s">
        <v>166</v>
      </c>
      <c r="K179">
        <v>1</v>
      </c>
      <c r="L179">
        <v>1464</v>
      </c>
      <c r="M179">
        <v>2</v>
      </c>
      <c r="N179" t="s">
        <v>161</v>
      </c>
      <c r="O179">
        <v>94</v>
      </c>
      <c r="P179">
        <v>3</v>
      </c>
      <c r="Q179">
        <v>1</v>
      </c>
      <c r="R179" t="s">
        <v>88</v>
      </c>
      <c r="S179">
        <v>4</v>
      </c>
      <c r="T179" t="s">
        <v>164</v>
      </c>
      <c r="U179">
        <v>3722</v>
      </c>
      <c r="V179" t="s">
        <v>104</v>
      </c>
      <c r="W179">
        <v>21081</v>
      </c>
      <c r="X179">
        <v>6</v>
      </c>
      <c r="Y179" t="s">
        <v>158</v>
      </c>
      <c r="Z179" t="s">
        <v>108</v>
      </c>
      <c r="AA179">
        <v>13</v>
      </c>
      <c r="AB179">
        <v>3</v>
      </c>
      <c r="AC179">
        <v>3</v>
      </c>
      <c r="AD179">
        <v>80</v>
      </c>
      <c r="AE179">
        <v>1</v>
      </c>
      <c r="AF179">
        <v>7</v>
      </c>
      <c r="AG179">
        <v>2</v>
      </c>
      <c r="AH179">
        <v>1</v>
      </c>
      <c r="AI179">
        <v>2</v>
      </c>
      <c r="AJ179">
        <v>2</v>
      </c>
      <c r="AK179">
        <v>2</v>
      </c>
      <c r="AL179">
        <v>2</v>
      </c>
    </row>
    <row r="180" spans="1:38" x14ac:dyDescent="0.3">
      <c r="A180" t="s">
        <v>342</v>
      </c>
      <c r="B180">
        <v>38</v>
      </c>
      <c r="C180" t="s">
        <v>111</v>
      </c>
      <c r="D180" t="s">
        <v>107</v>
      </c>
      <c r="E180" t="s">
        <v>171</v>
      </c>
      <c r="F180">
        <v>240</v>
      </c>
      <c r="G180" t="s">
        <v>96</v>
      </c>
      <c r="H180">
        <v>2</v>
      </c>
      <c r="I180">
        <v>4</v>
      </c>
      <c r="J180" t="s">
        <v>166</v>
      </c>
      <c r="K180">
        <v>1</v>
      </c>
      <c r="L180">
        <v>803</v>
      </c>
      <c r="M180">
        <v>1</v>
      </c>
      <c r="N180" t="s">
        <v>156</v>
      </c>
      <c r="O180">
        <v>75</v>
      </c>
      <c r="P180">
        <v>4</v>
      </c>
      <c r="Q180">
        <v>2</v>
      </c>
      <c r="R180" t="s">
        <v>90</v>
      </c>
      <c r="S180">
        <v>1</v>
      </c>
      <c r="T180" t="s">
        <v>157</v>
      </c>
      <c r="U180">
        <v>5980</v>
      </c>
      <c r="V180" t="s">
        <v>103</v>
      </c>
      <c r="W180">
        <v>26085</v>
      </c>
      <c r="X180">
        <v>6</v>
      </c>
      <c r="Y180" t="s">
        <v>158</v>
      </c>
      <c r="Z180" t="s">
        <v>108</v>
      </c>
      <c r="AA180">
        <v>12</v>
      </c>
      <c r="AB180">
        <v>3</v>
      </c>
      <c r="AC180">
        <v>4</v>
      </c>
      <c r="AD180">
        <v>80</v>
      </c>
      <c r="AE180">
        <v>0</v>
      </c>
      <c r="AF180">
        <v>17</v>
      </c>
      <c r="AG180">
        <v>2</v>
      </c>
      <c r="AH180">
        <v>3</v>
      </c>
      <c r="AI180">
        <v>15</v>
      </c>
      <c r="AJ180">
        <v>7</v>
      </c>
      <c r="AK180">
        <v>4</v>
      </c>
      <c r="AL180">
        <v>12</v>
      </c>
    </row>
    <row r="181" spans="1:38" x14ac:dyDescent="0.3">
      <c r="A181" t="s">
        <v>343</v>
      </c>
      <c r="B181">
        <v>41</v>
      </c>
      <c r="C181" t="s">
        <v>111</v>
      </c>
      <c r="D181" t="s">
        <v>107</v>
      </c>
      <c r="E181" t="s">
        <v>171</v>
      </c>
      <c r="F181">
        <v>1200</v>
      </c>
      <c r="G181" t="s">
        <v>96</v>
      </c>
      <c r="H181">
        <v>22</v>
      </c>
      <c r="I181">
        <v>3</v>
      </c>
      <c r="J181" t="s">
        <v>166</v>
      </c>
      <c r="K181">
        <v>1</v>
      </c>
      <c r="L181">
        <v>1392</v>
      </c>
      <c r="M181">
        <v>4</v>
      </c>
      <c r="N181" t="s">
        <v>156</v>
      </c>
      <c r="O181">
        <v>75</v>
      </c>
      <c r="P181">
        <v>3</v>
      </c>
      <c r="Q181">
        <v>2</v>
      </c>
      <c r="R181" t="s">
        <v>92</v>
      </c>
      <c r="S181">
        <v>4</v>
      </c>
      <c r="T181" t="s">
        <v>162</v>
      </c>
      <c r="U181">
        <v>5467</v>
      </c>
      <c r="V181" t="s">
        <v>103</v>
      </c>
      <c r="W181">
        <v>13953</v>
      </c>
      <c r="X181">
        <v>3</v>
      </c>
      <c r="Y181" t="s">
        <v>158</v>
      </c>
      <c r="Z181" t="s">
        <v>108</v>
      </c>
      <c r="AA181">
        <v>14</v>
      </c>
      <c r="AB181">
        <v>3</v>
      </c>
      <c r="AC181">
        <v>1</v>
      </c>
      <c r="AD181">
        <v>80</v>
      </c>
      <c r="AE181">
        <v>2</v>
      </c>
      <c r="AF181">
        <v>12</v>
      </c>
      <c r="AG181">
        <v>4</v>
      </c>
      <c r="AH181">
        <v>2</v>
      </c>
      <c r="AI181">
        <v>6</v>
      </c>
      <c r="AJ181">
        <v>2</v>
      </c>
      <c r="AK181">
        <v>3</v>
      </c>
      <c r="AL181">
        <v>3</v>
      </c>
    </row>
    <row r="182" spans="1:38" x14ac:dyDescent="0.3">
      <c r="A182" t="s">
        <v>344</v>
      </c>
      <c r="B182">
        <v>42</v>
      </c>
      <c r="C182" t="s">
        <v>111</v>
      </c>
      <c r="D182" t="s">
        <v>108</v>
      </c>
      <c r="E182" t="s">
        <v>171</v>
      </c>
      <c r="F182">
        <v>933</v>
      </c>
      <c r="G182" t="s">
        <v>96</v>
      </c>
      <c r="H182">
        <v>19</v>
      </c>
      <c r="I182">
        <v>3</v>
      </c>
      <c r="J182" t="s">
        <v>155</v>
      </c>
      <c r="K182">
        <v>1</v>
      </c>
      <c r="L182">
        <v>752</v>
      </c>
      <c r="M182">
        <v>3</v>
      </c>
      <c r="N182" t="s">
        <v>161</v>
      </c>
      <c r="O182">
        <v>57</v>
      </c>
      <c r="P182">
        <v>4</v>
      </c>
      <c r="Q182">
        <v>1</v>
      </c>
      <c r="R182" t="s">
        <v>92</v>
      </c>
      <c r="S182">
        <v>3</v>
      </c>
      <c r="T182" t="s">
        <v>162</v>
      </c>
      <c r="U182">
        <v>2759</v>
      </c>
      <c r="V182" t="s">
        <v>104</v>
      </c>
      <c r="W182">
        <v>20366</v>
      </c>
      <c r="X182">
        <v>6</v>
      </c>
      <c r="Y182" t="s">
        <v>158</v>
      </c>
      <c r="Z182" t="s">
        <v>108</v>
      </c>
      <c r="AA182">
        <v>12</v>
      </c>
      <c r="AB182">
        <v>3</v>
      </c>
      <c r="AC182">
        <v>4</v>
      </c>
      <c r="AD182">
        <v>80</v>
      </c>
      <c r="AE182">
        <v>0</v>
      </c>
      <c r="AF182">
        <v>7</v>
      </c>
      <c r="AG182">
        <v>2</v>
      </c>
      <c r="AH182">
        <v>3</v>
      </c>
      <c r="AI182">
        <v>2</v>
      </c>
      <c r="AJ182">
        <v>2</v>
      </c>
      <c r="AK182">
        <v>2</v>
      </c>
      <c r="AL182">
        <v>2</v>
      </c>
    </row>
    <row r="183" spans="1:38" x14ac:dyDescent="0.3">
      <c r="A183" t="s">
        <v>345</v>
      </c>
      <c r="B183">
        <v>42</v>
      </c>
      <c r="C183" t="s">
        <v>111</v>
      </c>
      <c r="D183" t="s">
        <v>107</v>
      </c>
      <c r="E183" t="s">
        <v>171</v>
      </c>
      <c r="F183">
        <v>1271</v>
      </c>
      <c r="G183" t="s">
        <v>96</v>
      </c>
      <c r="H183">
        <v>2</v>
      </c>
      <c r="I183">
        <v>1</v>
      </c>
      <c r="J183" t="s">
        <v>155</v>
      </c>
      <c r="K183">
        <v>1</v>
      </c>
      <c r="L183">
        <v>875</v>
      </c>
      <c r="M183">
        <v>2</v>
      </c>
      <c r="N183" t="s">
        <v>161</v>
      </c>
      <c r="O183">
        <v>35</v>
      </c>
      <c r="P183">
        <v>3</v>
      </c>
      <c r="Q183">
        <v>1</v>
      </c>
      <c r="R183" t="s">
        <v>92</v>
      </c>
      <c r="S183">
        <v>4</v>
      </c>
      <c r="T183" t="s">
        <v>157</v>
      </c>
      <c r="U183">
        <v>2515</v>
      </c>
      <c r="V183" t="s">
        <v>104</v>
      </c>
      <c r="W183">
        <v>9068</v>
      </c>
      <c r="X183">
        <v>5</v>
      </c>
      <c r="Y183" t="s">
        <v>158</v>
      </c>
      <c r="Z183" t="s">
        <v>108</v>
      </c>
      <c r="AA183">
        <v>14</v>
      </c>
      <c r="AB183">
        <v>3</v>
      </c>
      <c r="AC183">
        <v>4</v>
      </c>
      <c r="AD183">
        <v>80</v>
      </c>
      <c r="AE183">
        <v>0</v>
      </c>
      <c r="AF183">
        <v>8</v>
      </c>
      <c r="AG183">
        <v>2</v>
      </c>
      <c r="AH183">
        <v>3</v>
      </c>
      <c r="AI183">
        <v>2</v>
      </c>
      <c r="AJ183">
        <v>1</v>
      </c>
      <c r="AK183">
        <v>2</v>
      </c>
      <c r="AL183">
        <v>2</v>
      </c>
    </row>
    <row r="184" spans="1:38" x14ac:dyDescent="0.3">
      <c r="A184" t="s">
        <v>346</v>
      </c>
      <c r="B184">
        <v>42</v>
      </c>
      <c r="C184" t="s">
        <v>111</v>
      </c>
      <c r="D184" t="s">
        <v>107</v>
      </c>
      <c r="E184" t="s">
        <v>171</v>
      </c>
      <c r="F184">
        <v>288</v>
      </c>
      <c r="G184" t="s">
        <v>96</v>
      </c>
      <c r="H184">
        <v>2</v>
      </c>
      <c r="I184">
        <v>3</v>
      </c>
      <c r="J184" t="s">
        <v>166</v>
      </c>
      <c r="K184">
        <v>1</v>
      </c>
      <c r="L184">
        <v>1547</v>
      </c>
      <c r="M184">
        <v>4</v>
      </c>
      <c r="N184" t="s">
        <v>161</v>
      </c>
      <c r="O184">
        <v>40</v>
      </c>
      <c r="P184">
        <v>3</v>
      </c>
      <c r="Q184">
        <v>3</v>
      </c>
      <c r="R184" t="s">
        <v>86</v>
      </c>
      <c r="S184">
        <v>4</v>
      </c>
      <c r="T184" t="s">
        <v>164</v>
      </c>
      <c r="U184">
        <v>10124</v>
      </c>
      <c r="V184" t="s">
        <v>101</v>
      </c>
      <c r="W184">
        <v>18611</v>
      </c>
      <c r="X184">
        <v>2</v>
      </c>
      <c r="Y184" t="s">
        <v>158</v>
      </c>
      <c r="Z184" t="s">
        <v>108</v>
      </c>
      <c r="AA184">
        <v>14</v>
      </c>
      <c r="AB184">
        <v>3</v>
      </c>
      <c r="AC184">
        <v>3</v>
      </c>
      <c r="AD184">
        <v>80</v>
      </c>
      <c r="AE184">
        <v>1</v>
      </c>
      <c r="AF184">
        <v>24</v>
      </c>
      <c r="AG184">
        <v>3</v>
      </c>
      <c r="AH184">
        <v>1</v>
      </c>
      <c r="AI184">
        <v>20</v>
      </c>
      <c r="AJ184">
        <v>8</v>
      </c>
      <c r="AK184">
        <v>13</v>
      </c>
      <c r="AL184">
        <v>9</v>
      </c>
    </row>
    <row r="185" spans="1:38" x14ac:dyDescent="0.3">
      <c r="A185" t="s">
        <v>347</v>
      </c>
      <c r="B185">
        <v>43</v>
      </c>
      <c r="C185" t="s">
        <v>111</v>
      </c>
      <c r="D185" t="s">
        <v>107</v>
      </c>
      <c r="E185" t="s">
        <v>171</v>
      </c>
      <c r="F185">
        <v>1001</v>
      </c>
      <c r="G185" t="s">
        <v>96</v>
      </c>
      <c r="H185">
        <v>9</v>
      </c>
      <c r="I185">
        <v>5</v>
      </c>
      <c r="J185" t="s">
        <v>155</v>
      </c>
      <c r="K185">
        <v>1</v>
      </c>
      <c r="L185">
        <v>663</v>
      </c>
      <c r="M185">
        <v>4</v>
      </c>
      <c r="N185" t="s">
        <v>161</v>
      </c>
      <c r="O185">
        <v>72</v>
      </c>
      <c r="P185">
        <v>3</v>
      </c>
      <c r="Q185">
        <v>2</v>
      </c>
      <c r="R185" t="s">
        <v>88</v>
      </c>
      <c r="S185">
        <v>3</v>
      </c>
      <c r="T185" t="s">
        <v>162</v>
      </c>
      <c r="U185">
        <v>5679</v>
      </c>
      <c r="V185" t="s">
        <v>103</v>
      </c>
      <c r="W185">
        <v>19627</v>
      </c>
      <c r="X185">
        <v>3</v>
      </c>
      <c r="Y185" t="s">
        <v>158</v>
      </c>
      <c r="Z185" t="s">
        <v>108</v>
      </c>
      <c r="AA185">
        <v>13</v>
      </c>
      <c r="AB185">
        <v>3</v>
      </c>
      <c r="AC185">
        <v>2</v>
      </c>
      <c r="AD185">
        <v>80</v>
      </c>
      <c r="AE185">
        <v>1</v>
      </c>
      <c r="AF185">
        <v>10</v>
      </c>
      <c r="AG185">
        <v>3</v>
      </c>
      <c r="AH185">
        <v>3</v>
      </c>
      <c r="AI185">
        <v>8</v>
      </c>
      <c r="AJ185">
        <v>7</v>
      </c>
      <c r="AK185">
        <v>4</v>
      </c>
      <c r="AL185">
        <v>7</v>
      </c>
    </row>
    <row r="186" spans="1:38" x14ac:dyDescent="0.3">
      <c r="A186" t="s">
        <v>348</v>
      </c>
      <c r="B186">
        <v>44</v>
      </c>
      <c r="C186" t="s">
        <v>111</v>
      </c>
      <c r="D186" t="s">
        <v>107</v>
      </c>
      <c r="E186" t="s">
        <v>171</v>
      </c>
      <c r="F186">
        <v>1193</v>
      </c>
      <c r="G186" t="s">
        <v>96</v>
      </c>
      <c r="H186">
        <v>2</v>
      </c>
      <c r="I186">
        <v>1</v>
      </c>
      <c r="J186" t="s">
        <v>155</v>
      </c>
      <c r="K186">
        <v>1</v>
      </c>
      <c r="L186">
        <v>1496</v>
      </c>
      <c r="M186">
        <v>2</v>
      </c>
      <c r="N186" t="s">
        <v>161</v>
      </c>
      <c r="O186">
        <v>86</v>
      </c>
      <c r="P186">
        <v>3</v>
      </c>
      <c r="Q186">
        <v>3</v>
      </c>
      <c r="R186" t="s">
        <v>90</v>
      </c>
      <c r="S186">
        <v>3</v>
      </c>
      <c r="T186" t="s">
        <v>157</v>
      </c>
      <c r="U186">
        <v>10209</v>
      </c>
      <c r="V186" t="s">
        <v>101</v>
      </c>
      <c r="W186">
        <v>19719</v>
      </c>
      <c r="X186">
        <v>5</v>
      </c>
      <c r="Y186" t="s">
        <v>158</v>
      </c>
      <c r="Z186" t="s">
        <v>108</v>
      </c>
      <c r="AA186">
        <v>18</v>
      </c>
      <c r="AB186">
        <v>3</v>
      </c>
      <c r="AC186">
        <v>2</v>
      </c>
      <c r="AD186">
        <v>80</v>
      </c>
      <c r="AE186">
        <v>0</v>
      </c>
      <c r="AF186">
        <v>16</v>
      </c>
      <c r="AG186">
        <v>2</v>
      </c>
      <c r="AH186">
        <v>2</v>
      </c>
      <c r="AI186">
        <v>2</v>
      </c>
      <c r="AJ186">
        <v>2</v>
      </c>
      <c r="AK186">
        <v>2</v>
      </c>
      <c r="AL186">
        <v>2</v>
      </c>
    </row>
    <row r="187" spans="1:38" x14ac:dyDescent="0.3">
      <c r="A187" t="s">
        <v>349</v>
      </c>
      <c r="B187">
        <v>46</v>
      </c>
      <c r="C187" t="s">
        <v>112</v>
      </c>
      <c r="D187" t="s">
        <v>107</v>
      </c>
      <c r="E187" t="s">
        <v>171</v>
      </c>
      <c r="F187">
        <v>638</v>
      </c>
      <c r="G187" t="s">
        <v>96</v>
      </c>
      <c r="H187">
        <v>1</v>
      </c>
      <c r="I187">
        <v>3</v>
      </c>
      <c r="J187" t="s">
        <v>155</v>
      </c>
      <c r="K187">
        <v>1</v>
      </c>
      <c r="L187">
        <v>124</v>
      </c>
      <c r="M187">
        <v>3</v>
      </c>
      <c r="N187" t="s">
        <v>161</v>
      </c>
      <c r="O187">
        <v>40</v>
      </c>
      <c r="P187">
        <v>2</v>
      </c>
      <c r="Q187">
        <v>3</v>
      </c>
      <c r="R187" t="s">
        <v>86</v>
      </c>
      <c r="S187">
        <v>1</v>
      </c>
      <c r="T187" t="s">
        <v>164</v>
      </c>
      <c r="U187">
        <v>10673</v>
      </c>
      <c r="V187" t="s">
        <v>101</v>
      </c>
      <c r="W187">
        <v>3142</v>
      </c>
      <c r="X187">
        <v>2</v>
      </c>
      <c r="Y187" t="s">
        <v>158</v>
      </c>
      <c r="Z187" t="s">
        <v>108</v>
      </c>
      <c r="AA187">
        <v>13</v>
      </c>
      <c r="AB187">
        <v>3</v>
      </c>
      <c r="AC187">
        <v>3</v>
      </c>
      <c r="AD187">
        <v>80</v>
      </c>
      <c r="AE187">
        <v>1</v>
      </c>
      <c r="AF187">
        <v>21</v>
      </c>
      <c r="AG187">
        <v>5</v>
      </c>
      <c r="AH187">
        <v>2</v>
      </c>
      <c r="AI187">
        <v>10</v>
      </c>
      <c r="AJ187">
        <v>9</v>
      </c>
      <c r="AK187">
        <v>9</v>
      </c>
      <c r="AL187">
        <v>5</v>
      </c>
    </row>
    <row r="188" spans="1:38" x14ac:dyDescent="0.3">
      <c r="A188" t="s">
        <v>350</v>
      </c>
      <c r="B188">
        <v>50</v>
      </c>
      <c r="C188" t="s">
        <v>112</v>
      </c>
      <c r="D188" t="s">
        <v>107</v>
      </c>
      <c r="E188" t="s">
        <v>171</v>
      </c>
      <c r="F188">
        <v>1234</v>
      </c>
      <c r="G188" t="s">
        <v>96</v>
      </c>
      <c r="H188">
        <v>20</v>
      </c>
      <c r="I188">
        <v>5</v>
      </c>
      <c r="J188" t="s">
        <v>155</v>
      </c>
      <c r="K188">
        <v>1</v>
      </c>
      <c r="L188">
        <v>1606</v>
      </c>
      <c r="M188">
        <v>2</v>
      </c>
      <c r="N188" t="s">
        <v>161</v>
      </c>
      <c r="O188">
        <v>41</v>
      </c>
      <c r="P188">
        <v>3</v>
      </c>
      <c r="Q188">
        <v>4</v>
      </c>
      <c r="R188" t="s">
        <v>86</v>
      </c>
      <c r="S188">
        <v>3</v>
      </c>
      <c r="T188" t="s">
        <v>164</v>
      </c>
      <c r="U188">
        <v>11245</v>
      </c>
      <c r="V188" t="s">
        <v>101</v>
      </c>
      <c r="W188">
        <v>20689</v>
      </c>
      <c r="X188">
        <v>2</v>
      </c>
      <c r="Y188" t="s">
        <v>158</v>
      </c>
      <c r="Z188" t="s">
        <v>108</v>
      </c>
      <c r="AA188">
        <v>15</v>
      </c>
      <c r="AB188">
        <v>3</v>
      </c>
      <c r="AC188">
        <v>3</v>
      </c>
      <c r="AD188">
        <v>80</v>
      </c>
      <c r="AE188">
        <v>1</v>
      </c>
      <c r="AF188">
        <v>32</v>
      </c>
      <c r="AG188">
        <v>3</v>
      </c>
      <c r="AH188">
        <v>3</v>
      </c>
      <c r="AI188">
        <v>30</v>
      </c>
      <c r="AJ188">
        <v>8</v>
      </c>
      <c r="AK188">
        <v>12</v>
      </c>
      <c r="AL188">
        <v>13</v>
      </c>
    </row>
    <row r="189" spans="1:38" x14ac:dyDescent="0.3">
      <c r="A189" t="s">
        <v>351</v>
      </c>
      <c r="B189">
        <v>55</v>
      </c>
      <c r="C189" t="s">
        <v>112</v>
      </c>
      <c r="D189" t="s">
        <v>107</v>
      </c>
      <c r="E189" t="s">
        <v>171</v>
      </c>
      <c r="F189">
        <v>135</v>
      </c>
      <c r="G189" t="s">
        <v>96</v>
      </c>
      <c r="H189">
        <v>18</v>
      </c>
      <c r="I189">
        <v>4</v>
      </c>
      <c r="J189" t="s">
        <v>155</v>
      </c>
      <c r="K189">
        <v>1</v>
      </c>
      <c r="L189">
        <v>1034</v>
      </c>
      <c r="M189">
        <v>3</v>
      </c>
      <c r="N189" t="s">
        <v>161</v>
      </c>
      <c r="O189">
        <v>62</v>
      </c>
      <c r="P189">
        <v>3</v>
      </c>
      <c r="Q189">
        <v>2</v>
      </c>
      <c r="R189" t="s">
        <v>86</v>
      </c>
      <c r="S189">
        <v>2</v>
      </c>
      <c r="T189" t="s">
        <v>164</v>
      </c>
      <c r="U189">
        <v>6385</v>
      </c>
      <c r="V189" t="s">
        <v>103</v>
      </c>
      <c r="W189">
        <v>12992</v>
      </c>
      <c r="X189">
        <v>3</v>
      </c>
      <c r="Y189" t="s">
        <v>158</v>
      </c>
      <c r="Z189" t="s">
        <v>108</v>
      </c>
      <c r="AA189">
        <v>14</v>
      </c>
      <c r="AB189">
        <v>3</v>
      </c>
      <c r="AC189">
        <v>4</v>
      </c>
      <c r="AD189">
        <v>80</v>
      </c>
      <c r="AE189">
        <v>2</v>
      </c>
      <c r="AF189">
        <v>17</v>
      </c>
      <c r="AG189">
        <v>3</v>
      </c>
      <c r="AH189">
        <v>3</v>
      </c>
      <c r="AI189">
        <v>8</v>
      </c>
      <c r="AJ189">
        <v>7</v>
      </c>
      <c r="AK189">
        <v>6</v>
      </c>
      <c r="AL189">
        <v>7</v>
      </c>
    </row>
    <row r="190" spans="1:38" x14ac:dyDescent="0.3">
      <c r="A190" t="s">
        <v>352</v>
      </c>
      <c r="B190">
        <v>58</v>
      </c>
      <c r="C190" t="s">
        <v>113</v>
      </c>
      <c r="D190" t="s">
        <v>107</v>
      </c>
      <c r="E190" t="s">
        <v>171</v>
      </c>
      <c r="F190">
        <v>1216</v>
      </c>
      <c r="G190" t="s">
        <v>96</v>
      </c>
      <c r="H190">
        <v>15</v>
      </c>
      <c r="I190">
        <v>4</v>
      </c>
      <c r="J190" t="s">
        <v>166</v>
      </c>
      <c r="K190">
        <v>1</v>
      </c>
      <c r="L190">
        <v>1837</v>
      </c>
      <c r="M190">
        <v>1</v>
      </c>
      <c r="N190" t="s">
        <v>161</v>
      </c>
      <c r="O190">
        <v>87</v>
      </c>
      <c r="P190">
        <v>3</v>
      </c>
      <c r="Q190">
        <v>4</v>
      </c>
      <c r="R190" t="s">
        <v>91</v>
      </c>
      <c r="S190">
        <v>3</v>
      </c>
      <c r="T190" t="s">
        <v>164</v>
      </c>
      <c r="U190">
        <v>15787</v>
      </c>
      <c r="V190" t="s">
        <v>102</v>
      </c>
      <c r="W190">
        <v>21624</v>
      </c>
      <c r="X190">
        <v>2</v>
      </c>
      <c r="Y190" t="s">
        <v>158</v>
      </c>
      <c r="Z190" t="s">
        <v>108</v>
      </c>
      <c r="AA190">
        <v>14</v>
      </c>
      <c r="AB190">
        <v>3</v>
      </c>
      <c r="AC190">
        <v>2</v>
      </c>
      <c r="AD190">
        <v>80</v>
      </c>
      <c r="AE190">
        <v>0</v>
      </c>
      <c r="AF190">
        <v>23</v>
      </c>
      <c r="AG190">
        <v>3</v>
      </c>
      <c r="AH190">
        <v>3</v>
      </c>
      <c r="AI190">
        <v>2</v>
      </c>
      <c r="AJ190">
        <v>2</v>
      </c>
      <c r="AK190">
        <v>2</v>
      </c>
      <c r="AL190">
        <v>2</v>
      </c>
    </row>
    <row r="191" spans="1:38" x14ac:dyDescent="0.3">
      <c r="A191" t="s">
        <v>353</v>
      </c>
      <c r="B191">
        <v>24</v>
      </c>
      <c r="C191" t="s">
        <v>109</v>
      </c>
      <c r="D191" t="s">
        <v>108</v>
      </c>
      <c r="E191" t="s">
        <v>154</v>
      </c>
      <c r="F191">
        <v>813</v>
      </c>
      <c r="G191" t="s">
        <v>96</v>
      </c>
      <c r="H191">
        <v>1</v>
      </c>
      <c r="I191">
        <v>3</v>
      </c>
      <c r="J191" t="s">
        <v>155</v>
      </c>
      <c r="K191">
        <v>1</v>
      </c>
      <c r="L191">
        <v>45</v>
      </c>
      <c r="M191">
        <v>2</v>
      </c>
      <c r="N191" t="s">
        <v>161</v>
      </c>
      <c r="O191">
        <v>61</v>
      </c>
      <c r="P191">
        <v>3</v>
      </c>
      <c r="Q191">
        <v>1</v>
      </c>
      <c r="R191" t="s">
        <v>92</v>
      </c>
      <c r="S191">
        <v>4</v>
      </c>
      <c r="T191" t="s">
        <v>164</v>
      </c>
      <c r="U191">
        <v>2293</v>
      </c>
      <c r="V191" t="s">
        <v>104</v>
      </c>
      <c r="W191">
        <v>3020</v>
      </c>
      <c r="X191">
        <v>2</v>
      </c>
      <c r="Y191" t="s">
        <v>158</v>
      </c>
      <c r="Z191" t="s">
        <v>108</v>
      </c>
      <c r="AA191">
        <v>16</v>
      </c>
      <c r="AB191">
        <v>3</v>
      </c>
      <c r="AC191">
        <v>1</v>
      </c>
      <c r="AD191">
        <v>80</v>
      </c>
      <c r="AE191">
        <v>1</v>
      </c>
      <c r="AF191">
        <v>6</v>
      </c>
      <c r="AG191">
        <v>2</v>
      </c>
      <c r="AH191">
        <v>2</v>
      </c>
      <c r="AI191">
        <v>2</v>
      </c>
      <c r="AJ191">
        <v>0</v>
      </c>
      <c r="AK191">
        <v>2</v>
      </c>
      <c r="AL191">
        <v>0</v>
      </c>
    </row>
    <row r="192" spans="1:38" x14ac:dyDescent="0.3">
      <c r="A192" t="s">
        <v>354</v>
      </c>
      <c r="B192">
        <v>28</v>
      </c>
      <c r="C192" t="s">
        <v>110</v>
      </c>
      <c r="D192" t="s">
        <v>108</v>
      </c>
      <c r="E192" t="s">
        <v>154</v>
      </c>
      <c r="F192">
        <v>1157</v>
      </c>
      <c r="G192" t="s">
        <v>96</v>
      </c>
      <c r="H192">
        <v>2</v>
      </c>
      <c r="I192">
        <v>4</v>
      </c>
      <c r="J192" t="s">
        <v>155</v>
      </c>
      <c r="K192">
        <v>1</v>
      </c>
      <c r="L192">
        <v>440</v>
      </c>
      <c r="M192">
        <v>1</v>
      </c>
      <c r="N192" t="s">
        <v>161</v>
      </c>
      <c r="O192">
        <v>84</v>
      </c>
      <c r="P192">
        <v>1</v>
      </c>
      <c r="Q192">
        <v>1</v>
      </c>
      <c r="R192" t="s">
        <v>92</v>
      </c>
      <c r="S192">
        <v>4</v>
      </c>
      <c r="T192" t="s">
        <v>164</v>
      </c>
      <c r="U192">
        <v>3464</v>
      </c>
      <c r="V192" t="s">
        <v>104</v>
      </c>
      <c r="W192">
        <v>24737</v>
      </c>
      <c r="X192">
        <v>5</v>
      </c>
      <c r="Y192" t="s">
        <v>158</v>
      </c>
      <c r="Z192" t="s">
        <v>108</v>
      </c>
      <c r="AA192">
        <v>13</v>
      </c>
      <c r="AB192">
        <v>3</v>
      </c>
      <c r="AC192">
        <v>4</v>
      </c>
      <c r="AD192">
        <v>80</v>
      </c>
      <c r="AE192">
        <v>0</v>
      </c>
      <c r="AF192">
        <v>5</v>
      </c>
      <c r="AG192">
        <v>4</v>
      </c>
      <c r="AH192">
        <v>2</v>
      </c>
      <c r="AI192">
        <v>3</v>
      </c>
      <c r="AJ192">
        <v>2</v>
      </c>
      <c r="AK192">
        <v>2</v>
      </c>
      <c r="AL192">
        <v>2</v>
      </c>
    </row>
    <row r="193" spans="1:38" x14ac:dyDescent="0.3">
      <c r="A193" t="s">
        <v>355</v>
      </c>
      <c r="B193">
        <v>28</v>
      </c>
      <c r="C193" t="s">
        <v>110</v>
      </c>
      <c r="D193" t="s">
        <v>108</v>
      </c>
      <c r="E193" t="s">
        <v>154</v>
      </c>
      <c r="F193">
        <v>654</v>
      </c>
      <c r="G193" t="s">
        <v>96</v>
      </c>
      <c r="H193">
        <v>1</v>
      </c>
      <c r="I193">
        <v>2</v>
      </c>
      <c r="J193" t="s">
        <v>166</v>
      </c>
      <c r="K193">
        <v>1</v>
      </c>
      <c r="L193">
        <v>741</v>
      </c>
      <c r="M193">
        <v>1</v>
      </c>
      <c r="N193" t="s">
        <v>156</v>
      </c>
      <c r="O193">
        <v>67</v>
      </c>
      <c r="P193">
        <v>1</v>
      </c>
      <c r="Q193">
        <v>1</v>
      </c>
      <c r="R193" t="s">
        <v>92</v>
      </c>
      <c r="S193">
        <v>2</v>
      </c>
      <c r="T193" t="s">
        <v>157</v>
      </c>
      <c r="U193">
        <v>2216</v>
      </c>
      <c r="V193" t="s">
        <v>104</v>
      </c>
      <c r="W193">
        <v>3872</v>
      </c>
      <c r="X193">
        <v>7</v>
      </c>
      <c r="Y193" t="s">
        <v>158</v>
      </c>
      <c r="Z193" t="s">
        <v>108</v>
      </c>
      <c r="AA193">
        <v>13</v>
      </c>
      <c r="AB193">
        <v>3</v>
      </c>
      <c r="AC193">
        <v>4</v>
      </c>
      <c r="AD193">
        <v>80</v>
      </c>
      <c r="AE193">
        <v>0</v>
      </c>
      <c r="AF193">
        <v>10</v>
      </c>
      <c r="AG193">
        <v>4</v>
      </c>
      <c r="AH193">
        <v>3</v>
      </c>
      <c r="AI193">
        <v>7</v>
      </c>
      <c r="AJ193">
        <v>7</v>
      </c>
      <c r="AK193">
        <v>3</v>
      </c>
      <c r="AL193">
        <v>7</v>
      </c>
    </row>
    <row r="194" spans="1:38" x14ac:dyDescent="0.3">
      <c r="A194" t="s">
        <v>356</v>
      </c>
      <c r="B194">
        <v>29</v>
      </c>
      <c r="C194" t="s">
        <v>110</v>
      </c>
      <c r="D194" t="s">
        <v>108</v>
      </c>
      <c r="E194" t="s">
        <v>154</v>
      </c>
      <c r="F194">
        <v>806</v>
      </c>
      <c r="G194" t="s">
        <v>96</v>
      </c>
      <c r="H194">
        <v>7</v>
      </c>
      <c r="I194">
        <v>3</v>
      </c>
      <c r="J194" t="s">
        <v>168</v>
      </c>
      <c r="K194">
        <v>1</v>
      </c>
      <c r="L194">
        <v>1299</v>
      </c>
      <c r="M194">
        <v>2</v>
      </c>
      <c r="N194" t="s">
        <v>156</v>
      </c>
      <c r="O194">
        <v>39</v>
      </c>
      <c r="P194">
        <v>3</v>
      </c>
      <c r="Q194">
        <v>1</v>
      </c>
      <c r="R194" t="s">
        <v>88</v>
      </c>
      <c r="S194">
        <v>3</v>
      </c>
      <c r="T194" t="s">
        <v>162</v>
      </c>
      <c r="U194">
        <v>3339</v>
      </c>
      <c r="V194" t="s">
        <v>104</v>
      </c>
      <c r="W194">
        <v>17285</v>
      </c>
      <c r="X194">
        <v>3</v>
      </c>
      <c r="Y194" t="s">
        <v>158</v>
      </c>
      <c r="Z194" t="s">
        <v>108</v>
      </c>
      <c r="AA194">
        <v>13</v>
      </c>
      <c r="AB194">
        <v>3</v>
      </c>
      <c r="AC194">
        <v>1</v>
      </c>
      <c r="AD194">
        <v>80</v>
      </c>
      <c r="AE194">
        <v>2</v>
      </c>
      <c r="AF194">
        <v>10</v>
      </c>
      <c r="AG194">
        <v>2</v>
      </c>
      <c r="AH194">
        <v>3</v>
      </c>
      <c r="AI194">
        <v>7</v>
      </c>
      <c r="AJ194">
        <v>7</v>
      </c>
      <c r="AK194">
        <v>7</v>
      </c>
      <c r="AL194">
        <v>7</v>
      </c>
    </row>
    <row r="195" spans="1:38" x14ac:dyDescent="0.3">
      <c r="A195" t="s">
        <v>357</v>
      </c>
      <c r="B195">
        <v>29</v>
      </c>
      <c r="C195" t="s">
        <v>110</v>
      </c>
      <c r="D195" t="s">
        <v>108</v>
      </c>
      <c r="E195" t="s">
        <v>154</v>
      </c>
      <c r="F195">
        <v>1092</v>
      </c>
      <c r="G195" t="s">
        <v>96</v>
      </c>
      <c r="H195">
        <v>1</v>
      </c>
      <c r="I195">
        <v>4</v>
      </c>
      <c r="J195" t="s">
        <v>155</v>
      </c>
      <c r="K195">
        <v>1</v>
      </c>
      <c r="L195">
        <v>2027</v>
      </c>
      <c r="M195">
        <v>1</v>
      </c>
      <c r="N195" t="s">
        <v>161</v>
      </c>
      <c r="O195">
        <v>36</v>
      </c>
      <c r="P195">
        <v>3</v>
      </c>
      <c r="Q195">
        <v>1</v>
      </c>
      <c r="R195" t="s">
        <v>92</v>
      </c>
      <c r="S195">
        <v>4</v>
      </c>
      <c r="T195" t="s">
        <v>164</v>
      </c>
      <c r="U195">
        <v>4787</v>
      </c>
      <c r="V195" t="s">
        <v>104</v>
      </c>
      <c r="W195">
        <v>26124</v>
      </c>
      <c r="X195">
        <v>9</v>
      </c>
      <c r="Y195" t="s">
        <v>158</v>
      </c>
      <c r="Z195" t="s">
        <v>108</v>
      </c>
      <c r="AA195">
        <v>14</v>
      </c>
      <c r="AB195">
        <v>3</v>
      </c>
      <c r="AC195">
        <v>2</v>
      </c>
      <c r="AD195">
        <v>80</v>
      </c>
      <c r="AE195">
        <v>3</v>
      </c>
      <c r="AF195">
        <v>4</v>
      </c>
      <c r="AG195">
        <v>3</v>
      </c>
      <c r="AH195">
        <v>4</v>
      </c>
      <c r="AI195">
        <v>2</v>
      </c>
      <c r="AJ195">
        <v>2</v>
      </c>
      <c r="AK195">
        <v>2</v>
      </c>
      <c r="AL195">
        <v>2</v>
      </c>
    </row>
    <row r="196" spans="1:38" x14ac:dyDescent="0.3">
      <c r="A196" t="s">
        <v>358</v>
      </c>
      <c r="B196">
        <v>33</v>
      </c>
      <c r="C196" t="s">
        <v>110</v>
      </c>
      <c r="D196" t="s">
        <v>108</v>
      </c>
      <c r="E196" t="s">
        <v>154</v>
      </c>
      <c r="F196">
        <v>1277</v>
      </c>
      <c r="G196" t="s">
        <v>96</v>
      </c>
      <c r="H196">
        <v>15</v>
      </c>
      <c r="I196">
        <v>1</v>
      </c>
      <c r="J196" t="s">
        <v>155</v>
      </c>
      <c r="K196">
        <v>1</v>
      </c>
      <c r="L196">
        <v>582</v>
      </c>
      <c r="M196">
        <v>2</v>
      </c>
      <c r="N196" t="s">
        <v>161</v>
      </c>
      <c r="O196">
        <v>56</v>
      </c>
      <c r="P196">
        <v>3</v>
      </c>
      <c r="Q196">
        <v>3</v>
      </c>
      <c r="R196" t="s">
        <v>89</v>
      </c>
      <c r="S196">
        <v>3</v>
      </c>
      <c r="T196" t="s">
        <v>164</v>
      </c>
      <c r="U196">
        <v>13610</v>
      </c>
      <c r="V196" t="s">
        <v>101</v>
      </c>
      <c r="W196">
        <v>24619</v>
      </c>
      <c r="X196">
        <v>7</v>
      </c>
      <c r="Y196" t="s">
        <v>158</v>
      </c>
      <c r="Z196" t="s">
        <v>108</v>
      </c>
      <c r="AA196">
        <v>12</v>
      </c>
      <c r="AB196">
        <v>3</v>
      </c>
      <c r="AC196">
        <v>4</v>
      </c>
      <c r="AD196">
        <v>80</v>
      </c>
      <c r="AE196">
        <v>0</v>
      </c>
      <c r="AF196">
        <v>15</v>
      </c>
      <c r="AG196">
        <v>2</v>
      </c>
      <c r="AH196">
        <v>4</v>
      </c>
      <c r="AI196">
        <v>7</v>
      </c>
      <c r="AJ196">
        <v>6</v>
      </c>
      <c r="AK196">
        <v>7</v>
      </c>
      <c r="AL196">
        <v>7</v>
      </c>
    </row>
    <row r="197" spans="1:38" x14ac:dyDescent="0.3">
      <c r="A197" t="s">
        <v>359</v>
      </c>
      <c r="B197">
        <v>33</v>
      </c>
      <c r="C197" t="s">
        <v>110</v>
      </c>
      <c r="D197" t="s">
        <v>108</v>
      </c>
      <c r="E197" t="s">
        <v>154</v>
      </c>
      <c r="F197">
        <v>1017</v>
      </c>
      <c r="G197" t="s">
        <v>96</v>
      </c>
      <c r="H197">
        <v>25</v>
      </c>
      <c r="I197">
        <v>3</v>
      </c>
      <c r="J197" t="s">
        <v>155</v>
      </c>
      <c r="K197">
        <v>1</v>
      </c>
      <c r="L197">
        <v>1108</v>
      </c>
      <c r="M197">
        <v>1</v>
      </c>
      <c r="N197" t="s">
        <v>161</v>
      </c>
      <c r="O197">
        <v>55</v>
      </c>
      <c r="P197">
        <v>2</v>
      </c>
      <c r="Q197">
        <v>1</v>
      </c>
      <c r="R197" t="s">
        <v>92</v>
      </c>
      <c r="S197">
        <v>2</v>
      </c>
      <c r="T197" t="s">
        <v>157</v>
      </c>
      <c r="U197">
        <v>2313</v>
      </c>
      <c r="V197" t="s">
        <v>104</v>
      </c>
      <c r="W197">
        <v>2993</v>
      </c>
      <c r="X197">
        <v>4</v>
      </c>
      <c r="Y197" t="s">
        <v>158</v>
      </c>
      <c r="Z197" t="s">
        <v>108</v>
      </c>
      <c r="AA197">
        <v>20</v>
      </c>
      <c r="AB197">
        <v>4</v>
      </c>
      <c r="AC197">
        <v>2</v>
      </c>
      <c r="AD197">
        <v>80</v>
      </c>
      <c r="AE197">
        <v>0</v>
      </c>
      <c r="AF197">
        <v>5</v>
      </c>
      <c r="AG197">
        <v>0</v>
      </c>
      <c r="AH197">
        <v>3</v>
      </c>
      <c r="AI197">
        <v>2</v>
      </c>
      <c r="AJ197">
        <v>2</v>
      </c>
      <c r="AK197">
        <v>2</v>
      </c>
      <c r="AL197">
        <v>2</v>
      </c>
    </row>
    <row r="198" spans="1:38" x14ac:dyDescent="0.3">
      <c r="A198" t="s">
        <v>360</v>
      </c>
      <c r="B198">
        <v>39</v>
      </c>
      <c r="C198" t="s">
        <v>111</v>
      </c>
      <c r="D198" t="s">
        <v>108</v>
      </c>
      <c r="E198" t="s">
        <v>154</v>
      </c>
      <c r="F198">
        <v>1122</v>
      </c>
      <c r="G198" t="s">
        <v>96</v>
      </c>
      <c r="H198">
        <v>6</v>
      </c>
      <c r="I198">
        <v>3</v>
      </c>
      <c r="J198" t="s">
        <v>155</v>
      </c>
      <c r="K198">
        <v>1</v>
      </c>
      <c r="L198">
        <v>932</v>
      </c>
      <c r="M198">
        <v>4</v>
      </c>
      <c r="N198" t="s">
        <v>161</v>
      </c>
      <c r="O198">
        <v>70</v>
      </c>
      <c r="P198">
        <v>3</v>
      </c>
      <c r="Q198">
        <v>1</v>
      </c>
      <c r="R198" t="s">
        <v>88</v>
      </c>
      <c r="S198">
        <v>1</v>
      </c>
      <c r="T198" t="s">
        <v>164</v>
      </c>
      <c r="U198">
        <v>2404</v>
      </c>
      <c r="V198" t="s">
        <v>104</v>
      </c>
      <c r="W198">
        <v>4303</v>
      </c>
      <c r="X198">
        <v>7</v>
      </c>
      <c r="Y198" t="s">
        <v>158</v>
      </c>
      <c r="Z198" t="s">
        <v>108</v>
      </c>
      <c r="AA198">
        <v>21</v>
      </c>
      <c r="AB198">
        <v>4</v>
      </c>
      <c r="AC198">
        <v>4</v>
      </c>
      <c r="AD198">
        <v>80</v>
      </c>
      <c r="AE198">
        <v>0</v>
      </c>
      <c r="AF198">
        <v>8</v>
      </c>
      <c r="AG198">
        <v>2</v>
      </c>
      <c r="AH198">
        <v>1</v>
      </c>
      <c r="AI198">
        <v>2</v>
      </c>
      <c r="AJ198">
        <v>2</v>
      </c>
      <c r="AK198">
        <v>2</v>
      </c>
      <c r="AL198">
        <v>2</v>
      </c>
    </row>
    <row r="199" spans="1:38" x14ac:dyDescent="0.3">
      <c r="A199" t="s">
        <v>361</v>
      </c>
      <c r="B199">
        <v>51</v>
      </c>
      <c r="C199" t="s">
        <v>112</v>
      </c>
      <c r="D199" t="s">
        <v>108</v>
      </c>
      <c r="E199" t="s">
        <v>154</v>
      </c>
      <c r="F199">
        <v>1323</v>
      </c>
      <c r="G199" t="s">
        <v>96</v>
      </c>
      <c r="H199">
        <v>4</v>
      </c>
      <c r="I199">
        <v>4</v>
      </c>
      <c r="J199" t="s">
        <v>166</v>
      </c>
      <c r="K199">
        <v>1</v>
      </c>
      <c r="L199">
        <v>1081</v>
      </c>
      <c r="M199">
        <v>1</v>
      </c>
      <c r="N199" t="s">
        <v>161</v>
      </c>
      <c r="O199">
        <v>34</v>
      </c>
      <c r="P199">
        <v>3</v>
      </c>
      <c r="Q199">
        <v>1</v>
      </c>
      <c r="R199" t="s">
        <v>92</v>
      </c>
      <c r="S199">
        <v>3</v>
      </c>
      <c r="T199" t="s">
        <v>164</v>
      </c>
      <c r="U199">
        <v>2461</v>
      </c>
      <c r="V199" t="s">
        <v>104</v>
      </c>
      <c r="W199">
        <v>10332</v>
      </c>
      <c r="X199">
        <v>9</v>
      </c>
      <c r="Y199" t="s">
        <v>158</v>
      </c>
      <c r="Z199" t="s">
        <v>108</v>
      </c>
      <c r="AA199">
        <v>12</v>
      </c>
      <c r="AB199">
        <v>3</v>
      </c>
      <c r="AC199">
        <v>3</v>
      </c>
      <c r="AD199">
        <v>80</v>
      </c>
      <c r="AE199">
        <v>3</v>
      </c>
      <c r="AF199">
        <v>18</v>
      </c>
      <c r="AG199">
        <v>2</v>
      </c>
      <c r="AH199">
        <v>4</v>
      </c>
      <c r="AI199">
        <v>10</v>
      </c>
      <c r="AJ199">
        <v>0</v>
      </c>
      <c r="AK199">
        <v>2</v>
      </c>
      <c r="AL199">
        <v>7</v>
      </c>
    </row>
    <row r="200" spans="1:38" x14ac:dyDescent="0.3">
      <c r="A200" t="s">
        <v>362</v>
      </c>
      <c r="B200">
        <v>56</v>
      </c>
      <c r="C200" t="s">
        <v>113</v>
      </c>
      <c r="D200" t="s">
        <v>108</v>
      </c>
      <c r="E200" t="s">
        <v>154</v>
      </c>
      <c r="F200">
        <v>441</v>
      </c>
      <c r="G200" t="s">
        <v>96</v>
      </c>
      <c r="H200">
        <v>14</v>
      </c>
      <c r="I200">
        <v>4</v>
      </c>
      <c r="J200" t="s">
        <v>166</v>
      </c>
      <c r="K200">
        <v>1</v>
      </c>
      <c r="L200">
        <v>161</v>
      </c>
      <c r="M200">
        <v>2</v>
      </c>
      <c r="N200" t="s">
        <v>156</v>
      </c>
      <c r="O200">
        <v>72</v>
      </c>
      <c r="P200">
        <v>3</v>
      </c>
      <c r="Q200">
        <v>1</v>
      </c>
      <c r="R200" t="s">
        <v>92</v>
      </c>
      <c r="S200">
        <v>2</v>
      </c>
      <c r="T200" t="s">
        <v>164</v>
      </c>
      <c r="U200">
        <v>4963</v>
      </c>
      <c r="V200" t="s">
        <v>104</v>
      </c>
      <c r="W200">
        <v>4510</v>
      </c>
      <c r="X200">
        <v>9</v>
      </c>
      <c r="Y200" t="s">
        <v>158</v>
      </c>
      <c r="Z200" t="s">
        <v>108</v>
      </c>
      <c r="AA200">
        <v>18</v>
      </c>
      <c r="AB200">
        <v>3</v>
      </c>
      <c r="AC200">
        <v>1</v>
      </c>
      <c r="AD200">
        <v>80</v>
      </c>
      <c r="AE200">
        <v>3</v>
      </c>
      <c r="AF200">
        <v>7</v>
      </c>
      <c r="AG200">
        <v>2</v>
      </c>
      <c r="AH200">
        <v>3</v>
      </c>
      <c r="AI200">
        <v>5</v>
      </c>
      <c r="AJ200">
        <v>4</v>
      </c>
      <c r="AK200">
        <v>4</v>
      </c>
      <c r="AL200">
        <v>3</v>
      </c>
    </row>
    <row r="201" spans="1:38" x14ac:dyDescent="0.3">
      <c r="A201" t="s">
        <v>363</v>
      </c>
      <c r="B201">
        <v>58</v>
      </c>
      <c r="C201" t="s">
        <v>113</v>
      </c>
      <c r="D201" t="s">
        <v>108</v>
      </c>
      <c r="E201" t="s">
        <v>154</v>
      </c>
      <c r="F201">
        <v>286</v>
      </c>
      <c r="G201" t="s">
        <v>96</v>
      </c>
      <c r="H201">
        <v>2</v>
      </c>
      <c r="I201">
        <v>4</v>
      </c>
      <c r="J201" t="s">
        <v>166</v>
      </c>
      <c r="K201">
        <v>1</v>
      </c>
      <c r="L201">
        <v>825</v>
      </c>
      <c r="M201">
        <v>4</v>
      </c>
      <c r="N201" t="s">
        <v>161</v>
      </c>
      <c r="O201">
        <v>31</v>
      </c>
      <c r="P201">
        <v>3</v>
      </c>
      <c r="Q201">
        <v>5</v>
      </c>
      <c r="R201" t="s">
        <v>91</v>
      </c>
      <c r="S201">
        <v>2</v>
      </c>
      <c r="T201" t="s">
        <v>157</v>
      </c>
      <c r="U201">
        <v>19246</v>
      </c>
      <c r="V201" t="s">
        <v>102</v>
      </c>
      <c r="W201">
        <v>25761</v>
      </c>
      <c r="X201">
        <v>7</v>
      </c>
      <c r="Y201" t="s">
        <v>158</v>
      </c>
      <c r="Z201" t="s">
        <v>108</v>
      </c>
      <c r="AA201">
        <v>12</v>
      </c>
      <c r="AB201">
        <v>3</v>
      </c>
      <c r="AC201">
        <v>4</v>
      </c>
      <c r="AD201">
        <v>80</v>
      </c>
      <c r="AE201">
        <v>0</v>
      </c>
      <c r="AF201">
        <v>40</v>
      </c>
      <c r="AG201">
        <v>2</v>
      </c>
      <c r="AH201">
        <v>3</v>
      </c>
      <c r="AI201">
        <v>31</v>
      </c>
      <c r="AJ201">
        <v>15</v>
      </c>
      <c r="AK201">
        <v>13</v>
      </c>
      <c r="AL201">
        <v>8</v>
      </c>
    </row>
    <row r="202" spans="1:38" x14ac:dyDescent="0.3">
      <c r="A202" t="s">
        <v>364</v>
      </c>
      <c r="B202">
        <v>58</v>
      </c>
      <c r="C202" t="s">
        <v>113</v>
      </c>
      <c r="D202" t="s">
        <v>108</v>
      </c>
      <c r="E202" t="s">
        <v>154</v>
      </c>
      <c r="F202">
        <v>601</v>
      </c>
      <c r="G202" t="s">
        <v>96</v>
      </c>
      <c r="H202">
        <v>7</v>
      </c>
      <c r="I202">
        <v>4</v>
      </c>
      <c r="J202" t="s">
        <v>155</v>
      </c>
      <c r="K202">
        <v>1</v>
      </c>
      <c r="L202">
        <v>1360</v>
      </c>
      <c r="M202">
        <v>3</v>
      </c>
      <c r="N202" t="s">
        <v>156</v>
      </c>
      <c r="O202">
        <v>53</v>
      </c>
      <c r="P202">
        <v>2</v>
      </c>
      <c r="Q202">
        <v>3</v>
      </c>
      <c r="R202" t="s">
        <v>90</v>
      </c>
      <c r="S202">
        <v>1</v>
      </c>
      <c r="T202" t="s">
        <v>164</v>
      </c>
      <c r="U202">
        <v>10008</v>
      </c>
      <c r="V202" t="s">
        <v>101</v>
      </c>
      <c r="W202">
        <v>12023</v>
      </c>
      <c r="X202">
        <v>7</v>
      </c>
      <c r="Y202" t="s">
        <v>158</v>
      </c>
      <c r="Z202" t="s">
        <v>108</v>
      </c>
      <c r="AA202">
        <v>14</v>
      </c>
      <c r="AB202">
        <v>3</v>
      </c>
      <c r="AC202">
        <v>4</v>
      </c>
      <c r="AD202">
        <v>80</v>
      </c>
      <c r="AE202">
        <v>0</v>
      </c>
      <c r="AF202">
        <v>31</v>
      </c>
      <c r="AG202">
        <v>0</v>
      </c>
      <c r="AH202">
        <v>2</v>
      </c>
      <c r="AI202">
        <v>10</v>
      </c>
      <c r="AJ202">
        <v>9</v>
      </c>
      <c r="AK202">
        <v>5</v>
      </c>
      <c r="AL202">
        <v>9</v>
      </c>
    </row>
    <row r="203" spans="1:38" x14ac:dyDescent="0.3">
      <c r="A203" t="s">
        <v>365</v>
      </c>
      <c r="B203">
        <v>30</v>
      </c>
      <c r="C203" t="s">
        <v>110</v>
      </c>
      <c r="D203" t="s">
        <v>107</v>
      </c>
      <c r="E203" t="s">
        <v>154</v>
      </c>
      <c r="F203">
        <v>1465</v>
      </c>
      <c r="G203" t="s">
        <v>96</v>
      </c>
      <c r="H203">
        <v>1</v>
      </c>
      <c r="I203">
        <v>3</v>
      </c>
      <c r="J203" t="s">
        <v>155</v>
      </c>
      <c r="K203">
        <v>1</v>
      </c>
      <c r="L203">
        <v>1241</v>
      </c>
      <c r="M203">
        <v>4</v>
      </c>
      <c r="N203" t="s">
        <v>161</v>
      </c>
      <c r="O203">
        <v>63</v>
      </c>
      <c r="P203">
        <v>3</v>
      </c>
      <c r="Q203">
        <v>1</v>
      </c>
      <c r="R203" t="s">
        <v>92</v>
      </c>
      <c r="S203">
        <v>2</v>
      </c>
      <c r="T203" t="s">
        <v>164</v>
      </c>
      <c r="U203">
        <v>3579</v>
      </c>
      <c r="V203" t="s">
        <v>104</v>
      </c>
      <c r="W203">
        <v>9369</v>
      </c>
      <c r="X203">
        <v>0</v>
      </c>
      <c r="Y203" t="s">
        <v>158</v>
      </c>
      <c r="Z203" t="s">
        <v>108</v>
      </c>
      <c r="AA203">
        <v>21</v>
      </c>
      <c r="AB203">
        <v>4</v>
      </c>
      <c r="AC203">
        <v>1</v>
      </c>
      <c r="AD203">
        <v>80</v>
      </c>
      <c r="AE203">
        <v>1</v>
      </c>
      <c r="AF203">
        <v>12</v>
      </c>
      <c r="AG203">
        <v>2</v>
      </c>
      <c r="AH203">
        <v>3</v>
      </c>
      <c r="AI203">
        <v>11</v>
      </c>
      <c r="AJ203">
        <v>9</v>
      </c>
      <c r="AK203">
        <v>5</v>
      </c>
      <c r="AL203">
        <v>7</v>
      </c>
    </row>
    <row r="204" spans="1:38" x14ac:dyDescent="0.3">
      <c r="A204" t="s">
        <v>366</v>
      </c>
      <c r="B204">
        <v>31</v>
      </c>
      <c r="C204" t="s">
        <v>110</v>
      </c>
      <c r="D204" t="s">
        <v>107</v>
      </c>
      <c r="E204" t="s">
        <v>154</v>
      </c>
      <c r="F204">
        <v>192</v>
      </c>
      <c r="G204" t="s">
        <v>96</v>
      </c>
      <c r="H204">
        <v>2</v>
      </c>
      <c r="I204">
        <v>4</v>
      </c>
      <c r="J204" t="s">
        <v>166</v>
      </c>
      <c r="K204">
        <v>1</v>
      </c>
      <c r="L204">
        <v>426</v>
      </c>
      <c r="M204">
        <v>3</v>
      </c>
      <c r="N204" t="s">
        <v>161</v>
      </c>
      <c r="O204">
        <v>32</v>
      </c>
      <c r="P204">
        <v>3</v>
      </c>
      <c r="Q204">
        <v>1</v>
      </c>
      <c r="R204" t="s">
        <v>92</v>
      </c>
      <c r="S204">
        <v>4</v>
      </c>
      <c r="T204" t="s">
        <v>162</v>
      </c>
      <c r="U204">
        <v>2695</v>
      </c>
      <c r="V204" t="s">
        <v>104</v>
      </c>
      <c r="W204">
        <v>7747</v>
      </c>
      <c r="X204">
        <v>0</v>
      </c>
      <c r="Y204" t="s">
        <v>158</v>
      </c>
      <c r="Z204" t="s">
        <v>108</v>
      </c>
      <c r="AA204">
        <v>18</v>
      </c>
      <c r="AB204">
        <v>3</v>
      </c>
      <c r="AC204">
        <v>2</v>
      </c>
      <c r="AD204">
        <v>80</v>
      </c>
      <c r="AE204">
        <v>1</v>
      </c>
      <c r="AF204">
        <v>3</v>
      </c>
      <c r="AG204">
        <v>2</v>
      </c>
      <c r="AH204">
        <v>1</v>
      </c>
      <c r="AI204">
        <v>2</v>
      </c>
      <c r="AJ204">
        <v>2</v>
      </c>
      <c r="AK204">
        <v>2</v>
      </c>
      <c r="AL204">
        <v>2</v>
      </c>
    </row>
    <row r="205" spans="1:38" x14ac:dyDescent="0.3">
      <c r="A205" t="s">
        <v>367</v>
      </c>
      <c r="B205">
        <v>31</v>
      </c>
      <c r="C205" t="s">
        <v>110</v>
      </c>
      <c r="D205" t="s">
        <v>107</v>
      </c>
      <c r="E205" t="s">
        <v>154</v>
      </c>
      <c r="F205">
        <v>408</v>
      </c>
      <c r="G205" t="s">
        <v>96</v>
      </c>
      <c r="H205">
        <v>9</v>
      </c>
      <c r="I205">
        <v>4</v>
      </c>
      <c r="J205" t="s">
        <v>166</v>
      </c>
      <c r="K205">
        <v>1</v>
      </c>
      <c r="L205">
        <v>493</v>
      </c>
      <c r="M205">
        <v>3</v>
      </c>
      <c r="N205" t="s">
        <v>161</v>
      </c>
      <c r="O205">
        <v>42</v>
      </c>
      <c r="P205">
        <v>2</v>
      </c>
      <c r="Q205">
        <v>1</v>
      </c>
      <c r="R205" t="s">
        <v>92</v>
      </c>
      <c r="S205">
        <v>2</v>
      </c>
      <c r="T205" t="s">
        <v>157</v>
      </c>
      <c r="U205">
        <v>2657</v>
      </c>
      <c r="V205" t="s">
        <v>104</v>
      </c>
      <c r="W205">
        <v>7551</v>
      </c>
      <c r="X205">
        <v>0</v>
      </c>
      <c r="Y205" t="s">
        <v>158</v>
      </c>
      <c r="Z205" t="s">
        <v>108</v>
      </c>
      <c r="AA205">
        <v>16</v>
      </c>
      <c r="AB205">
        <v>3</v>
      </c>
      <c r="AC205">
        <v>4</v>
      </c>
      <c r="AD205">
        <v>80</v>
      </c>
      <c r="AE205">
        <v>0</v>
      </c>
      <c r="AF205">
        <v>3</v>
      </c>
      <c r="AG205">
        <v>5</v>
      </c>
      <c r="AH205">
        <v>3</v>
      </c>
      <c r="AI205">
        <v>2</v>
      </c>
      <c r="AJ205">
        <v>2</v>
      </c>
      <c r="AK205">
        <v>2</v>
      </c>
      <c r="AL205">
        <v>2</v>
      </c>
    </row>
    <row r="206" spans="1:38" x14ac:dyDescent="0.3">
      <c r="A206" t="s">
        <v>368</v>
      </c>
      <c r="B206">
        <v>31</v>
      </c>
      <c r="C206" t="s">
        <v>110</v>
      </c>
      <c r="D206" t="s">
        <v>107</v>
      </c>
      <c r="E206" t="s">
        <v>154</v>
      </c>
      <c r="F206">
        <v>616</v>
      </c>
      <c r="G206" t="s">
        <v>96</v>
      </c>
      <c r="H206">
        <v>12</v>
      </c>
      <c r="I206">
        <v>3</v>
      </c>
      <c r="J206" t="s">
        <v>155</v>
      </c>
      <c r="K206">
        <v>1</v>
      </c>
      <c r="L206">
        <v>961</v>
      </c>
      <c r="M206">
        <v>4</v>
      </c>
      <c r="N206" t="s">
        <v>156</v>
      </c>
      <c r="O206">
        <v>41</v>
      </c>
      <c r="P206">
        <v>3</v>
      </c>
      <c r="Q206">
        <v>2</v>
      </c>
      <c r="R206" t="s">
        <v>86</v>
      </c>
      <c r="S206">
        <v>4</v>
      </c>
      <c r="T206" t="s">
        <v>164</v>
      </c>
      <c r="U206">
        <v>5855</v>
      </c>
      <c r="V206" t="s">
        <v>103</v>
      </c>
      <c r="W206">
        <v>17369</v>
      </c>
      <c r="X206">
        <v>0</v>
      </c>
      <c r="Y206" t="s">
        <v>158</v>
      </c>
      <c r="Z206" t="s">
        <v>108</v>
      </c>
      <c r="AA206">
        <v>11</v>
      </c>
      <c r="AB206">
        <v>3</v>
      </c>
      <c r="AC206">
        <v>3</v>
      </c>
      <c r="AD206">
        <v>80</v>
      </c>
      <c r="AE206">
        <v>2</v>
      </c>
      <c r="AF206">
        <v>10</v>
      </c>
      <c r="AG206">
        <v>2</v>
      </c>
      <c r="AH206">
        <v>1</v>
      </c>
      <c r="AI206">
        <v>9</v>
      </c>
      <c r="AJ206">
        <v>7</v>
      </c>
      <c r="AK206">
        <v>8</v>
      </c>
      <c r="AL206">
        <v>5</v>
      </c>
    </row>
    <row r="207" spans="1:38" x14ac:dyDescent="0.3">
      <c r="A207" t="s">
        <v>369</v>
      </c>
      <c r="B207">
        <v>33</v>
      </c>
      <c r="C207" t="s">
        <v>110</v>
      </c>
      <c r="D207" t="s">
        <v>107</v>
      </c>
      <c r="E207" t="s">
        <v>154</v>
      </c>
      <c r="F207">
        <v>501</v>
      </c>
      <c r="G207" t="s">
        <v>96</v>
      </c>
      <c r="H207">
        <v>15</v>
      </c>
      <c r="I207">
        <v>2</v>
      </c>
      <c r="J207" t="s">
        <v>155</v>
      </c>
      <c r="K207">
        <v>1</v>
      </c>
      <c r="L207">
        <v>2009</v>
      </c>
      <c r="M207">
        <v>2</v>
      </c>
      <c r="N207" t="s">
        <v>156</v>
      </c>
      <c r="O207">
        <v>95</v>
      </c>
      <c r="P207">
        <v>3</v>
      </c>
      <c r="Q207">
        <v>2</v>
      </c>
      <c r="R207" t="s">
        <v>86</v>
      </c>
      <c r="S207">
        <v>4</v>
      </c>
      <c r="T207" t="s">
        <v>164</v>
      </c>
      <c r="U207">
        <v>4878</v>
      </c>
      <c r="V207" t="s">
        <v>104</v>
      </c>
      <c r="W207">
        <v>21653</v>
      </c>
      <c r="X207">
        <v>0</v>
      </c>
      <c r="Y207" t="s">
        <v>158</v>
      </c>
      <c r="Z207" t="s">
        <v>108</v>
      </c>
      <c r="AA207">
        <v>13</v>
      </c>
      <c r="AB207">
        <v>3</v>
      </c>
      <c r="AC207">
        <v>1</v>
      </c>
      <c r="AD207">
        <v>80</v>
      </c>
      <c r="AE207">
        <v>1</v>
      </c>
      <c r="AF207">
        <v>10</v>
      </c>
      <c r="AG207">
        <v>6</v>
      </c>
      <c r="AH207">
        <v>3</v>
      </c>
      <c r="AI207">
        <v>9</v>
      </c>
      <c r="AJ207">
        <v>7</v>
      </c>
      <c r="AK207">
        <v>8</v>
      </c>
      <c r="AL207">
        <v>1</v>
      </c>
    </row>
    <row r="208" spans="1:38" x14ac:dyDescent="0.3">
      <c r="A208" t="s">
        <v>370</v>
      </c>
      <c r="B208">
        <v>35</v>
      </c>
      <c r="C208" t="s">
        <v>110</v>
      </c>
      <c r="D208" t="s">
        <v>107</v>
      </c>
      <c r="E208" t="s">
        <v>154</v>
      </c>
      <c r="F208">
        <v>1142</v>
      </c>
      <c r="G208" t="s">
        <v>96</v>
      </c>
      <c r="H208">
        <v>23</v>
      </c>
      <c r="I208">
        <v>4</v>
      </c>
      <c r="J208" t="s">
        <v>155</v>
      </c>
      <c r="K208">
        <v>1</v>
      </c>
      <c r="L208">
        <v>75</v>
      </c>
      <c r="M208">
        <v>3</v>
      </c>
      <c r="N208" t="s">
        <v>156</v>
      </c>
      <c r="O208">
        <v>30</v>
      </c>
      <c r="P208">
        <v>3</v>
      </c>
      <c r="Q208">
        <v>1</v>
      </c>
      <c r="R208" t="s">
        <v>88</v>
      </c>
      <c r="S208">
        <v>1</v>
      </c>
      <c r="T208" t="s">
        <v>164</v>
      </c>
      <c r="U208">
        <v>4014</v>
      </c>
      <c r="V208" t="s">
        <v>104</v>
      </c>
      <c r="W208">
        <v>16002</v>
      </c>
      <c r="X208">
        <v>3</v>
      </c>
      <c r="Y208" t="s">
        <v>158</v>
      </c>
      <c r="Z208" t="s">
        <v>108</v>
      </c>
      <c r="AA208">
        <v>15</v>
      </c>
      <c r="AB208">
        <v>3</v>
      </c>
      <c r="AC208">
        <v>3</v>
      </c>
      <c r="AD208">
        <v>80</v>
      </c>
      <c r="AE208">
        <v>1</v>
      </c>
      <c r="AF208">
        <v>4</v>
      </c>
      <c r="AG208">
        <v>3</v>
      </c>
      <c r="AH208">
        <v>3</v>
      </c>
      <c r="AI208">
        <v>2</v>
      </c>
      <c r="AJ208">
        <v>2</v>
      </c>
      <c r="AK208">
        <v>2</v>
      </c>
      <c r="AL208">
        <v>2</v>
      </c>
    </row>
    <row r="209" spans="1:38" x14ac:dyDescent="0.3">
      <c r="A209" t="s">
        <v>371</v>
      </c>
      <c r="B209">
        <v>35</v>
      </c>
      <c r="C209" t="s">
        <v>110</v>
      </c>
      <c r="D209" t="s">
        <v>107</v>
      </c>
      <c r="E209" t="s">
        <v>154</v>
      </c>
      <c r="F209">
        <v>735</v>
      </c>
      <c r="G209" t="s">
        <v>96</v>
      </c>
      <c r="H209">
        <v>6</v>
      </c>
      <c r="I209">
        <v>1</v>
      </c>
      <c r="J209" t="s">
        <v>166</v>
      </c>
      <c r="K209">
        <v>1</v>
      </c>
      <c r="L209">
        <v>1291</v>
      </c>
      <c r="M209">
        <v>3</v>
      </c>
      <c r="N209" t="s">
        <v>161</v>
      </c>
      <c r="O209">
        <v>66</v>
      </c>
      <c r="P209">
        <v>3</v>
      </c>
      <c r="Q209">
        <v>1</v>
      </c>
      <c r="R209" t="s">
        <v>92</v>
      </c>
      <c r="S209">
        <v>3</v>
      </c>
      <c r="T209" t="s">
        <v>164</v>
      </c>
      <c r="U209">
        <v>3506</v>
      </c>
      <c r="V209" t="s">
        <v>104</v>
      </c>
      <c r="W209">
        <v>6020</v>
      </c>
      <c r="X209">
        <v>0</v>
      </c>
      <c r="Y209" t="s">
        <v>158</v>
      </c>
      <c r="Z209" t="s">
        <v>108</v>
      </c>
      <c r="AA209">
        <v>14</v>
      </c>
      <c r="AB209">
        <v>3</v>
      </c>
      <c r="AC209">
        <v>4</v>
      </c>
      <c r="AD209">
        <v>80</v>
      </c>
      <c r="AE209">
        <v>0</v>
      </c>
      <c r="AF209">
        <v>4</v>
      </c>
      <c r="AG209">
        <v>3</v>
      </c>
      <c r="AH209">
        <v>3</v>
      </c>
      <c r="AI209">
        <v>3</v>
      </c>
      <c r="AJ209">
        <v>2</v>
      </c>
      <c r="AK209">
        <v>2</v>
      </c>
      <c r="AL209">
        <v>2</v>
      </c>
    </row>
    <row r="210" spans="1:38" x14ac:dyDescent="0.3">
      <c r="A210" t="s">
        <v>372</v>
      </c>
      <c r="B210">
        <v>36</v>
      </c>
      <c r="C210" t="s">
        <v>111</v>
      </c>
      <c r="D210" t="s">
        <v>107</v>
      </c>
      <c r="E210" t="s">
        <v>154</v>
      </c>
      <c r="F210">
        <v>1425</v>
      </c>
      <c r="G210" t="s">
        <v>96</v>
      </c>
      <c r="H210">
        <v>14</v>
      </c>
      <c r="I210">
        <v>1</v>
      </c>
      <c r="J210" t="s">
        <v>166</v>
      </c>
      <c r="K210">
        <v>1</v>
      </c>
      <c r="L210">
        <v>924</v>
      </c>
      <c r="M210">
        <v>3</v>
      </c>
      <c r="N210" t="s">
        <v>161</v>
      </c>
      <c r="O210">
        <v>68</v>
      </c>
      <c r="P210">
        <v>3</v>
      </c>
      <c r="Q210">
        <v>2</v>
      </c>
      <c r="R210" t="s">
        <v>86</v>
      </c>
      <c r="S210">
        <v>4</v>
      </c>
      <c r="T210" t="s">
        <v>164</v>
      </c>
      <c r="U210">
        <v>6586</v>
      </c>
      <c r="V210" t="s">
        <v>103</v>
      </c>
      <c r="W210">
        <v>4821</v>
      </c>
      <c r="X210">
        <v>0</v>
      </c>
      <c r="Y210" t="s">
        <v>158</v>
      </c>
      <c r="Z210" t="s">
        <v>108</v>
      </c>
      <c r="AA210">
        <v>17</v>
      </c>
      <c r="AB210">
        <v>3</v>
      </c>
      <c r="AC210">
        <v>1</v>
      </c>
      <c r="AD210">
        <v>80</v>
      </c>
      <c r="AE210">
        <v>1</v>
      </c>
      <c r="AF210">
        <v>17</v>
      </c>
      <c r="AG210">
        <v>2</v>
      </c>
      <c r="AH210">
        <v>2</v>
      </c>
      <c r="AI210">
        <v>16</v>
      </c>
      <c r="AJ210">
        <v>8</v>
      </c>
      <c r="AK210">
        <v>4</v>
      </c>
      <c r="AL210">
        <v>11</v>
      </c>
    </row>
    <row r="211" spans="1:38" x14ac:dyDescent="0.3">
      <c r="A211" t="s">
        <v>373</v>
      </c>
      <c r="B211">
        <v>36</v>
      </c>
      <c r="C211" t="s">
        <v>111</v>
      </c>
      <c r="D211" t="s">
        <v>107</v>
      </c>
      <c r="E211" t="s">
        <v>154</v>
      </c>
      <c r="F211">
        <v>363</v>
      </c>
      <c r="G211" t="s">
        <v>96</v>
      </c>
      <c r="H211">
        <v>1</v>
      </c>
      <c r="I211">
        <v>3</v>
      </c>
      <c r="J211" t="s">
        <v>168</v>
      </c>
      <c r="K211">
        <v>1</v>
      </c>
      <c r="L211">
        <v>1237</v>
      </c>
      <c r="M211">
        <v>3</v>
      </c>
      <c r="N211" t="s">
        <v>156</v>
      </c>
      <c r="O211">
        <v>77</v>
      </c>
      <c r="P211">
        <v>1</v>
      </c>
      <c r="Q211">
        <v>3</v>
      </c>
      <c r="R211" t="s">
        <v>90</v>
      </c>
      <c r="S211">
        <v>1</v>
      </c>
      <c r="T211" t="s">
        <v>162</v>
      </c>
      <c r="U211">
        <v>10252</v>
      </c>
      <c r="V211" t="s">
        <v>101</v>
      </c>
      <c r="W211">
        <v>4235</v>
      </c>
      <c r="X211">
        <v>2</v>
      </c>
      <c r="Y211" t="s">
        <v>158</v>
      </c>
      <c r="Z211" t="s">
        <v>108</v>
      </c>
      <c r="AA211">
        <v>21</v>
      </c>
      <c r="AB211">
        <v>4</v>
      </c>
      <c r="AC211">
        <v>3</v>
      </c>
      <c r="AD211">
        <v>80</v>
      </c>
      <c r="AE211">
        <v>1</v>
      </c>
      <c r="AF211">
        <v>17</v>
      </c>
      <c r="AG211">
        <v>2</v>
      </c>
      <c r="AH211">
        <v>3</v>
      </c>
      <c r="AI211">
        <v>7</v>
      </c>
      <c r="AJ211">
        <v>7</v>
      </c>
      <c r="AK211">
        <v>7</v>
      </c>
      <c r="AL211">
        <v>7</v>
      </c>
    </row>
    <row r="212" spans="1:38" x14ac:dyDescent="0.3">
      <c r="A212" t="s">
        <v>374</v>
      </c>
      <c r="B212">
        <v>36</v>
      </c>
      <c r="C212" t="s">
        <v>111</v>
      </c>
      <c r="D212" t="s">
        <v>107</v>
      </c>
      <c r="E212" t="s">
        <v>154</v>
      </c>
      <c r="F212">
        <v>429</v>
      </c>
      <c r="G212" t="s">
        <v>96</v>
      </c>
      <c r="H212">
        <v>2</v>
      </c>
      <c r="I212">
        <v>4</v>
      </c>
      <c r="J212" t="s">
        <v>166</v>
      </c>
      <c r="K212">
        <v>1</v>
      </c>
      <c r="L212">
        <v>1294</v>
      </c>
      <c r="M212">
        <v>3</v>
      </c>
      <c r="N212" t="s">
        <v>156</v>
      </c>
      <c r="O212">
        <v>53</v>
      </c>
      <c r="P212">
        <v>3</v>
      </c>
      <c r="Q212">
        <v>2</v>
      </c>
      <c r="R212" t="s">
        <v>90</v>
      </c>
      <c r="S212">
        <v>2</v>
      </c>
      <c r="T212" t="s">
        <v>157</v>
      </c>
      <c r="U212">
        <v>5410</v>
      </c>
      <c r="V212" t="s">
        <v>103</v>
      </c>
      <c r="W212">
        <v>2323</v>
      </c>
      <c r="X212">
        <v>9</v>
      </c>
      <c r="Y212" t="s">
        <v>158</v>
      </c>
      <c r="Z212" t="s">
        <v>108</v>
      </c>
      <c r="AA212">
        <v>11</v>
      </c>
      <c r="AB212">
        <v>3</v>
      </c>
      <c r="AC212">
        <v>4</v>
      </c>
      <c r="AD212">
        <v>80</v>
      </c>
      <c r="AE212">
        <v>0</v>
      </c>
      <c r="AF212">
        <v>18</v>
      </c>
      <c r="AG212">
        <v>2</v>
      </c>
      <c r="AH212">
        <v>3</v>
      </c>
      <c r="AI212">
        <v>16</v>
      </c>
      <c r="AJ212">
        <v>14</v>
      </c>
      <c r="AK212">
        <v>5</v>
      </c>
      <c r="AL212">
        <v>12</v>
      </c>
    </row>
    <row r="213" spans="1:38" x14ac:dyDescent="0.3">
      <c r="A213" t="s">
        <v>375</v>
      </c>
      <c r="B213">
        <v>36</v>
      </c>
      <c r="C213" t="s">
        <v>111</v>
      </c>
      <c r="D213" t="s">
        <v>107</v>
      </c>
      <c r="E213" t="s">
        <v>154</v>
      </c>
      <c r="F213">
        <v>1383</v>
      </c>
      <c r="G213" t="s">
        <v>96</v>
      </c>
      <c r="H213">
        <v>10</v>
      </c>
      <c r="I213">
        <v>3</v>
      </c>
      <c r="J213" t="s">
        <v>166</v>
      </c>
      <c r="K213">
        <v>1</v>
      </c>
      <c r="L213">
        <v>1790</v>
      </c>
      <c r="M213">
        <v>4</v>
      </c>
      <c r="N213" t="s">
        <v>161</v>
      </c>
      <c r="O213">
        <v>90</v>
      </c>
      <c r="P213">
        <v>3</v>
      </c>
      <c r="Q213">
        <v>3</v>
      </c>
      <c r="R213" t="s">
        <v>86</v>
      </c>
      <c r="S213">
        <v>1</v>
      </c>
      <c r="T213" t="s">
        <v>164</v>
      </c>
      <c r="U213">
        <v>8321</v>
      </c>
      <c r="V213" t="s">
        <v>103</v>
      </c>
      <c r="W213">
        <v>25949</v>
      </c>
      <c r="X213">
        <v>7</v>
      </c>
      <c r="Y213" t="s">
        <v>158</v>
      </c>
      <c r="Z213" t="s">
        <v>108</v>
      </c>
      <c r="AA213">
        <v>13</v>
      </c>
      <c r="AB213">
        <v>3</v>
      </c>
      <c r="AC213">
        <v>4</v>
      </c>
      <c r="AD213">
        <v>80</v>
      </c>
      <c r="AE213">
        <v>1</v>
      </c>
      <c r="AF213">
        <v>15</v>
      </c>
      <c r="AG213">
        <v>1</v>
      </c>
      <c r="AH213">
        <v>3</v>
      </c>
      <c r="AI213">
        <v>12</v>
      </c>
      <c r="AJ213">
        <v>8</v>
      </c>
      <c r="AK213">
        <v>5</v>
      </c>
      <c r="AL213">
        <v>7</v>
      </c>
    </row>
    <row r="214" spans="1:38" x14ac:dyDescent="0.3">
      <c r="A214" t="s">
        <v>376</v>
      </c>
      <c r="B214">
        <v>37</v>
      </c>
      <c r="C214" t="s">
        <v>111</v>
      </c>
      <c r="D214" t="s">
        <v>107</v>
      </c>
      <c r="E214" t="s">
        <v>154</v>
      </c>
      <c r="F214">
        <v>1319</v>
      </c>
      <c r="G214" t="s">
        <v>96</v>
      </c>
      <c r="H214">
        <v>6</v>
      </c>
      <c r="I214">
        <v>3</v>
      </c>
      <c r="J214" t="s">
        <v>155</v>
      </c>
      <c r="K214">
        <v>1</v>
      </c>
      <c r="L214">
        <v>474</v>
      </c>
      <c r="M214">
        <v>3</v>
      </c>
      <c r="N214" t="s">
        <v>161</v>
      </c>
      <c r="O214">
        <v>51</v>
      </c>
      <c r="P214">
        <v>4</v>
      </c>
      <c r="Q214">
        <v>2</v>
      </c>
      <c r="R214" t="s">
        <v>92</v>
      </c>
      <c r="S214">
        <v>1</v>
      </c>
      <c r="T214" t="s">
        <v>162</v>
      </c>
      <c r="U214">
        <v>5974</v>
      </c>
      <c r="V214" t="s">
        <v>103</v>
      </c>
      <c r="W214">
        <v>17001</v>
      </c>
      <c r="X214">
        <v>4</v>
      </c>
      <c r="Y214" t="s">
        <v>158</v>
      </c>
      <c r="Z214" t="s">
        <v>108</v>
      </c>
      <c r="AA214">
        <v>13</v>
      </c>
      <c r="AB214">
        <v>3</v>
      </c>
      <c r="AC214">
        <v>1</v>
      </c>
      <c r="AD214">
        <v>80</v>
      </c>
      <c r="AE214">
        <v>2</v>
      </c>
      <c r="AF214">
        <v>13</v>
      </c>
      <c r="AG214">
        <v>2</v>
      </c>
      <c r="AH214">
        <v>3</v>
      </c>
      <c r="AI214">
        <v>7</v>
      </c>
      <c r="AJ214">
        <v>7</v>
      </c>
      <c r="AK214">
        <v>6</v>
      </c>
      <c r="AL214">
        <v>7</v>
      </c>
    </row>
    <row r="215" spans="1:38" x14ac:dyDescent="0.3">
      <c r="A215" t="s">
        <v>377</v>
      </c>
      <c r="B215">
        <v>37</v>
      </c>
      <c r="C215" t="s">
        <v>111</v>
      </c>
      <c r="D215" t="s">
        <v>107</v>
      </c>
      <c r="E215" t="s">
        <v>154</v>
      </c>
      <c r="F215">
        <v>571</v>
      </c>
      <c r="G215" t="s">
        <v>96</v>
      </c>
      <c r="H215">
        <v>10</v>
      </c>
      <c r="I215">
        <v>1</v>
      </c>
      <c r="J215" t="s">
        <v>166</v>
      </c>
      <c r="K215">
        <v>1</v>
      </c>
      <c r="L215">
        <v>802</v>
      </c>
      <c r="M215">
        <v>4</v>
      </c>
      <c r="N215" t="s">
        <v>156</v>
      </c>
      <c r="O215">
        <v>82</v>
      </c>
      <c r="P215">
        <v>3</v>
      </c>
      <c r="Q215">
        <v>1</v>
      </c>
      <c r="R215" t="s">
        <v>92</v>
      </c>
      <c r="S215">
        <v>1</v>
      </c>
      <c r="T215" t="s">
        <v>162</v>
      </c>
      <c r="U215">
        <v>2782</v>
      </c>
      <c r="V215" t="s">
        <v>104</v>
      </c>
      <c r="W215">
        <v>19905</v>
      </c>
      <c r="X215">
        <v>0</v>
      </c>
      <c r="Y215" t="s">
        <v>158</v>
      </c>
      <c r="Z215" t="s">
        <v>108</v>
      </c>
      <c r="AA215">
        <v>13</v>
      </c>
      <c r="AB215">
        <v>3</v>
      </c>
      <c r="AC215">
        <v>2</v>
      </c>
      <c r="AD215">
        <v>80</v>
      </c>
      <c r="AE215">
        <v>2</v>
      </c>
      <c r="AF215">
        <v>6</v>
      </c>
      <c r="AG215">
        <v>3</v>
      </c>
      <c r="AH215">
        <v>2</v>
      </c>
      <c r="AI215">
        <v>5</v>
      </c>
      <c r="AJ215">
        <v>3</v>
      </c>
      <c r="AK215">
        <v>4</v>
      </c>
      <c r="AL215">
        <v>3</v>
      </c>
    </row>
    <row r="216" spans="1:38" x14ac:dyDescent="0.3">
      <c r="A216" t="s">
        <v>378</v>
      </c>
      <c r="B216">
        <v>38</v>
      </c>
      <c r="C216" t="s">
        <v>111</v>
      </c>
      <c r="D216" t="s">
        <v>107</v>
      </c>
      <c r="E216" t="s">
        <v>154</v>
      </c>
      <c r="F216">
        <v>364</v>
      </c>
      <c r="G216" t="s">
        <v>96</v>
      </c>
      <c r="H216">
        <v>3</v>
      </c>
      <c r="I216">
        <v>5</v>
      </c>
      <c r="J216" t="s">
        <v>168</v>
      </c>
      <c r="K216">
        <v>1</v>
      </c>
      <c r="L216">
        <v>193</v>
      </c>
      <c r="M216">
        <v>4</v>
      </c>
      <c r="N216" t="s">
        <v>156</v>
      </c>
      <c r="O216">
        <v>32</v>
      </c>
      <c r="P216">
        <v>3</v>
      </c>
      <c r="Q216">
        <v>2</v>
      </c>
      <c r="R216" t="s">
        <v>92</v>
      </c>
      <c r="S216">
        <v>3</v>
      </c>
      <c r="T216" t="s">
        <v>157</v>
      </c>
      <c r="U216">
        <v>4317</v>
      </c>
      <c r="V216" t="s">
        <v>104</v>
      </c>
      <c r="W216">
        <v>2302</v>
      </c>
      <c r="X216">
        <v>3</v>
      </c>
      <c r="Y216" t="s">
        <v>158</v>
      </c>
      <c r="Z216" t="s">
        <v>108</v>
      </c>
      <c r="AA216">
        <v>20</v>
      </c>
      <c r="AB216">
        <v>4</v>
      </c>
      <c r="AC216">
        <v>2</v>
      </c>
      <c r="AD216">
        <v>80</v>
      </c>
      <c r="AE216">
        <v>0</v>
      </c>
      <c r="AF216">
        <v>19</v>
      </c>
      <c r="AG216">
        <v>2</v>
      </c>
      <c r="AH216">
        <v>3</v>
      </c>
      <c r="AI216">
        <v>3</v>
      </c>
      <c r="AJ216">
        <v>2</v>
      </c>
      <c r="AK216">
        <v>2</v>
      </c>
      <c r="AL216">
        <v>3</v>
      </c>
    </row>
    <row r="217" spans="1:38" x14ac:dyDescent="0.3">
      <c r="A217" t="s">
        <v>379</v>
      </c>
      <c r="B217">
        <v>38</v>
      </c>
      <c r="C217" t="s">
        <v>111</v>
      </c>
      <c r="D217" t="s">
        <v>107</v>
      </c>
      <c r="E217" t="s">
        <v>154</v>
      </c>
      <c r="F217">
        <v>343</v>
      </c>
      <c r="G217" t="s">
        <v>96</v>
      </c>
      <c r="H217">
        <v>15</v>
      </c>
      <c r="I217">
        <v>2</v>
      </c>
      <c r="J217" t="s">
        <v>166</v>
      </c>
      <c r="K217">
        <v>1</v>
      </c>
      <c r="L217">
        <v>461</v>
      </c>
      <c r="M217">
        <v>3</v>
      </c>
      <c r="N217" t="s">
        <v>161</v>
      </c>
      <c r="O217">
        <v>92</v>
      </c>
      <c r="P217">
        <v>2</v>
      </c>
      <c r="Q217">
        <v>3</v>
      </c>
      <c r="R217" t="s">
        <v>91</v>
      </c>
      <c r="S217">
        <v>4</v>
      </c>
      <c r="T217" t="s">
        <v>162</v>
      </c>
      <c r="U217">
        <v>11510</v>
      </c>
      <c r="V217" t="s">
        <v>101</v>
      </c>
      <c r="W217">
        <v>15682</v>
      </c>
      <c r="X217">
        <v>0</v>
      </c>
      <c r="Y217" t="s">
        <v>158</v>
      </c>
      <c r="Z217" t="s">
        <v>108</v>
      </c>
      <c r="AA217">
        <v>14</v>
      </c>
      <c r="AB217">
        <v>3</v>
      </c>
      <c r="AC217">
        <v>2</v>
      </c>
      <c r="AD217">
        <v>80</v>
      </c>
      <c r="AE217">
        <v>1</v>
      </c>
      <c r="AF217">
        <v>12</v>
      </c>
      <c r="AG217">
        <v>3</v>
      </c>
      <c r="AH217">
        <v>3</v>
      </c>
      <c r="AI217">
        <v>11</v>
      </c>
      <c r="AJ217">
        <v>10</v>
      </c>
      <c r="AK217">
        <v>2</v>
      </c>
      <c r="AL217">
        <v>9</v>
      </c>
    </row>
    <row r="218" spans="1:38" x14ac:dyDescent="0.3">
      <c r="A218" t="s">
        <v>380</v>
      </c>
      <c r="B218">
        <v>39</v>
      </c>
      <c r="C218" t="s">
        <v>111</v>
      </c>
      <c r="D218" t="s">
        <v>107</v>
      </c>
      <c r="E218" t="s">
        <v>154</v>
      </c>
      <c r="F218">
        <v>412</v>
      </c>
      <c r="G218" t="s">
        <v>96</v>
      </c>
      <c r="H218">
        <v>13</v>
      </c>
      <c r="I218">
        <v>4</v>
      </c>
      <c r="J218" t="s">
        <v>155</v>
      </c>
      <c r="K218">
        <v>1</v>
      </c>
      <c r="L218">
        <v>1307</v>
      </c>
      <c r="M218">
        <v>3</v>
      </c>
      <c r="N218" t="s">
        <v>156</v>
      </c>
      <c r="O218">
        <v>94</v>
      </c>
      <c r="P218">
        <v>2</v>
      </c>
      <c r="Q218">
        <v>4</v>
      </c>
      <c r="R218" t="s">
        <v>89</v>
      </c>
      <c r="S218">
        <v>2</v>
      </c>
      <c r="T218" t="s">
        <v>162</v>
      </c>
      <c r="U218">
        <v>17123</v>
      </c>
      <c r="V218" t="s">
        <v>102</v>
      </c>
      <c r="W218">
        <v>17334</v>
      </c>
      <c r="X218">
        <v>6</v>
      </c>
      <c r="Y218" t="s">
        <v>158</v>
      </c>
      <c r="Z218" t="s">
        <v>108</v>
      </c>
      <c r="AA218">
        <v>13</v>
      </c>
      <c r="AB218">
        <v>3</v>
      </c>
      <c r="AC218">
        <v>4</v>
      </c>
      <c r="AD218">
        <v>80</v>
      </c>
      <c r="AE218">
        <v>2</v>
      </c>
      <c r="AF218">
        <v>21</v>
      </c>
      <c r="AG218">
        <v>4</v>
      </c>
      <c r="AH218">
        <v>3</v>
      </c>
      <c r="AI218">
        <v>19</v>
      </c>
      <c r="AJ218">
        <v>9</v>
      </c>
      <c r="AK218">
        <v>15</v>
      </c>
      <c r="AL218">
        <v>2</v>
      </c>
    </row>
    <row r="219" spans="1:38" x14ac:dyDescent="0.3">
      <c r="A219" t="s">
        <v>381</v>
      </c>
      <c r="B219">
        <v>40</v>
      </c>
      <c r="C219" t="s">
        <v>111</v>
      </c>
      <c r="D219" t="s">
        <v>107</v>
      </c>
      <c r="E219" t="s">
        <v>154</v>
      </c>
      <c r="F219">
        <v>905</v>
      </c>
      <c r="G219" t="s">
        <v>96</v>
      </c>
      <c r="H219">
        <v>19</v>
      </c>
      <c r="I219">
        <v>2</v>
      </c>
      <c r="J219" t="s">
        <v>155</v>
      </c>
      <c r="K219">
        <v>1</v>
      </c>
      <c r="L219">
        <v>281</v>
      </c>
      <c r="M219">
        <v>3</v>
      </c>
      <c r="N219" t="s">
        <v>161</v>
      </c>
      <c r="O219">
        <v>99</v>
      </c>
      <c r="P219">
        <v>3</v>
      </c>
      <c r="Q219">
        <v>2</v>
      </c>
      <c r="R219" t="s">
        <v>88</v>
      </c>
      <c r="S219">
        <v>4</v>
      </c>
      <c r="T219" t="s">
        <v>164</v>
      </c>
      <c r="U219">
        <v>2741</v>
      </c>
      <c r="V219" t="s">
        <v>104</v>
      </c>
      <c r="W219">
        <v>16523</v>
      </c>
      <c r="X219">
        <v>8</v>
      </c>
      <c r="Y219" t="s">
        <v>158</v>
      </c>
      <c r="Z219" t="s">
        <v>108</v>
      </c>
      <c r="AA219">
        <v>15</v>
      </c>
      <c r="AB219">
        <v>3</v>
      </c>
      <c r="AC219">
        <v>3</v>
      </c>
      <c r="AD219">
        <v>80</v>
      </c>
      <c r="AE219">
        <v>1</v>
      </c>
      <c r="AF219">
        <v>15</v>
      </c>
      <c r="AG219">
        <v>2</v>
      </c>
      <c r="AH219">
        <v>4</v>
      </c>
      <c r="AI219">
        <v>7</v>
      </c>
      <c r="AJ219">
        <v>2</v>
      </c>
      <c r="AK219">
        <v>3</v>
      </c>
      <c r="AL219">
        <v>7</v>
      </c>
    </row>
    <row r="220" spans="1:38" x14ac:dyDescent="0.3">
      <c r="A220" t="s">
        <v>382</v>
      </c>
      <c r="B220">
        <v>40</v>
      </c>
      <c r="C220" t="s">
        <v>111</v>
      </c>
      <c r="D220" t="s">
        <v>107</v>
      </c>
      <c r="E220" t="s">
        <v>154</v>
      </c>
      <c r="F220">
        <v>804</v>
      </c>
      <c r="G220" t="s">
        <v>96</v>
      </c>
      <c r="H220">
        <v>2</v>
      </c>
      <c r="I220">
        <v>1</v>
      </c>
      <c r="J220" t="s">
        <v>155</v>
      </c>
      <c r="K220">
        <v>1</v>
      </c>
      <c r="L220">
        <v>763</v>
      </c>
      <c r="M220">
        <v>4</v>
      </c>
      <c r="N220" t="s">
        <v>156</v>
      </c>
      <c r="O220">
        <v>86</v>
      </c>
      <c r="P220">
        <v>2</v>
      </c>
      <c r="Q220">
        <v>1</v>
      </c>
      <c r="R220" t="s">
        <v>92</v>
      </c>
      <c r="S220">
        <v>4</v>
      </c>
      <c r="T220" t="s">
        <v>157</v>
      </c>
      <c r="U220">
        <v>2342</v>
      </c>
      <c r="V220" t="s">
        <v>104</v>
      </c>
      <c r="W220">
        <v>22929</v>
      </c>
      <c r="X220">
        <v>0</v>
      </c>
      <c r="Y220" t="s">
        <v>158</v>
      </c>
      <c r="Z220" t="s">
        <v>108</v>
      </c>
      <c r="AA220">
        <v>20</v>
      </c>
      <c r="AB220">
        <v>4</v>
      </c>
      <c r="AC220">
        <v>4</v>
      </c>
      <c r="AD220">
        <v>80</v>
      </c>
      <c r="AE220">
        <v>0</v>
      </c>
      <c r="AF220">
        <v>5</v>
      </c>
      <c r="AG220">
        <v>2</v>
      </c>
      <c r="AH220">
        <v>2</v>
      </c>
      <c r="AI220">
        <v>4</v>
      </c>
      <c r="AJ220">
        <v>2</v>
      </c>
      <c r="AK220">
        <v>2</v>
      </c>
      <c r="AL220">
        <v>3</v>
      </c>
    </row>
    <row r="221" spans="1:38" x14ac:dyDescent="0.3">
      <c r="A221" t="s">
        <v>383</v>
      </c>
      <c r="B221">
        <v>40</v>
      </c>
      <c r="C221" t="s">
        <v>111</v>
      </c>
      <c r="D221" t="s">
        <v>107</v>
      </c>
      <c r="E221" t="s">
        <v>154</v>
      </c>
      <c r="F221">
        <v>448</v>
      </c>
      <c r="G221" t="s">
        <v>96</v>
      </c>
      <c r="H221">
        <v>16</v>
      </c>
      <c r="I221">
        <v>3</v>
      </c>
      <c r="J221" t="s">
        <v>166</v>
      </c>
      <c r="K221">
        <v>1</v>
      </c>
      <c r="L221">
        <v>1641</v>
      </c>
      <c r="M221">
        <v>3</v>
      </c>
      <c r="N221" t="s">
        <v>156</v>
      </c>
      <c r="O221">
        <v>84</v>
      </c>
      <c r="P221">
        <v>3</v>
      </c>
      <c r="Q221">
        <v>3</v>
      </c>
      <c r="R221" t="s">
        <v>90</v>
      </c>
      <c r="S221">
        <v>4</v>
      </c>
      <c r="T221" t="s">
        <v>157</v>
      </c>
      <c r="U221">
        <v>7945</v>
      </c>
      <c r="V221" t="s">
        <v>103</v>
      </c>
      <c r="W221">
        <v>19948</v>
      </c>
      <c r="X221">
        <v>6</v>
      </c>
      <c r="Y221" t="s">
        <v>158</v>
      </c>
      <c r="Z221" t="s">
        <v>108</v>
      </c>
      <c r="AA221">
        <v>15</v>
      </c>
      <c r="AB221">
        <v>3</v>
      </c>
      <c r="AC221">
        <v>4</v>
      </c>
      <c r="AD221">
        <v>80</v>
      </c>
      <c r="AE221">
        <v>0</v>
      </c>
      <c r="AF221">
        <v>18</v>
      </c>
      <c r="AG221">
        <v>2</v>
      </c>
      <c r="AH221">
        <v>2</v>
      </c>
      <c r="AI221">
        <v>4</v>
      </c>
      <c r="AJ221">
        <v>2</v>
      </c>
      <c r="AK221">
        <v>3</v>
      </c>
      <c r="AL221">
        <v>3</v>
      </c>
    </row>
    <row r="222" spans="1:38" x14ac:dyDescent="0.3">
      <c r="A222" t="s">
        <v>384</v>
      </c>
      <c r="B222">
        <v>41</v>
      </c>
      <c r="C222" t="s">
        <v>111</v>
      </c>
      <c r="D222" t="s">
        <v>107</v>
      </c>
      <c r="E222" t="s">
        <v>154</v>
      </c>
      <c r="F222">
        <v>263</v>
      </c>
      <c r="G222" t="s">
        <v>96</v>
      </c>
      <c r="H222">
        <v>6</v>
      </c>
      <c r="I222">
        <v>3</v>
      </c>
      <c r="J222" t="s">
        <v>155</v>
      </c>
      <c r="K222">
        <v>1</v>
      </c>
      <c r="L222">
        <v>957</v>
      </c>
      <c r="M222">
        <v>4</v>
      </c>
      <c r="N222" t="s">
        <v>161</v>
      </c>
      <c r="O222">
        <v>59</v>
      </c>
      <c r="P222">
        <v>3</v>
      </c>
      <c r="Q222">
        <v>1</v>
      </c>
      <c r="R222" t="s">
        <v>88</v>
      </c>
      <c r="S222">
        <v>1</v>
      </c>
      <c r="T222" t="s">
        <v>157</v>
      </c>
      <c r="U222">
        <v>4721</v>
      </c>
      <c r="V222" t="s">
        <v>104</v>
      </c>
      <c r="W222">
        <v>3119</v>
      </c>
      <c r="X222">
        <v>2</v>
      </c>
      <c r="Y222" t="s">
        <v>158</v>
      </c>
      <c r="Z222" t="s">
        <v>108</v>
      </c>
      <c r="AA222">
        <v>13</v>
      </c>
      <c r="AB222">
        <v>3</v>
      </c>
      <c r="AC222">
        <v>3</v>
      </c>
      <c r="AD222">
        <v>80</v>
      </c>
      <c r="AE222">
        <v>0</v>
      </c>
      <c r="AF222">
        <v>20</v>
      </c>
      <c r="AG222">
        <v>3</v>
      </c>
      <c r="AH222">
        <v>3</v>
      </c>
      <c r="AI222">
        <v>18</v>
      </c>
      <c r="AJ222">
        <v>13</v>
      </c>
      <c r="AK222">
        <v>2</v>
      </c>
      <c r="AL222">
        <v>17</v>
      </c>
    </row>
    <row r="223" spans="1:38" x14ac:dyDescent="0.3">
      <c r="A223" t="s">
        <v>385</v>
      </c>
      <c r="B223">
        <v>42</v>
      </c>
      <c r="C223" t="s">
        <v>111</v>
      </c>
      <c r="D223" t="s">
        <v>107</v>
      </c>
      <c r="E223" t="s">
        <v>154</v>
      </c>
      <c r="F223">
        <v>269</v>
      </c>
      <c r="G223" t="s">
        <v>96</v>
      </c>
      <c r="H223">
        <v>2</v>
      </c>
      <c r="I223">
        <v>3</v>
      </c>
      <c r="J223" t="s">
        <v>155</v>
      </c>
      <c r="K223">
        <v>1</v>
      </c>
      <c r="L223">
        <v>351</v>
      </c>
      <c r="M223">
        <v>4</v>
      </c>
      <c r="N223" t="s">
        <v>156</v>
      </c>
      <c r="O223">
        <v>56</v>
      </c>
      <c r="P223">
        <v>2</v>
      </c>
      <c r="Q223">
        <v>1</v>
      </c>
      <c r="R223" t="s">
        <v>88</v>
      </c>
      <c r="S223">
        <v>1</v>
      </c>
      <c r="T223" t="s">
        <v>162</v>
      </c>
      <c r="U223">
        <v>2593</v>
      </c>
      <c r="V223" t="s">
        <v>104</v>
      </c>
      <c r="W223">
        <v>8007</v>
      </c>
      <c r="X223">
        <v>0</v>
      </c>
      <c r="Y223" t="s">
        <v>158</v>
      </c>
      <c r="Z223" t="s">
        <v>108</v>
      </c>
      <c r="AA223">
        <v>11</v>
      </c>
      <c r="AB223">
        <v>3</v>
      </c>
      <c r="AC223">
        <v>3</v>
      </c>
      <c r="AD223">
        <v>80</v>
      </c>
      <c r="AE223">
        <v>1</v>
      </c>
      <c r="AF223">
        <v>10</v>
      </c>
      <c r="AG223">
        <v>4</v>
      </c>
      <c r="AH223">
        <v>3</v>
      </c>
      <c r="AI223">
        <v>9</v>
      </c>
      <c r="AJ223">
        <v>6</v>
      </c>
      <c r="AK223">
        <v>7</v>
      </c>
      <c r="AL223">
        <v>3</v>
      </c>
    </row>
    <row r="224" spans="1:38" x14ac:dyDescent="0.3">
      <c r="A224" t="s">
        <v>386</v>
      </c>
      <c r="B224">
        <v>45</v>
      </c>
      <c r="C224" t="s">
        <v>111</v>
      </c>
      <c r="D224" t="s">
        <v>107</v>
      </c>
      <c r="E224" t="s">
        <v>154</v>
      </c>
      <c r="F224">
        <v>1385</v>
      </c>
      <c r="G224" t="s">
        <v>96</v>
      </c>
      <c r="H224">
        <v>20</v>
      </c>
      <c r="I224">
        <v>2</v>
      </c>
      <c r="J224" t="s">
        <v>155</v>
      </c>
      <c r="K224">
        <v>1</v>
      </c>
      <c r="L224">
        <v>372</v>
      </c>
      <c r="M224">
        <v>3</v>
      </c>
      <c r="N224" t="s">
        <v>161</v>
      </c>
      <c r="O224">
        <v>79</v>
      </c>
      <c r="P224">
        <v>3</v>
      </c>
      <c r="Q224">
        <v>4</v>
      </c>
      <c r="R224" t="s">
        <v>86</v>
      </c>
      <c r="S224">
        <v>4</v>
      </c>
      <c r="T224" t="s">
        <v>164</v>
      </c>
      <c r="U224">
        <v>13496</v>
      </c>
      <c r="V224" t="s">
        <v>101</v>
      </c>
      <c r="W224">
        <v>7501</v>
      </c>
      <c r="X224">
        <v>0</v>
      </c>
      <c r="Y224" t="s">
        <v>158</v>
      </c>
      <c r="Z224" t="s">
        <v>108</v>
      </c>
      <c r="AA224">
        <v>14</v>
      </c>
      <c r="AB224">
        <v>3</v>
      </c>
      <c r="AC224">
        <v>2</v>
      </c>
      <c r="AD224">
        <v>80</v>
      </c>
      <c r="AE224">
        <v>0</v>
      </c>
      <c r="AF224">
        <v>21</v>
      </c>
      <c r="AG224">
        <v>2</v>
      </c>
      <c r="AH224">
        <v>3</v>
      </c>
      <c r="AI224">
        <v>20</v>
      </c>
      <c r="AJ224">
        <v>7</v>
      </c>
      <c r="AK224">
        <v>4</v>
      </c>
      <c r="AL224">
        <v>10</v>
      </c>
    </row>
    <row r="225" spans="1:38" x14ac:dyDescent="0.3">
      <c r="A225" t="s">
        <v>387</v>
      </c>
      <c r="B225">
        <v>46</v>
      </c>
      <c r="C225" t="s">
        <v>112</v>
      </c>
      <c r="D225" t="s">
        <v>107</v>
      </c>
      <c r="E225" t="s">
        <v>154</v>
      </c>
      <c r="F225">
        <v>734</v>
      </c>
      <c r="G225" t="s">
        <v>96</v>
      </c>
      <c r="H225">
        <v>2</v>
      </c>
      <c r="I225">
        <v>4</v>
      </c>
      <c r="J225" t="s">
        <v>155</v>
      </c>
      <c r="K225">
        <v>1</v>
      </c>
      <c r="L225">
        <v>1789</v>
      </c>
      <c r="M225">
        <v>3</v>
      </c>
      <c r="N225" t="s">
        <v>161</v>
      </c>
      <c r="O225">
        <v>46</v>
      </c>
      <c r="P225">
        <v>3</v>
      </c>
      <c r="Q225">
        <v>5</v>
      </c>
      <c r="R225" t="s">
        <v>91</v>
      </c>
      <c r="S225">
        <v>4</v>
      </c>
      <c r="T225" t="s">
        <v>162</v>
      </c>
      <c r="U225">
        <v>19328</v>
      </c>
      <c r="V225" t="s">
        <v>102</v>
      </c>
      <c r="W225">
        <v>14218</v>
      </c>
      <c r="X225">
        <v>7</v>
      </c>
      <c r="Y225" t="s">
        <v>158</v>
      </c>
      <c r="Z225" t="s">
        <v>108</v>
      </c>
      <c r="AA225">
        <v>17</v>
      </c>
      <c r="AB225">
        <v>3</v>
      </c>
      <c r="AC225">
        <v>3</v>
      </c>
      <c r="AD225">
        <v>80</v>
      </c>
      <c r="AE225">
        <v>1</v>
      </c>
      <c r="AF225">
        <v>24</v>
      </c>
      <c r="AG225">
        <v>3</v>
      </c>
      <c r="AH225">
        <v>3</v>
      </c>
      <c r="AI225">
        <v>2</v>
      </c>
      <c r="AJ225">
        <v>1</v>
      </c>
      <c r="AK225">
        <v>2</v>
      </c>
      <c r="AL225">
        <v>2</v>
      </c>
    </row>
    <row r="226" spans="1:38" x14ac:dyDescent="0.3">
      <c r="A226" t="s">
        <v>388</v>
      </c>
      <c r="B226">
        <v>47</v>
      </c>
      <c r="C226" t="s">
        <v>112</v>
      </c>
      <c r="D226" t="s">
        <v>107</v>
      </c>
      <c r="E226" t="s">
        <v>154</v>
      </c>
      <c r="F226">
        <v>1001</v>
      </c>
      <c r="G226" t="s">
        <v>96</v>
      </c>
      <c r="H226">
        <v>4</v>
      </c>
      <c r="I226">
        <v>3</v>
      </c>
      <c r="J226" t="s">
        <v>166</v>
      </c>
      <c r="K226">
        <v>1</v>
      </c>
      <c r="L226">
        <v>1827</v>
      </c>
      <c r="M226">
        <v>3</v>
      </c>
      <c r="N226" t="s">
        <v>156</v>
      </c>
      <c r="O226">
        <v>92</v>
      </c>
      <c r="P226">
        <v>2</v>
      </c>
      <c r="Q226">
        <v>3</v>
      </c>
      <c r="R226" t="s">
        <v>90</v>
      </c>
      <c r="S226">
        <v>2</v>
      </c>
      <c r="T226" t="s">
        <v>162</v>
      </c>
      <c r="U226">
        <v>10333</v>
      </c>
      <c r="V226" t="s">
        <v>101</v>
      </c>
      <c r="W226">
        <v>19271</v>
      </c>
      <c r="X226">
        <v>8</v>
      </c>
      <c r="Y226" t="s">
        <v>158</v>
      </c>
      <c r="Z226" t="s">
        <v>108</v>
      </c>
      <c r="AA226">
        <v>12</v>
      </c>
      <c r="AB226">
        <v>3</v>
      </c>
      <c r="AC226">
        <v>3</v>
      </c>
      <c r="AD226">
        <v>80</v>
      </c>
      <c r="AE226">
        <v>1</v>
      </c>
      <c r="AF226">
        <v>28</v>
      </c>
      <c r="AG226">
        <v>4</v>
      </c>
      <c r="AH226">
        <v>3</v>
      </c>
      <c r="AI226">
        <v>22</v>
      </c>
      <c r="AJ226">
        <v>11</v>
      </c>
      <c r="AK226">
        <v>14</v>
      </c>
      <c r="AL226">
        <v>10</v>
      </c>
    </row>
    <row r="227" spans="1:38" x14ac:dyDescent="0.3">
      <c r="A227" t="s">
        <v>389</v>
      </c>
      <c r="B227">
        <v>49</v>
      </c>
      <c r="C227" t="s">
        <v>112</v>
      </c>
      <c r="D227" t="s">
        <v>107</v>
      </c>
      <c r="E227" t="s">
        <v>154</v>
      </c>
      <c r="F227">
        <v>465</v>
      </c>
      <c r="G227" t="s">
        <v>96</v>
      </c>
      <c r="H227">
        <v>6</v>
      </c>
      <c r="I227">
        <v>1</v>
      </c>
      <c r="J227" t="s">
        <v>166</v>
      </c>
      <c r="K227">
        <v>1</v>
      </c>
      <c r="L227">
        <v>1661</v>
      </c>
      <c r="M227">
        <v>3</v>
      </c>
      <c r="N227" t="s">
        <v>156</v>
      </c>
      <c r="O227">
        <v>41</v>
      </c>
      <c r="P227">
        <v>2</v>
      </c>
      <c r="Q227">
        <v>4</v>
      </c>
      <c r="R227" t="s">
        <v>86</v>
      </c>
      <c r="S227">
        <v>3</v>
      </c>
      <c r="T227" t="s">
        <v>164</v>
      </c>
      <c r="U227">
        <v>13966</v>
      </c>
      <c r="V227" t="s">
        <v>101</v>
      </c>
      <c r="W227">
        <v>11652</v>
      </c>
      <c r="X227">
        <v>2</v>
      </c>
      <c r="Y227" t="s">
        <v>158</v>
      </c>
      <c r="Z227" t="s">
        <v>108</v>
      </c>
      <c r="AA227">
        <v>19</v>
      </c>
      <c r="AB227">
        <v>3</v>
      </c>
      <c r="AC227">
        <v>2</v>
      </c>
      <c r="AD227">
        <v>80</v>
      </c>
      <c r="AE227">
        <v>1</v>
      </c>
      <c r="AF227">
        <v>30</v>
      </c>
      <c r="AG227">
        <v>3</v>
      </c>
      <c r="AH227">
        <v>3</v>
      </c>
      <c r="AI227">
        <v>15</v>
      </c>
      <c r="AJ227">
        <v>11</v>
      </c>
      <c r="AK227">
        <v>2</v>
      </c>
      <c r="AL227">
        <v>12</v>
      </c>
    </row>
    <row r="228" spans="1:38" x14ac:dyDescent="0.3">
      <c r="A228" t="s">
        <v>390</v>
      </c>
      <c r="B228">
        <v>49</v>
      </c>
      <c r="C228" t="s">
        <v>112</v>
      </c>
      <c r="D228" t="s">
        <v>107</v>
      </c>
      <c r="E228" t="s">
        <v>154</v>
      </c>
      <c r="F228">
        <v>464</v>
      </c>
      <c r="G228" t="s">
        <v>96</v>
      </c>
      <c r="H228">
        <v>16</v>
      </c>
      <c r="I228">
        <v>3</v>
      </c>
      <c r="J228" t="s">
        <v>155</v>
      </c>
      <c r="K228">
        <v>1</v>
      </c>
      <c r="L228">
        <v>1674</v>
      </c>
      <c r="M228">
        <v>4</v>
      </c>
      <c r="N228" t="s">
        <v>156</v>
      </c>
      <c r="O228">
        <v>74</v>
      </c>
      <c r="P228">
        <v>3</v>
      </c>
      <c r="Q228">
        <v>1</v>
      </c>
      <c r="R228" t="s">
        <v>88</v>
      </c>
      <c r="S228">
        <v>1</v>
      </c>
      <c r="T228" t="s">
        <v>162</v>
      </c>
      <c r="U228">
        <v>2587</v>
      </c>
      <c r="V228" t="s">
        <v>104</v>
      </c>
      <c r="W228">
        <v>24941</v>
      </c>
      <c r="X228">
        <v>4</v>
      </c>
      <c r="Y228" t="s">
        <v>158</v>
      </c>
      <c r="Z228" t="s">
        <v>108</v>
      </c>
      <c r="AA228">
        <v>16</v>
      </c>
      <c r="AB228">
        <v>3</v>
      </c>
      <c r="AC228">
        <v>2</v>
      </c>
      <c r="AD228">
        <v>80</v>
      </c>
      <c r="AE228">
        <v>1</v>
      </c>
      <c r="AF228">
        <v>17</v>
      </c>
      <c r="AG228">
        <v>2</v>
      </c>
      <c r="AH228">
        <v>2</v>
      </c>
      <c r="AI228">
        <v>2</v>
      </c>
      <c r="AJ228">
        <v>2</v>
      </c>
      <c r="AK228">
        <v>2</v>
      </c>
      <c r="AL228">
        <v>2</v>
      </c>
    </row>
    <row r="229" spans="1:38" x14ac:dyDescent="0.3">
      <c r="A229" t="s">
        <v>391</v>
      </c>
      <c r="B229">
        <v>50</v>
      </c>
      <c r="C229" t="s">
        <v>112</v>
      </c>
      <c r="D229" t="s">
        <v>107</v>
      </c>
      <c r="E229" t="s">
        <v>154</v>
      </c>
      <c r="F229">
        <v>989</v>
      </c>
      <c r="G229" t="s">
        <v>96</v>
      </c>
      <c r="H229">
        <v>7</v>
      </c>
      <c r="I229">
        <v>2</v>
      </c>
      <c r="J229" t="s">
        <v>155</v>
      </c>
      <c r="K229">
        <v>1</v>
      </c>
      <c r="L229">
        <v>80</v>
      </c>
      <c r="M229">
        <v>2</v>
      </c>
      <c r="N229" t="s">
        <v>156</v>
      </c>
      <c r="O229">
        <v>43</v>
      </c>
      <c r="P229">
        <v>2</v>
      </c>
      <c r="Q229">
        <v>5</v>
      </c>
      <c r="R229" t="s">
        <v>91</v>
      </c>
      <c r="S229">
        <v>3</v>
      </c>
      <c r="T229" t="s">
        <v>162</v>
      </c>
      <c r="U229">
        <v>18740</v>
      </c>
      <c r="V229" t="s">
        <v>102</v>
      </c>
      <c r="W229">
        <v>16701</v>
      </c>
      <c r="X229">
        <v>5</v>
      </c>
      <c r="Y229" t="s">
        <v>158</v>
      </c>
      <c r="Z229" t="s">
        <v>108</v>
      </c>
      <c r="AA229">
        <v>12</v>
      </c>
      <c r="AB229">
        <v>3</v>
      </c>
      <c r="AC229">
        <v>4</v>
      </c>
      <c r="AD229">
        <v>80</v>
      </c>
      <c r="AE229">
        <v>1</v>
      </c>
      <c r="AF229">
        <v>29</v>
      </c>
      <c r="AG229">
        <v>2</v>
      </c>
      <c r="AH229">
        <v>2</v>
      </c>
      <c r="AI229">
        <v>27</v>
      </c>
      <c r="AJ229">
        <v>3</v>
      </c>
      <c r="AK229">
        <v>13</v>
      </c>
      <c r="AL229">
        <v>8</v>
      </c>
    </row>
    <row r="230" spans="1:38" x14ac:dyDescent="0.3">
      <c r="A230" t="s">
        <v>392</v>
      </c>
      <c r="B230">
        <v>50</v>
      </c>
      <c r="C230" t="s">
        <v>112</v>
      </c>
      <c r="D230" t="s">
        <v>107</v>
      </c>
      <c r="E230" t="s">
        <v>154</v>
      </c>
      <c r="F230">
        <v>1464</v>
      </c>
      <c r="G230" t="s">
        <v>96</v>
      </c>
      <c r="H230">
        <v>2</v>
      </c>
      <c r="I230">
        <v>4</v>
      </c>
      <c r="J230" t="s">
        <v>155</v>
      </c>
      <c r="K230">
        <v>1</v>
      </c>
      <c r="L230">
        <v>1061</v>
      </c>
      <c r="M230">
        <v>2</v>
      </c>
      <c r="N230" t="s">
        <v>161</v>
      </c>
      <c r="O230">
        <v>62</v>
      </c>
      <c r="P230">
        <v>3</v>
      </c>
      <c r="Q230">
        <v>5</v>
      </c>
      <c r="R230" t="s">
        <v>91</v>
      </c>
      <c r="S230">
        <v>3</v>
      </c>
      <c r="T230" t="s">
        <v>164</v>
      </c>
      <c r="U230">
        <v>19237</v>
      </c>
      <c r="V230" t="s">
        <v>102</v>
      </c>
      <c r="W230">
        <v>12853</v>
      </c>
      <c r="X230">
        <v>2</v>
      </c>
      <c r="Y230" t="s">
        <v>158</v>
      </c>
      <c r="Z230" t="s">
        <v>108</v>
      </c>
      <c r="AA230">
        <v>11</v>
      </c>
      <c r="AB230">
        <v>3</v>
      </c>
      <c r="AC230">
        <v>4</v>
      </c>
      <c r="AD230">
        <v>80</v>
      </c>
      <c r="AE230">
        <v>1</v>
      </c>
      <c r="AF230">
        <v>29</v>
      </c>
      <c r="AG230">
        <v>2</v>
      </c>
      <c r="AH230">
        <v>2</v>
      </c>
      <c r="AI230">
        <v>8</v>
      </c>
      <c r="AJ230">
        <v>1</v>
      </c>
      <c r="AK230">
        <v>7</v>
      </c>
      <c r="AL230">
        <v>7</v>
      </c>
    </row>
    <row r="231" spans="1:38" x14ac:dyDescent="0.3">
      <c r="A231" t="s">
        <v>393</v>
      </c>
      <c r="B231">
        <v>52</v>
      </c>
      <c r="C231" t="s">
        <v>112</v>
      </c>
      <c r="D231" t="s">
        <v>107</v>
      </c>
      <c r="E231" t="s">
        <v>154</v>
      </c>
      <c r="F231">
        <v>956</v>
      </c>
      <c r="G231" t="s">
        <v>96</v>
      </c>
      <c r="H231">
        <v>6</v>
      </c>
      <c r="I231">
        <v>2</v>
      </c>
      <c r="J231" t="s">
        <v>168</v>
      </c>
      <c r="K231">
        <v>1</v>
      </c>
      <c r="L231">
        <v>630</v>
      </c>
      <c r="M231">
        <v>4</v>
      </c>
      <c r="N231" t="s">
        <v>161</v>
      </c>
      <c r="O231">
        <v>78</v>
      </c>
      <c r="P231">
        <v>3</v>
      </c>
      <c r="Q231">
        <v>2</v>
      </c>
      <c r="R231" t="s">
        <v>92</v>
      </c>
      <c r="S231">
        <v>1</v>
      </c>
      <c r="T231" t="s">
        <v>162</v>
      </c>
      <c r="U231">
        <v>5577</v>
      </c>
      <c r="V231" t="s">
        <v>103</v>
      </c>
      <c r="W231">
        <v>22087</v>
      </c>
      <c r="X231">
        <v>3</v>
      </c>
      <c r="Y231" t="s">
        <v>158</v>
      </c>
      <c r="Z231" t="s">
        <v>108</v>
      </c>
      <c r="AA231">
        <v>12</v>
      </c>
      <c r="AB231">
        <v>3</v>
      </c>
      <c r="AC231">
        <v>2</v>
      </c>
      <c r="AD231">
        <v>80</v>
      </c>
      <c r="AE231">
        <v>2</v>
      </c>
      <c r="AF231">
        <v>18</v>
      </c>
      <c r="AG231">
        <v>3</v>
      </c>
      <c r="AH231">
        <v>3</v>
      </c>
      <c r="AI231">
        <v>10</v>
      </c>
      <c r="AJ231">
        <v>9</v>
      </c>
      <c r="AK231">
        <v>6</v>
      </c>
      <c r="AL231">
        <v>9</v>
      </c>
    </row>
    <row r="232" spans="1:38" x14ac:dyDescent="0.3">
      <c r="A232" t="s">
        <v>394</v>
      </c>
      <c r="B232">
        <v>55</v>
      </c>
      <c r="C232" t="s">
        <v>112</v>
      </c>
      <c r="D232" t="s">
        <v>107</v>
      </c>
      <c r="E232" t="s">
        <v>154</v>
      </c>
      <c r="F232">
        <v>452</v>
      </c>
      <c r="G232" t="s">
        <v>96</v>
      </c>
      <c r="H232">
        <v>1</v>
      </c>
      <c r="I232">
        <v>3</v>
      </c>
      <c r="J232" t="s">
        <v>155</v>
      </c>
      <c r="K232">
        <v>1</v>
      </c>
      <c r="L232">
        <v>374</v>
      </c>
      <c r="M232">
        <v>4</v>
      </c>
      <c r="N232" t="s">
        <v>161</v>
      </c>
      <c r="O232">
        <v>81</v>
      </c>
      <c r="P232">
        <v>3</v>
      </c>
      <c r="Q232">
        <v>5</v>
      </c>
      <c r="R232" t="s">
        <v>89</v>
      </c>
      <c r="S232">
        <v>1</v>
      </c>
      <c r="T232" t="s">
        <v>157</v>
      </c>
      <c r="U232">
        <v>19045</v>
      </c>
      <c r="V232" t="s">
        <v>102</v>
      </c>
      <c r="W232">
        <v>18938</v>
      </c>
      <c r="X232">
        <v>0</v>
      </c>
      <c r="Y232" t="s">
        <v>158</v>
      </c>
      <c r="Z232" t="s">
        <v>108</v>
      </c>
      <c r="AA232">
        <v>14</v>
      </c>
      <c r="AB232">
        <v>3</v>
      </c>
      <c r="AC232">
        <v>3</v>
      </c>
      <c r="AD232">
        <v>80</v>
      </c>
      <c r="AE232">
        <v>0</v>
      </c>
      <c r="AF232">
        <v>37</v>
      </c>
      <c r="AG232">
        <v>2</v>
      </c>
      <c r="AH232">
        <v>3</v>
      </c>
      <c r="AI232">
        <v>36</v>
      </c>
      <c r="AJ232">
        <v>10</v>
      </c>
      <c r="AK232">
        <v>4</v>
      </c>
      <c r="AL232">
        <v>13</v>
      </c>
    </row>
    <row r="233" spans="1:38" x14ac:dyDescent="0.3">
      <c r="A233" t="s">
        <v>395</v>
      </c>
      <c r="B233">
        <v>56</v>
      </c>
      <c r="C233" t="s">
        <v>113</v>
      </c>
      <c r="D233" t="s">
        <v>107</v>
      </c>
      <c r="E233" t="s">
        <v>154</v>
      </c>
      <c r="F233">
        <v>713</v>
      </c>
      <c r="G233" t="s">
        <v>96</v>
      </c>
      <c r="H233">
        <v>8</v>
      </c>
      <c r="I233">
        <v>3</v>
      </c>
      <c r="J233" t="s">
        <v>166</v>
      </c>
      <c r="K233">
        <v>1</v>
      </c>
      <c r="L233">
        <v>241</v>
      </c>
      <c r="M233">
        <v>3</v>
      </c>
      <c r="N233" t="s">
        <v>156</v>
      </c>
      <c r="O233">
        <v>67</v>
      </c>
      <c r="P233">
        <v>3</v>
      </c>
      <c r="Q233">
        <v>1</v>
      </c>
      <c r="R233" t="s">
        <v>92</v>
      </c>
      <c r="S233">
        <v>1</v>
      </c>
      <c r="T233" t="s">
        <v>162</v>
      </c>
      <c r="U233">
        <v>4257</v>
      </c>
      <c r="V233" t="s">
        <v>104</v>
      </c>
      <c r="W233">
        <v>13939</v>
      </c>
      <c r="X233">
        <v>4</v>
      </c>
      <c r="Y233" t="s">
        <v>158</v>
      </c>
      <c r="Z233" t="s">
        <v>108</v>
      </c>
      <c r="AA233">
        <v>18</v>
      </c>
      <c r="AB233">
        <v>3</v>
      </c>
      <c r="AC233">
        <v>3</v>
      </c>
      <c r="AD233">
        <v>80</v>
      </c>
      <c r="AE233">
        <v>1</v>
      </c>
      <c r="AF233">
        <v>19</v>
      </c>
      <c r="AG233">
        <v>3</v>
      </c>
      <c r="AH233">
        <v>3</v>
      </c>
      <c r="AI233">
        <v>2</v>
      </c>
      <c r="AJ233">
        <v>2</v>
      </c>
      <c r="AK233">
        <v>2</v>
      </c>
      <c r="AL233">
        <v>2</v>
      </c>
    </row>
    <row r="234" spans="1:38" x14ac:dyDescent="0.3">
      <c r="A234" t="s">
        <v>396</v>
      </c>
      <c r="B234">
        <v>56</v>
      </c>
      <c r="C234" t="s">
        <v>113</v>
      </c>
      <c r="D234" t="s">
        <v>107</v>
      </c>
      <c r="E234" t="s">
        <v>154</v>
      </c>
      <c r="F234">
        <v>1369</v>
      </c>
      <c r="G234" t="s">
        <v>96</v>
      </c>
      <c r="H234">
        <v>23</v>
      </c>
      <c r="I234">
        <v>3</v>
      </c>
      <c r="J234" t="s">
        <v>166</v>
      </c>
      <c r="K234">
        <v>1</v>
      </c>
      <c r="L234">
        <v>1373</v>
      </c>
      <c r="M234">
        <v>4</v>
      </c>
      <c r="N234" t="s">
        <v>161</v>
      </c>
      <c r="O234">
        <v>68</v>
      </c>
      <c r="P234">
        <v>3</v>
      </c>
      <c r="Q234">
        <v>4</v>
      </c>
      <c r="R234" t="s">
        <v>90</v>
      </c>
      <c r="S234">
        <v>2</v>
      </c>
      <c r="T234" t="s">
        <v>164</v>
      </c>
      <c r="U234">
        <v>13402</v>
      </c>
      <c r="V234" t="s">
        <v>101</v>
      </c>
      <c r="W234">
        <v>18235</v>
      </c>
      <c r="X234">
        <v>4</v>
      </c>
      <c r="Y234" t="s">
        <v>158</v>
      </c>
      <c r="Z234" t="s">
        <v>108</v>
      </c>
      <c r="AA234">
        <v>12</v>
      </c>
      <c r="AB234">
        <v>3</v>
      </c>
      <c r="AC234">
        <v>1</v>
      </c>
      <c r="AD234">
        <v>80</v>
      </c>
      <c r="AE234">
        <v>1</v>
      </c>
      <c r="AF234">
        <v>33</v>
      </c>
      <c r="AG234">
        <v>0</v>
      </c>
      <c r="AH234">
        <v>3</v>
      </c>
      <c r="AI234">
        <v>19</v>
      </c>
      <c r="AJ234">
        <v>16</v>
      </c>
      <c r="AK234">
        <v>15</v>
      </c>
      <c r="AL234">
        <v>9</v>
      </c>
    </row>
    <row r="235" spans="1:38" x14ac:dyDescent="0.3">
      <c r="A235" t="s">
        <v>397</v>
      </c>
      <c r="B235">
        <v>59</v>
      </c>
      <c r="C235" t="s">
        <v>113</v>
      </c>
      <c r="D235" t="s">
        <v>107</v>
      </c>
      <c r="E235" t="s">
        <v>154</v>
      </c>
      <c r="F235">
        <v>715</v>
      </c>
      <c r="G235" t="s">
        <v>96</v>
      </c>
      <c r="H235">
        <v>2</v>
      </c>
      <c r="I235">
        <v>3</v>
      </c>
      <c r="J235" t="s">
        <v>166</v>
      </c>
      <c r="K235">
        <v>1</v>
      </c>
      <c r="L235">
        <v>1032</v>
      </c>
      <c r="M235">
        <v>3</v>
      </c>
      <c r="N235" t="s">
        <v>156</v>
      </c>
      <c r="O235">
        <v>69</v>
      </c>
      <c r="P235">
        <v>2</v>
      </c>
      <c r="Q235">
        <v>4</v>
      </c>
      <c r="R235" t="s">
        <v>90</v>
      </c>
      <c r="S235">
        <v>4</v>
      </c>
      <c r="T235" t="s">
        <v>157</v>
      </c>
      <c r="U235">
        <v>13726</v>
      </c>
      <c r="V235" t="s">
        <v>101</v>
      </c>
      <c r="W235">
        <v>21829</v>
      </c>
      <c r="X235">
        <v>3</v>
      </c>
      <c r="Y235" t="s">
        <v>158</v>
      </c>
      <c r="Z235" t="s">
        <v>108</v>
      </c>
      <c r="AA235">
        <v>13</v>
      </c>
      <c r="AB235">
        <v>3</v>
      </c>
      <c r="AC235">
        <v>1</v>
      </c>
      <c r="AD235">
        <v>80</v>
      </c>
      <c r="AE235">
        <v>0</v>
      </c>
      <c r="AF235">
        <v>30</v>
      </c>
      <c r="AG235">
        <v>4</v>
      </c>
      <c r="AH235">
        <v>3</v>
      </c>
      <c r="AI235">
        <v>5</v>
      </c>
      <c r="AJ235">
        <v>3</v>
      </c>
      <c r="AK235">
        <v>4</v>
      </c>
      <c r="AL235">
        <v>3</v>
      </c>
    </row>
    <row r="236" spans="1:38" x14ac:dyDescent="0.3">
      <c r="A236" t="s">
        <v>398</v>
      </c>
      <c r="B236">
        <v>21</v>
      </c>
      <c r="C236" t="s">
        <v>109</v>
      </c>
      <c r="D236" t="s">
        <v>107</v>
      </c>
      <c r="E236" t="s">
        <v>154</v>
      </c>
      <c r="F236">
        <v>984</v>
      </c>
      <c r="G236" t="s">
        <v>96</v>
      </c>
      <c r="H236">
        <v>1</v>
      </c>
      <c r="I236">
        <v>1</v>
      </c>
      <c r="J236" t="s">
        <v>168</v>
      </c>
      <c r="K236">
        <v>1</v>
      </c>
      <c r="L236">
        <v>1131</v>
      </c>
      <c r="M236">
        <v>4</v>
      </c>
      <c r="N236" t="s">
        <v>156</v>
      </c>
      <c r="O236">
        <v>70</v>
      </c>
      <c r="P236">
        <v>2</v>
      </c>
      <c r="Q236">
        <v>1</v>
      </c>
      <c r="R236" t="s">
        <v>92</v>
      </c>
      <c r="S236">
        <v>2</v>
      </c>
      <c r="T236" t="s">
        <v>157</v>
      </c>
      <c r="U236">
        <v>2070</v>
      </c>
      <c r="V236" t="s">
        <v>104</v>
      </c>
      <c r="W236">
        <v>25326</v>
      </c>
      <c r="X236">
        <v>1</v>
      </c>
      <c r="Y236" t="s">
        <v>158</v>
      </c>
      <c r="Z236" t="s">
        <v>108</v>
      </c>
      <c r="AA236">
        <v>11</v>
      </c>
      <c r="AB236">
        <v>3</v>
      </c>
      <c r="AC236">
        <v>3</v>
      </c>
      <c r="AD236">
        <v>80</v>
      </c>
      <c r="AE236">
        <v>0</v>
      </c>
      <c r="AF236">
        <v>2</v>
      </c>
      <c r="AG236">
        <v>6</v>
      </c>
      <c r="AH236">
        <v>4</v>
      </c>
      <c r="AI236">
        <v>2</v>
      </c>
      <c r="AJ236">
        <v>2</v>
      </c>
      <c r="AK236">
        <v>2</v>
      </c>
      <c r="AL236">
        <v>2</v>
      </c>
    </row>
    <row r="237" spans="1:38" x14ac:dyDescent="0.3">
      <c r="A237" t="s">
        <v>399</v>
      </c>
      <c r="B237">
        <v>22</v>
      </c>
      <c r="C237" t="s">
        <v>109</v>
      </c>
      <c r="D237" t="s">
        <v>107</v>
      </c>
      <c r="E237" t="s">
        <v>154</v>
      </c>
      <c r="F237">
        <v>1136</v>
      </c>
      <c r="G237" t="s">
        <v>96</v>
      </c>
      <c r="H237">
        <v>5</v>
      </c>
      <c r="I237">
        <v>3</v>
      </c>
      <c r="J237" t="s">
        <v>166</v>
      </c>
      <c r="K237">
        <v>1</v>
      </c>
      <c r="L237">
        <v>284</v>
      </c>
      <c r="M237">
        <v>4</v>
      </c>
      <c r="N237" t="s">
        <v>161</v>
      </c>
      <c r="O237">
        <v>60</v>
      </c>
      <c r="P237">
        <v>4</v>
      </c>
      <c r="Q237">
        <v>1</v>
      </c>
      <c r="R237" t="s">
        <v>92</v>
      </c>
      <c r="S237">
        <v>2</v>
      </c>
      <c r="T237" t="s">
        <v>162</v>
      </c>
      <c r="U237">
        <v>2328</v>
      </c>
      <c r="V237" t="s">
        <v>104</v>
      </c>
      <c r="W237">
        <v>12392</v>
      </c>
      <c r="X237">
        <v>1</v>
      </c>
      <c r="Y237" t="s">
        <v>158</v>
      </c>
      <c r="Z237" t="s">
        <v>108</v>
      </c>
      <c r="AA237">
        <v>16</v>
      </c>
      <c r="AB237">
        <v>3</v>
      </c>
      <c r="AC237">
        <v>1</v>
      </c>
      <c r="AD237">
        <v>80</v>
      </c>
      <c r="AE237">
        <v>1</v>
      </c>
      <c r="AF237">
        <v>4</v>
      </c>
      <c r="AG237">
        <v>2</v>
      </c>
      <c r="AH237">
        <v>2</v>
      </c>
      <c r="AI237">
        <v>4</v>
      </c>
      <c r="AJ237">
        <v>2</v>
      </c>
      <c r="AK237">
        <v>2</v>
      </c>
      <c r="AL237">
        <v>3</v>
      </c>
    </row>
    <row r="238" spans="1:38" x14ac:dyDescent="0.3">
      <c r="A238" t="s">
        <v>400</v>
      </c>
      <c r="B238">
        <v>37</v>
      </c>
      <c r="C238" t="s">
        <v>111</v>
      </c>
      <c r="D238" t="s">
        <v>107</v>
      </c>
      <c r="E238" t="s">
        <v>154</v>
      </c>
      <c r="F238">
        <v>161</v>
      </c>
      <c r="G238" t="s">
        <v>96</v>
      </c>
      <c r="H238">
        <v>10</v>
      </c>
      <c r="I238">
        <v>3</v>
      </c>
      <c r="J238" t="s">
        <v>166</v>
      </c>
      <c r="K238">
        <v>1</v>
      </c>
      <c r="L238">
        <v>2017</v>
      </c>
      <c r="M238">
        <v>3</v>
      </c>
      <c r="N238" t="s">
        <v>156</v>
      </c>
      <c r="O238">
        <v>42</v>
      </c>
      <c r="P238">
        <v>4</v>
      </c>
      <c r="Q238">
        <v>3</v>
      </c>
      <c r="R238" t="s">
        <v>91</v>
      </c>
      <c r="S238">
        <v>4</v>
      </c>
      <c r="T238" t="s">
        <v>164</v>
      </c>
      <c r="U238">
        <v>13744</v>
      </c>
      <c r="V238" t="s">
        <v>101</v>
      </c>
      <c r="W238">
        <v>15471</v>
      </c>
      <c r="X238">
        <v>1</v>
      </c>
      <c r="Y238" t="s">
        <v>158</v>
      </c>
      <c r="Z238" t="s">
        <v>108</v>
      </c>
      <c r="AA238">
        <v>25</v>
      </c>
      <c r="AB238">
        <v>4</v>
      </c>
      <c r="AC238">
        <v>1</v>
      </c>
      <c r="AD238">
        <v>80</v>
      </c>
      <c r="AE238">
        <v>1</v>
      </c>
      <c r="AF238">
        <v>16</v>
      </c>
      <c r="AG238">
        <v>2</v>
      </c>
      <c r="AH238">
        <v>3</v>
      </c>
      <c r="AI238">
        <v>16</v>
      </c>
      <c r="AJ238">
        <v>11</v>
      </c>
      <c r="AK238">
        <v>6</v>
      </c>
      <c r="AL238">
        <v>8</v>
      </c>
    </row>
    <row r="239" spans="1:38" x14ac:dyDescent="0.3">
      <c r="A239" t="s">
        <v>401</v>
      </c>
      <c r="B239">
        <v>39</v>
      </c>
      <c r="C239" t="s">
        <v>111</v>
      </c>
      <c r="D239" t="s">
        <v>107</v>
      </c>
      <c r="E239" t="s">
        <v>154</v>
      </c>
      <c r="F239">
        <v>117</v>
      </c>
      <c r="G239" t="s">
        <v>96</v>
      </c>
      <c r="H239">
        <v>10</v>
      </c>
      <c r="I239">
        <v>1</v>
      </c>
      <c r="J239" t="s">
        <v>155</v>
      </c>
      <c r="K239">
        <v>1</v>
      </c>
      <c r="L239">
        <v>429</v>
      </c>
      <c r="M239">
        <v>3</v>
      </c>
      <c r="N239" t="s">
        <v>161</v>
      </c>
      <c r="O239">
        <v>99</v>
      </c>
      <c r="P239">
        <v>3</v>
      </c>
      <c r="Q239">
        <v>4</v>
      </c>
      <c r="R239" t="s">
        <v>89</v>
      </c>
      <c r="S239">
        <v>1</v>
      </c>
      <c r="T239" t="s">
        <v>164</v>
      </c>
      <c r="U239">
        <v>17068</v>
      </c>
      <c r="V239" t="s">
        <v>102</v>
      </c>
      <c r="W239">
        <v>5355</v>
      </c>
      <c r="X239">
        <v>1</v>
      </c>
      <c r="Y239" t="s">
        <v>158</v>
      </c>
      <c r="Z239" t="s">
        <v>108</v>
      </c>
      <c r="AA239">
        <v>14</v>
      </c>
      <c r="AB239">
        <v>3</v>
      </c>
      <c r="AC239">
        <v>4</v>
      </c>
      <c r="AD239">
        <v>80</v>
      </c>
      <c r="AE239">
        <v>0</v>
      </c>
      <c r="AF239">
        <v>21</v>
      </c>
      <c r="AG239">
        <v>3</v>
      </c>
      <c r="AH239">
        <v>3</v>
      </c>
      <c r="AI239">
        <v>21</v>
      </c>
      <c r="AJ239">
        <v>9</v>
      </c>
      <c r="AK239">
        <v>11</v>
      </c>
      <c r="AL239">
        <v>10</v>
      </c>
    </row>
    <row r="240" spans="1:38" x14ac:dyDescent="0.3">
      <c r="A240" t="s">
        <v>402</v>
      </c>
      <c r="B240">
        <v>39</v>
      </c>
      <c r="C240" t="s">
        <v>111</v>
      </c>
      <c r="D240" t="s">
        <v>107</v>
      </c>
      <c r="E240" t="s">
        <v>171</v>
      </c>
      <c r="F240">
        <v>945</v>
      </c>
      <c r="G240" t="s">
        <v>96</v>
      </c>
      <c r="H240">
        <v>22</v>
      </c>
      <c r="I240">
        <v>3</v>
      </c>
      <c r="J240" t="s">
        <v>155</v>
      </c>
      <c r="K240">
        <v>1</v>
      </c>
      <c r="L240">
        <v>1043</v>
      </c>
      <c r="M240">
        <v>4</v>
      </c>
      <c r="N240" t="s">
        <v>156</v>
      </c>
      <c r="O240">
        <v>82</v>
      </c>
      <c r="P240">
        <v>3</v>
      </c>
      <c r="Q240">
        <v>3</v>
      </c>
      <c r="R240" t="s">
        <v>90</v>
      </c>
      <c r="S240">
        <v>1</v>
      </c>
      <c r="T240" t="s">
        <v>157</v>
      </c>
      <c r="U240">
        <v>10880</v>
      </c>
      <c r="V240" t="s">
        <v>101</v>
      </c>
      <c r="W240">
        <v>5083</v>
      </c>
      <c r="X240">
        <v>1</v>
      </c>
      <c r="Y240" t="s">
        <v>158</v>
      </c>
      <c r="Z240" t="s">
        <v>108</v>
      </c>
      <c r="AA240">
        <v>13</v>
      </c>
      <c r="AB240">
        <v>3</v>
      </c>
      <c r="AC240">
        <v>3</v>
      </c>
      <c r="AD240">
        <v>80</v>
      </c>
      <c r="AE240">
        <v>0</v>
      </c>
      <c r="AF240">
        <v>21</v>
      </c>
      <c r="AG240">
        <v>2</v>
      </c>
      <c r="AH240">
        <v>3</v>
      </c>
      <c r="AI240">
        <v>21</v>
      </c>
      <c r="AJ240">
        <v>6</v>
      </c>
      <c r="AK240">
        <v>2</v>
      </c>
      <c r="AL240">
        <v>8</v>
      </c>
    </row>
    <row r="241" spans="1:38" x14ac:dyDescent="0.3">
      <c r="A241" t="s">
        <v>403</v>
      </c>
      <c r="B241">
        <v>39</v>
      </c>
      <c r="C241" t="s">
        <v>111</v>
      </c>
      <c r="D241" t="s">
        <v>107</v>
      </c>
      <c r="E241" t="s">
        <v>160</v>
      </c>
      <c r="F241">
        <v>792</v>
      </c>
      <c r="G241" t="s">
        <v>96</v>
      </c>
      <c r="H241">
        <v>1</v>
      </c>
      <c r="I241">
        <v>3</v>
      </c>
      <c r="J241" t="s">
        <v>166</v>
      </c>
      <c r="K241">
        <v>1</v>
      </c>
      <c r="L241">
        <v>1737</v>
      </c>
      <c r="M241">
        <v>4</v>
      </c>
      <c r="N241" t="s">
        <v>161</v>
      </c>
      <c r="O241">
        <v>77</v>
      </c>
      <c r="P241">
        <v>3</v>
      </c>
      <c r="Q241">
        <v>2</v>
      </c>
      <c r="R241" t="s">
        <v>88</v>
      </c>
      <c r="S241">
        <v>4</v>
      </c>
      <c r="T241" t="s">
        <v>164</v>
      </c>
      <c r="U241">
        <v>6472</v>
      </c>
      <c r="V241" t="s">
        <v>103</v>
      </c>
      <c r="W241">
        <v>8989</v>
      </c>
      <c r="X241">
        <v>1</v>
      </c>
      <c r="Y241" t="s">
        <v>158</v>
      </c>
      <c r="Z241" t="s">
        <v>108</v>
      </c>
      <c r="AA241">
        <v>15</v>
      </c>
      <c r="AB241">
        <v>3</v>
      </c>
      <c r="AC241">
        <v>4</v>
      </c>
      <c r="AD241">
        <v>80</v>
      </c>
      <c r="AE241">
        <v>1</v>
      </c>
      <c r="AF241">
        <v>9</v>
      </c>
      <c r="AG241">
        <v>2</v>
      </c>
      <c r="AH241">
        <v>3</v>
      </c>
      <c r="AI241">
        <v>9</v>
      </c>
      <c r="AJ241">
        <v>8</v>
      </c>
      <c r="AK241">
        <v>5</v>
      </c>
      <c r="AL241">
        <v>8</v>
      </c>
    </row>
    <row r="242" spans="1:38" x14ac:dyDescent="0.3">
      <c r="A242" t="s">
        <v>404</v>
      </c>
      <c r="B242">
        <v>42</v>
      </c>
      <c r="C242" t="s">
        <v>111</v>
      </c>
      <c r="D242" t="s">
        <v>107</v>
      </c>
      <c r="E242" t="s">
        <v>154</v>
      </c>
      <c r="F242">
        <v>319</v>
      </c>
      <c r="G242" t="s">
        <v>96</v>
      </c>
      <c r="H242">
        <v>24</v>
      </c>
      <c r="I242">
        <v>3</v>
      </c>
      <c r="J242" t="s">
        <v>155</v>
      </c>
      <c r="K242">
        <v>1</v>
      </c>
      <c r="L242">
        <v>605</v>
      </c>
      <c r="M242">
        <v>4</v>
      </c>
      <c r="N242" t="s">
        <v>161</v>
      </c>
      <c r="O242">
        <v>56</v>
      </c>
      <c r="P242">
        <v>3</v>
      </c>
      <c r="Q242">
        <v>3</v>
      </c>
      <c r="R242" t="s">
        <v>90</v>
      </c>
      <c r="S242">
        <v>1</v>
      </c>
      <c r="T242" t="s">
        <v>164</v>
      </c>
      <c r="U242">
        <v>7406</v>
      </c>
      <c r="V242" t="s">
        <v>103</v>
      </c>
      <c r="W242">
        <v>6950</v>
      </c>
      <c r="X242">
        <v>1</v>
      </c>
      <c r="Y242" t="s">
        <v>158</v>
      </c>
      <c r="Z242" t="s">
        <v>108</v>
      </c>
      <c r="AA242">
        <v>21</v>
      </c>
      <c r="AB242">
        <v>4</v>
      </c>
      <c r="AC242">
        <v>4</v>
      </c>
      <c r="AD242">
        <v>80</v>
      </c>
      <c r="AE242">
        <v>1</v>
      </c>
      <c r="AF242">
        <v>10</v>
      </c>
      <c r="AG242">
        <v>5</v>
      </c>
      <c r="AH242">
        <v>2</v>
      </c>
      <c r="AI242">
        <v>10</v>
      </c>
      <c r="AJ242">
        <v>9</v>
      </c>
      <c r="AK242">
        <v>5</v>
      </c>
      <c r="AL242">
        <v>8</v>
      </c>
    </row>
    <row r="243" spans="1:38" x14ac:dyDescent="0.3">
      <c r="A243" t="s">
        <v>405</v>
      </c>
      <c r="B243">
        <v>44</v>
      </c>
      <c r="C243" t="s">
        <v>111</v>
      </c>
      <c r="D243" t="s">
        <v>107</v>
      </c>
      <c r="E243" t="s">
        <v>154</v>
      </c>
      <c r="F243">
        <v>661</v>
      </c>
      <c r="G243" t="s">
        <v>96</v>
      </c>
      <c r="H243">
        <v>9</v>
      </c>
      <c r="I243">
        <v>2</v>
      </c>
      <c r="J243" t="s">
        <v>166</v>
      </c>
      <c r="K243">
        <v>1</v>
      </c>
      <c r="L243">
        <v>913</v>
      </c>
      <c r="M243">
        <v>2</v>
      </c>
      <c r="N243" t="s">
        <v>161</v>
      </c>
      <c r="O243">
        <v>61</v>
      </c>
      <c r="P243">
        <v>3</v>
      </c>
      <c r="Q243">
        <v>1</v>
      </c>
      <c r="R243" t="s">
        <v>92</v>
      </c>
      <c r="S243">
        <v>1</v>
      </c>
      <c r="T243" t="s">
        <v>164</v>
      </c>
      <c r="U243">
        <v>2559</v>
      </c>
      <c r="V243" t="s">
        <v>104</v>
      </c>
      <c r="W243">
        <v>7508</v>
      </c>
      <c r="X243">
        <v>1</v>
      </c>
      <c r="Y243" t="s">
        <v>158</v>
      </c>
      <c r="Z243" t="s">
        <v>108</v>
      </c>
      <c r="AA243">
        <v>13</v>
      </c>
      <c r="AB243">
        <v>3</v>
      </c>
      <c r="AC243">
        <v>4</v>
      </c>
      <c r="AD243">
        <v>80</v>
      </c>
      <c r="AE243">
        <v>0</v>
      </c>
      <c r="AF243">
        <v>8</v>
      </c>
      <c r="AG243">
        <v>0</v>
      </c>
      <c r="AH243">
        <v>3</v>
      </c>
      <c r="AI243">
        <v>8</v>
      </c>
      <c r="AJ243">
        <v>7</v>
      </c>
      <c r="AK243">
        <v>7</v>
      </c>
      <c r="AL243">
        <v>1</v>
      </c>
    </row>
    <row r="244" spans="1:38" x14ac:dyDescent="0.3">
      <c r="A244" t="s">
        <v>406</v>
      </c>
      <c r="B244">
        <v>44</v>
      </c>
      <c r="C244" t="s">
        <v>111</v>
      </c>
      <c r="D244" t="s">
        <v>107</v>
      </c>
      <c r="E244" t="s">
        <v>154</v>
      </c>
      <c r="F244">
        <v>921</v>
      </c>
      <c r="G244" t="s">
        <v>96</v>
      </c>
      <c r="H244">
        <v>2</v>
      </c>
      <c r="I244">
        <v>3</v>
      </c>
      <c r="J244" t="s">
        <v>166</v>
      </c>
      <c r="K244">
        <v>1</v>
      </c>
      <c r="L244">
        <v>1703</v>
      </c>
      <c r="M244">
        <v>3</v>
      </c>
      <c r="N244" t="s">
        <v>156</v>
      </c>
      <c r="O244">
        <v>96</v>
      </c>
      <c r="P244">
        <v>4</v>
      </c>
      <c r="Q244">
        <v>3</v>
      </c>
      <c r="R244" t="s">
        <v>86</v>
      </c>
      <c r="S244">
        <v>4</v>
      </c>
      <c r="T244" t="s">
        <v>164</v>
      </c>
      <c r="U244">
        <v>7879</v>
      </c>
      <c r="V244" t="s">
        <v>103</v>
      </c>
      <c r="W244">
        <v>14810</v>
      </c>
      <c r="X244">
        <v>1</v>
      </c>
      <c r="Y244" t="s">
        <v>158</v>
      </c>
      <c r="Z244" t="s">
        <v>108</v>
      </c>
      <c r="AA244">
        <v>19</v>
      </c>
      <c r="AB244">
        <v>3</v>
      </c>
      <c r="AC244">
        <v>2</v>
      </c>
      <c r="AD244">
        <v>80</v>
      </c>
      <c r="AE244">
        <v>1</v>
      </c>
      <c r="AF244">
        <v>9</v>
      </c>
      <c r="AG244">
        <v>2</v>
      </c>
      <c r="AH244">
        <v>3</v>
      </c>
      <c r="AI244">
        <v>8</v>
      </c>
      <c r="AJ244">
        <v>7</v>
      </c>
      <c r="AK244">
        <v>6</v>
      </c>
      <c r="AL244">
        <v>7</v>
      </c>
    </row>
    <row r="245" spans="1:38" x14ac:dyDescent="0.3">
      <c r="A245" t="s">
        <v>407</v>
      </c>
      <c r="B245">
        <v>47</v>
      </c>
      <c r="C245" t="s">
        <v>112</v>
      </c>
      <c r="D245" t="s">
        <v>107</v>
      </c>
      <c r="E245" t="s">
        <v>154</v>
      </c>
      <c r="F245">
        <v>202</v>
      </c>
      <c r="G245" t="s">
        <v>96</v>
      </c>
      <c r="H245">
        <v>2</v>
      </c>
      <c r="I245">
        <v>2</v>
      </c>
      <c r="J245" t="s">
        <v>175</v>
      </c>
      <c r="K245">
        <v>1</v>
      </c>
      <c r="L245">
        <v>820</v>
      </c>
      <c r="M245">
        <v>3</v>
      </c>
      <c r="N245" t="s">
        <v>156</v>
      </c>
      <c r="O245">
        <v>33</v>
      </c>
      <c r="P245">
        <v>3</v>
      </c>
      <c r="Q245">
        <v>4</v>
      </c>
      <c r="R245" t="s">
        <v>89</v>
      </c>
      <c r="S245">
        <v>4</v>
      </c>
      <c r="T245" t="s">
        <v>164</v>
      </c>
      <c r="U245">
        <v>16752</v>
      </c>
      <c r="V245" t="s">
        <v>102</v>
      </c>
      <c r="W245">
        <v>12982</v>
      </c>
      <c r="X245">
        <v>1</v>
      </c>
      <c r="Y245" t="s">
        <v>158</v>
      </c>
      <c r="Z245" t="s">
        <v>108</v>
      </c>
      <c r="AA245">
        <v>11</v>
      </c>
      <c r="AB245">
        <v>3</v>
      </c>
      <c r="AC245">
        <v>3</v>
      </c>
      <c r="AD245">
        <v>80</v>
      </c>
      <c r="AE245">
        <v>1</v>
      </c>
      <c r="AF245">
        <v>26</v>
      </c>
      <c r="AG245">
        <v>3</v>
      </c>
      <c r="AH245">
        <v>2</v>
      </c>
      <c r="AI245">
        <v>26</v>
      </c>
      <c r="AJ245">
        <v>14</v>
      </c>
      <c r="AK245">
        <v>3</v>
      </c>
      <c r="AL245">
        <v>0</v>
      </c>
    </row>
    <row r="246" spans="1:38" x14ac:dyDescent="0.3">
      <c r="A246" t="s">
        <v>408</v>
      </c>
      <c r="B246">
        <v>47</v>
      </c>
      <c r="C246" t="s">
        <v>112</v>
      </c>
      <c r="D246" t="s">
        <v>107</v>
      </c>
      <c r="E246" t="s">
        <v>171</v>
      </c>
      <c r="F246">
        <v>1379</v>
      </c>
      <c r="G246" t="s">
        <v>96</v>
      </c>
      <c r="H246">
        <v>16</v>
      </c>
      <c r="I246">
        <v>4</v>
      </c>
      <c r="J246" t="s">
        <v>155</v>
      </c>
      <c r="K246">
        <v>1</v>
      </c>
      <c r="L246">
        <v>987</v>
      </c>
      <c r="M246">
        <v>3</v>
      </c>
      <c r="N246" t="s">
        <v>161</v>
      </c>
      <c r="O246">
        <v>64</v>
      </c>
      <c r="P246">
        <v>4</v>
      </c>
      <c r="Q246">
        <v>2</v>
      </c>
      <c r="R246" t="s">
        <v>90</v>
      </c>
      <c r="S246">
        <v>3</v>
      </c>
      <c r="T246" t="s">
        <v>162</v>
      </c>
      <c r="U246">
        <v>5067</v>
      </c>
      <c r="V246" t="s">
        <v>103</v>
      </c>
      <c r="W246">
        <v>6759</v>
      </c>
      <c r="X246">
        <v>1</v>
      </c>
      <c r="Y246" t="s">
        <v>158</v>
      </c>
      <c r="Z246" t="s">
        <v>108</v>
      </c>
      <c r="AA246">
        <v>19</v>
      </c>
      <c r="AB246">
        <v>3</v>
      </c>
      <c r="AC246">
        <v>3</v>
      </c>
      <c r="AD246">
        <v>80</v>
      </c>
      <c r="AE246">
        <v>0</v>
      </c>
      <c r="AF246">
        <v>20</v>
      </c>
      <c r="AG246">
        <v>3</v>
      </c>
      <c r="AH246">
        <v>4</v>
      </c>
      <c r="AI246">
        <v>19</v>
      </c>
      <c r="AJ246">
        <v>10</v>
      </c>
      <c r="AK246">
        <v>2</v>
      </c>
      <c r="AL246">
        <v>7</v>
      </c>
    </row>
    <row r="247" spans="1:38" x14ac:dyDescent="0.3">
      <c r="A247" t="s">
        <v>409</v>
      </c>
      <c r="B247">
        <v>50</v>
      </c>
      <c r="C247" t="s">
        <v>112</v>
      </c>
      <c r="D247" t="s">
        <v>107</v>
      </c>
      <c r="E247" t="s">
        <v>154</v>
      </c>
      <c r="F247">
        <v>1207</v>
      </c>
      <c r="G247" t="s">
        <v>96</v>
      </c>
      <c r="H247">
        <v>28</v>
      </c>
      <c r="I247">
        <v>1</v>
      </c>
      <c r="J247" t="s">
        <v>155</v>
      </c>
      <c r="K247">
        <v>1</v>
      </c>
      <c r="L247">
        <v>716</v>
      </c>
      <c r="M247">
        <v>4</v>
      </c>
      <c r="N247" t="s">
        <v>161</v>
      </c>
      <c r="O247">
        <v>74</v>
      </c>
      <c r="P247">
        <v>4</v>
      </c>
      <c r="Q247">
        <v>1</v>
      </c>
      <c r="R247" t="s">
        <v>88</v>
      </c>
      <c r="S247">
        <v>3</v>
      </c>
      <c r="T247" t="s">
        <v>164</v>
      </c>
      <c r="U247">
        <v>3221</v>
      </c>
      <c r="V247" t="s">
        <v>104</v>
      </c>
      <c r="W247">
        <v>3297</v>
      </c>
      <c r="X247">
        <v>1</v>
      </c>
      <c r="Y247" t="s">
        <v>158</v>
      </c>
      <c r="Z247" t="s">
        <v>108</v>
      </c>
      <c r="AA247">
        <v>11</v>
      </c>
      <c r="AB247">
        <v>3</v>
      </c>
      <c r="AC247">
        <v>3</v>
      </c>
      <c r="AD247">
        <v>80</v>
      </c>
      <c r="AE247">
        <v>3</v>
      </c>
      <c r="AF247">
        <v>20</v>
      </c>
      <c r="AG247">
        <v>3</v>
      </c>
      <c r="AH247">
        <v>3</v>
      </c>
      <c r="AI247">
        <v>20</v>
      </c>
      <c r="AJ247">
        <v>8</v>
      </c>
      <c r="AK247">
        <v>3</v>
      </c>
      <c r="AL247">
        <v>8</v>
      </c>
    </row>
    <row r="248" spans="1:38" x14ac:dyDescent="0.3">
      <c r="A248" t="s">
        <v>410</v>
      </c>
      <c r="B248">
        <v>50</v>
      </c>
      <c r="C248" t="s">
        <v>112</v>
      </c>
      <c r="D248" t="s">
        <v>107</v>
      </c>
      <c r="E248" t="s">
        <v>171</v>
      </c>
      <c r="F248">
        <v>333</v>
      </c>
      <c r="G248" t="s">
        <v>96</v>
      </c>
      <c r="H248">
        <v>22</v>
      </c>
      <c r="I248">
        <v>5</v>
      </c>
      <c r="J248" t="s">
        <v>155</v>
      </c>
      <c r="K248">
        <v>1</v>
      </c>
      <c r="L248">
        <v>1539</v>
      </c>
      <c r="M248">
        <v>3</v>
      </c>
      <c r="N248" t="s">
        <v>161</v>
      </c>
      <c r="O248">
        <v>88</v>
      </c>
      <c r="P248">
        <v>1</v>
      </c>
      <c r="Q248">
        <v>4</v>
      </c>
      <c r="R248" t="s">
        <v>91</v>
      </c>
      <c r="S248">
        <v>4</v>
      </c>
      <c r="T248" t="s">
        <v>157</v>
      </c>
      <c r="U248">
        <v>14411</v>
      </c>
      <c r="V248" t="s">
        <v>101</v>
      </c>
      <c r="W248">
        <v>24450</v>
      </c>
      <c r="X248">
        <v>1</v>
      </c>
      <c r="Y248" t="s">
        <v>158</v>
      </c>
      <c r="Z248" t="s">
        <v>108</v>
      </c>
      <c r="AA248">
        <v>13</v>
      </c>
      <c r="AB248">
        <v>3</v>
      </c>
      <c r="AC248">
        <v>4</v>
      </c>
      <c r="AD248">
        <v>80</v>
      </c>
      <c r="AE248">
        <v>0</v>
      </c>
      <c r="AF248">
        <v>32</v>
      </c>
      <c r="AG248">
        <v>2</v>
      </c>
      <c r="AH248">
        <v>3</v>
      </c>
      <c r="AI248">
        <v>32</v>
      </c>
      <c r="AJ248">
        <v>6</v>
      </c>
      <c r="AK248">
        <v>13</v>
      </c>
      <c r="AL248">
        <v>9</v>
      </c>
    </row>
    <row r="249" spans="1:38" x14ac:dyDescent="0.3">
      <c r="A249" t="s">
        <v>411</v>
      </c>
      <c r="B249">
        <v>55</v>
      </c>
      <c r="C249" t="s">
        <v>112</v>
      </c>
      <c r="D249" t="s">
        <v>107</v>
      </c>
      <c r="E249" t="s">
        <v>160</v>
      </c>
      <c r="F249">
        <v>177</v>
      </c>
      <c r="G249" t="s">
        <v>96</v>
      </c>
      <c r="H249">
        <v>8</v>
      </c>
      <c r="I249">
        <v>1</v>
      </c>
      <c r="J249" t="s">
        <v>155</v>
      </c>
      <c r="K249">
        <v>1</v>
      </c>
      <c r="L249">
        <v>1278</v>
      </c>
      <c r="M249">
        <v>4</v>
      </c>
      <c r="N249" t="s">
        <v>161</v>
      </c>
      <c r="O249">
        <v>37</v>
      </c>
      <c r="P249">
        <v>2</v>
      </c>
      <c r="Q249">
        <v>4</v>
      </c>
      <c r="R249" t="s">
        <v>86</v>
      </c>
      <c r="S249">
        <v>2</v>
      </c>
      <c r="T249" t="s">
        <v>162</v>
      </c>
      <c r="U249">
        <v>13577</v>
      </c>
      <c r="V249" t="s">
        <v>101</v>
      </c>
      <c r="W249">
        <v>25592</v>
      </c>
      <c r="X249">
        <v>1</v>
      </c>
      <c r="Y249" t="s">
        <v>158</v>
      </c>
      <c r="Z249" t="s">
        <v>108</v>
      </c>
      <c r="AA249">
        <v>15</v>
      </c>
      <c r="AB249">
        <v>3</v>
      </c>
      <c r="AC249">
        <v>4</v>
      </c>
      <c r="AD249">
        <v>80</v>
      </c>
      <c r="AE249">
        <v>1</v>
      </c>
      <c r="AF249">
        <v>34</v>
      </c>
      <c r="AG249">
        <v>3</v>
      </c>
      <c r="AH249">
        <v>3</v>
      </c>
      <c r="AI249">
        <v>33</v>
      </c>
      <c r="AJ249">
        <v>9</v>
      </c>
      <c r="AK249">
        <v>15</v>
      </c>
      <c r="AL249">
        <v>0</v>
      </c>
    </row>
    <row r="250" spans="1:38" x14ac:dyDescent="0.3">
      <c r="A250" t="s">
        <v>412</v>
      </c>
      <c r="B250">
        <v>25</v>
      </c>
      <c r="C250" t="s">
        <v>109</v>
      </c>
      <c r="D250" t="s">
        <v>108</v>
      </c>
      <c r="E250" t="s">
        <v>154</v>
      </c>
      <c r="F250">
        <v>1219</v>
      </c>
      <c r="G250" t="s">
        <v>96</v>
      </c>
      <c r="H250">
        <v>4</v>
      </c>
      <c r="I250">
        <v>1</v>
      </c>
      <c r="J250" t="s">
        <v>168</v>
      </c>
      <c r="K250">
        <v>1</v>
      </c>
      <c r="L250">
        <v>1106</v>
      </c>
      <c r="M250">
        <v>4</v>
      </c>
      <c r="N250" t="s">
        <v>161</v>
      </c>
      <c r="O250">
        <v>32</v>
      </c>
      <c r="P250">
        <v>3</v>
      </c>
      <c r="Q250">
        <v>1</v>
      </c>
      <c r="R250" t="s">
        <v>88</v>
      </c>
      <c r="S250">
        <v>4</v>
      </c>
      <c r="T250" t="s">
        <v>164</v>
      </c>
      <c r="U250">
        <v>3691</v>
      </c>
      <c r="V250" t="s">
        <v>104</v>
      </c>
      <c r="W250">
        <v>4605</v>
      </c>
      <c r="X250">
        <v>1</v>
      </c>
      <c r="Y250" t="s">
        <v>158</v>
      </c>
      <c r="Z250" t="s">
        <v>108</v>
      </c>
      <c r="AA250">
        <v>15</v>
      </c>
      <c r="AB250">
        <v>3</v>
      </c>
      <c r="AC250">
        <v>2</v>
      </c>
      <c r="AD250">
        <v>80</v>
      </c>
      <c r="AE250">
        <v>1</v>
      </c>
      <c r="AF250">
        <v>7</v>
      </c>
      <c r="AG250">
        <v>3</v>
      </c>
      <c r="AH250">
        <v>4</v>
      </c>
      <c r="AI250">
        <v>7</v>
      </c>
      <c r="AJ250">
        <v>7</v>
      </c>
      <c r="AK250">
        <v>5</v>
      </c>
      <c r="AL250">
        <v>6</v>
      </c>
    </row>
    <row r="251" spans="1:38" x14ac:dyDescent="0.3">
      <c r="A251" t="s">
        <v>413</v>
      </c>
      <c r="B251">
        <v>44</v>
      </c>
      <c r="C251" t="s">
        <v>111</v>
      </c>
      <c r="D251" t="s">
        <v>108</v>
      </c>
      <c r="E251" t="s">
        <v>171</v>
      </c>
      <c r="F251">
        <v>429</v>
      </c>
      <c r="G251" t="s">
        <v>96</v>
      </c>
      <c r="H251">
        <v>1</v>
      </c>
      <c r="I251">
        <v>2</v>
      </c>
      <c r="J251" t="s">
        <v>155</v>
      </c>
      <c r="K251">
        <v>1</v>
      </c>
      <c r="L251">
        <v>1792</v>
      </c>
      <c r="M251">
        <v>3</v>
      </c>
      <c r="N251" t="s">
        <v>161</v>
      </c>
      <c r="O251">
        <v>99</v>
      </c>
      <c r="P251">
        <v>3</v>
      </c>
      <c r="Q251">
        <v>1</v>
      </c>
      <c r="R251" t="s">
        <v>92</v>
      </c>
      <c r="S251">
        <v>2</v>
      </c>
      <c r="T251" t="s">
        <v>162</v>
      </c>
      <c r="U251">
        <v>2342</v>
      </c>
      <c r="V251" t="s">
        <v>104</v>
      </c>
      <c r="W251">
        <v>11092</v>
      </c>
      <c r="X251">
        <v>1</v>
      </c>
      <c r="Y251" t="s">
        <v>158</v>
      </c>
      <c r="Z251" t="s">
        <v>108</v>
      </c>
      <c r="AA251">
        <v>12</v>
      </c>
      <c r="AB251">
        <v>3</v>
      </c>
      <c r="AC251">
        <v>3</v>
      </c>
      <c r="AD251">
        <v>80</v>
      </c>
      <c r="AE251">
        <v>3</v>
      </c>
      <c r="AF251">
        <v>6</v>
      </c>
      <c r="AG251">
        <v>2</v>
      </c>
      <c r="AH251">
        <v>2</v>
      </c>
      <c r="AI251">
        <v>5</v>
      </c>
      <c r="AJ251">
        <v>3</v>
      </c>
      <c r="AK251">
        <v>2</v>
      </c>
      <c r="AL251">
        <v>3</v>
      </c>
    </row>
    <row r="252" spans="1:38" x14ac:dyDescent="0.3">
      <c r="A252" t="s">
        <v>414</v>
      </c>
      <c r="B252">
        <v>47</v>
      </c>
      <c r="C252" t="s">
        <v>112</v>
      </c>
      <c r="D252" t="s">
        <v>108</v>
      </c>
      <c r="E252" t="s">
        <v>160</v>
      </c>
      <c r="F252">
        <v>666</v>
      </c>
      <c r="G252" t="s">
        <v>96</v>
      </c>
      <c r="H252">
        <v>29</v>
      </c>
      <c r="I252">
        <v>4</v>
      </c>
      <c r="J252" t="s">
        <v>166</v>
      </c>
      <c r="K252">
        <v>1</v>
      </c>
      <c r="L252">
        <v>376</v>
      </c>
      <c r="M252">
        <v>1</v>
      </c>
      <c r="N252" t="s">
        <v>161</v>
      </c>
      <c r="O252">
        <v>88</v>
      </c>
      <c r="P252">
        <v>3</v>
      </c>
      <c r="Q252">
        <v>3</v>
      </c>
      <c r="R252" t="s">
        <v>89</v>
      </c>
      <c r="S252">
        <v>2</v>
      </c>
      <c r="T252" t="s">
        <v>164</v>
      </c>
      <c r="U252">
        <v>11849</v>
      </c>
      <c r="V252" t="s">
        <v>101</v>
      </c>
      <c r="W252">
        <v>10268</v>
      </c>
      <c r="X252">
        <v>1</v>
      </c>
      <c r="Y252" t="s">
        <v>158</v>
      </c>
      <c r="Z252" t="s">
        <v>108</v>
      </c>
      <c r="AA252">
        <v>12</v>
      </c>
      <c r="AB252">
        <v>3</v>
      </c>
      <c r="AC252">
        <v>4</v>
      </c>
      <c r="AD252">
        <v>80</v>
      </c>
      <c r="AE252">
        <v>1</v>
      </c>
      <c r="AF252">
        <v>10</v>
      </c>
      <c r="AG252">
        <v>2</v>
      </c>
      <c r="AH252">
        <v>2</v>
      </c>
      <c r="AI252">
        <v>10</v>
      </c>
      <c r="AJ252">
        <v>7</v>
      </c>
      <c r="AK252">
        <v>9</v>
      </c>
      <c r="AL252">
        <v>9</v>
      </c>
    </row>
    <row r="253" spans="1:38" x14ac:dyDescent="0.3">
      <c r="A253" t="s">
        <v>415</v>
      </c>
      <c r="B253">
        <v>26</v>
      </c>
      <c r="C253" t="s">
        <v>110</v>
      </c>
      <c r="D253" t="s">
        <v>107</v>
      </c>
      <c r="E253" t="s">
        <v>154</v>
      </c>
      <c r="F253">
        <v>583</v>
      </c>
      <c r="G253" t="s">
        <v>96</v>
      </c>
      <c r="H253">
        <v>4</v>
      </c>
      <c r="I253">
        <v>2</v>
      </c>
      <c r="J253" t="s">
        <v>166</v>
      </c>
      <c r="K253">
        <v>1</v>
      </c>
      <c r="L253">
        <v>1275</v>
      </c>
      <c r="M253">
        <v>3</v>
      </c>
      <c r="N253" t="s">
        <v>161</v>
      </c>
      <c r="O253">
        <v>53</v>
      </c>
      <c r="P253">
        <v>3</v>
      </c>
      <c r="Q253">
        <v>1</v>
      </c>
      <c r="R253" t="s">
        <v>92</v>
      </c>
      <c r="S253">
        <v>4</v>
      </c>
      <c r="T253" t="s">
        <v>157</v>
      </c>
      <c r="U253">
        <v>2875</v>
      </c>
      <c r="V253" t="s">
        <v>104</v>
      </c>
      <c r="W253">
        <v>9973</v>
      </c>
      <c r="X253">
        <v>1</v>
      </c>
      <c r="Y253" t="s">
        <v>158</v>
      </c>
      <c r="Z253" t="s">
        <v>108</v>
      </c>
      <c r="AA253">
        <v>20</v>
      </c>
      <c r="AB253">
        <v>4</v>
      </c>
      <c r="AC253">
        <v>2</v>
      </c>
      <c r="AD253">
        <v>80</v>
      </c>
      <c r="AE253">
        <v>0</v>
      </c>
      <c r="AF253">
        <v>8</v>
      </c>
      <c r="AG253">
        <v>2</v>
      </c>
      <c r="AH253">
        <v>2</v>
      </c>
      <c r="AI253">
        <v>8</v>
      </c>
      <c r="AJ253">
        <v>5</v>
      </c>
      <c r="AK253">
        <v>2</v>
      </c>
      <c r="AL253">
        <v>2</v>
      </c>
    </row>
    <row r="254" spans="1:38" x14ac:dyDescent="0.3">
      <c r="A254" t="s">
        <v>416</v>
      </c>
      <c r="B254">
        <v>32</v>
      </c>
      <c r="C254" t="s">
        <v>110</v>
      </c>
      <c r="D254" t="s">
        <v>108</v>
      </c>
      <c r="E254" t="s">
        <v>171</v>
      </c>
      <c r="F254">
        <v>1125</v>
      </c>
      <c r="G254" t="s">
        <v>96</v>
      </c>
      <c r="H254">
        <v>16</v>
      </c>
      <c r="I254">
        <v>1</v>
      </c>
      <c r="J254" t="s">
        <v>166</v>
      </c>
      <c r="K254">
        <v>1</v>
      </c>
      <c r="L254">
        <v>33</v>
      </c>
      <c r="M254">
        <v>2</v>
      </c>
      <c r="N254" t="s">
        <v>156</v>
      </c>
      <c r="O254">
        <v>72</v>
      </c>
      <c r="P254">
        <v>1</v>
      </c>
      <c r="Q254">
        <v>1</v>
      </c>
      <c r="R254" t="s">
        <v>92</v>
      </c>
      <c r="S254">
        <v>1</v>
      </c>
      <c r="T254" t="s">
        <v>157</v>
      </c>
      <c r="U254">
        <v>3919</v>
      </c>
      <c r="V254" t="s">
        <v>104</v>
      </c>
      <c r="W254">
        <v>4681</v>
      </c>
      <c r="X254">
        <v>1</v>
      </c>
      <c r="Y254" t="s">
        <v>158</v>
      </c>
      <c r="Z254" t="s">
        <v>108</v>
      </c>
      <c r="AA254">
        <v>22</v>
      </c>
      <c r="AB254">
        <v>4</v>
      </c>
      <c r="AC254">
        <v>2</v>
      </c>
      <c r="AD254">
        <v>80</v>
      </c>
      <c r="AE254">
        <v>0</v>
      </c>
      <c r="AF254">
        <v>10</v>
      </c>
      <c r="AG254">
        <v>5</v>
      </c>
      <c r="AH254">
        <v>3</v>
      </c>
      <c r="AI254">
        <v>10</v>
      </c>
      <c r="AJ254">
        <v>2</v>
      </c>
      <c r="AK254">
        <v>6</v>
      </c>
      <c r="AL254">
        <v>3</v>
      </c>
    </row>
    <row r="255" spans="1:38" x14ac:dyDescent="0.3">
      <c r="A255" t="s">
        <v>417</v>
      </c>
      <c r="B255">
        <v>32</v>
      </c>
      <c r="C255" t="s">
        <v>110</v>
      </c>
      <c r="D255" t="s">
        <v>107</v>
      </c>
      <c r="E255" t="s">
        <v>154</v>
      </c>
      <c r="F255">
        <v>427</v>
      </c>
      <c r="G255" t="s">
        <v>96</v>
      </c>
      <c r="H255">
        <v>1</v>
      </c>
      <c r="I255">
        <v>3</v>
      </c>
      <c r="J255" t="s">
        <v>155</v>
      </c>
      <c r="K255">
        <v>1</v>
      </c>
      <c r="L255">
        <v>78</v>
      </c>
      <c r="M255">
        <v>1</v>
      </c>
      <c r="N255" t="s">
        <v>161</v>
      </c>
      <c r="O255">
        <v>33</v>
      </c>
      <c r="P255">
        <v>3</v>
      </c>
      <c r="Q255">
        <v>2</v>
      </c>
      <c r="R255" t="s">
        <v>90</v>
      </c>
      <c r="S255">
        <v>4</v>
      </c>
      <c r="T255" t="s">
        <v>164</v>
      </c>
      <c r="U255">
        <v>6162</v>
      </c>
      <c r="V255" t="s">
        <v>103</v>
      </c>
      <c r="W255">
        <v>10877</v>
      </c>
      <c r="X255">
        <v>1</v>
      </c>
      <c r="Y255" t="s">
        <v>158</v>
      </c>
      <c r="Z255" t="s">
        <v>108</v>
      </c>
      <c r="AA255">
        <v>22</v>
      </c>
      <c r="AB255">
        <v>4</v>
      </c>
      <c r="AC255">
        <v>2</v>
      </c>
      <c r="AD255">
        <v>80</v>
      </c>
      <c r="AE255">
        <v>1</v>
      </c>
      <c r="AF255">
        <v>9</v>
      </c>
      <c r="AG255">
        <v>3</v>
      </c>
      <c r="AH255">
        <v>3</v>
      </c>
      <c r="AI255">
        <v>9</v>
      </c>
      <c r="AJ255">
        <v>8</v>
      </c>
      <c r="AK255">
        <v>7</v>
      </c>
      <c r="AL255">
        <v>8</v>
      </c>
    </row>
    <row r="256" spans="1:38" x14ac:dyDescent="0.3">
      <c r="A256" t="s">
        <v>418</v>
      </c>
      <c r="B256">
        <v>34</v>
      </c>
      <c r="C256" t="s">
        <v>110</v>
      </c>
      <c r="D256" t="s">
        <v>108</v>
      </c>
      <c r="E256" t="s">
        <v>160</v>
      </c>
      <c r="F256">
        <v>967</v>
      </c>
      <c r="G256" t="s">
        <v>96</v>
      </c>
      <c r="H256">
        <v>16</v>
      </c>
      <c r="I256">
        <v>4</v>
      </c>
      <c r="J256" t="s">
        <v>168</v>
      </c>
      <c r="K256">
        <v>1</v>
      </c>
      <c r="L256">
        <v>1905</v>
      </c>
      <c r="M256">
        <v>4</v>
      </c>
      <c r="N256" t="s">
        <v>161</v>
      </c>
      <c r="O256">
        <v>85</v>
      </c>
      <c r="P256">
        <v>1</v>
      </c>
      <c r="Q256">
        <v>1</v>
      </c>
      <c r="R256" t="s">
        <v>92</v>
      </c>
      <c r="S256">
        <v>1</v>
      </c>
      <c r="T256" t="s">
        <v>164</v>
      </c>
      <c r="U256">
        <v>2307</v>
      </c>
      <c r="V256" t="s">
        <v>104</v>
      </c>
      <c r="W256">
        <v>14460</v>
      </c>
      <c r="X256">
        <v>1</v>
      </c>
      <c r="Y256" t="s">
        <v>158</v>
      </c>
      <c r="Z256" t="s">
        <v>108</v>
      </c>
      <c r="AA256">
        <v>23</v>
      </c>
      <c r="AB256">
        <v>4</v>
      </c>
      <c r="AC256">
        <v>2</v>
      </c>
      <c r="AD256">
        <v>80</v>
      </c>
      <c r="AE256">
        <v>1</v>
      </c>
      <c r="AF256">
        <v>5</v>
      </c>
      <c r="AG256">
        <v>2</v>
      </c>
      <c r="AH256">
        <v>3</v>
      </c>
      <c r="AI256">
        <v>5</v>
      </c>
      <c r="AJ256">
        <v>2</v>
      </c>
      <c r="AK256">
        <v>3</v>
      </c>
      <c r="AL256">
        <v>0</v>
      </c>
    </row>
    <row r="257" spans="1:38" x14ac:dyDescent="0.3">
      <c r="A257" t="s">
        <v>419</v>
      </c>
      <c r="B257">
        <v>35</v>
      </c>
      <c r="C257" t="s">
        <v>110</v>
      </c>
      <c r="D257" t="s">
        <v>107</v>
      </c>
      <c r="E257" t="s">
        <v>154</v>
      </c>
      <c r="F257">
        <v>607</v>
      </c>
      <c r="G257" t="s">
        <v>96</v>
      </c>
      <c r="H257">
        <v>9</v>
      </c>
      <c r="I257">
        <v>3</v>
      </c>
      <c r="J257" t="s">
        <v>166</v>
      </c>
      <c r="K257">
        <v>1</v>
      </c>
      <c r="L257">
        <v>880</v>
      </c>
      <c r="M257">
        <v>4</v>
      </c>
      <c r="N257" t="s">
        <v>156</v>
      </c>
      <c r="O257">
        <v>66</v>
      </c>
      <c r="P257">
        <v>2</v>
      </c>
      <c r="Q257">
        <v>3</v>
      </c>
      <c r="R257" t="s">
        <v>90</v>
      </c>
      <c r="S257">
        <v>3</v>
      </c>
      <c r="T257" t="s">
        <v>164</v>
      </c>
      <c r="U257">
        <v>10685</v>
      </c>
      <c r="V257" t="s">
        <v>101</v>
      </c>
      <c r="W257">
        <v>23457</v>
      </c>
      <c r="X257">
        <v>1</v>
      </c>
      <c r="Y257" t="s">
        <v>158</v>
      </c>
      <c r="Z257" t="s">
        <v>108</v>
      </c>
      <c r="AA257">
        <v>20</v>
      </c>
      <c r="AB257">
        <v>4</v>
      </c>
      <c r="AC257">
        <v>2</v>
      </c>
      <c r="AD257">
        <v>80</v>
      </c>
      <c r="AE257">
        <v>1</v>
      </c>
      <c r="AF257">
        <v>17</v>
      </c>
      <c r="AG257">
        <v>2</v>
      </c>
      <c r="AH257">
        <v>3</v>
      </c>
      <c r="AI257">
        <v>17</v>
      </c>
      <c r="AJ257">
        <v>14</v>
      </c>
      <c r="AK257">
        <v>5</v>
      </c>
      <c r="AL257">
        <v>15</v>
      </c>
    </row>
    <row r="258" spans="1:38" x14ac:dyDescent="0.3">
      <c r="A258" t="s">
        <v>420</v>
      </c>
      <c r="B258">
        <v>26</v>
      </c>
      <c r="C258" t="s">
        <v>110</v>
      </c>
      <c r="D258" t="s">
        <v>107</v>
      </c>
      <c r="E258" t="s">
        <v>171</v>
      </c>
      <c r="F258">
        <v>496</v>
      </c>
      <c r="G258" t="s">
        <v>96</v>
      </c>
      <c r="H258">
        <v>11</v>
      </c>
      <c r="I258">
        <v>2</v>
      </c>
      <c r="J258" t="s">
        <v>155</v>
      </c>
      <c r="K258">
        <v>1</v>
      </c>
      <c r="L258">
        <v>390</v>
      </c>
      <c r="M258">
        <v>1</v>
      </c>
      <c r="N258" t="s">
        <v>161</v>
      </c>
      <c r="O258">
        <v>60</v>
      </c>
      <c r="P258">
        <v>3</v>
      </c>
      <c r="Q258">
        <v>2</v>
      </c>
      <c r="R258" t="s">
        <v>86</v>
      </c>
      <c r="S258">
        <v>1</v>
      </c>
      <c r="T258" t="s">
        <v>164</v>
      </c>
      <c r="U258">
        <v>4741</v>
      </c>
      <c r="V258" t="s">
        <v>104</v>
      </c>
      <c r="W258">
        <v>22722</v>
      </c>
      <c r="X258">
        <v>1</v>
      </c>
      <c r="Y258" t="s">
        <v>158</v>
      </c>
      <c r="Z258" t="s">
        <v>108</v>
      </c>
      <c r="AA258">
        <v>13</v>
      </c>
      <c r="AB258">
        <v>3</v>
      </c>
      <c r="AC258">
        <v>3</v>
      </c>
      <c r="AD258">
        <v>80</v>
      </c>
      <c r="AE258">
        <v>1</v>
      </c>
      <c r="AF258">
        <v>5</v>
      </c>
      <c r="AG258">
        <v>3</v>
      </c>
      <c r="AH258">
        <v>3</v>
      </c>
      <c r="AI258">
        <v>5</v>
      </c>
      <c r="AJ258">
        <v>3</v>
      </c>
      <c r="AK258">
        <v>3</v>
      </c>
      <c r="AL258">
        <v>3</v>
      </c>
    </row>
    <row r="259" spans="1:38" x14ac:dyDescent="0.3">
      <c r="A259" t="s">
        <v>421</v>
      </c>
      <c r="B259">
        <v>27</v>
      </c>
      <c r="C259" t="s">
        <v>110</v>
      </c>
      <c r="D259" t="s">
        <v>107</v>
      </c>
      <c r="E259" t="s">
        <v>154</v>
      </c>
      <c r="F259">
        <v>1103</v>
      </c>
      <c r="G259" t="s">
        <v>96</v>
      </c>
      <c r="H259">
        <v>14</v>
      </c>
      <c r="I259">
        <v>3</v>
      </c>
      <c r="J259" t="s">
        <v>166</v>
      </c>
      <c r="K259">
        <v>1</v>
      </c>
      <c r="L259">
        <v>1244</v>
      </c>
      <c r="M259">
        <v>1</v>
      </c>
      <c r="N259" t="s">
        <v>161</v>
      </c>
      <c r="O259">
        <v>42</v>
      </c>
      <c r="P259">
        <v>3</v>
      </c>
      <c r="Q259">
        <v>1</v>
      </c>
      <c r="R259" t="s">
        <v>92</v>
      </c>
      <c r="S259">
        <v>1</v>
      </c>
      <c r="T259" t="s">
        <v>164</v>
      </c>
      <c r="U259">
        <v>2235</v>
      </c>
      <c r="V259" t="s">
        <v>104</v>
      </c>
      <c r="W259">
        <v>14377</v>
      </c>
      <c r="X259">
        <v>1</v>
      </c>
      <c r="Y259" t="s">
        <v>158</v>
      </c>
      <c r="Z259" t="s">
        <v>108</v>
      </c>
      <c r="AA259">
        <v>14</v>
      </c>
      <c r="AB259">
        <v>3</v>
      </c>
      <c r="AC259">
        <v>4</v>
      </c>
      <c r="AD259">
        <v>80</v>
      </c>
      <c r="AE259">
        <v>2</v>
      </c>
      <c r="AF259">
        <v>9</v>
      </c>
      <c r="AG259">
        <v>3</v>
      </c>
      <c r="AH259">
        <v>2</v>
      </c>
      <c r="AI259">
        <v>9</v>
      </c>
      <c r="AJ259">
        <v>7</v>
      </c>
      <c r="AK259">
        <v>6</v>
      </c>
      <c r="AL259">
        <v>8</v>
      </c>
    </row>
    <row r="260" spans="1:38" x14ac:dyDescent="0.3">
      <c r="A260" t="s">
        <v>422</v>
      </c>
      <c r="B260">
        <v>27</v>
      </c>
      <c r="C260" t="s">
        <v>110</v>
      </c>
      <c r="D260" t="s">
        <v>108</v>
      </c>
      <c r="E260" t="s">
        <v>154</v>
      </c>
      <c r="F260">
        <v>135</v>
      </c>
      <c r="G260" t="s">
        <v>96</v>
      </c>
      <c r="H260">
        <v>17</v>
      </c>
      <c r="I260">
        <v>4</v>
      </c>
      <c r="J260" t="s">
        <v>166</v>
      </c>
      <c r="K260">
        <v>1</v>
      </c>
      <c r="L260">
        <v>1405</v>
      </c>
      <c r="M260">
        <v>4</v>
      </c>
      <c r="N260" t="s">
        <v>156</v>
      </c>
      <c r="O260">
        <v>51</v>
      </c>
      <c r="P260">
        <v>3</v>
      </c>
      <c r="Q260">
        <v>1</v>
      </c>
      <c r="R260" t="s">
        <v>92</v>
      </c>
      <c r="S260">
        <v>3</v>
      </c>
      <c r="T260" t="s">
        <v>157</v>
      </c>
      <c r="U260">
        <v>2394</v>
      </c>
      <c r="V260" t="s">
        <v>104</v>
      </c>
      <c r="W260">
        <v>25681</v>
      </c>
      <c r="X260">
        <v>1</v>
      </c>
      <c r="Y260" t="s">
        <v>158</v>
      </c>
      <c r="Z260" t="s">
        <v>108</v>
      </c>
      <c r="AA260">
        <v>13</v>
      </c>
      <c r="AB260">
        <v>3</v>
      </c>
      <c r="AC260">
        <v>4</v>
      </c>
      <c r="AD260">
        <v>80</v>
      </c>
      <c r="AE260">
        <v>0</v>
      </c>
      <c r="AF260">
        <v>8</v>
      </c>
      <c r="AG260">
        <v>2</v>
      </c>
      <c r="AH260">
        <v>3</v>
      </c>
      <c r="AI260">
        <v>8</v>
      </c>
      <c r="AJ260">
        <v>2</v>
      </c>
      <c r="AK260">
        <v>7</v>
      </c>
      <c r="AL260">
        <v>7</v>
      </c>
    </row>
    <row r="261" spans="1:38" x14ac:dyDescent="0.3">
      <c r="A261" t="s">
        <v>423</v>
      </c>
      <c r="B261">
        <v>28</v>
      </c>
      <c r="C261" t="s">
        <v>110</v>
      </c>
      <c r="D261" t="s">
        <v>108</v>
      </c>
      <c r="E261" t="s">
        <v>154</v>
      </c>
      <c r="F261">
        <v>1434</v>
      </c>
      <c r="G261" t="s">
        <v>96</v>
      </c>
      <c r="H261">
        <v>5</v>
      </c>
      <c r="I261">
        <v>4</v>
      </c>
      <c r="J261" t="s">
        <v>168</v>
      </c>
      <c r="K261">
        <v>1</v>
      </c>
      <c r="L261">
        <v>65</v>
      </c>
      <c r="M261">
        <v>3</v>
      </c>
      <c r="N261" t="s">
        <v>161</v>
      </c>
      <c r="O261">
        <v>50</v>
      </c>
      <c r="P261">
        <v>3</v>
      </c>
      <c r="Q261">
        <v>1</v>
      </c>
      <c r="R261" t="s">
        <v>88</v>
      </c>
      <c r="S261">
        <v>3</v>
      </c>
      <c r="T261" t="s">
        <v>157</v>
      </c>
      <c r="U261">
        <v>3441</v>
      </c>
      <c r="V261" t="s">
        <v>104</v>
      </c>
      <c r="W261">
        <v>11179</v>
      </c>
      <c r="X261">
        <v>1</v>
      </c>
      <c r="Y261" t="s">
        <v>158</v>
      </c>
      <c r="Z261" t="s">
        <v>108</v>
      </c>
      <c r="AA261">
        <v>13</v>
      </c>
      <c r="AB261">
        <v>3</v>
      </c>
      <c r="AC261">
        <v>3</v>
      </c>
      <c r="AD261">
        <v>80</v>
      </c>
      <c r="AE261">
        <v>0</v>
      </c>
      <c r="AF261">
        <v>2</v>
      </c>
      <c r="AG261">
        <v>3</v>
      </c>
      <c r="AH261">
        <v>2</v>
      </c>
      <c r="AI261">
        <v>2</v>
      </c>
      <c r="AJ261">
        <v>2</v>
      </c>
      <c r="AK261">
        <v>2</v>
      </c>
      <c r="AL261">
        <v>2</v>
      </c>
    </row>
    <row r="262" spans="1:38" x14ac:dyDescent="0.3">
      <c r="A262" t="s">
        <v>424</v>
      </c>
      <c r="B262">
        <v>28</v>
      </c>
      <c r="C262" t="s">
        <v>110</v>
      </c>
      <c r="D262" t="s">
        <v>107</v>
      </c>
      <c r="E262" t="s">
        <v>171</v>
      </c>
      <c r="F262">
        <v>193</v>
      </c>
      <c r="G262" t="s">
        <v>96</v>
      </c>
      <c r="H262">
        <v>2</v>
      </c>
      <c r="I262">
        <v>3</v>
      </c>
      <c r="J262" t="s">
        <v>166</v>
      </c>
      <c r="K262">
        <v>1</v>
      </c>
      <c r="L262">
        <v>1296</v>
      </c>
      <c r="M262">
        <v>4</v>
      </c>
      <c r="N262" t="s">
        <v>161</v>
      </c>
      <c r="O262">
        <v>52</v>
      </c>
      <c r="P262">
        <v>2</v>
      </c>
      <c r="Q262">
        <v>1</v>
      </c>
      <c r="R262" t="s">
        <v>88</v>
      </c>
      <c r="S262">
        <v>4</v>
      </c>
      <c r="T262" t="s">
        <v>164</v>
      </c>
      <c r="U262">
        <v>3867</v>
      </c>
      <c r="V262" t="s">
        <v>104</v>
      </c>
      <c r="W262">
        <v>14222</v>
      </c>
      <c r="X262">
        <v>1</v>
      </c>
      <c r="Y262" t="s">
        <v>158</v>
      </c>
      <c r="Z262" t="s">
        <v>108</v>
      </c>
      <c r="AA262">
        <v>12</v>
      </c>
      <c r="AB262">
        <v>3</v>
      </c>
      <c r="AC262">
        <v>2</v>
      </c>
      <c r="AD262">
        <v>80</v>
      </c>
      <c r="AE262">
        <v>1</v>
      </c>
      <c r="AF262">
        <v>2</v>
      </c>
      <c r="AG262">
        <v>2</v>
      </c>
      <c r="AH262">
        <v>3</v>
      </c>
      <c r="AI262">
        <v>2</v>
      </c>
      <c r="AJ262">
        <v>2</v>
      </c>
      <c r="AK262">
        <v>2</v>
      </c>
      <c r="AL262">
        <v>2</v>
      </c>
    </row>
    <row r="263" spans="1:38" x14ac:dyDescent="0.3">
      <c r="A263" t="s">
        <v>425</v>
      </c>
      <c r="B263">
        <v>30</v>
      </c>
      <c r="C263" t="s">
        <v>110</v>
      </c>
      <c r="D263" t="s">
        <v>107</v>
      </c>
      <c r="E263" t="s">
        <v>154</v>
      </c>
      <c r="F263">
        <v>852</v>
      </c>
      <c r="G263" t="s">
        <v>96</v>
      </c>
      <c r="H263">
        <v>1</v>
      </c>
      <c r="I263">
        <v>1</v>
      </c>
      <c r="J263" t="s">
        <v>166</v>
      </c>
      <c r="K263">
        <v>1</v>
      </c>
      <c r="L263">
        <v>104</v>
      </c>
      <c r="M263">
        <v>4</v>
      </c>
      <c r="N263" t="s">
        <v>161</v>
      </c>
      <c r="O263">
        <v>55</v>
      </c>
      <c r="P263">
        <v>2</v>
      </c>
      <c r="Q263">
        <v>2</v>
      </c>
      <c r="R263" t="s">
        <v>88</v>
      </c>
      <c r="S263">
        <v>4</v>
      </c>
      <c r="T263" t="s">
        <v>164</v>
      </c>
      <c r="U263">
        <v>5126</v>
      </c>
      <c r="V263" t="s">
        <v>103</v>
      </c>
      <c r="W263">
        <v>15998</v>
      </c>
      <c r="X263">
        <v>1</v>
      </c>
      <c r="Y263" t="s">
        <v>158</v>
      </c>
      <c r="Z263" t="s">
        <v>108</v>
      </c>
      <c r="AA263">
        <v>12</v>
      </c>
      <c r="AB263">
        <v>3</v>
      </c>
      <c r="AC263">
        <v>3</v>
      </c>
      <c r="AD263">
        <v>80</v>
      </c>
      <c r="AE263">
        <v>2</v>
      </c>
      <c r="AF263">
        <v>10</v>
      </c>
      <c r="AG263">
        <v>1</v>
      </c>
      <c r="AH263">
        <v>2</v>
      </c>
      <c r="AI263">
        <v>10</v>
      </c>
      <c r="AJ263">
        <v>8</v>
      </c>
      <c r="AK263">
        <v>3</v>
      </c>
      <c r="AL263">
        <v>0</v>
      </c>
    </row>
    <row r="264" spans="1:38" x14ac:dyDescent="0.3">
      <c r="A264" t="s">
        <v>426</v>
      </c>
      <c r="B264">
        <v>31</v>
      </c>
      <c r="C264" t="s">
        <v>110</v>
      </c>
      <c r="D264" t="s">
        <v>107</v>
      </c>
      <c r="E264" t="s">
        <v>154</v>
      </c>
      <c r="F264">
        <v>1232</v>
      </c>
      <c r="G264" t="s">
        <v>96</v>
      </c>
      <c r="H264">
        <v>7</v>
      </c>
      <c r="I264">
        <v>4</v>
      </c>
      <c r="J264" t="s">
        <v>155</v>
      </c>
      <c r="K264">
        <v>1</v>
      </c>
      <c r="L264">
        <v>462</v>
      </c>
      <c r="M264">
        <v>3</v>
      </c>
      <c r="N264" t="s">
        <v>156</v>
      </c>
      <c r="O264">
        <v>39</v>
      </c>
      <c r="P264">
        <v>3</v>
      </c>
      <c r="Q264">
        <v>3</v>
      </c>
      <c r="R264" t="s">
        <v>90</v>
      </c>
      <c r="S264">
        <v>4</v>
      </c>
      <c r="T264" t="s">
        <v>157</v>
      </c>
      <c r="U264">
        <v>7143</v>
      </c>
      <c r="V264" t="s">
        <v>103</v>
      </c>
      <c r="W264">
        <v>25713</v>
      </c>
      <c r="X264">
        <v>1</v>
      </c>
      <c r="Y264" t="s">
        <v>158</v>
      </c>
      <c r="Z264" t="s">
        <v>108</v>
      </c>
      <c r="AA264">
        <v>14</v>
      </c>
      <c r="AB264">
        <v>3</v>
      </c>
      <c r="AC264">
        <v>3</v>
      </c>
      <c r="AD264">
        <v>80</v>
      </c>
      <c r="AE264">
        <v>0</v>
      </c>
      <c r="AF264">
        <v>11</v>
      </c>
      <c r="AG264">
        <v>2</v>
      </c>
      <c r="AH264">
        <v>2</v>
      </c>
      <c r="AI264">
        <v>11</v>
      </c>
      <c r="AJ264">
        <v>9</v>
      </c>
      <c r="AK264">
        <v>4</v>
      </c>
      <c r="AL264">
        <v>10</v>
      </c>
    </row>
    <row r="265" spans="1:38" x14ac:dyDescent="0.3">
      <c r="A265" t="s">
        <v>427</v>
      </c>
      <c r="B265">
        <v>31</v>
      </c>
      <c r="C265" t="s">
        <v>110</v>
      </c>
      <c r="D265" t="s">
        <v>108</v>
      </c>
      <c r="E265" t="s">
        <v>154</v>
      </c>
      <c r="F265">
        <v>330</v>
      </c>
      <c r="G265" t="s">
        <v>96</v>
      </c>
      <c r="H265">
        <v>22</v>
      </c>
      <c r="I265">
        <v>4</v>
      </c>
      <c r="J265" t="s">
        <v>155</v>
      </c>
      <c r="K265">
        <v>1</v>
      </c>
      <c r="L265">
        <v>1389</v>
      </c>
      <c r="M265">
        <v>4</v>
      </c>
      <c r="N265" t="s">
        <v>161</v>
      </c>
      <c r="O265">
        <v>98</v>
      </c>
      <c r="P265">
        <v>3</v>
      </c>
      <c r="Q265">
        <v>2</v>
      </c>
      <c r="R265" t="s">
        <v>90</v>
      </c>
      <c r="S265">
        <v>3</v>
      </c>
      <c r="T265" t="s">
        <v>164</v>
      </c>
      <c r="U265">
        <v>6179</v>
      </c>
      <c r="V265" t="s">
        <v>103</v>
      </c>
      <c r="W265">
        <v>21057</v>
      </c>
      <c r="X265">
        <v>1</v>
      </c>
      <c r="Y265" t="s">
        <v>158</v>
      </c>
      <c r="Z265" t="s">
        <v>108</v>
      </c>
      <c r="AA265">
        <v>15</v>
      </c>
      <c r="AB265">
        <v>3</v>
      </c>
      <c r="AC265">
        <v>4</v>
      </c>
      <c r="AD265">
        <v>80</v>
      </c>
      <c r="AE265">
        <v>2</v>
      </c>
      <c r="AF265">
        <v>10</v>
      </c>
      <c r="AG265">
        <v>3</v>
      </c>
      <c r="AH265">
        <v>2</v>
      </c>
      <c r="AI265">
        <v>10</v>
      </c>
      <c r="AJ265">
        <v>2</v>
      </c>
      <c r="AK265">
        <v>6</v>
      </c>
      <c r="AL265">
        <v>7</v>
      </c>
    </row>
    <row r="266" spans="1:38" x14ac:dyDescent="0.3">
      <c r="A266" t="s">
        <v>428</v>
      </c>
      <c r="B266">
        <v>31</v>
      </c>
      <c r="C266" t="s">
        <v>110</v>
      </c>
      <c r="D266" t="s">
        <v>107</v>
      </c>
      <c r="E266" t="s">
        <v>160</v>
      </c>
      <c r="F266">
        <v>976</v>
      </c>
      <c r="G266" t="s">
        <v>96</v>
      </c>
      <c r="H266">
        <v>3</v>
      </c>
      <c r="I266">
        <v>2</v>
      </c>
      <c r="J266" t="s">
        <v>155</v>
      </c>
      <c r="K266">
        <v>1</v>
      </c>
      <c r="L266">
        <v>1948</v>
      </c>
      <c r="M266">
        <v>3</v>
      </c>
      <c r="N266" t="s">
        <v>161</v>
      </c>
      <c r="O266">
        <v>48</v>
      </c>
      <c r="P266">
        <v>3</v>
      </c>
      <c r="Q266">
        <v>1</v>
      </c>
      <c r="R266" t="s">
        <v>92</v>
      </c>
      <c r="S266">
        <v>1</v>
      </c>
      <c r="T266" t="s">
        <v>162</v>
      </c>
      <c r="U266">
        <v>3065</v>
      </c>
      <c r="V266" t="s">
        <v>104</v>
      </c>
      <c r="W266">
        <v>3995</v>
      </c>
      <c r="X266">
        <v>1</v>
      </c>
      <c r="Y266" t="s">
        <v>158</v>
      </c>
      <c r="Z266" t="s">
        <v>108</v>
      </c>
      <c r="AA266">
        <v>13</v>
      </c>
      <c r="AB266">
        <v>3</v>
      </c>
      <c r="AC266">
        <v>4</v>
      </c>
      <c r="AD266">
        <v>80</v>
      </c>
      <c r="AE266">
        <v>1</v>
      </c>
      <c r="AF266">
        <v>4</v>
      </c>
      <c r="AG266">
        <v>3</v>
      </c>
      <c r="AH266">
        <v>4</v>
      </c>
      <c r="AI266">
        <v>4</v>
      </c>
      <c r="AJ266">
        <v>2</v>
      </c>
      <c r="AK266">
        <v>2</v>
      </c>
      <c r="AL266">
        <v>3</v>
      </c>
    </row>
    <row r="267" spans="1:38" x14ac:dyDescent="0.3">
      <c r="A267" t="s">
        <v>429</v>
      </c>
      <c r="B267">
        <v>33</v>
      </c>
      <c r="C267" t="s">
        <v>110</v>
      </c>
      <c r="D267" t="s">
        <v>107</v>
      </c>
      <c r="E267" t="s">
        <v>171</v>
      </c>
      <c r="F267">
        <v>1392</v>
      </c>
      <c r="G267" t="s">
        <v>96</v>
      </c>
      <c r="H267">
        <v>3</v>
      </c>
      <c r="I267">
        <v>4</v>
      </c>
      <c r="J267" t="s">
        <v>166</v>
      </c>
      <c r="K267">
        <v>1</v>
      </c>
      <c r="L267">
        <v>5</v>
      </c>
      <c r="M267">
        <v>4</v>
      </c>
      <c r="N267" t="s">
        <v>156</v>
      </c>
      <c r="O267">
        <v>56</v>
      </c>
      <c r="P267">
        <v>3</v>
      </c>
      <c r="Q267">
        <v>1</v>
      </c>
      <c r="R267" t="s">
        <v>92</v>
      </c>
      <c r="S267">
        <v>3</v>
      </c>
      <c r="T267" t="s">
        <v>164</v>
      </c>
      <c r="U267">
        <v>2909</v>
      </c>
      <c r="V267" t="s">
        <v>104</v>
      </c>
      <c r="W267">
        <v>23159</v>
      </c>
      <c r="X267">
        <v>1</v>
      </c>
      <c r="Y267" t="s">
        <v>158</v>
      </c>
      <c r="Z267" t="s">
        <v>108</v>
      </c>
      <c r="AA267">
        <v>11</v>
      </c>
      <c r="AB267">
        <v>3</v>
      </c>
      <c r="AC267">
        <v>3</v>
      </c>
      <c r="AD267">
        <v>80</v>
      </c>
      <c r="AE267">
        <v>0</v>
      </c>
      <c r="AF267">
        <v>8</v>
      </c>
      <c r="AG267">
        <v>3</v>
      </c>
      <c r="AH267">
        <v>3</v>
      </c>
      <c r="AI267">
        <v>8</v>
      </c>
      <c r="AJ267">
        <v>7</v>
      </c>
      <c r="AK267">
        <v>3</v>
      </c>
      <c r="AL267">
        <v>0</v>
      </c>
    </row>
    <row r="268" spans="1:38" x14ac:dyDescent="0.3">
      <c r="A268" t="s">
        <v>430</v>
      </c>
      <c r="B268">
        <v>33</v>
      </c>
      <c r="C268" t="s">
        <v>110</v>
      </c>
      <c r="D268" t="s">
        <v>107</v>
      </c>
      <c r="E268" t="s">
        <v>171</v>
      </c>
      <c r="F268">
        <v>515</v>
      </c>
      <c r="G268" t="s">
        <v>96</v>
      </c>
      <c r="H268">
        <v>1</v>
      </c>
      <c r="I268">
        <v>2</v>
      </c>
      <c r="J268" t="s">
        <v>166</v>
      </c>
      <c r="K268">
        <v>1</v>
      </c>
      <c r="L268">
        <v>73</v>
      </c>
      <c r="M268">
        <v>1</v>
      </c>
      <c r="N268" t="s">
        <v>156</v>
      </c>
      <c r="O268">
        <v>98</v>
      </c>
      <c r="P268">
        <v>3</v>
      </c>
      <c r="Q268">
        <v>3</v>
      </c>
      <c r="R268" t="s">
        <v>91</v>
      </c>
      <c r="S268">
        <v>4</v>
      </c>
      <c r="T268" t="s">
        <v>157</v>
      </c>
      <c r="U268">
        <v>13458</v>
      </c>
      <c r="V268" t="s">
        <v>101</v>
      </c>
      <c r="W268">
        <v>15146</v>
      </c>
      <c r="X268">
        <v>1</v>
      </c>
      <c r="Y268" t="s">
        <v>158</v>
      </c>
      <c r="Z268" t="s">
        <v>108</v>
      </c>
      <c r="AA268">
        <v>12</v>
      </c>
      <c r="AB268">
        <v>3</v>
      </c>
      <c r="AC268">
        <v>3</v>
      </c>
      <c r="AD268">
        <v>80</v>
      </c>
      <c r="AE268">
        <v>0</v>
      </c>
      <c r="AF268">
        <v>15</v>
      </c>
      <c r="AG268">
        <v>1</v>
      </c>
      <c r="AH268">
        <v>3</v>
      </c>
      <c r="AI268">
        <v>15</v>
      </c>
      <c r="AJ268">
        <v>14</v>
      </c>
      <c r="AK268">
        <v>8</v>
      </c>
      <c r="AL268">
        <v>12</v>
      </c>
    </row>
    <row r="269" spans="1:38" x14ac:dyDescent="0.3">
      <c r="A269" t="s">
        <v>431</v>
      </c>
      <c r="B269">
        <v>33</v>
      </c>
      <c r="C269" t="s">
        <v>110</v>
      </c>
      <c r="D269" t="s">
        <v>108</v>
      </c>
      <c r="E269" t="s">
        <v>171</v>
      </c>
      <c r="F269">
        <v>1076</v>
      </c>
      <c r="G269" t="s">
        <v>96</v>
      </c>
      <c r="H269">
        <v>3</v>
      </c>
      <c r="I269">
        <v>3</v>
      </c>
      <c r="J269" t="s">
        <v>166</v>
      </c>
      <c r="K269">
        <v>1</v>
      </c>
      <c r="L269">
        <v>702</v>
      </c>
      <c r="M269">
        <v>1</v>
      </c>
      <c r="N269" t="s">
        <v>161</v>
      </c>
      <c r="O269">
        <v>70</v>
      </c>
      <c r="P269">
        <v>3</v>
      </c>
      <c r="Q269">
        <v>1</v>
      </c>
      <c r="R269" t="s">
        <v>92</v>
      </c>
      <c r="S269">
        <v>1</v>
      </c>
      <c r="T269" t="s">
        <v>157</v>
      </c>
      <c r="U269">
        <v>3348</v>
      </c>
      <c r="V269" t="s">
        <v>104</v>
      </c>
      <c r="W269">
        <v>3164</v>
      </c>
      <c r="X269">
        <v>1</v>
      </c>
      <c r="Y269" t="s">
        <v>158</v>
      </c>
      <c r="Z269" t="s">
        <v>108</v>
      </c>
      <c r="AA269">
        <v>11</v>
      </c>
      <c r="AB269">
        <v>3</v>
      </c>
      <c r="AC269">
        <v>1</v>
      </c>
      <c r="AD269">
        <v>80</v>
      </c>
      <c r="AE269">
        <v>0</v>
      </c>
      <c r="AF269">
        <v>10</v>
      </c>
      <c r="AG269">
        <v>3</v>
      </c>
      <c r="AH269">
        <v>3</v>
      </c>
      <c r="AI269">
        <v>10</v>
      </c>
      <c r="AJ269">
        <v>8</v>
      </c>
      <c r="AK269">
        <v>9</v>
      </c>
      <c r="AL269">
        <v>7</v>
      </c>
    </row>
    <row r="270" spans="1:38" x14ac:dyDescent="0.3">
      <c r="A270" t="s">
        <v>432</v>
      </c>
      <c r="B270">
        <v>33</v>
      </c>
      <c r="C270" t="s">
        <v>110</v>
      </c>
      <c r="D270" t="s">
        <v>108</v>
      </c>
      <c r="E270" t="s">
        <v>154</v>
      </c>
      <c r="F270">
        <v>527</v>
      </c>
      <c r="G270" t="s">
        <v>96</v>
      </c>
      <c r="H270">
        <v>1</v>
      </c>
      <c r="I270">
        <v>4</v>
      </c>
      <c r="J270" t="s">
        <v>175</v>
      </c>
      <c r="K270">
        <v>1</v>
      </c>
      <c r="L270">
        <v>780</v>
      </c>
      <c r="M270">
        <v>4</v>
      </c>
      <c r="N270" t="s">
        <v>161</v>
      </c>
      <c r="O270">
        <v>63</v>
      </c>
      <c r="P270">
        <v>3</v>
      </c>
      <c r="Q270">
        <v>1</v>
      </c>
      <c r="R270" t="s">
        <v>92</v>
      </c>
      <c r="S270">
        <v>4</v>
      </c>
      <c r="T270" t="s">
        <v>157</v>
      </c>
      <c r="U270">
        <v>2686</v>
      </c>
      <c r="V270" t="s">
        <v>104</v>
      </c>
      <c r="W270">
        <v>5207</v>
      </c>
      <c r="X270">
        <v>1</v>
      </c>
      <c r="Y270" t="s">
        <v>158</v>
      </c>
      <c r="Z270" t="s">
        <v>108</v>
      </c>
      <c r="AA270">
        <v>13</v>
      </c>
      <c r="AB270">
        <v>3</v>
      </c>
      <c r="AC270">
        <v>3</v>
      </c>
      <c r="AD270">
        <v>80</v>
      </c>
      <c r="AE270">
        <v>0</v>
      </c>
      <c r="AF270">
        <v>10</v>
      </c>
      <c r="AG270">
        <v>2</v>
      </c>
      <c r="AH270">
        <v>2</v>
      </c>
      <c r="AI270">
        <v>10</v>
      </c>
      <c r="AJ270">
        <v>9</v>
      </c>
      <c r="AK270">
        <v>7</v>
      </c>
      <c r="AL270">
        <v>8</v>
      </c>
    </row>
    <row r="271" spans="1:38" x14ac:dyDescent="0.3">
      <c r="A271" t="s">
        <v>433</v>
      </c>
      <c r="B271">
        <v>33</v>
      </c>
      <c r="C271" t="s">
        <v>110</v>
      </c>
      <c r="D271" t="s">
        <v>107</v>
      </c>
      <c r="E271" t="s">
        <v>154</v>
      </c>
      <c r="F271">
        <v>589</v>
      </c>
      <c r="G271" t="s">
        <v>96</v>
      </c>
      <c r="H271">
        <v>28</v>
      </c>
      <c r="I271">
        <v>4</v>
      </c>
      <c r="J271" t="s">
        <v>166</v>
      </c>
      <c r="K271">
        <v>1</v>
      </c>
      <c r="L271">
        <v>1549</v>
      </c>
      <c r="M271">
        <v>2</v>
      </c>
      <c r="N271" t="s">
        <v>161</v>
      </c>
      <c r="O271">
        <v>79</v>
      </c>
      <c r="P271">
        <v>3</v>
      </c>
      <c r="Q271">
        <v>2</v>
      </c>
      <c r="R271" t="s">
        <v>88</v>
      </c>
      <c r="S271">
        <v>3</v>
      </c>
      <c r="T271" t="s">
        <v>164</v>
      </c>
      <c r="U271">
        <v>5207</v>
      </c>
      <c r="V271" t="s">
        <v>103</v>
      </c>
      <c r="W271">
        <v>22949</v>
      </c>
      <c r="X271">
        <v>1</v>
      </c>
      <c r="Y271" t="s">
        <v>158</v>
      </c>
      <c r="Z271" t="s">
        <v>108</v>
      </c>
      <c r="AA271">
        <v>12</v>
      </c>
      <c r="AB271">
        <v>3</v>
      </c>
      <c r="AC271">
        <v>2</v>
      </c>
      <c r="AD271">
        <v>80</v>
      </c>
      <c r="AE271">
        <v>1</v>
      </c>
      <c r="AF271">
        <v>15</v>
      </c>
      <c r="AG271">
        <v>3</v>
      </c>
      <c r="AH271">
        <v>3</v>
      </c>
      <c r="AI271">
        <v>15</v>
      </c>
      <c r="AJ271">
        <v>14</v>
      </c>
      <c r="AK271">
        <v>5</v>
      </c>
      <c r="AL271">
        <v>7</v>
      </c>
    </row>
    <row r="272" spans="1:38" x14ac:dyDescent="0.3">
      <c r="A272" t="s">
        <v>434</v>
      </c>
      <c r="B272">
        <v>34</v>
      </c>
      <c r="C272" t="s">
        <v>110</v>
      </c>
      <c r="D272" t="s">
        <v>107</v>
      </c>
      <c r="E272" t="s">
        <v>171</v>
      </c>
      <c r="F272">
        <v>878</v>
      </c>
      <c r="G272" t="s">
        <v>96</v>
      </c>
      <c r="H272">
        <v>10</v>
      </c>
      <c r="I272">
        <v>4</v>
      </c>
      <c r="J272" t="s">
        <v>155</v>
      </c>
      <c r="K272">
        <v>1</v>
      </c>
      <c r="L272">
        <v>277</v>
      </c>
      <c r="M272">
        <v>4</v>
      </c>
      <c r="N272" t="s">
        <v>161</v>
      </c>
      <c r="O272">
        <v>43</v>
      </c>
      <c r="P272">
        <v>3</v>
      </c>
      <c r="Q272">
        <v>1</v>
      </c>
      <c r="R272" t="s">
        <v>92</v>
      </c>
      <c r="S272">
        <v>3</v>
      </c>
      <c r="T272" t="s">
        <v>162</v>
      </c>
      <c r="U272">
        <v>3815</v>
      </c>
      <c r="V272" t="s">
        <v>104</v>
      </c>
      <c r="W272">
        <v>5972</v>
      </c>
      <c r="X272">
        <v>1</v>
      </c>
      <c r="Y272" t="s">
        <v>158</v>
      </c>
      <c r="Z272" t="s">
        <v>108</v>
      </c>
      <c r="AA272">
        <v>17</v>
      </c>
      <c r="AB272">
        <v>3</v>
      </c>
      <c r="AC272">
        <v>4</v>
      </c>
      <c r="AD272">
        <v>80</v>
      </c>
      <c r="AE272">
        <v>1</v>
      </c>
      <c r="AF272">
        <v>5</v>
      </c>
      <c r="AG272">
        <v>4</v>
      </c>
      <c r="AH272">
        <v>4</v>
      </c>
      <c r="AI272">
        <v>5</v>
      </c>
      <c r="AJ272">
        <v>3</v>
      </c>
      <c r="AK272">
        <v>2</v>
      </c>
      <c r="AL272">
        <v>0</v>
      </c>
    </row>
    <row r="273" spans="1:38" x14ac:dyDescent="0.3">
      <c r="A273" t="s">
        <v>435</v>
      </c>
      <c r="B273">
        <v>34</v>
      </c>
      <c r="C273" t="s">
        <v>110</v>
      </c>
      <c r="D273" t="s">
        <v>107</v>
      </c>
      <c r="E273" t="s">
        <v>171</v>
      </c>
      <c r="F273">
        <v>735</v>
      </c>
      <c r="G273" t="s">
        <v>96</v>
      </c>
      <c r="H273">
        <v>22</v>
      </c>
      <c r="I273">
        <v>4</v>
      </c>
      <c r="J273" t="s">
        <v>175</v>
      </c>
      <c r="K273">
        <v>1</v>
      </c>
      <c r="L273">
        <v>1932</v>
      </c>
      <c r="M273">
        <v>3</v>
      </c>
      <c r="N273" t="s">
        <v>161</v>
      </c>
      <c r="O273">
        <v>86</v>
      </c>
      <c r="P273">
        <v>2</v>
      </c>
      <c r="Q273">
        <v>2</v>
      </c>
      <c r="R273" t="s">
        <v>92</v>
      </c>
      <c r="S273">
        <v>4</v>
      </c>
      <c r="T273" t="s">
        <v>164</v>
      </c>
      <c r="U273">
        <v>5747</v>
      </c>
      <c r="V273" t="s">
        <v>103</v>
      </c>
      <c r="W273">
        <v>26496</v>
      </c>
      <c r="X273">
        <v>1</v>
      </c>
      <c r="Y273" t="s">
        <v>158</v>
      </c>
      <c r="Z273" t="s">
        <v>108</v>
      </c>
      <c r="AA273">
        <v>15</v>
      </c>
      <c r="AB273">
        <v>3</v>
      </c>
      <c r="AC273">
        <v>2</v>
      </c>
      <c r="AD273">
        <v>80</v>
      </c>
      <c r="AE273">
        <v>0</v>
      </c>
      <c r="AF273">
        <v>16</v>
      </c>
      <c r="AG273">
        <v>3</v>
      </c>
      <c r="AH273">
        <v>3</v>
      </c>
      <c r="AI273">
        <v>15</v>
      </c>
      <c r="AJ273">
        <v>10</v>
      </c>
      <c r="AK273">
        <v>6</v>
      </c>
      <c r="AL273">
        <v>11</v>
      </c>
    </row>
    <row r="274" spans="1:38" x14ac:dyDescent="0.3">
      <c r="A274" t="s">
        <v>436</v>
      </c>
      <c r="B274">
        <v>35</v>
      </c>
      <c r="C274" t="s">
        <v>110</v>
      </c>
      <c r="D274" t="s">
        <v>108</v>
      </c>
      <c r="E274" t="s">
        <v>171</v>
      </c>
      <c r="F274">
        <v>130</v>
      </c>
      <c r="G274" t="s">
        <v>96</v>
      </c>
      <c r="H274">
        <v>25</v>
      </c>
      <c r="I274">
        <v>4</v>
      </c>
      <c r="J274" t="s">
        <v>166</v>
      </c>
      <c r="K274">
        <v>1</v>
      </c>
      <c r="L274">
        <v>881</v>
      </c>
      <c r="M274">
        <v>4</v>
      </c>
      <c r="N274" t="s">
        <v>156</v>
      </c>
      <c r="O274">
        <v>96</v>
      </c>
      <c r="P274">
        <v>3</v>
      </c>
      <c r="Q274">
        <v>1</v>
      </c>
      <c r="R274" t="s">
        <v>92</v>
      </c>
      <c r="S274">
        <v>2</v>
      </c>
      <c r="T274" t="s">
        <v>162</v>
      </c>
      <c r="U274">
        <v>2022</v>
      </c>
      <c r="V274" t="s">
        <v>104</v>
      </c>
      <c r="W274">
        <v>16612</v>
      </c>
      <c r="X274">
        <v>1</v>
      </c>
      <c r="Y274" t="s">
        <v>158</v>
      </c>
      <c r="Z274" t="s">
        <v>108</v>
      </c>
      <c r="AA274">
        <v>19</v>
      </c>
      <c r="AB274">
        <v>3</v>
      </c>
      <c r="AC274">
        <v>1</v>
      </c>
      <c r="AD274">
        <v>80</v>
      </c>
      <c r="AE274">
        <v>1</v>
      </c>
      <c r="AF274">
        <v>10</v>
      </c>
      <c r="AG274">
        <v>3</v>
      </c>
      <c r="AH274">
        <v>2</v>
      </c>
      <c r="AI274">
        <v>10</v>
      </c>
      <c r="AJ274">
        <v>2</v>
      </c>
      <c r="AK274">
        <v>7</v>
      </c>
      <c r="AL274">
        <v>8</v>
      </c>
    </row>
    <row r="275" spans="1:38" x14ac:dyDescent="0.3">
      <c r="A275" t="s">
        <v>437</v>
      </c>
      <c r="B275">
        <v>35</v>
      </c>
      <c r="C275" t="s">
        <v>110</v>
      </c>
      <c r="D275" t="s">
        <v>107</v>
      </c>
      <c r="E275" t="s">
        <v>154</v>
      </c>
      <c r="F275">
        <v>583</v>
      </c>
      <c r="G275" t="s">
        <v>96</v>
      </c>
      <c r="H275">
        <v>25</v>
      </c>
      <c r="I275">
        <v>4</v>
      </c>
      <c r="J275" t="s">
        <v>155</v>
      </c>
      <c r="K275">
        <v>1</v>
      </c>
      <c r="L275">
        <v>1014</v>
      </c>
      <c r="M275">
        <v>3</v>
      </c>
      <c r="N275" t="s">
        <v>156</v>
      </c>
      <c r="O275">
        <v>57</v>
      </c>
      <c r="P275">
        <v>3</v>
      </c>
      <c r="Q275">
        <v>3</v>
      </c>
      <c r="R275" t="s">
        <v>86</v>
      </c>
      <c r="S275">
        <v>3</v>
      </c>
      <c r="T275" t="s">
        <v>162</v>
      </c>
      <c r="U275">
        <v>10388</v>
      </c>
      <c r="V275" t="s">
        <v>101</v>
      </c>
      <c r="W275">
        <v>6975</v>
      </c>
      <c r="X275">
        <v>1</v>
      </c>
      <c r="Y275" t="s">
        <v>158</v>
      </c>
      <c r="Z275" t="s">
        <v>108</v>
      </c>
      <c r="AA275">
        <v>11</v>
      </c>
      <c r="AB275">
        <v>3</v>
      </c>
      <c r="AC275">
        <v>3</v>
      </c>
      <c r="AD275">
        <v>80</v>
      </c>
      <c r="AE275">
        <v>1</v>
      </c>
      <c r="AF275">
        <v>16</v>
      </c>
      <c r="AG275">
        <v>3</v>
      </c>
      <c r="AH275">
        <v>2</v>
      </c>
      <c r="AI275">
        <v>16</v>
      </c>
      <c r="AJ275">
        <v>10</v>
      </c>
      <c r="AK275">
        <v>10</v>
      </c>
      <c r="AL275">
        <v>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3:G43"/>
  <sheetViews>
    <sheetView topLeftCell="A19" workbookViewId="0">
      <selection activeCell="D31" sqref="D31"/>
    </sheetView>
  </sheetViews>
  <sheetFormatPr defaultRowHeight="14.4" x14ac:dyDescent="0.3"/>
  <cols>
    <col min="2" max="2" width="24.33203125" style="1" bestFit="1" customWidth="1"/>
    <col min="3" max="3" width="56.44140625" style="1" bestFit="1" customWidth="1"/>
  </cols>
  <sheetData>
    <row r="3" spans="2:7" x14ac:dyDescent="0.3">
      <c r="E3" t="s">
        <v>78</v>
      </c>
      <c r="G3" t="s">
        <v>79</v>
      </c>
    </row>
    <row r="4" spans="2:7" ht="15" thickBot="1" x14ac:dyDescent="0.35"/>
    <row r="5" spans="2:7" ht="15" thickBot="1" x14ac:dyDescent="0.35">
      <c r="B5" s="3" t="s">
        <v>0</v>
      </c>
      <c r="C5" s="3" t="s">
        <v>42</v>
      </c>
    </row>
    <row r="6" spans="2:7" ht="15" thickBot="1" x14ac:dyDescent="0.35">
      <c r="B6" s="2" t="s">
        <v>1</v>
      </c>
      <c r="C6" s="2" t="s">
        <v>43</v>
      </c>
    </row>
    <row r="7" spans="2:7" ht="15" thickBot="1" x14ac:dyDescent="0.35">
      <c r="B7" s="2" t="s">
        <v>2</v>
      </c>
      <c r="C7" s="2" t="s">
        <v>44</v>
      </c>
    </row>
    <row r="8" spans="2:7" ht="15" thickBot="1" x14ac:dyDescent="0.35">
      <c r="B8" s="2" t="s">
        <v>3</v>
      </c>
      <c r="C8" s="2" t="s">
        <v>45</v>
      </c>
    </row>
    <row r="9" spans="2:7" ht="15" thickBot="1" x14ac:dyDescent="0.35">
      <c r="B9" s="2" t="s">
        <v>4</v>
      </c>
      <c r="C9" s="2" t="s">
        <v>46</v>
      </c>
    </row>
    <row r="10" spans="2:7" ht="15" thickBot="1" x14ac:dyDescent="0.35">
      <c r="B10" s="2" t="s">
        <v>5</v>
      </c>
      <c r="C10" s="2" t="s">
        <v>47</v>
      </c>
    </row>
    <row r="11" spans="2:7" ht="15" thickBot="1" x14ac:dyDescent="0.35">
      <c r="B11" s="2" t="s">
        <v>6</v>
      </c>
      <c r="C11" s="2" t="s">
        <v>7</v>
      </c>
    </row>
    <row r="12" spans="2:7" ht="15" thickBot="1" x14ac:dyDescent="0.35">
      <c r="B12" s="2" t="s">
        <v>8</v>
      </c>
      <c r="C12" s="2" t="s">
        <v>48</v>
      </c>
    </row>
    <row r="13" spans="2:7" ht="15" thickBot="1" x14ac:dyDescent="0.35">
      <c r="B13" s="2" t="s">
        <v>9</v>
      </c>
      <c r="C13" s="2" t="s">
        <v>49</v>
      </c>
    </row>
    <row r="14" spans="2:7" ht="15" thickBot="1" x14ac:dyDescent="0.35">
      <c r="B14" s="2" t="s">
        <v>10</v>
      </c>
      <c r="C14" s="2" t="s">
        <v>50</v>
      </c>
    </row>
    <row r="15" spans="2:7" ht="15" thickBot="1" x14ac:dyDescent="0.35">
      <c r="B15" s="2" t="s">
        <v>11</v>
      </c>
      <c r="C15" s="2" t="s">
        <v>51</v>
      </c>
    </row>
    <row r="16" spans="2:7" ht="15" thickBot="1" x14ac:dyDescent="0.35">
      <c r="B16" s="2" t="s">
        <v>12</v>
      </c>
      <c r="C16" s="2" t="s">
        <v>52</v>
      </c>
    </row>
    <row r="17" spans="2:3" ht="15" thickBot="1" x14ac:dyDescent="0.35">
      <c r="B17" s="2" t="s">
        <v>13</v>
      </c>
      <c r="C17" s="2" t="s">
        <v>53</v>
      </c>
    </row>
    <row r="18" spans="2:3" ht="15" thickBot="1" x14ac:dyDescent="0.35">
      <c r="B18" s="2" t="s">
        <v>14</v>
      </c>
      <c r="C18" s="2" t="s">
        <v>54</v>
      </c>
    </row>
    <row r="19" spans="2:3" ht="15" thickBot="1" x14ac:dyDescent="0.35">
      <c r="B19" s="2" t="s">
        <v>15</v>
      </c>
      <c r="C19" s="2" t="s">
        <v>55</v>
      </c>
    </row>
    <row r="20" spans="2:3" ht="15" thickBot="1" x14ac:dyDescent="0.35">
      <c r="B20" s="2" t="s">
        <v>16</v>
      </c>
      <c r="C20" s="2" t="s">
        <v>17</v>
      </c>
    </row>
    <row r="21" spans="2:3" ht="15" thickBot="1" x14ac:dyDescent="0.35">
      <c r="B21" s="2" t="s">
        <v>18</v>
      </c>
      <c r="C21" s="2" t="s">
        <v>56</v>
      </c>
    </row>
    <row r="22" spans="2:3" ht="15" thickBot="1" x14ac:dyDescent="0.35">
      <c r="B22" s="2" t="s">
        <v>19</v>
      </c>
      <c r="C22" s="2" t="s">
        <v>57</v>
      </c>
    </row>
    <row r="23" spans="2:3" ht="15" thickBot="1" x14ac:dyDescent="0.35">
      <c r="B23" s="2" t="s">
        <v>20</v>
      </c>
      <c r="C23" s="2" t="s">
        <v>58</v>
      </c>
    </row>
    <row r="24" spans="2:3" ht="15" thickBot="1" x14ac:dyDescent="0.35">
      <c r="B24" s="2" t="s">
        <v>21</v>
      </c>
      <c r="C24" s="2" t="s">
        <v>59</v>
      </c>
    </row>
    <row r="25" spans="2:3" ht="15" thickBot="1" x14ac:dyDescent="0.35">
      <c r="B25" s="2" t="s">
        <v>22</v>
      </c>
      <c r="C25" s="2" t="s">
        <v>23</v>
      </c>
    </row>
    <row r="26" spans="2:3" ht="15" thickBot="1" x14ac:dyDescent="0.35">
      <c r="B26" s="2" t="s">
        <v>24</v>
      </c>
      <c r="C26" s="2" t="s">
        <v>60</v>
      </c>
    </row>
    <row r="27" spans="2:3" ht="15" thickBot="1" x14ac:dyDescent="0.35">
      <c r="B27" s="2" t="s">
        <v>25</v>
      </c>
      <c r="C27" s="2" t="s">
        <v>61</v>
      </c>
    </row>
    <row r="28" spans="2:3" ht="15" thickBot="1" x14ac:dyDescent="0.35">
      <c r="B28" s="2" t="s">
        <v>26</v>
      </c>
      <c r="C28" s="2" t="s">
        <v>62</v>
      </c>
    </row>
    <row r="29" spans="2:3" ht="15" thickBot="1" x14ac:dyDescent="0.35">
      <c r="B29" s="2" t="s">
        <v>27</v>
      </c>
      <c r="C29" s="2" t="s">
        <v>63</v>
      </c>
    </row>
    <row r="30" spans="2:3" ht="15" thickBot="1" x14ac:dyDescent="0.35">
      <c r="B30" s="2" t="s">
        <v>28</v>
      </c>
      <c r="C30" s="2" t="s">
        <v>64</v>
      </c>
    </row>
    <row r="31" spans="2:3" ht="15" thickBot="1" x14ac:dyDescent="0.35">
      <c r="B31" s="2" t="s">
        <v>29</v>
      </c>
      <c r="C31" s="2" t="s">
        <v>65</v>
      </c>
    </row>
    <row r="32" spans="2:3" ht="15" thickBot="1" x14ac:dyDescent="0.35">
      <c r="B32" s="2" t="s">
        <v>30</v>
      </c>
      <c r="C32" s="2" t="s">
        <v>66</v>
      </c>
    </row>
    <row r="33" spans="2:3" ht="15" thickBot="1" x14ac:dyDescent="0.35">
      <c r="B33" s="2" t="s">
        <v>31</v>
      </c>
      <c r="C33" s="2" t="s">
        <v>67</v>
      </c>
    </row>
    <row r="34" spans="2:3" ht="15" thickBot="1" x14ac:dyDescent="0.35">
      <c r="B34" s="2" t="s">
        <v>32</v>
      </c>
      <c r="C34" s="2" t="s">
        <v>68</v>
      </c>
    </row>
    <row r="35" spans="2:3" ht="15" thickBot="1" x14ac:dyDescent="0.35">
      <c r="B35" s="2" t="s">
        <v>33</v>
      </c>
      <c r="C35" s="2" t="s">
        <v>69</v>
      </c>
    </row>
    <row r="36" spans="2:3" ht="15" thickBot="1" x14ac:dyDescent="0.35">
      <c r="B36" s="2" t="s">
        <v>34</v>
      </c>
      <c r="C36" s="2" t="s">
        <v>70</v>
      </c>
    </row>
    <row r="37" spans="2:3" ht="15" thickBot="1" x14ac:dyDescent="0.35">
      <c r="B37" s="2" t="s">
        <v>35</v>
      </c>
      <c r="C37" s="2" t="s">
        <v>71</v>
      </c>
    </row>
    <row r="38" spans="2:3" ht="15" thickBot="1" x14ac:dyDescent="0.35">
      <c r="B38" s="2" t="s">
        <v>36</v>
      </c>
      <c r="C38" s="2" t="s">
        <v>72</v>
      </c>
    </row>
    <row r="39" spans="2:3" ht="15" thickBot="1" x14ac:dyDescent="0.35">
      <c r="B39" s="2" t="s">
        <v>37</v>
      </c>
      <c r="C39" s="2" t="s">
        <v>73</v>
      </c>
    </row>
    <row r="40" spans="2:3" ht="15" thickBot="1" x14ac:dyDescent="0.35">
      <c r="B40" s="2" t="s">
        <v>38</v>
      </c>
      <c r="C40" s="2" t="s">
        <v>74</v>
      </c>
    </row>
    <row r="41" spans="2:3" ht="15" thickBot="1" x14ac:dyDescent="0.35">
      <c r="B41" s="2" t="s">
        <v>39</v>
      </c>
      <c r="C41" s="2" t="s">
        <v>75</v>
      </c>
    </row>
    <row r="42" spans="2:3" ht="15" thickBot="1" x14ac:dyDescent="0.35">
      <c r="B42" s="2" t="s">
        <v>40</v>
      </c>
      <c r="C42" s="2" t="s">
        <v>76</v>
      </c>
    </row>
    <row r="43" spans="2:3" ht="15" thickBot="1" x14ac:dyDescent="0.35">
      <c r="B43" s="2" t="s">
        <v>41</v>
      </c>
      <c r="C43" s="2" t="s">
        <v>77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DG30"/>
  <sheetViews>
    <sheetView topLeftCell="CT1" zoomScale="80" zoomScaleNormal="80" workbookViewId="0">
      <selection activeCell="DF3" sqref="DF3:DG7"/>
    </sheetView>
  </sheetViews>
  <sheetFormatPr defaultRowHeight="14.4" x14ac:dyDescent="0.3"/>
  <cols>
    <col min="1" max="1" width="15.21875" bestFit="1" customWidth="1"/>
    <col min="3" max="3" width="12.77734375" bestFit="1" customWidth="1"/>
    <col min="5" max="5" width="14" bestFit="1" customWidth="1"/>
    <col min="7" max="7" width="16.21875" bestFit="1" customWidth="1"/>
    <col min="9" max="9" width="19" bestFit="1" customWidth="1"/>
    <col min="11" max="11" width="24.33203125" bestFit="1" customWidth="1"/>
    <col min="12" max="12" width="12.77734375" bestFit="1" customWidth="1"/>
    <col min="14" max="14" width="23.21875" bestFit="1" customWidth="1"/>
    <col min="15" max="15" width="19" bestFit="1" customWidth="1"/>
    <col min="17" max="17" width="24.33203125" bestFit="1" customWidth="1"/>
    <col min="18" max="18" width="14" bestFit="1" customWidth="1"/>
    <col min="20" max="20" width="23.21875" bestFit="1" customWidth="1"/>
    <col min="21" max="21" width="16.21875" bestFit="1" customWidth="1"/>
    <col min="23" max="23" width="23.21875" bestFit="1" customWidth="1"/>
    <col min="24" max="24" width="12.77734375" bestFit="1" customWidth="1"/>
    <col min="26" max="26" width="21.88671875" bestFit="1" customWidth="1"/>
    <col min="28" max="28" width="23.21875" bestFit="1" customWidth="1"/>
    <col min="29" max="29" width="21.88671875" bestFit="1" customWidth="1"/>
    <col min="30" max="30" width="10.44140625" customWidth="1"/>
    <col min="31" max="31" width="23.21875" bestFit="1" customWidth="1"/>
    <col min="32" max="32" width="14" bestFit="1" customWidth="1"/>
    <col min="33" max="33" width="16" bestFit="1" customWidth="1"/>
    <col min="34" max="34" width="8.6640625" customWidth="1"/>
    <col min="35" max="35" width="23.21875" bestFit="1" customWidth="1"/>
    <col min="36" max="36" width="24.33203125" bestFit="1" customWidth="1"/>
    <col min="37" max="37" width="16.33203125" bestFit="1" customWidth="1"/>
    <col min="38" max="38" width="20" bestFit="1" customWidth="1"/>
    <col min="39" max="39" width="8.5546875" bestFit="1" customWidth="1"/>
    <col min="40" max="40" width="21.33203125" bestFit="1" customWidth="1"/>
    <col min="41" max="41" width="16.21875" bestFit="1" customWidth="1"/>
    <col min="42" max="42" width="16.77734375" bestFit="1" customWidth="1"/>
    <col min="43" max="43" width="14.33203125" bestFit="1" customWidth="1"/>
    <col min="44" max="44" width="19.33203125" bestFit="1" customWidth="1"/>
    <col min="45" max="45" width="11" bestFit="1" customWidth="1"/>
    <col min="47" max="47" width="23.21875" bestFit="1" customWidth="1"/>
    <col min="48" max="48" width="16.33203125" bestFit="1" customWidth="1"/>
    <col min="49" max="49" width="5" bestFit="1" customWidth="1"/>
    <col min="50" max="50" width="6.6640625" bestFit="1" customWidth="1"/>
    <col min="51" max="51" width="7.6640625" bestFit="1" customWidth="1"/>
    <col min="52" max="52" width="11" bestFit="1" customWidth="1"/>
    <col min="53" max="53" width="12.21875" bestFit="1" customWidth="1"/>
    <col min="54" max="54" width="23.21875" bestFit="1" customWidth="1"/>
    <col min="55" max="55" width="16.21875" bestFit="1" customWidth="1"/>
    <col min="56" max="56" width="12.77734375" bestFit="1" customWidth="1"/>
    <col min="57" max="57" width="11.6640625" customWidth="1"/>
    <col min="59" max="59" width="23.21875" bestFit="1" customWidth="1"/>
    <col min="60" max="60" width="16.33203125" bestFit="1" customWidth="1"/>
    <col min="61" max="61" width="12.77734375" bestFit="1" customWidth="1"/>
    <col min="62" max="62" width="14.44140625" bestFit="1" customWidth="1"/>
    <col min="63" max="63" width="12.77734375" bestFit="1" customWidth="1"/>
    <col min="64" max="64" width="19.33203125" bestFit="1" customWidth="1"/>
    <col min="65" max="65" width="17.6640625" bestFit="1" customWidth="1"/>
    <col min="66" max="66" width="11.33203125" customWidth="1"/>
    <col min="67" max="67" width="7.88671875" bestFit="1" customWidth="1"/>
    <col min="68" max="68" width="8.44140625" customWidth="1"/>
    <col min="69" max="69" width="11.21875" bestFit="1" customWidth="1"/>
    <col min="70" max="70" width="11" bestFit="1" customWidth="1"/>
    <col min="71" max="71" width="13.33203125" bestFit="1" customWidth="1"/>
    <col min="72" max="72" width="15.21875" bestFit="1" customWidth="1"/>
    <col min="74" max="74" width="11.21875" bestFit="1" customWidth="1"/>
    <col min="76" max="76" width="16.33203125" bestFit="1" customWidth="1"/>
    <col min="77" max="77" width="15.21875" bestFit="1" customWidth="1"/>
    <col min="79" max="79" width="13.33203125" bestFit="1" customWidth="1"/>
    <col min="80" max="80" width="15.21875" bestFit="1" customWidth="1"/>
    <col min="82" max="82" width="13.33203125" bestFit="1" customWidth="1"/>
    <col min="83" max="83" width="15.21875" bestFit="1" customWidth="1"/>
    <col min="85" max="85" width="13.33203125" bestFit="1" customWidth="1"/>
    <col min="86" max="86" width="15.21875" bestFit="1" customWidth="1"/>
    <col min="88" max="88" width="13.33203125" bestFit="1" customWidth="1"/>
    <col min="89" max="89" width="15.21875" bestFit="1" customWidth="1"/>
    <col min="91" max="91" width="13.33203125" bestFit="1" customWidth="1"/>
    <col min="92" max="92" width="12.77734375" bestFit="1" customWidth="1"/>
    <col min="94" max="94" width="13.33203125" bestFit="1" customWidth="1"/>
    <col min="95" max="95" width="12.77734375" bestFit="1" customWidth="1"/>
    <col min="97" max="97" width="15.21875" bestFit="1" customWidth="1"/>
    <col min="98" max="98" width="16.33203125" bestFit="1" customWidth="1"/>
    <col min="99" max="99" width="7" bestFit="1" customWidth="1"/>
    <col min="100" max="100" width="11" bestFit="1" customWidth="1"/>
    <col min="102" max="102" width="16.21875" bestFit="1" customWidth="1"/>
    <col min="103" max="103" width="16.33203125" bestFit="1" customWidth="1"/>
    <col min="104" max="104" width="7" bestFit="1" customWidth="1"/>
    <col min="105" max="105" width="11" bestFit="1" customWidth="1"/>
    <col min="107" max="107" width="13.33203125" bestFit="1" customWidth="1"/>
    <col min="108" max="108" width="12.77734375" bestFit="1" customWidth="1"/>
    <col min="109" max="109" width="14" bestFit="1" customWidth="1"/>
    <col min="110" max="110" width="13.33203125" bestFit="1" customWidth="1"/>
    <col min="111" max="111" width="19" bestFit="1" customWidth="1"/>
  </cols>
  <sheetData>
    <row r="2" spans="1:111" x14ac:dyDescent="0.3">
      <c r="A2" t="s">
        <v>80</v>
      </c>
      <c r="C2" t="s">
        <v>81</v>
      </c>
      <c r="E2" t="s">
        <v>82</v>
      </c>
      <c r="G2" t="s">
        <v>83</v>
      </c>
      <c r="I2" t="s">
        <v>84</v>
      </c>
      <c r="K2" s="6" t="s">
        <v>85</v>
      </c>
      <c r="L2" t="s">
        <v>81</v>
      </c>
      <c r="N2" s="6" t="s">
        <v>85</v>
      </c>
      <c r="O2" t="s">
        <v>84</v>
      </c>
      <c r="Q2" s="6" t="s">
        <v>85</v>
      </c>
      <c r="R2" t="s">
        <v>82</v>
      </c>
      <c r="T2" s="6" t="s">
        <v>85</v>
      </c>
      <c r="U2" t="s">
        <v>83</v>
      </c>
      <c r="W2" s="6" t="s">
        <v>85</v>
      </c>
      <c r="X2" t="s">
        <v>81</v>
      </c>
      <c r="Z2" t="s">
        <v>98</v>
      </c>
      <c r="AB2" s="6" t="s">
        <v>85</v>
      </c>
      <c r="AC2" t="s">
        <v>98</v>
      </c>
      <c r="AE2" s="6" t="s">
        <v>85</v>
      </c>
      <c r="AF2" t="s">
        <v>82</v>
      </c>
      <c r="AI2" s="6" t="s">
        <v>99</v>
      </c>
      <c r="AJ2" s="6" t="s">
        <v>100</v>
      </c>
      <c r="AU2" s="6" t="s">
        <v>81</v>
      </c>
      <c r="AV2" s="6" t="s">
        <v>100</v>
      </c>
      <c r="BB2" s="6" t="s">
        <v>85</v>
      </c>
      <c r="BC2" t="s">
        <v>83</v>
      </c>
      <c r="BD2" t="s">
        <v>81</v>
      </c>
      <c r="BH2" s="6" t="s">
        <v>100</v>
      </c>
      <c r="BO2" t="s">
        <v>439</v>
      </c>
      <c r="BQ2" t="s">
        <v>440</v>
      </c>
      <c r="BS2" s="6" t="s">
        <v>85</v>
      </c>
      <c r="BT2" t="s">
        <v>80</v>
      </c>
      <c r="BV2" t="s">
        <v>440</v>
      </c>
      <c r="BX2" s="6" t="s">
        <v>85</v>
      </c>
      <c r="BY2" t="s">
        <v>80</v>
      </c>
      <c r="CA2" s="6" t="s">
        <v>85</v>
      </c>
      <c r="CB2" t="s">
        <v>80</v>
      </c>
      <c r="CD2" s="6" t="s">
        <v>85</v>
      </c>
      <c r="CE2" t="s">
        <v>80</v>
      </c>
      <c r="CG2" s="6" t="s">
        <v>85</v>
      </c>
      <c r="CH2" t="s">
        <v>80</v>
      </c>
      <c r="CJ2" s="6" t="s">
        <v>85</v>
      </c>
      <c r="CK2" t="s">
        <v>80</v>
      </c>
      <c r="CM2" s="6" t="s">
        <v>85</v>
      </c>
      <c r="CN2" t="s">
        <v>81</v>
      </c>
      <c r="CP2" s="6" t="s">
        <v>85</v>
      </c>
      <c r="CQ2" t="s">
        <v>81</v>
      </c>
      <c r="CS2" s="6" t="s">
        <v>80</v>
      </c>
      <c r="CT2" s="6" t="s">
        <v>100</v>
      </c>
      <c r="CX2" s="6" t="s">
        <v>80</v>
      </c>
      <c r="CY2" s="6" t="s">
        <v>100</v>
      </c>
      <c r="DC2" s="6" t="s">
        <v>85</v>
      </c>
      <c r="DD2" t="s">
        <v>81</v>
      </c>
      <c r="DF2" s="6" t="s">
        <v>85</v>
      </c>
      <c r="DG2" t="s">
        <v>84</v>
      </c>
    </row>
    <row r="3" spans="1:111" x14ac:dyDescent="0.3">
      <c r="A3" s="5">
        <v>1480</v>
      </c>
      <c r="C3" s="8">
        <v>0.16081081081081081</v>
      </c>
      <c r="E3" s="8">
        <v>0.28243243243243243</v>
      </c>
      <c r="G3" s="7">
        <v>2.7297297297297298</v>
      </c>
      <c r="I3" s="5">
        <v>6504.985810810811</v>
      </c>
      <c r="K3" s="9" t="s">
        <v>91</v>
      </c>
      <c r="L3" s="8">
        <v>2.5000000000000001E-2</v>
      </c>
      <c r="N3" s="9" t="s">
        <v>87</v>
      </c>
      <c r="O3" s="5">
        <v>6654.5079365079364</v>
      </c>
      <c r="Q3" s="9" t="s">
        <v>92</v>
      </c>
      <c r="R3" s="8">
        <v>0.33105802047781568</v>
      </c>
      <c r="T3" s="9" t="s">
        <v>87</v>
      </c>
      <c r="U3" s="7">
        <v>2.7738095238095237</v>
      </c>
      <c r="W3" s="9" t="s">
        <v>97</v>
      </c>
      <c r="X3" s="8">
        <v>0.20666666666666667</v>
      </c>
      <c r="Z3" s="7">
        <v>3.1533783783783784</v>
      </c>
      <c r="AB3" s="9" t="s">
        <v>87</v>
      </c>
      <c r="AC3" s="7">
        <v>3.1428571428571428</v>
      </c>
      <c r="AE3" s="9" t="s">
        <v>87</v>
      </c>
      <c r="AF3" s="8">
        <v>0.26984126984126983</v>
      </c>
      <c r="AI3" s="6" t="s">
        <v>85</v>
      </c>
      <c r="AJ3" t="s">
        <v>86</v>
      </c>
      <c r="AK3" t="s">
        <v>87</v>
      </c>
      <c r="AL3" t="s">
        <v>88</v>
      </c>
      <c r="AM3" t="s">
        <v>89</v>
      </c>
      <c r="AN3" t="s">
        <v>90</v>
      </c>
      <c r="AO3" t="s">
        <v>91</v>
      </c>
      <c r="AP3" t="s">
        <v>92</v>
      </c>
      <c r="AQ3" t="s">
        <v>93</v>
      </c>
      <c r="AR3" t="s">
        <v>94</v>
      </c>
      <c r="AS3" t="s">
        <v>95</v>
      </c>
      <c r="AU3" s="6" t="s">
        <v>85</v>
      </c>
      <c r="AV3" t="s">
        <v>101</v>
      </c>
      <c r="AW3" t="s">
        <v>102</v>
      </c>
      <c r="AX3" t="s">
        <v>103</v>
      </c>
      <c r="AY3" t="s">
        <v>104</v>
      </c>
      <c r="AZ3" t="s">
        <v>95</v>
      </c>
      <c r="BB3" s="9" t="s">
        <v>87</v>
      </c>
      <c r="BC3" s="7">
        <v>2.7738095238095237</v>
      </c>
      <c r="BD3" s="8">
        <v>0.19047619047619047</v>
      </c>
      <c r="BH3" t="s">
        <v>107</v>
      </c>
      <c r="BJ3" t="s">
        <v>108</v>
      </c>
      <c r="BL3" t="s">
        <v>105</v>
      </c>
      <c r="BM3" t="s">
        <v>106</v>
      </c>
      <c r="BO3" s="5">
        <v>36.917567567567566</v>
      </c>
      <c r="BQ3" s="5">
        <v>7.0094594594594595</v>
      </c>
      <c r="BS3" s="9" t="s">
        <v>156</v>
      </c>
      <c r="BT3" s="5">
        <v>591</v>
      </c>
      <c r="BV3" s="5">
        <v>7.0094594594594595</v>
      </c>
      <c r="BX3" s="9" t="s">
        <v>87</v>
      </c>
      <c r="BY3" s="5">
        <v>27</v>
      </c>
      <c r="CA3" s="9" t="s">
        <v>109</v>
      </c>
      <c r="CB3" s="5">
        <v>123</v>
      </c>
      <c r="CD3" s="9">
        <v>1</v>
      </c>
      <c r="CE3" s="5">
        <v>545</v>
      </c>
      <c r="CG3" s="9" t="s">
        <v>156</v>
      </c>
      <c r="CH3" s="5">
        <v>591</v>
      </c>
      <c r="CJ3" s="9" t="s">
        <v>107</v>
      </c>
      <c r="CK3" s="5">
        <v>1242</v>
      </c>
      <c r="CM3" s="9" t="s">
        <v>102</v>
      </c>
      <c r="CN3" s="8">
        <v>3.7593984962406013E-2</v>
      </c>
      <c r="CP3" s="9" t="s">
        <v>442</v>
      </c>
      <c r="CQ3" s="8">
        <v>0.2982456140350877</v>
      </c>
      <c r="CS3" s="6" t="s">
        <v>85</v>
      </c>
      <c r="CT3" t="s">
        <v>107</v>
      </c>
      <c r="CU3" t="s">
        <v>108</v>
      </c>
      <c r="CV3" t="s">
        <v>95</v>
      </c>
      <c r="CX3" s="6" t="s">
        <v>85</v>
      </c>
      <c r="CY3" t="s">
        <v>107</v>
      </c>
      <c r="CZ3" t="s">
        <v>108</v>
      </c>
      <c r="DA3" t="s">
        <v>95</v>
      </c>
      <c r="DC3" s="9" t="s">
        <v>109</v>
      </c>
      <c r="DD3" s="8">
        <v>0.35772357723577236</v>
      </c>
      <c r="DF3" s="9">
        <v>1</v>
      </c>
      <c r="DG3" s="5">
        <v>2789.075229357798</v>
      </c>
    </row>
    <row r="4" spans="1:111" x14ac:dyDescent="0.3">
      <c r="K4" s="9" t="s">
        <v>89</v>
      </c>
      <c r="L4" s="8">
        <v>4.9019607843137254E-2</v>
      </c>
      <c r="N4" s="9" t="s">
        <v>96</v>
      </c>
      <c r="O4" s="5">
        <v>6280.3650465356777</v>
      </c>
      <c r="Q4" s="9" t="s">
        <v>93</v>
      </c>
      <c r="R4" s="8">
        <v>0.28875379939209728</v>
      </c>
      <c r="T4" s="9" t="s">
        <v>96</v>
      </c>
      <c r="U4" s="7">
        <v>2.7238883143743537</v>
      </c>
      <c r="W4" s="9" t="s">
        <v>87</v>
      </c>
      <c r="X4" s="8">
        <v>0.19047619047619047</v>
      </c>
      <c r="AB4" s="9" t="s">
        <v>96</v>
      </c>
      <c r="AC4" s="7">
        <v>3.1623578076525338</v>
      </c>
      <c r="AE4" s="9" t="s">
        <v>96</v>
      </c>
      <c r="AF4" s="8">
        <v>0.28128231644260598</v>
      </c>
      <c r="AI4" s="9" t="s">
        <v>87</v>
      </c>
      <c r="AJ4" s="5"/>
      <c r="AK4" s="5">
        <v>52</v>
      </c>
      <c r="AL4" s="5"/>
      <c r="AM4" s="5">
        <v>11</v>
      </c>
      <c r="AN4" s="5"/>
      <c r="AO4" s="5"/>
      <c r="AP4" s="5"/>
      <c r="AQ4" s="5"/>
      <c r="AR4" s="5"/>
      <c r="AS4" s="5">
        <v>63</v>
      </c>
      <c r="AU4" s="9" t="s">
        <v>87</v>
      </c>
      <c r="AV4" s="8">
        <v>0.33333333333333331</v>
      </c>
      <c r="AW4" s="8"/>
      <c r="AX4" s="8">
        <v>7.1428571428571425E-2</v>
      </c>
      <c r="AY4" s="8">
        <v>0.27777777777777779</v>
      </c>
      <c r="AZ4" s="8">
        <v>0.19047619047619047</v>
      </c>
      <c r="BB4" s="9" t="s">
        <v>96</v>
      </c>
      <c r="BC4" s="7">
        <v>2.7238883143743537</v>
      </c>
      <c r="BD4" s="8">
        <v>0.13753877973112719</v>
      </c>
      <c r="BG4" s="6" t="s">
        <v>85</v>
      </c>
      <c r="BH4" t="s">
        <v>99</v>
      </c>
      <c r="BI4" t="s">
        <v>81</v>
      </c>
      <c r="BJ4" t="s">
        <v>99</v>
      </c>
      <c r="BK4" t="s">
        <v>81</v>
      </c>
      <c r="BS4" s="9" t="s">
        <v>161</v>
      </c>
      <c r="BT4" s="5">
        <v>889</v>
      </c>
      <c r="BX4" s="9" t="s">
        <v>166</v>
      </c>
      <c r="BY4" s="5">
        <v>607</v>
      </c>
      <c r="CA4" s="9" t="s">
        <v>110</v>
      </c>
      <c r="CB4" s="5">
        <v>611</v>
      </c>
      <c r="CD4" s="9">
        <v>2</v>
      </c>
      <c r="CE4" s="5">
        <v>539</v>
      </c>
      <c r="CG4" s="9" t="s">
        <v>161</v>
      </c>
      <c r="CH4" s="5">
        <v>889</v>
      </c>
      <c r="CJ4" s="9" t="s">
        <v>108</v>
      </c>
      <c r="CK4" s="5">
        <v>238</v>
      </c>
      <c r="CM4" s="9" t="s">
        <v>103</v>
      </c>
      <c r="CN4" s="8">
        <v>0.11036036036036036</v>
      </c>
      <c r="CP4" s="9" t="s">
        <v>445</v>
      </c>
      <c r="CQ4" s="8">
        <v>0.13895216400911162</v>
      </c>
      <c r="CS4" s="9" t="s">
        <v>107</v>
      </c>
      <c r="CT4" s="13">
        <v>0.89642184557438798</v>
      </c>
      <c r="CU4" s="13">
        <v>0.10357815442561205</v>
      </c>
      <c r="CV4" s="13">
        <v>1</v>
      </c>
      <c r="CX4" s="9" t="s">
        <v>160</v>
      </c>
      <c r="CY4" s="13">
        <v>0.92052980132450335</v>
      </c>
      <c r="CZ4" s="13">
        <v>7.9470198675496692E-2</v>
      </c>
      <c r="DA4" s="13">
        <v>1</v>
      </c>
      <c r="DC4" s="9" t="s">
        <v>110</v>
      </c>
      <c r="DD4" s="8">
        <v>0.18985270049099837</v>
      </c>
      <c r="DF4" s="9">
        <v>2</v>
      </c>
      <c r="DG4" s="5">
        <v>5504.0055658627089</v>
      </c>
    </row>
    <row r="5" spans="1:111" x14ac:dyDescent="0.3">
      <c r="A5">
        <f>GETPIVOTDATA("[Measures].[Total Employees]",$A$2)</f>
        <v>1480</v>
      </c>
      <c r="C5" s="10">
        <f>GETPIVOTDATA("[Measures].[Attrition Rate]",$C$2)</f>
        <v>0.16081081081081081</v>
      </c>
      <c r="E5" s="10">
        <f>GETPIVOTDATA("[Measures].[Overtime Rate ]",$E$2)</f>
        <v>0.28243243243243243</v>
      </c>
      <c r="G5" s="7">
        <f>GETPIVOTDATA("[Measures].[Satisfaction Score]",$G$2)</f>
        <v>2.7297297297297298</v>
      </c>
      <c r="I5" s="5">
        <f>GETPIVOTDATA("[Measures].[Avg Monthly Income]",$I$2)</f>
        <v>6504.985810810811</v>
      </c>
      <c r="K5" s="9" t="s">
        <v>90</v>
      </c>
      <c r="L5" s="8">
        <v>6.8027210884353748E-2</v>
      </c>
      <c r="N5" s="9" t="s">
        <v>97</v>
      </c>
      <c r="O5" s="5">
        <v>6966.7377777777774</v>
      </c>
      <c r="Q5" s="9" t="s">
        <v>91</v>
      </c>
      <c r="R5" s="8">
        <v>0.28749999999999998</v>
      </c>
      <c r="T5" s="9" t="s">
        <v>97</v>
      </c>
      <c r="U5" s="7">
        <v>2.7361111111111112</v>
      </c>
      <c r="W5" s="9" t="s">
        <v>96</v>
      </c>
      <c r="X5" s="8">
        <v>0.13753877973112719</v>
      </c>
      <c r="Z5" s="7">
        <f>GETPIVOTDATA("[Measures].[Avg Performance Rating]",$Z$2)</f>
        <v>3.1533783783783784</v>
      </c>
      <c r="AB5" s="9" t="s">
        <v>97</v>
      </c>
      <c r="AC5" s="7">
        <v>3.1355555555555554</v>
      </c>
      <c r="AE5" s="9" t="s">
        <v>97</v>
      </c>
      <c r="AF5" s="8">
        <v>0.28666666666666668</v>
      </c>
      <c r="AI5" s="9" t="s">
        <v>96</v>
      </c>
      <c r="AJ5" s="5">
        <v>132</v>
      </c>
      <c r="AK5" s="5"/>
      <c r="AL5" s="5">
        <v>261</v>
      </c>
      <c r="AM5" s="5">
        <v>54</v>
      </c>
      <c r="AN5" s="5">
        <v>147</v>
      </c>
      <c r="AO5" s="5">
        <v>80</v>
      </c>
      <c r="AP5" s="5">
        <v>293</v>
      </c>
      <c r="AQ5" s="5"/>
      <c r="AR5" s="5"/>
      <c r="AS5" s="5">
        <v>967</v>
      </c>
      <c r="AU5" s="9" t="s">
        <v>96</v>
      </c>
      <c r="AV5" s="8">
        <v>0.08</v>
      </c>
      <c r="AW5" s="8">
        <v>3.2608695652173912E-2</v>
      </c>
      <c r="AX5" s="8">
        <v>5.4545454545454543E-2</v>
      </c>
      <c r="AY5" s="8">
        <v>0.1981981981981982</v>
      </c>
      <c r="AZ5" s="8">
        <v>0.13753877973112719</v>
      </c>
      <c r="BB5" s="9" t="s">
        <v>97</v>
      </c>
      <c r="BC5" s="7">
        <v>2.7361111111111112</v>
      </c>
      <c r="BD5" s="8">
        <v>0.20666666666666667</v>
      </c>
      <c r="BG5" s="9" t="s">
        <v>87</v>
      </c>
      <c r="BH5" s="5">
        <v>46</v>
      </c>
      <c r="BI5" s="8">
        <v>0.15217391304347827</v>
      </c>
      <c r="BJ5" s="5">
        <v>17</v>
      </c>
      <c r="BK5" s="8">
        <v>0.29411764705882354</v>
      </c>
      <c r="BL5" s="5">
        <v>63</v>
      </c>
      <c r="BM5" s="5">
        <v>0.19047619047619047</v>
      </c>
      <c r="BO5" s="5">
        <f>GETPIVOTDATA("[Measures].[Avg Age]",$BO$2)</f>
        <v>36.917567567567566</v>
      </c>
      <c r="BQ5" s="5">
        <f>GETPIVOTDATA("[Measures].[Avg. Tenure]",$BQ$2)</f>
        <v>7.0094594594594595</v>
      </c>
      <c r="BS5" s="9" t="s">
        <v>95</v>
      </c>
      <c r="BT5" s="5">
        <v>1480</v>
      </c>
      <c r="BX5" s="9" t="s">
        <v>441</v>
      </c>
      <c r="BY5" s="5">
        <v>161</v>
      </c>
      <c r="CA5" s="9" t="s">
        <v>111</v>
      </c>
      <c r="CB5" s="5">
        <v>471</v>
      </c>
      <c r="CD5" s="9">
        <v>3</v>
      </c>
      <c r="CE5" s="5">
        <v>220</v>
      </c>
      <c r="CG5" s="9" t="s">
        <v>95</v>
      </c>
      <c r="CH5" s="5">
        <v>1480</v>
      </c>
      <c r="CJ5" s="9" t="s">
        <v>95</v>
      </c>
      <c r="CK5" s="5">
        <v>1480</v>
      </c>
      <c r="CM5" s="9" t="s">
        <v>101</v>
      </c>
      <c r="CN5" s="8">
        <v>0.14000000000000001</v>
      </c>
      <c r="CP5" s="9" t="s">
        <v>446</v>
      </c>
      <c r="CQ5" s="8">
        <v>0.12168141592920353</v>
      </c>
      <c r="CS5" s="9" t="s">
        <v>108</v>
      </c>
      <c r="CT5" s="13">
        <v>0.69377990430622005</v>
      </c>
      <c r="CU5" s="13">
        <v>0.30622009569377989</v>
      </c>
      <c r="CV5" s="13">
        <v>1</v>
      </c>
      <c r="CX5" s="9" t="s">
        <v>171</v>
      </c>
      <c r="CY5" s="13">
        <v>0.75268817204301075</v>
      </c>
      <c r="CZ5" s="13">
        <v>0.24731182795698925</v>
      </c>
      <c r="DA5" s="13">
        <v>1</v>
      </c>
      <c r="DC5" s="9" t="s">
        <v>111</v>
      </c>
      <c r="DD5" s="8">
        <v>9.1295116772823773E-2</v>
      </c>
      <c r="DF5" s="9">
        <v>3</v>
      </c>
      <c r="DG5" s="5">
        <v>9822.7545454545452</v>
      </c>
    </row>
    <row r="6" spans="1:111" x14ac:dyDescent="0.3">
      <c r="K6" s="9" t="s">
        <v>86</v>
      </c>
      <c r="L6" s="8">
        <v>6.8181818181818177E-2</v>
      </c>
      <c r="N6" s="9" t="s">
        <v>95</v>
      </c>
      <c r="O6" s="5">
        <v>6504.985810810811</v>
      </c>
      <c r="Q6" s="9" t="s">
        <v>94</v>
      </c>
      <c r="R6" s="8">
        <v>0.2857142857142857</v>
      </c>
      <c r="T6" s="9" t="s">
        <v>95</v>
      </c>
      <c r="U6" s="7">
        <v>2.7297297297297298</v>
      </c>
      <c r="W6" s="9" t="s">
        <v>95</v>
      </c>
      <c r="X6" s="8">
        <v>0.16081081081081081</v>
      </c>
      <c r="AB6" s="9" t="s">
        <v>95</v>
      </c>
      <c r="AC6" s="7">
        <v>3.1533783783783784</v>
      </c>
      <c r="AE6" s="9" t="s">
        <v>95</v>
      </c>
      <c r="AF6" s="7">
        <v>0.28243243243243243</v>
      </c>
      <c r="AI6" s="9" t="s">
        <v>97</v>
      </c>
      <c r="AJ6" s="5"/>
      <c r="AK6" s="5"/>
      <c r="AL6" s="5"/>
      <c r="AM6" s="5">
        <v>37</v>
      </c>
      <c r="AN6" s="5"/>
      <c r="AO6" s="5"/>
      <c r="AP6" s="5"/>
      <c r="AQ6" s="5">
        <v>329</v>
      </c>
      <c r="AR6" s="5">
        <v>84</v>
      </c>
      <c r="AS6" s="5">
        <v>450</v>
      </c>
      <c r="AU6" s="9" t="s">
        <v>97</v>
      </c>
      <c r="AV6" s="8">
        <v>0.25531914893617019</v>
      </c>
      <c r="AW6" s="8">
        <v>6.4516129032258063E-2</v>
      </c>
      <c r="AX6" s="8">
        <v>0.17142857142857143</v>
      </c>
      <c r="AY6" s="8">
        <v>0.26543209876543211</v>
      </c>
      <c r="AZ6" s="8">
        <v>0.20666666666666667</v>
      </c>
      <c r="BB6" s="9" t="s">
        <v>95</v>
      </c>
      <c r="BC6" s="7">
        <v>2.7297297297297298</v>
      </c>
      <c r="BD6" s="8">
        <v>0.16081081081081081</v>
      </c>
      <c r="BG6" s="9" t="s">
        <v>96</v>
      </c>
      <c r="BH6" s="5">
        <v>695</v>
      </c>
      <c r="BI6" s="8">
        <v>8.4892086330935257E-2</v>
      </c>
      <c r="BJ6" s="5">
        <v>272</v>
      </c>
      <c r="BK6" s="8">
        <v>0.27205882352941174</v>
      </c>
      <c r="BL6" s="5">
        <v>967</v>
      </c>
      <c r="BM6" s="5">
        <v>0.13753877973112719</v>
      </c>
      <c r="BX6" s="9" t="s">
        <v>155</v>
      </c>
      <c r="BY6" s="5">
        <v>470</v>
      </c>
      <c r="CA6" s="9" t="s">
        <v>112</v>
      </c>
      <c r="CB6" s="5">
        <v>228</v>
      </c>
      <c r="CD6" s="9">
        <v>4</v>
      </c>
      <c r="CE6" s="5">
        <v>107</v>
      </c>
      <c r="CM6" s="9" t="s">
        <v>104</v>
      </c>
      <c r="CN6" s="8">
        <v>0.21646746347941567</v>
      </c>
      <c r="CP6" s="9" t="s">
        <v>444</v>
      </c>
      <c r="CQ6" s="8">
        <v>9.3525179856115109E-2</v>
      </c>
      <c r="CS6" s="9" t="s">
        <v>95</v>
      </c>
      <c r="CT6" s="13">
        <v>0.83918918918918917</v>
      </c>
      <c r="CU6" s="13">
        <v>0.16081081081081081</v>
      </c>
      <c r="CV6" s="13">
        <v>1</v>
      </c>
      <c r="CX6" s="9" t="s">
        <v>154</v>
      </c>
      <c r="CY6" s="13">
        <v>0.8504761904761905</v>
      </c>
      <c r="CZ6" s="13">
        <v>0.14952380952380953</v>
      </c>
      <c r="DA6" s="13">
        <v>1</v>
      </c>
      <c r="DC6" s="9" t="s">
        <v>112</v>
      </c>
      <c r="DD6" s="8">
        <v>0.11842105263157894</v>
      </c>
      <c r="DF6" s="9">
        <v>4</v>
      </c>
      <c r="DG6" s="5">
        <v>15471.327102803738</v>
      </c>
    </row>
    <row r="7" spans="1:111" x14ac:dyDescent="0.3">
      <c r="K7" s="9" t="s">
        <v>92</v>
      </c>
      <c r="L7" s="8">
        <v>0.16040955631399317</v>
      </c>
      <c r="Q7" s="9" t="s">
        <v>86</v>
      </c>
      <c r="R7" s="8">
        <v>0.28030303030303028</v>
      </c>
      <c r="X7" s="10"/>
      <c r="AI7" s="9" t="s">
        <v>95</v>
      </c>
      <c r="AJ7" s="5">
        <v>132</v>
      </c>
      <c r="AK7" s="5">
        <v>52</v>
      </c>
      <c r="AL7" s="5">
        <v>261</v>
      </c>
      <c r="AM7" s="5">
        <v>102</v>
      </c>
      <c r="AN7" s="5">
        <v>147</v>
      </c>
      <c r="AO7" s="5">
        <v>80</v>
      </c>
      <c r="AP7" s="5">
        <v>293</v>
      </c>
      <c r="AQ7" s="5">
        <v>329</v>
      </c>
      <c r="AR7" s="5">
        <v>84</v>
      </c>
      <c r="AS7" s="5">
        <v>1480</v>
      </c>
      <c r="AU7" s="9" t="s">
        <v>95</v>
      </c>
      <c r="AV7" s="8">
        <v>0.14000000000000001</v>
      </c>
      <c r="AW7" s="8">
        <v>3.7593984962406013E-2</v>
      </c>
      <c r="AX7" s="8">
        <v>0.11036036036036036</v>
      </c>
      <c r="AY7" s="8">
        <v>0.21646746347941567</v>
      </c>
      <c r="AZ7" s="8">
        <v>0.16081081081081081</v>
      </c>
      <c r="BG7" s="9" t="s">
        <v>97</v>
      </c>
      <c r="BH7" s="5">
        <v>321</v>
      </c>
      <c r="BI7" s="8">
        <v>0.13707165109034267</v>
      </c>
      <c r="BJ7" s="5">
        <v>129</v>
      </c>
      <c r="BK7" s="8">
        <v>0.37984496124031009</v>
      </c>
      <c r="BL7" s="5">
        <v>450</v>
      </c>
      <c r="BM7" s="5">
        <v>0.20666666666666667</v>
      </c>
      <c r="BX7" s="9" t="s">
        <v>175</v>
      </c>
      <c r="BY7" s="5">
        <v>83</v>
      </c>
      <c r="CA7" s="9" t="s">
        <v>113</v>
      </c>
      <c r="CB7" s="5">
        <v>47</v>
      </c>
      <c r="CD7" s="9">
        <v>5</v>
      </c>
      <c r="CE7" s="5">
        <v>69</v>
      </c>
      <c r="CM7" s="9" t="s">
        <v>95</v>
      </c>
      <c r="CN7" s="8">
        <v>0.16081081081081081</v>
      </c>
      <c r="CP7" s="9" t="s">
        <v>443</v>
      </c>
      <c r="CQ7" s="8">
        <v>6.4814814814814811E-2</v>
      </c>
      <c r="CX7" s="9" t="s">
        <v>95</v>
      </c>
      <c r="CY7" s="13">
        <v>0.83918918918918917</v>
      </c>
      <c r="CZ7" s="13">
        <v>0.16081081081081081</v>
      </c>
      <c r="DA7" s="13">
        <v>1</v>
      </c>
      <c r="DC7" s="9" t="s">
        <v>113</v>
      </c>
      <c r="DD7" s="8">
        <v>0.1702127659574468</v>
      </c>
      <c r="DF7" s="9">
        <v>5</v>
      </c>
      <c r="DG7" s="5">
        <v>19191.82608695652</v>
      </c>
    </row>
    <row r="8" spans="1:111" x14ac:dyDescent="0.3">
      <c r="K8" s="9" t="s">
        <v>93</v>
      </c>
      <c r="L8" s="8">
        <v>0.17629179331306991</v>
      </c>
      <c r="Q8" s="9" t="s">
        <v>90</v>
      </c>
      <c r="R8" s="8">
        <v>0.27210884353741499</v>
      </c>
      <c r="X8" s="10"/>
      <c r="AB8" s="9"/>
      <c r="AC8" s="5"/>
      <c r="BG8" s="9" t="s">
        <v>95</v>
      </c>
      <c r="BH8" s="5">
        <v>1062</v>
      </c>
      <c r="BI8" s="8">
        <v>0.10357815442561205</v>
      </c>
      <c r="BJ8" s="5">
        <v>418</v>
      </c>
      <c r="BK8" s="8">
        <v>0.30622009569377989</v>
      </c>
      <c r="BL8" s="5">
        <v>1480</v>
      </c>
      <c r="BM8" s="5">
        <v>0.16081081081081081</v>
      </c>
      <c r="BX8" s="9" t="s">
        <v>168</v>
      </c>
      <c r="BY8" s="5">
        <v>132</v>
      </c>
      <c r="CA8" s="9" t="s">
        <v>95</v>
      </c>
      <c r="CB8" s="5">
        <v>1480</v>
      </c>
      <c r="CD8" s="9" t="s">
        <v>95</v>
      </c>
      <c r="CE8" s="5">
        <v>1480</v>
      </c>
      <c r="CP8" s="9" t="s">
        <v>95</v>
      </c>
      <c r="CQ8" s="8">
        <v>0.16081081081081081</v>
      </c>
      <c r="DC8" s="9" t="s">
        <v>95</v>
      </c>
      <c r="DD8" s="8">
        <v>0.16081081081081081</v>
      </c>
      <c r="DF8" s="9" t="s">
        <v>95</v>
      </c>
      <c r="DG8" s="5">
        <v>6504.985810810811</v>
      </c>
    </row>
    <row r="9" spans="1:111" x14ac:dyDescent="0.3">
      <c r="K9" s="9" t="s">
        <v>87</v>
      </c>
      <c r="L9" s="8">
        <v>0.23076923076923078</v>
      </c>
      <c r="Q9" s="9" t="s">
        <v>89</v>
      </c>
      <c r="R9" s="8">
        <v>0.26470588235294118</v>
      </c>
      <c r="W9" s="9"/>
      <c r="X9" s="10"/>
      <c r="AB9" s="9"/>
      <c r="AC9" s="5"/>
      <c r="BB9" t="s">
        <v>85</v>
      </c>
      <c r="BC9" t="s">
        <v>83</v>
      </c>
      <c r="BD9" t="s">
        <v>81</v>
      </c>
      <c r="BX9" s="9" t="s">
        <v>95</v>
      </c>
      <c r="BY9" s="5">
        <v>1480</v>
      </c>
      <c r="CX9" s="9" t="s">
        <v>447</v>
      </c>
    </row>
    <row r="10" spans="1:111" x14ac:dyDescent="0.3">
      <c r="K10" s="9" t="s">
        <v>88</v>
      </c>
      <c r="L10" s="8">
        <v>0.23754789272030652</v>
      </c>
      <c r="Q10" s="9" t="s">
        <v>87</v>
      </c>
      <c r="R10" s="8">
        <v>0.25</v>
      </c>
      <c r="W10" s="9"/>
      <c r="X10" s="10"/>
      <c r="AB10" s="9"/>
      <c r="AC10" s="5"/>
      <c r="BB10" t="s">
        <v>87</v>
      </c>
      <c r="BC10" s="7">
        <f>GETPIVOTDATA("[Measures].[Satisfaction Score]",$BB$2,"[HR_Analytics].[Department]","[HR_Analytics].[Department].&amp;[Human Resources]")</f>
        <v>2.7738095238095237</v>
      </c>
      <c r="BD10" s="10">
        <f>GETPIVOTDATA("[Measures].[Attrition Rate]",$BB$2,"[HR_Analytics].[Department]","[HR_Analytics].[Department].&amp;[Human Resources]")</f>
        <v>0.19047619047619047</v>
      </c>
      <c r="BG10" s="9" t="s">
        <v>114</v>
      </c>
      <c r="CA10" s="9" t="s">
        <v>109</v>
      </c>
      <c r="CB10" s="5" t="e">
        <f>GETPIVOTDATA("[Measures].[Count of EmpID]",$CA$2,"[HR_Analytics].[AgeGroup]","[HR_Analytics].[AgeGroup].&amp;[18-25]")</f>
        <v>#REF!</v>
      </c>
      <c r="DF10" s="9">
        <v>1</v>
      </c>
      <c r="DG10" s="5">
        <f>GETPIVOTDATA("[Measures].[Avg Monthly Income]",$DF$2,"[HR_Analytics].[JobLevel]","[HR_Analytics].[JobLevel].&amp;[1]")</f>
        <v>2789.075229357798</v>
      </c>
    </row>
    <row r="11" spans="1:111" x14ac:dyDescent="0.3">
      <c r="K11" s="9" t="s">
        <v>94</v>
      </c>
      <c r="L11" s="8">
        <v>0.39285714285714285</v>
      </c>
      <c r="Q11" s="9" t="s">
        <v>88</v>
      </c>
      <c r="R11" s="8">
        <v>0.23754789272030652</v>
      </c>
      <c r="W11" s="9"/>
      <c r="X11" s="10"/>
      <c r="BB11" t="s">
        <v>96</v>
      </c>
      <c r="BC11" s="7">
        <f>GETPIVOTDATA("[Measures].[Satisfaction Score]",$BB$2,"[HR_Analytics].[Department]","[HR_Analytics].[Department].&amp;[Research &amp; Development]")</f>
        <v>2.7238883143743537</v>
      </c>
      <c r="BD11" s="10">
        <f>GETPIVOTDATA("[Measures].[Attrition Rate]",$BB$2,"[HR_Analytics].[Department]","[HR_Analytics].[Department].&amp;[Research &amp; Development]")</f>
        <v>0.13753877973112719</v>
      </c>
      <c r="CA11" s="9" t="s">
        <v>110</v>
      </c>
      <c r="CB11" s="5" t="e">
        <f>GETPIVOTDATA("[Measures].[Count of EmpID]",$CA$2,"[HR_Analytics].[AgeGroup]","[HR_Analytics].[AgeGroup].&amp;[26-35]")</f>
        <v>#REF!</v>
      </c>
      <c r="DF11" s="9">
        <v>2</v>
      </c>
      <c r="DG11" s="5">
        <f>GETPIVOTDATA("[Measures].[Avg Monthly Income]",$DF$2,"[HR_Analytics].[JobLevel]","[HR_Analytics].[JobLevel].&amp;[2]")</f>
        <v>5504.0055658627089</v>
      </c>
    </row>
    <row r="12" spans="1:111" x14ac:dyDescent="0.3">
      <c r="K12" s="9" t="s">
        <v>95</v>
      </c>
      <c r="L12" s="8">
        <v>0.16081081081081081</v>
      </c>
      <c r="Q12" s="9" t="s">
        <v>95</v>
      </c>
      <c r="R12" s="8">
        <v>0.28243243243243243</v>
      </c>
      <c r="BB12" t="s">
        <v>97</v>
      </c>
      <c r="BC12" s="7">
        <f>GETPIVOTDATA("[Measures].[Satisfaction Score]",$BB$2,"[HR_Analytics].[Department]","[HR_Analytics].[Department].&amp;[Sales]")</f>
        <v>2.7361111111111112</v>
      </c>
      <c r="BD12" s="10">
        <f>GETPIVOTDATA("[Measures].[Attrition Rate]",$BB$2,"[HR_Analytics].[Department]","[HR_Analytics].[Department].&amp;[Sales]")</f>
        <v>0.20666666666666667</v>
      </c>
      <c r="CA12" s="9" t="s">
        <v>111</v>
      </c>
      <c r="CB12" s="5" t="e">
        <f>GETPIVOTDATA("[Measures].[Count of EmpID]",$CA$2,"[HR_Analytics].[AgeGroup]","[HR_Analytics].[AgeGroup].&amp;[36-45]")</f>
        <v>#REF!</v>
      </c>
      <c r="DF12" s="9">
        <v>3</v>
      </c>
      <c r="DG12" s="5">
        <f>GETPIVOTDATA("[Measures].[Avg Monthly Income]",$DF$2,"[HR_Analytics].[JobLevel]","[HR_Analytics].[JobLevel].&amp;[3]")</f>
        <v>9822.7545454545452</v>
      </c>
    </row>
    <row r="13" spans="1:111" x14ac:dyDescent="0.3">
      <c r="CA13" s="9" t="s">
        <v>112</v>
      </c>
      <c r="CB13" s="5" t="e">
        <f>GETPIVOTDATA("[Measures].[Count of EmpID]",$CA$2,"[HR_Analytics].[AgeGroup]","[HR_Analytics].[AgeGroup].&amp;[46-55]")</f>
        <v>#REF!</v>
      </c>
      <c r="DF13" s="9">
        <v>4</v>
      </c>
      <c r="DG13" s="5">
        <f>GETPIVOTDATA("[Measures].[Avg Monthly Income]",$DF$2,"[HR_Analytics].[JobLevel]","[HR_Analytics].[JobLevel].&amp;[4]")</f>
        <v>15471.327102803738</v>
      </c>
    </row>
    <row r="14" spans="1:111" x14ac:dyDescent="0.3">
      <c r="Q14" t="s">
        <v>85</v>
      </c>
      <c r="R14" t="s">
        <v>82</v>
      </c>
      <c r="CA14" s="9" t="s">
        <v>113</v>
      </c>
      <c r="CB14" s="5" t="e">
        <f>GETPIVOTDATA("[Measures].[Count of EmpID]",$CA$2,"[HR_Analytics].[AgeGroup]","[HR_Analytics].[AgeGroup].&amp;[55+]")</f>
        <v>#REF!</v>
      </c>
      <c r="DF14" s="9">
        <v>5</v>
      </c>
      <c r="DG14" s="5">
        <f>GETPIVOTDATA("[Measures].[Avg Monthly Income]",$DF$2,"[HR_Analytics].[JobLevel]","[HR_Analytics].[JobLevel].&amp;[5]")</f>
        <v>19191.82608695652</v>
      </c>
    </row>
    <row r="15" spans="1:111" x14ac:dyDescent="0.3">
      <c r="Q15" s="9" t="s">
        <v>92</v>
      </c>
      <c r="R15" s="8">
        <f>GETPIVOTDATA("[Measures].[Overtime Rate ]",$Q$2,"[HR_Analytics].[JobRole]","[HR_Analytics].[JobRole].&amp;[Research Scientist]")</f>
        <v>0.33105802047781568</v>
      </c>
    </row>
    <row r="16" spans="1:111" x14ac:dyDescent="0.3">
      <c r="Q16" s="9" t="s">
        <v>93</v>
      </c>
      <c r="R16" s="8">
        <v>0.28875379939209728</v>
      </c>
    </row>
    <row r="17" spans="17:54" x14ac:dyDescent="0.3">
      <c r="Q17" s="9" t="s">
        <v>91</v>
      </c>
      <c r="R17" s="8">
        <f>GETPIVOTDATA("[Measures].[Overtime Rate ]",$Q$2,"[HR_Analytics].[JobRole]","[HR_Analytics].[JobRole].&amp;[Research Director]")</f>
        <v>0.28749999999999998</v>
      </c>
    </row>
    <row r="18" spans="17:54" x14ac:dyDescent="0.3">
      <c r="Q18" s="9" t="s">
        <v>94</v>
      </c>
      <c r="R18" s="8">
        <f>GETPIVOTDATA("[Measures].[Overtime Rate ]",$Q$2,"[HR_Analytics].[JobRole]","[HR_Analytics].[JobRole].&amp;[Sales Representative]")</f>
        <v>0.2857142857142857</v>
      </c>
    </row>
    <row r="19" spans="17:54" x14ac:dyDescent="0.3">
      <c r="Q19" s="9" t="s">
        <v>86</v>
      </c>
      <c r="R19" s="8">
        <f>GETPIVOTDATA("[Measures].[Overtime Rate ]",$Q$2,"[HR_Analytics].[JobRole]","[HR_Analytics].[JobRole].&amp;[Healthcare Representative]")</f>
        <v>0.28030303030303028</v>
      </c>
    </row>
    <row r="20" spans="17:54" x14ac:dyDescent="0.3">
      <c r="Q20" s="9" t="s">
        <v>90</v>
      </c>
      <c r="R20" s="8">
        <f>GETPIVOTDATA("[Measures].[Overtime Rate ]",$Q$2,"[HR_Analytics].[JobRole]","[HR_Analytics].[JobRole].&amp;[Manufacturing Director]")</f>
        <v>0.27210884353741499</v>
      </c>
    </row>
    <row r="21" spans="17:54" x14ac:dyDescent="0.3">
      <c r="Q21" s="9" t="s">
        <v>89</v>
      </c>
      <c r="R21" s="8">
        <f>GETPIVOTDATA("[Measures].[Overtime Rate ]",$Q$2,"[HR_Analytics].[JobRole]","[HR_Analytics].[JobRole].&amp;[Manager]")</f>
        <v>0.26470588235294118</v>
      </c>
    </row>
    <row r="22" spans="17:54" x14ac:dyDescent="0.3">
      <c r="Q22" s="9" t="s">
        <v>87</v>
      </c>
      <c r="R22" s="8">
        <f>GETPIVOTDATA("[Measures].[Overtime Rate ]",$Q$2,"[HR_Analytics].[JobRole]","[HR_Analytics].[JobRole].&amp;[Human Resources]")</f>
        <v>0.25</v>
      </c>
    </row>
    <row r="23" spans="17:54" x14ac:dyDescent="0.3">
      <c r="Q23" s="9" t="s">
        <v>88</v>
      </c>
      <c r="R23" s="8">
        <f>GETPIVOTDATA("[Measures].[Overtime Rate ]",$Q$2,"[HR_Analytics].[JobRole]","[HR_Analytics].[JobRole].&amp;[Laboratory Technician]")</f>
        <v>0.23754789272030652</v>
      </c>
    </row>
    <row r="24" spans="17:54" x14ac:dyDescent="0.3">
      <c r="R24" s="10"/>
    </row>
    <row r="30" spans="17:54" ht="15.6" x14ac:dyDescent="0.3">
      <c r="BB30" s="11"/>
    </row>
  </sheetData>
  <pageMargins left="0.7" right="0.7" top="0.75" bottom="0.75" header="0.3" footer="0.3"/>
  <drawing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tabSelected="1" zoomScale="90" zoomScaleNormal="90" workbookViewId="0">
      <selection activeCell="A31" sqref="A31"/>
    </sheetView>
  </sheetViews>
  <sheetFormatPr defaultColWidth="8.88671875" defaultRowHeight="14.4" x14ac:dyDescent="0.3"/>
  <cols>
    <col min="1" max="16384" width="8.88671875" style="4"/>
  </cols>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964DA-0190-496A-A232-368DAA68196A}">
  <dimension ref="A1"/>
  <sheetViews>
    <sheetView zoomScale="90" zoomScaleNormal="90" workbookViewId="0">
      <selection activeCell="A31" sqref="A31"/>
    </sheetView>
  </sheetViews>
  <sheetFormatPr defaultColWidth="8.88671875" defaultRowHeight="14.4" x14ac:dyDescent="0.3"/>
  <cols>
    <col min="1" max="16384" width="8.88671875" style="4"/>
  </cols>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D7DC1-CC5F-4950-AA72-F46195F2D44F}">
  <dimension ref="A1"/>
  <sheetViews>
    <sheetView zoomScale="90" zoomScaleNormal="90" workbookViewId="0">
      <selection activeCell="A31" sqref="A31"/>
    </sheetView>
  </sheetViews>
  <sheetFormatPr defaultColWidth="8.88671875" defaultRowHeight="14.4" x14ac:dyDescent="0.3"/>
  <cols>
    <col min="1" max="16384" width="8.88671875" style="4"/>
  </cols>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Props1.xml><?xml version="1.0" encoding="utf-8"?>
<ds:datastoreItem xmlns:ds="http://schemas.openxmlformats.org/officeDocument/2006/customXml" ds:itemID="{9D513658-4AFA-439A-8BB3-2C6F106EE24A}">
  <ds:schemaRefs/>
</ds:datastoreItem>
</file>

<file path=customXml/itemProps2.xml><?xml version="1.0" encoding="utf-8"?>
<ds:datastoreItem xmlns:ds="http://schemas.openxmlformats.org/officeDocument/2006/customXml" ds:itemID="{D5FEE791-24E6-4B26-AACB-1744F58BCAC1}">
  <ds:schemaRefs/>
</ds:datastoreItem>
</file>

<file path=customXml/itemProps3.xml><?xml version="1.0" encoding="utf-8"?>
<ds:datastoreItem xmlns:ds="http://schemas.openxmlformats.org/officeDocument/2006/customXml" ds:itemID="{A2311A5D-6123-4016-A6F2-18B868BCEC5C}">
  <ds:schemaRefs/>
</ds:datastoreItem>
</file>

<file path=customXml/itemProps4.xml><?xml version="1.0" encoding="utf-8"?>
<ds:datastoreItem xmlns:ds="http://schemas.openxmlformats.org/officeDocument/2006/customXml" ds:itemID="{D0C7876D-344D-46AD-B41F-CD2F93E4E4DA}">
  <ds:schemaRefs/>
</ds:datastoreItem>
</file>

<file path=customXml/itemProps5.xml><?xml version="1.0" encoding="utf-8"?>
<ds:datastoreItem xmlns:ds="http://schemas.openxmlformats.org/officeDocument/2006/customXml" ds:itemID="{D670E2DE-8CFB-4DC8-8485-752C19EFC318}">
  <ds:schemaRefs/>
</ds:datastoreItem>
</file>

<file path=customXml/itemProps6.xml><?xml version="1.0" encoding="utf-8"?>
<ds:datastoreItem xmlns:ds="http://schemas.openxmlformats.org/officeDocument/2006/customXml" ds:itemID="{3356C303-5646-4E1D-B53F-BE5AC437A3A6}">
  <ds:schemaRefs/>
</ds:datastoreItem>
</file>

<file path=customXml/itemProps7.xml><?xml version="1.0" encoding="utf-8"?>
<ds:datastoreItem xmlns:ds="http://schemas.openxmlformats.org/officeDocument/2006/customXml" ds:itemID="{412B82C4-B27C-4104-9E7B-923ABB05C8C0}">
  <ds:schemaRefs/>
</ds:datastoreItem>
</file>

<file path=customXml/itemProps8.xml><?xml version="1.0" encoding="utf-8"?>
<ds:datastoreItem xmlns:ds="http://schemas.openxmlformats.org/officeDocument/2006/customXml" ds:itemID="{321A1CE4-D616-4CB3-BC7C-877E56C6F6DC}">
  <ds:schemaRefs/>
</ds:datastoreItem>
</file>

<file path=customXml/itemProps9.xml><?xml version="1.0" encoding="utf-8"?>
<ds:datastoreItem xmlns:ds="http://schemas.openxmlformats.org/officeDocument/2006/customXml" ds:itemID="{2C8B27AB-F035-4049-B3BF-5E33CEAB4CBF}">
  <ds:schemaRefs/>
</ds:datastoreItem>
</file>

<file path=customXml/itemProps10.xml><?xml version="1.0" encoding="utf-8"?>
<ds:datastoreItem xmlns:ds="http://schemas.openxmlformats.org/officeDocument/2006/customXml" ds:itemID="{5FF87EF8-6069-49BD-A288-AAF2CFF6104B}">
  <ds:schemaRefs/>
</ds:datastoreItem>
</file>

<file path=customXml/itemProps11.xml><?xml version="1.0" encoding="utf-8"?>
<ds:datastoreItem xmlns:ds="http://schemas.openxmlformats.org/officeDocument/2006/customXml" ds:itemID="{6B682168-E2A7-44E2-82E5-BF1753C0943F}">
  <ds:schemaRefs/>
</ds:datastoreItem>
</file>

<file path=customXml/itemProps12.xml><?xml version="1.0" encoding="utf-8"?>
<ds:datastoreItem xmlns:ds="http://schemas.openxmlformats.org/officeDocument/2006/customXml" ds:itemID="{BB9D9D83-F835-4CF2-B099-7CF42FB59087}">
  <ds:schemaRefs/>
</ds:datastoreItem>
</file>

<file path=customXml/itemProps13.xml><?xml version="1.0" encoding="utf-8"?>
<ds:datastoreItem xmlns:ds="http://schemas.openxmlformats.org/officeDocument/2006/customXml" ds:itemID="{4DC4E9AE-17F7-4B3F-8BA9-CAC12CAF8721}">
  <ds:schemaRefs/>
</ds:datastoreItem>
</file>

<file path=customXml/itemProps14.xml><?xml version="1.0" encoding="utf-8"?>
<ds:datastoreItem xmlns:ds="http://schemas.openxmlformats.org/officeDocument/2006/customXml" ds:itemID="{7AA9BC7C-CCEB-4C14-BD34-2DDD38D9E954}">
  <ds:schemaRefs/>
</ds:datastoreItem>
</file>

<file path=customXml/itemProps15.xml><?xml version="1.0" encoding="utf-8"?>
<ds:datastoreItem xmlns:ds="http://schemas.openxmlformats.org/officeDocument/2006/customXml" ds:itemID="{FE465E14-CA1A-4043-8E6B-665E8ADF036B}">
  <ds:schemaRefs/>
</ds:datastoreItem>
</file>

<file path=customXml/itemProps16.xml><?xml version="1.0" encoding="utf-8"?>
<ds:datastoreItem xmlns:ds="http://schemas.openxmlformats.org/officeDocument/2006/customXml" ds:itemID="{5A94072F-E345-4976-91F3-216EFB1ECADF}">
  <ds:schemaRefs/>
</ds:datastoreItem>
</file>

<file path=customXml/itemProps17.xml><?xml version="1.0" encoding="utf-8"?>
<ds:datastoreItem xmlns:ds="http://schemas.openxmlformats.org/officeDocument/2006/customXml" ds:itemID="{AA52269D-B492-444D-89FD-2C0713809579}">
  <ds:schemaRefs/>
</ds:datastoreItem>
</file>

<file path=customXml/itemProps18.xml><?xml version="1.0" encoding="utf-8"?>
<ds:datastoreItem xmlns:ds="http://schemas.openxmlformats.org/officeDocument/2006/customXml" ds:itemID="{7A713826-780E-4F15-99FD-29D28BFEB2EE}">
  <ds:schemaRefs/>
</ds:datastoreItem>
</file>

<file path=customXml/itemProps19.xml><?xml version="1.0" encoding="utf-8"?>
<ds:datastoreItem xmlns:ds="http://schemas.openxmlformats.org/officeDocument/2006/customXml" ds:itemID="{968EF5E2-1995-490C-A6CB-294D068BD673}">
  <ds:schemaRefs/>
</ds:datastoreItem>
</file>

<file path=customXml/itemProps20.xml><?xml version="1.0" encoding="utf-8"?>
<ds:datastoreItem xmlns:ds="http://schemas.openxmlformats.org/officeDocument/2006/customXml" ds:itemID="{70428165-3E87-4E03-BDBE-B4E3E23D1BA6}">
  <ds:schemaRefs/>
</ds:datastoreItem>
</file>

<file path=customXml/itemProps21.xml><?xml version="1.0" encoding="utf-8"?>
<ds:datastoreItem xmlns:ds="http://schemas.openxmlformats.org/officeDocument/2006/customXml" ds:itemID="{E3554F33-B706-4F97-A95D-9F0D519E03BA}">
  <ds:schemaRefs/>
</ds:datastoreItem>
</file>

<file path=customXml/itemProps22.xml><?xml version="1.0" encoding="utf-8"?>
<ds:datastoreItem xmlns:ds="http://schemas.openxmlformats.org/officeDocument/2006/customXml" ds:itemID="{5DDCC5C3-A6B2-4A11-9223-FF44854185BA}">
  <ds:schemaRefs/>
</ds:datastoreItem>
</file>

<file path=customXml/itemProps23.xml><?xml version="1.0" encoding="utf-8"?>
<ds:datastoreItem xmlns:ds="http://schemas.openxmlformats.org/officeDocument/2006/customXml" ds:itemID="{E68CE4CA-318F-4C5C-9A5D-36A3140CDF64}">
  <ds:schemaRefs/>
</ds:datastoreItem>
</file>

<file path=customXml/itemProps24.xml><?xml version="1.0" encoding="utf-8"?>
<ds:datastoreItem xmlns:ds="http://schemas.openxmlformats.org/officeDocument/2006/customXml" ds:itemID="{5EF356D9-BC29-4233-BB5A-085DF90239C2}">
  <ds:schemaRefs/>
</ds:datastoreItem>
</file>

<file path=customXml/itemProps25.xml><?xml version="1.0" encoding="utf-8"?>
<ds:datastoreItem xmlns:ds="http://schemas.openxmlformats.org/officeDocument/2006/customXml" ds:itemID="{DC2BCCC4-0147-4318-BF8A-C11C70001D17}">
  <ds:schemaRefs/>
</ds:datastoreItem>
</file>

<file path=customXml/itemProps26.xml><?xml version="1.0" encoding="utf-8"?>
<ds:datastoreItem xmlns:ds="http://schemas.openxmlformats.org/officeDocument/2006/customXml" ds:itemID="{9E99736B-1C4B-4463-9C06-C91FED6D6536}">
  <ds:schemaRefs/>
</ds:datastoreItem>
</file>

<file path=customXml/itemProps27.xml><?xml version="1.0" encoding="utf-8"?>
<ds:datastoreItem xmlns:ds="http://schemas.openxmlformats.org/officeDocument/2006/customXml" ds:itemID="{90AC00E7-316D-432F-8D13-EE266604E840}">
  <ds:schemaRefs/>
</ds:datastoreItem>
</file>

<file path=customXml/itemProps28.xml><?xml version="1.0" encoding="utf-8"?>
<ds:datastoreItem xmlns:ds="http://schemas.openxmlformats.org/officeDocument/2006/customXml" ds:itemID="{55C97CEB-2D1F-4509-9126-B04485E26BDA}">
  <ds:schemaRefs/>
</ds:datastoreItem>
</file>

<file path=customXml/itemProps29.xml><?xml version="1.0" encoding="utf-8"?>
<ds:datastoreItem xmlns:ds="http://schemas.openxmlformats.org/officeDocument/2006/customXml" ds:itemID="{AA27BF37-1C1E-4B3C-B45C-C25A6634A8DF}">
  <ds:schemaRefs/>
</ds:datastoreItem>
</file>

<file path=customXml/itemProps30.xml><?xml version="1.0" encoding="utf-8"?>
<ds:datastoreItem xmlns:ds="http://schemas.openxmlformats.org/officeDocument/2006/customXml" ds:itemID="{C88A8DA9-9FC4-4A33-9AA9-EEA8E68DA72D}">
  <ds:schemaRefs/>
</ds:datastoreItem>
</file>

<file path=customXml/itemProps31.xml><?xml version="1.0" encoding="utf-8"?>
<ds:datastoreItem xmlns:ds="http://schemas.openxmlformats.org/officeDocument/2006/customXml" ds:itemID="{4DF31DE4-F6EE-4641-9472-41968D98C714}">
  <ds:schemaRefs/>
</ds:datastoreItem>
</file>

<file path=customXml/itemProps32.xml><?xml version="1.0" encoding="utf-8"?>
<ds:datastoreItem xmlns:ds="http://schemas.openxmlformats.org/officeDocument/2006/customXml" ds:itemID="{E231BF9A-8B4B-4D49-9D1E-42335CA2C433}">
  <ds:schemaRefs/>
</ds:datastoreItem>
</file>

<file path=customXml/itemProps33.xml><?xml version="1.0" encoding="utf-8"?>
<ds:datastoreItem xmlns:ds="http://schemas.openxmlformats.org/officeDocument/2006/customXml" ds:itemID="{123F2981-69DF-4BAC-8507-D1DAD81ADD89}">
  <ds:schemaRefs/>
</ds:datastoreItem>
</file>

<file path=customXml/itemProps34.xml><?xml version="1.0" encoding="utf-8"?>
<ds:datastoreItem xmlns:ds="http://schemas.openxmlformats.org/officeDocument/2006/customXml" ds:itemID="{0DEAFCF8-6B3E-4469-B370-3F1CA2A23C5B}">
  <ds:schemaRefs/>
</ds:datastoreItem>
</file>

<file path=customXml/itemProps35.xml><?xml version="1.0" encoding="utf-8"?>
<ds:datastoreItem xmlns:ds="http://schemas.openxmlformats.org/officeDocument/2006/customXml" ds:itemID="{AC8635C0-EB22-4FAC-9A6D-A46DF79583C9}">
  <ds:schemaRefs/>
</ds:datastoreItem>
</file>

<file path=customXml/itemProps36.xml><?xml version="1.0" encoding="utf-8"?>
<ds:datastoreItem xmlns:ds="http://schemas.openxmlformats.org/officeDocument/2006/customXml" ds:itemID="{A434D501-0087-427E-BDFE-75A4A8DFC3C9}">
  <ds:schemaRefs/>
</ds:datastoreItem>
</file>

<file path=customXml/itemProps37.xml><?xml version="1.0" encoding="utf-8"?>
<ds:datastoreItem xmlns:ds="http://schemas.openxmlformats.org/officeDocument/2006/customXml" ds:itemID="{3763730C-E65C-4709-B942-423C2F395CC7}">
  <ds:schemaRefs/>
</ds:datastoreItem>
</file>

<file path=customXml/itemProps38.xml><?xml version="1.0" encoding="utf-8"?>
<ds:datastoreItem xmlns:ds="http://schemas.openxmlformats.org/officeDocument/2006/customXml" ds:itemID="{B81A0607-86CA-4375-B467-11AEED9CEFD7}">
  <ds:schemaRefs/>
</ds:datastoreItem>
</file>

<file path=customXml/itemProps39.xml><?xml version="1.0" encoding="utf-8"?>
<ds:datastoreItem xmlns:ds="http://schemas.openxmlformats.org/officeDocument/2006/customXml" ds:itemID="{B14CB4CF-1C75-4D0B-9899-4B727B176530}">
  <ds:schemaRefs/>
</ds:datastoreItem>
</file>

<file path=customXml/itemProps40.xml><?xml version="1.0" encoding="utf-8"?>
<ds:datastoreItem xmlns:ds="http://schemas.openxmlformats.org/officeDocument/2006/customXml" ds:itemID="{49EFCB83-5197-4018-89EF-8F012A02A632}">
  <ds:schemaRefs/>
</ds:datastoreItem>
</file>

<file path=customXml/itemProps41.xml><?xml version="1.0" encoding="utf-8"?>
<ds:datastoreItem xmlns:ds="http://schemas.openxmlformats.org/officeDocument/2006/customXml" ds:itemID="{6E3244E9-C1E3-4C48-9788-B0F9E13692A9}">
  <ds:schemaRefs/>
</ds:datastoreItem>
</file>

<file path=customXml/itemProps42.xml><?xml version="1.0" encoding="utf-8"?>
<ds:datastoreItem xmlns:ds="http://schemas.openxmlformats.org/officeDocument/2006/customXml" ds:itemID="{21D85CBD-D08B-4373-9BF7-488042CD27C7}">
  <ds:schemaRefs/>
</ds:datastoreItem>
</file>

<file path=customXml/itemProps43.xml><?xml version="1.0" encoding="utf-8"?>
<ds:datastoreItem xmlns:ds="http://schemas.openxmlformats.org/officeDocument/2006/customXml" ds:itemID="{A62AD181-E83E-4BD3-BC04-22EA8E162A0A}">
  <ds:schemaRefs/>
</ds:datastoreItem>
</file>

<file path=customXml/itemProps44.xml><?xml version="1.0" encoding="utf-8"?>
<ds:datastoreItem xmlns:ds="http://schemas.openxmlformats.org/officeDocument/2006/customXml" ds:itemID="{330B231B-F9E8-4415-BA1D-E49E7261B5BC}">
  <ds:schemaRefs>
    <ds:schemaRef ds:uri="http://schemas.microsoft.com/DataMashup"/>
  </ds:schemaRefs>
</ds:datastoreItem>
</file>

<file path=customXml/itemProps45.xml><?xml version="1.0" encoding="utf-8"?>
<ds:datastoreItem xmlns:ds="http://schemas.openxmlformats.org/officeDocument/2006/customXml" ds:itemID="{F1BD8F6F-AD14-4B0D-B8F7-4D61948E76C6}">
  <ds:schemaRefs/>
</ds:datastoreItem>
</file>

<file path=customXml/itemProps46.xml><?xml version="1.0" encoding="utf-8"?>
<ds:datastoreItem xmlns:ds="http://schemas.openxmlformats.org/officeDocument/2006/customXml" ds:itemID="{073B556C-2648-4439-A3AF-4929E71067D4}">
  <ds:schemaRefs/>
</ds:datastoreItem>
</file>

<file path=customXml/itemProps47.xml><?xml version="1.0" encoding="utf-8"?>
<ds:datastoreItem xmlns:ds="http://schemas.openxmlformats.org/officeDocument/2006/customXml" ds:itemID="{51EC85DA-22BE-43B5-9F71-93D1172CA363}">
  <ds:schemaRefs/>
</ds:datastoreItem>
</file>

<file path=customXml/itemProps48.xml><?xml version="1.0" encoding="utf-8"?>
<ds:datastoreItem xmlns:ds="http://schemas.openxmlformats.org/officeDocument/2006/customXml" ds:itemID="{EE44F092-F4A6-430A-9D0D-257580073ACB}">
  <ds:schemaRefs/>
</ds:datastoreItem>
</file>

<file path=customXml/itemProps49.xml><?xml version="1.0" encoding="utf-8"?>
<ds:datastoreItem xmlns:ds="http://schemas.openxmlformats.org/officeDocument/2006/customXml" ds:itemID="{59A05FB3-DAB5-4275-A151-94D5ED9C4CA4}">
  <ds:schemaRefs/>
</ds:datastoreItem>
</file>

<file path=customXml/itemProps50.xml><?xml version="1.0" encoding="utf-8"?>
<ds:datastoreItem xmlns:ds="http://schemas.openxmlformats.org/officeDocument/2006/customXml" ds:itemID="{7B268718-80CC-42E2-A1E2-908744B27B47}">
  <ds:schemaRefs/>
</ds:datastoreItem>
</file>

<file path=customXml/itemProps51.xml><?xml version="1.0" encoding="utf-8"?>
<ds:datastoreItem xmlns:ds="http://schemas.openxmlformats.org/officeDocument/2006/customXml" ds:itemID="{167751F7-DB3C-4D8D-9979-92F2E8F802D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Meta Data</vt:lpstr>
      <vt:lpstr>Pivot Tables</vt:lpstr>
      <vt:lpstr>HR_Analysis (Overview)</vt:lpstr>
      <vt:lpstr>HR_Analysis (Departments)</vt:lpstr>
      <vt:lpstr>HR_Analysis (Employees)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amna helmy</dc:creator>
  <cp:lastModifiedBy>Amna Helmy</cp:lastModifiedBy>
  <dcterms:created xsi:type="dcterms:W3CDTF">2015-06-05T18:17:20Z</dcterms:created>
  <dcterms:modified xsi:type="dcterms:W3CDTF">2026-09-22T21:47:31Z</dcterms:modified>
</cp:coreProperties>
</file>