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0490" windowHeight="8910" activeTab="1"/>
  </bookViews>
  <sheets>
    <sheet name="ATTENDANCE SHEET" sheetId="5" r:id="rId1"/>
    <sheet name="SALES VOUCHER" sheetId="2" r:id="rId2"/>
    <sheet name="DROP-DOWN SOURCE" sheetId="6" r:id="rId3"/>
    <sheet name="GRADING TEMPLAT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" i="5" l="1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9" i="5"/>
  <c r="E12" i="2"/>
  <c r="E13" i="2"/>
  <c r="E14" i="2"/>
  <c r="E15" i="2"/>
  <c r="E16" i="2"/>
  <c r="E17" i="2"/>
  <c r="E18" i="2"/>
  <c r="E19" i="2"/>
  <c r="G12" i="2"/>
  <c r="G13" i="2"/>
  <c r="G14" i="2"/>
  <c r="G15" i="2"/>
  <c r="G16" i="2"/>
  <c r="G17" i="2"/>
  <c r="G18" i="2"/>
  <c r="G19" i="2"/>
  <c r="G11" i="2"/>
  <c r="E11" i="2"/>
  <c r="S9" i="3"/>
  <c r="C12" i="2"/>
  <c r="C13" i="2"/>
  <c r="C14" i="2"/>
  <c r="C15" i="2"/>
  <c r="C16" i="2"/>
  <c r="C17" i="2"/>
  <c r="C18" i="2"/>
  <c r="C19" i="2"/>
  <c r="C11" i="2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9" i="5"/>
  <c r="E8" i="5"/>
  <c r="Q4" i="3"/>
  <c r="R9" i="3"/>
  <c r="F20" i="2" l="1"/>
  <c r="E21" i="2" s="1"/>
  <c r="F21" i="2" s="1"/>
  <c r="U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E25" i="3"/>
  <c r="AM12" i="5" l="1"/>
  <c r="AM13" i="5"/>
  <c r="AM9" i="5"/>
  <c r="AM14" i="5"/>
  <c r="AM18" i="5"/>
  <c r="AM22" i="5"/>
  <c r="AM15" i="5"/>
  <c r="AM19" i="5"/>
  <c r="AM23" i="5"/>
  <c r="AM21" i="5"/>
  <c r="AM16" i="5"/>
  <c r="AM20" i="5"/>
  <c r="AM17" i="5"/>
  <c r="AM11" i="5"/>
  <c r="AM10" i="5"/>
  <c r="E22" i="2"/>
  <c r="F22" i="2" s="1"/>
  <c r="F23" i="2" s="1"/>
  <c r="A22" i="3"/>
  <c r="S22" i="3"/>
  <c r="E27" i="3"/>
  <c r="F27" i="3"/>
  <c r="I27" i="3"/>
  <c r="J27" i="3"/>
  <c r="K27" i="3"/>
  <c r="L27" i="3"/>
  <c r="N27" i="3"/>
  <c r="D27" i="3"/>
  <c r="I26" i="3"/>
  <c r="J26" i="3"/>
  <c r="K26" i="3"/>
  <c r="L26" i="3"/>
  <c r="N26" i="3"/>
  <c r="E26" i="3"/>
  <c r="F26" i="3"/>
  <c r="D26" i="3"/>
  <c r="I25" i="3"/>
  <c r="J25" i="3"/>
  <c r="K25" i="3"/>
  <c r="L25" i="3"/>
  <c r="N25" i="3"/>
  <c r="F25" i="3"/>
  <c r="D25" i="3"/>
  <c r="S10" i="3"/>
  <c r="S11" i="3"/>
  <c r="S12" i="3"/>
  <c r="S13" i="3"/>
  <c r="S14" i="3"/>
  <c r="S15" i="3"/>
  <c r="S16" i="3"/>
  <c r="S17" i="3"/>
  <c r="S18" i="3"/>
  <c r="S19" i="3"/>
  <c r="S20" i="3"/>
  <c r="S21" i="3"/>
  <c r="S23" i="3"/>
  <c r="A23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N24" i="5"/>
  <c r="P24" i="5"/>
  <c r="Q24" i="5"/>
  <c r="R24" i="5"/>
  <c r="S24" i="5"/>
  <c r="T24" i="5"/>
  <c r="U24" i="5"/>
  <c r="V24" i="5"/>
  <c r="W24" i="5"/>
  <c r="X24" i="5"/>
  <c r="Y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F24" i="5"/>
  <c r="G24" i="5"/>
  <c r="H24" i="5"/>
  <c r="I24" i="5"/>
  <c r="J24" i="5"/>
  <c r="K24" i="5"/>
  <c r="L24" i="5"/>
  <c r="M24" i="5"/>
  <c r="O24" i="5"/>
  <c r="Z24" i="5"/>
  <c r="AA24" i="5"/>
  <c r="AB24" i="5"/>
  <c r="AC24" i="5"/>
  <c r="AD24" i="5"/>
  <c r="AE24" i="5"/>
  <c r="AF24" i="5"/>
  <c r="AG24" i="5"/>
  <c r="AH24" i="5"/>
  <c r="AI24" i="5"/>
  <c r="AJ24" i="5"/>
  <c r="E25" i="5"/>
  <c r="E24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X8" i="3" l="1"/>
  <c r="Y8" i="3" s="1"/>
  <c r="X15" i="3"/>
  <c r="Y15" i="3" s="1"/>
  <c r="X14" i="3"/>
  <c r="Y14" i="3" s="1"/>
  <c r="X10" i="3"/>
  <c r="Y10" i="3" s="1"/>
  <c r="X11" i="3"/>
  <c r="Y11" i="3" s="1"/>
  <c r="X17" i="3"/>
  <c r="Y17" i="3" s="1"/>
  <c r="X13" i="3"/>
  <c r="Y13" i="3" s="1"/>
  <c r="X9" i="3"/>
  <c r="Y9" i="3" s="1"/>
  <c r="X16" i="3"/>
  <c r="Y16" i="3" s="1"/>
  <c r="X12" i="3"/>
  <c r="Y12" i="3" s="1"/>
</calcChain>
</file>

<file path=xl/sharedStrings.xml><?xml version="1.0" encoding="utf-8"?>
<sst xmlns="http://schemas.openxmlformats.org/spreadsheetml/2006/main" count="667" uniqueCount="133">
  <si>
    <t>SN</t>
  </si>
  <si>
    <t>ROLL NUMBER</t>
  </si>
  <si>
    <t>NAME</t>
  </si>
  <si>
    <t>LN</t>
  </si>
  <si>
    <t>DATE</t>
  </si>
  <si>
    <t>P</t>
  </si>
  <si>
    <t>A</t>
  </si>
  <si>
    <t>B</t>
  </si>
  <si>
    <t>F23BB101</t>
  </si>
  <si>
    <t>F23BB102</t>
  </si>
  <si>
    <t>F23BB103</t>
  </si>
  <si>
    <t>F23BB104</t>
  </si>
  <si>
    <t>F23BB105</t>
  </si>
  <si>
    <t>F23BB106</t>
  </si>
  <si>
    <t>F23BB107</t>
  </si>
  <si>
    <t>F23BB108</t>
  </si>
  <si>
    <t>F23BB109</t>
  </si>
  <si>
    <t>F23BB110</t>
  </si>
  <si>
    <t>F23BB111</t>
  </si>
  <si>
    <t>F23BB112</t>
  </si>
  <si>
    <t>F23BB113</t>
  </si>
  <si>
    <t>F23BB114</t>
  </si>
  <si>
    <t>F23BB115</t>
  </si>
  <si>
    <t>C</t>
  </si>
  <si>
    <t>ANALYSIS</t>
  </si>
  <si>
    <r>
      <t xml:space="preserve">   </t>
    </r>
    <r>
      <rPr>
        <b/>
        <sz val="11"/>
        <color theme="1"/>
        <rFont val="Calibri"/>
        <family val="2"/>
        <scheme val="minor"/>
      </rPr>
      <t>P'S</t>
    </r>
  </si>
  <si>
    <r>
      <t xml:space="preserve">  </t>
    </r>
    <r>
      <rPr>
        <b/>
        <sz val="11"/>
        <color theme="1"/>
        <rFont val="Calibri"/>
        <family val="2"/>
        <scheme val="minor"/>
      </rPr>
      <t>A'S</t>
    </r>
  </si>
  <si>
    <r>
      <rPr>
        <b/>
        <sz val="11"/>
        <color theme="1"/>
        <rFont val="Calibri"/>
        <family val="2"/>
        <scheme val="minor"/>
      </rPr>
      <t>P'S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%</t>
    </r>
  </si>
  <si>
    <r>
      <rPr>
        <b/>
        <sz val="20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ANALYSIS</t>
    </r>
  </si>
  <si>
    <t>AMNA ARSHAD</t>
  </si>
  <si>
    <t>HIMAIO IQRAR</t>
  </si>
  <si>
    <t xml:space="preserve">RABIA </t>
  </si>
  <si>
    <t>IMAN</t>
  </si>
  <si>
    <t xml:space="preserve">NEHA </t>
  </si>
  <si>
    <t>MEHAK</t>
  </si>
  <si>
    <t>MUSFIRA</t>
  </si>
  <si>
    <t>MIRHA</t>
  </si>
  <si>
    <t>ALI AHMAD</t>
  </si>
  <si>
    <t>RAYAN</t>
  </si>
  <si>
    <t>IMAMA</t>
  </si>
  <si>
    <t>KASHIF</t>
  </si>
  <si>
    <t>ILAIQ</t>
  </si>
  <si>
    <t>MEHRUNISA</t>
  </si>
  <si>
    <t xml:space="preserve">HAFIZA SHIFA </t>
  </si>
  <si>
    <t>UNIVERSITY OF PUNJAB</t>
  </si>
  <si>
    <t xml:space="preserve">        INSTITUTE OF BUSINESS AND INFORMATION TECHNOLOGY</t>
  </si>
  <si>
    <t>FALL TERM 2023</t>
  </si>
  <si>
    <t>IT 367</t>
  </si>
  <si>
    <t>BBIT</t>
  </si>
  <si>
    <t>CODE:</t>
  </si>
  <si>
    <t>DEGREE:</t>
  </si>
  <si>
    <t>BATCH:</t>
  </si>
  <si>
    <t>DATE  STRUCTURE AND ALGORITHM</t>
  </si>
  <si>
    <t>F23</t>
  </si>
  <si>
    <t>SECTION:</t>
  </si>
  <si>
    <t>INSTRUCTOR:</t>
  </si>
  <si>
    <r>
      <rPr>
        <b/>
        <sz val="11"/>
        <color theme="1"/>
        <rFont val="Calibri"/>
        <family val="2"/>
        <scheme val="minor"/>
      </rPr>
      <t>COURSE:</t>
    </r>
    <r>
      <rPr>
        <sz val="11"/>
        <color theme="1"/>
        <rFont val="Calibri"/>
        <family val="2"/>
        <scheme val="minor"/>
      </rPr>
      <t xml:space="preserve"> </t>
    </r>
  </si>
  <si>
    <t>SIR SALEEM RAZA</t>
  </si>
  <si>
    <t>IT MAJOR</t>
  </si>
  <si>
    <t>MIDS</t>
  </si>
  <si>
    <t>FINAL</t>
  </si>
  <si>
    <t>TP</t>
  </si>
  <si>
    <t>CP</t>
  </si>
  <si>
    <t>GRADE</t>
  </si>
  <si>
    <t>ASSIGNMENTS</t>
  </si>
  <si>
    <t>QUIZES</t>
  </si>
  <si>
    <t>TOTAL</t>
  </si>
  <si>
    <t>A-</t>
  </si>
  <si>
    <t>B+</t>
  </si>
  <si>
    <t>B-</t>
  </si>
  <si>
    <t>C+</t>
  </si>
  <si>
    <t>C-</t>
  </si>
  <si>
    <t>D</t>
  </si>
  <si>
    <t>F</t>
  </si>
  <si>
    <t xml:space="preserve">            &lt;50</t>
  </si>
  <si>
    <t>MAX</t>
  </si>
  <si>
    <t>MIN</t>
  </si>
  <si>
    <t>AVG</t>
  </si>
  <si>
    <t>DATE:</t>
  </si>
  <si>
    <t>1.2.2024</t>
  </si>
  <si>
    <t>3.2.2024</t>
  </si>
  <si>
    <t>5.2.2024</t>
  </si>
  <si>
    <t>7.2.2024</t>
  </si>
  <si>
    <t>9.2.2024</t>
  </si>
  <si>
    <t>11.2.2024</t>
  </si>
  <si>
    <t>13.2.2024</t>
  </si>
  <si>
    <t>15.2.2024</t>
  </si>
  <si>
    <t>17.2.2024</t>
  </si>
  <si>
    <t>19.2.2024</t>
  </si>
  <si>
    <t>21.2.2024</t>
  </si>
  <si>
    <t>23.2.2024</t>
  </si>
  <si>
    <t>25.2.2024</t>
  </si>
  <si>
    <t>27.2.2024</t>
  </si>
  <si>
    <t>29.2.2024</t>
  </si>
  <si>
    <t>7.3.2024</t>
  </si>
  <si>
    <t>1.3.2024</t>
  </si>
  <si>
    <t>3.3.2024</t>
  </si>
  <si>
    <t>5.3.2024</t>
  </si>
  <si>
    <t>9.3.2024</t>
  </si>
  <si>
    <t>11.3.2024</t>
  </si>
  <si>
    <t>13.3.2024</t>
  </si>
  <si>
    <t>15.3.2024</t>
  </si>
  <si>
    <t>17.3.2024</t>
  </si>
  <si>
    <t>19.3.2024</t>
  </si>
  <si>
    <t>21.3.2024</t>
  </si>
  <si>
    <t>23.3.2024</t>
  </si>
  <si>
    <t>25.3.2024</t>
  </si>
  <si>
    <t>27.3.2024</t>
  </si>
  <si>
    <t>29.3.2024</t>
  </si>
  <si>
    <t>31.3.2024</t>
  </si>
  <si>
    <t>2.4.2024</t>
  </si>
  <si>
    <t>LAHORE PHARMACY</t>
  </si>
  <si>
    <t>JAIL ROAD,LAHORE</t>
  </si>
  <si>
    <t>www.lahorepharmacy.com</t>
  </si>
  <si>
    <t>VOUCHER:</t>
  </si>
  <si>
    <t>COSTUMOR:</t>
  </si>
  <si>
    <t>KHUKDOON RAZA</t>
  </si>
  <si>
    <t>ITEM</t>
  </si>
  <si>
    <t>UNIT PRICE</t>
  </si>
  <si>
    <t>QTY</t>
  </si>
  <si>
    <t>AMOUNT</t>
  </si>
  <si>
    <t>PANADOL</t>
  </si>
  <si>
    <t>NJAZIK</t>
  </si>
  <si>
    <t>PARAPOL</t>
  </si>
  <si>
    <t>DOLOEX</t>
  </si>
  <si>
    <t>CEFOTAXIN</t>
  </si>
  <si>
    <t>PARACETAMOL</t>
  </si>
  <si>
    <t>VETOPLEX</t>
  </si>
  <si>
    <t>ESPERCIL</t>
  </si>
  <si>
    <t>TOTAL AMOUNT</t>
  </si>
  <si>
    <t>TAX</t>
  </si>
  <si>
    <t>DISCOUNT</t>
  </si>
  <si>
    <t>NET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</si>
</sst>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CC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textRotation="90"/>
    </xf>
    <xf numFmtId="0" fontId="0" fillId="0" borderId="1" xfId="0" applyNumberFormat="1" applyBorder="1"/>
    <xf numFmtId="0" fontId="3" fillId="0" borderId="1" xfId="0" applyFont="1" applyBorder="1" applyAlignment="1">
      <alignment horizontal="right" vertical="center" textRotation="90"/>
    </xf>
    <xf numFmtId="0" fontId="1" fillId="0" borderId="1" xfId="0" applyFont="1" applyBorder="1"/>
    <xf numFmtId="0" fontId="0" fillId="0" borderId="2" xfId="0" applyBorder="1"/>
    <xf numFmtId="0" fontId="0" fillId="0" borderId="0" xfId="0" applyNumberFormat="1" applyBorder="1"/>
    <xf numFmtId="0" fontId="1" fillId="0" borderId="0" xfId="0" applyFont="1"/>
    <xf numFmtId="0" fontId="0" fillId="0" borderId="1" xfId="0" applyNumberFormat="1" applyFill="1" applyBorder="1"/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15" xfId="0" applyBorder="1"/>
    <xf numFmtId="0" fontId="0" fillId="0" borderId="24" xfId="0" applyBorder="1"/>
    <xf numFmtId="0" fontId="0" fillId="0" borderId="16" xfId="0" applyBorder="1"/>
    <xf numFmtId="0" fontId="0" fillId="0" borderId="25" xfId="0" applyBorder="1"/>
    <xf numFmtId="0" fontId="0" fillId="0" borderId="26" xfId="0" applyBorder="1"/>
    <xf numFmtId="0" fontId="1" fillId="0" borderId="24" xfId="0" applyFont="1" applyBorder="1"/>
    <xf numFmtId="0" fontId="1" fillId="5" borderId="24" xfId="0" applyFont="1" applyFill="1" applyBorder="1"/>
    <xf numFmtId="0" fontId="1" fillId="3" borderId="15" xfId="0" applyFont="1" applyFill="1" applyBorder="1"/>
    <xf numFmtId="0" fontId="1" fillId="6" borderId="24" xfId="0" applyFont="1" applyFill="1" applyBorder="1"/>
    <xf numFmtId="0" fontId="1" fillId="7" borderId="24" xfId="0" applyFont="1" applyFill="1" applyBorder="1"/>
    <xf numFmtId="0" fontId="1" fillId="8" borderId="24" xfId="0" applyFont="1" applyFill="1" applyBorder="1"/>
    <xf numFmtId="0" fontId="1" fillId="4" borderId="24" xfId="0" applyFont="1" applyFill="1" applyBorder="1"/>
    <xf numFmtId="0" fontId="1" fillId="9" borderId="24" xfId="0" applyFont="1" applyFill="1" applyBorder="1"/>
    <xf numFmtId="0" fontId="1" fillId="10" borderId="24" xfId="0" applyFont="1" applyFill="1" applyBorder="1"/>
    <xf numFmtId="0" fontId="1" fillId="2" borderId="16" xfId="0" applyFont="1" applyFill="1" applyBorder="1"/>
    <xf numFmtId="0" fontId="1" fillId="0" borderId="27" xfId="0" applyFont="1" applyFill="1" applyBorder="1"/>
    <xf numFmtId="0" fontId="0" fillId="0" borderId="28" xfId="0" applyBorder="1"/>
    <xf numFmtId="0" fontId="0" fillId="0" borderId="29" xfId="0" applyBorder="1"/>
    <xf numFmtId="0" fontId="1" fillId="0" borderId="30" xfId="0" applyFont="1" applyFill="1" applyBorder="1"/>
    <xf numFmtId="0" fontId="0" fillId="0" borderId="31" xfId="0" applyBorder="1"/>
    <xf numFmtId="0" fontId="1" fillId="0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0" borderId="39" xfId="0" applyFont="1" applyBorder="1"/>
    <xf numFmtId="0" fontId="1" fillId="0" borderId="43" xfId="0" applyFont="1" applyBorder="1"/>
    <xf numFmtId="0" fontId="1" fillId="0" borderId="44" xfId="0" applyFont="1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0" xfId="0" applyNumberFormat="1" applyAlignment="1"/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1" applyAlignment="1">
      <alignment horizontal="left"/>
    </xf>
    <xf numFmtId="0" fontId="0" fillId="0" borderId="57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0" fillId="0" borderId="57" xfId="0" applyFont="1" applyBorder="1" applyAlignment="1"/>
    <xf numFmtId="0" fontId="0" fillId="0" borderId="57" xfId="0" applyFont="1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60" xfId="0" applyFont="1" applyBorder="1" applyAlignment="1"/>
    <xf numFmtId="0" fontId="1" fillId="0" borderId="59" xfId="0" applyFont="1" applyBorder="1" applyAlignment="1"/>
    <xf numFmtId="0" fontId="0" fillId="0" borderId="62" xfId="0" applyBorder="1"/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6" xfId="0" applyFont="1" applyBorder="1" applyAlignment="1">
      <alignment horizontal="right"/>
    </xf>
    <xf numFmtId="0" fontId="0" fillId="0" borderId="58" xfId="0" applyBorder="1" applyAlignment="1">
      <alignment horizontal="right"/>
    </xf>
    <xf numFmtId="0" fontId="1" fillId="0" borderId="68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63" xfId="0" applyFont="1" applyBorder="1" applyAlignment="1">
      <alignment horizontal="right"/>
    </xf>
    <xf numFmtId="0" fontId="0" fillId="0" borderId="57" xfId="0" applyBorder="1" applyAlignment="1">
      <alignment horizontal="right"/>
    </xf>
    <xf numFmtId="0" fontId="0" fillId="0" borderId="70" xfId="0" applyBorder="1" applyAlignment="1">
      <alignment horizontal="right"/>
    </xf>
    <xf numFmtId="0" fontId="0" fillId="0" borderId="69" xfId="0" applyBorder="1" applyAlignment="1">
      <alignment horizontal="center"/>
    </xf>
    <xf numFmtId="0" fontId="0" fillId="0" borderId="6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7"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0"/>
      </font>
      <numFmt numFmtId="2" formatCode="0.00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ahorepharmacy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211"/>
  <sheetViews>
    <sheetView topLeftCell="A6" workbookViewId="0">
      <selection activeCell="AK16" sqref="AK16"/>
    </sheetView>
  </sheetViews>
  <sheetFormatPr defaultRowHeight="15" x14ac:dyDescent="0.25"/>
  <cols>
    <col min="2" max="2" width="17" customWidth="1"/>
    <col min="3" max="3" width="13.7109375" customWidth="1"/>
    <col min="4" max="5" width="4" customWidth="1"/>
    <col min="6" max="7" width="3.140625" customWidth="1"/>
    <col min="8" max="8" width="2.85546875" customWidth="1"/>
    <col min="9" max="9" width="2.7109375" customWidth="1"/>
    <col min="10" max="10" width="3.42578125" customWidth="1"/>
    <col min="11" max="13" width="3.7109375" customWidth="1"/>
    <col min="14" max="14" width="3.42578125" customWidth="1"/>
    <col min="15" max="15" width="2.85546875" customWidth="1"/>
    <col min="16" max="16" width="3.140625" customWidth="1"/>
    <col min="17" max="17" width="3.5703125" customWidth="1"/>
    <col min="18" max="18" width="4" customWidth="1"/>
    <col min="19" max="19" width="3.42578125" customWidth="1"/>
    <col min="20" max="20" width="2.7109375" customWidth="1"/>
    <col min="21" max="21" width="2.5703125" customWidth="1"/>
    <col min="22" max="22" width="3.5703125" customWidth="1"/>
    <col min="23" max="23" width="3.140625" customWidth="1"/>
    <col min="24" max="24" width="3.42578125" customWidth="1"/>
    <col min="25" max="25" width="3.7109375" customWidth="1"/>
    <col min="26" max="26" width="3.42578125" customWidth="1"/>
    <col min="27" max="27" width="3.5703125" customWidth="1"/>
    <col min="28" max="28" width="3.140625" customWidth="1"/>
    <col min="29" max="29" width="3" customWidth="1"/>
    <col min="30" max="30" width="3.140625" customWidth="1"/>
    <col min="31" max="31" width="3.5703125" customWidth="1"/>
    <col min="32" max="32" width="2.85546875" customWidth="1"/>
    <col min="33" max="33" width="3" customWidth="1"/>
    <col min="34" max="34" width="4.28515625" customWidth="1"/>
    <col min="35" max="35" width="3.85546875" customWidth="1"/>
    <col min="36" max="36" width="3.28515625" customWidth="1"/>
    <col min="37" max="37" width="7.42578125" customWidth="1"/>
    <col min="38" max="38" width="5.5703125" customWidth="1"/>
    <col min="39" max="39" width="6.42578125" customWidth="1"/>
    <col min="40" max="40" width="6.140625" customWidth="1"/>
    <col min="41" max="42" width="9.140625" hidden="1" customWidth="1"/>
    <col min="43" max="43" width="8.7109375" hidden="1" customWidth="1"/>
    <col min="44" max="46" width="9.140625" hidden="1" customWidth="1"/>
  </cols>
  <sheetData>
    <row r="1" spans="1:46" ht="28.5" x14ac:dyDescent="0.45">
      <c r="C1" s="12" t="s">
        <v>45</v>
      </c>
    </row>
    <row r="2" spans="1:46" ht="28.5" x14ac:dyDescent="0.25">
      <c r="A2" s="77" t="s">
        <v>44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</row>
    <row r="3" spans="1:46" ht="18.75" x14ac:dyDescent="0.25">
      <c r="D3" s="13"/>
      <c r="E3" s="14"/>
      <c r="F3" s="14"/>
      <c r="G3" s="14"/>
      <c r="H3" s="14"/>
      <c r="I3" s="14"/>
      <c r="J3" s="14"/>
      <c r="K3" s="79" t="s">
        <v>46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14"/>
      <c r="AA3" s="14"/>
      <c r="AB3" s="14"/>
      <c r="AC3" s="14"/>
      <c r="AD3" s="14"/>
      <c r="AE3" s="14"/>
      <c r="AF3" s="14"/>
      <c r="AG3" s="14"/>
      <c r="AH3" s="14"/>
    </row>
    <row r="4" spans="1:46" x14ac:dyDescent="0.25">
      <c r="B4" s="10" t="s">
        <v>49</v>
      </c>
      <c r="C4" t="s">
        <v>47</v>
      </c>
      <c r="D4" s="76" t="s">
        <v>56</v>
      </c>
      <c r="E4" s="76"/>
      <c r="F4" s="76" t="s">
        <v>52</v>
      </c>
      <c r="G4" s="76"/>
      <c r="H4" s="76"/>
      <c r="I4" s="76"/>
      <c r="J4" s="76"/>
      <c r="K4" s="76"/>
      <c r="L4" s="76"/>
      <c r="M4" s="76"/>
      <c r="N4" s="76"/>
      <c r="O4" s="76"/>
      <c r="R4" s="81" t="s">
        <v>55</v>
      </c>
      <c r="S4" s="76"/>
      <c r="T4" s="76"/>
      <c r="U4" s="76"/>
      <c r="V4" s="76" t="s">
        <v>57</v>
      </c>
      <c r="W4" s="76"/>
      <c r="X4" s="76"/>
      <c r="Y4" s="76"/>
      <c r="Z4" s="76"/>
      <c r="AA4" s="76"/>
      <c r="AB4" s="76"/>
    </row>
    <row r="5" spans="1:46" ht="12.75" customHeight="1" x14ac:dyDescent="0.25">
      <c r="B5" s="10" t="s">
        <v>50</v>
      </c>
      <c r="C5" t="s">
        <v>48</v>
      </c>
      <c r="D5" s="81" t="s">
        <v>51</v>
      </c>
      <c r="E5" s="76"/>
      <c r="F5" s="76" t="s">
        <v>53</v>
      </c>
      <c r="G5" s="76"/>
      <c r="H5" s="76"/>
      <c r="R5" s="81" t="s">
        <v>54</v>
      </c>
      <c r="S5" s="76"/>
      <c r="T5" s="76"/>
      <c r="U5" s="76"/>
      <c r="V5" s="76" t="s">
        <v>58</v>
      </c>
      <c r="W5" s="76"/>
      <c r="X5" s="76"/>
      <c r="Y5" s="76"/>
      <c r="Z5" s="76"/>
      <c r="AA5" s="76"/>
      <c r="AB5" s="76"/>
    </row>
    <row r="6" spans="1:46" ht="16.5" customHeight="1" x14ac:dyDescent="0.25"/>
    <row r="7" spans="1:46" ht="55.5" customHeight="1" x14ac:dyDescent="0.25">
      <c r="A7" s="72" t="s">
        <v>0</v>
      </c>
      <c r="B7" s="72" t="s">
        <v>1</v>
      </c>
      <c r="C7" s="72" t="s">
        <v>2</v>
      </c>
      <c r="D7" s="6" t="s">
        <v>4</v>
      </c>
      <c r="E7" s="4" t="s">
        <v>79</v>
      </c>
      <c r="F7" s="4" t="s">
        <v>80</v>
      </c>
      <c r="G7" s="4" t="s">
        <v>81</v>
      </c>
      <c r="H7" s="4" t="s">
        <v>82</v>
      </c>
      <c r="I7" s="4" t="s">
        <v>83</v>
      </c>
      <c r="J7" s="4" t="s">
        <v>84</v>
      </c>
      <c r="K7" s="4" t="s">
        <v>85</v>
      </c>
      <c r="L7" s="4" t="s">
        <v>86</v>
      </c>
      <c r="M7" s="4" t="s">
        <v>87</v>
      </c>
      <c r="N7" s="4" t="s">
        <v>88</v>
      </c>
      <c r="O7" s="4" t="s">
        <v>89</v>
      </c>
      <c r="P7" s="4" t="s">
        <v>90</v>
      </c>
      <c r="Q7" s="4" t="s">
        <v>91</v>
      </c>
      <c r="R7" s="4" t="s">
        <v>92</v>
      </c>
      <c r="S7" s="4" t="s">
        <v>93</v>
      </c>
      <c r="T7" s="4" t="s">
        <v>95</v>
      </c>
      <c r="U7" s="4" t="s">
        <v>96</v>
      </c>
      <c r="V7" s="4" t="s">
        <v>97</v>
      </c>
      <c r="W7" s="4" t="s">
        <v>94</v>
      </c>
      <c r="X7" s="4" t="s">
        <v>98</v>
      </c>
      <c r="Y7" s="4" t="s">
        <v>99</v>
      </c>
      <c r="Z7" s="4" t="s">
        <v>100</v>
      </c>
      <c r="AA7" s="4" t="s">
        <v>101</v>
      </c>
      <c r="AB7" s="4" t="s">
        <v>102</v>
      </c>
      <c r="AC7" s="4" t="s">
        <v>103</v>
      </c>
      <c r="AD7" s="4" t="s">
        <v>104</v>
      </c>
      <c r="AE7" s="4" t="s">
        <v>105</v>
      </c>
      <c r="AF7" s="4" t="s">
        <v>106</v>
      </c>
      <c r="AG7" s="4" t="s">
        <v>107</v>
      </c>
      <c r="AH7" s="4" t="s">
        <v>108</v>
      </c>
      <c r="AI7" s="4" t="s">
        <v>109</v>
      </c>
      <c r="AJ7" s="4" t="s">
        <v>110</v>
      </c>
      <c r="AK7" s="74" t="s">
        <v>24</v>
      </c>
      <c r="AL7" s="75"/>
      <c r="AM7" s="75"/>
    </row>
    <row r="8" spans="1:46" x14ac:dyDescent="0.25">
      <c r="A8" s="72"/>
      <c r="B8" s="72"/>
      <c r="C8" s="72"/>
      <c r="D8" s="7" t="s">
        <v>3</v>
      </c>
      <c r="E8" s="5">
        <f>IF(E7="","",COUNTA($E$7:E7))</f>
        <v>1</v>
      </c>
      <c r="F8" s="5">
        <f>IF(F7="","",COUNTA($E$7:F7))</f>
        <v>2</v>
      </c>
      <c r="G8" s="5">
        <f>IF(G7="","",COUNTA($E$7:G7))</f>
        <v>3</v>
      </c>
      <c r="H8" s="5">
        <f>IF(H7="","",COUNTA($E$7:H7))</f>
        <v>4</v>
      </c>
      <c r="I8" s="5">
        <f>IF(I7="","",COUNTA($E$7:I7))</f>
        <v>5</v>
      </c>
      <c r="J8" s="5">
        <f>IF(J7="","",COUNTA($E$7:J7))</f>
        <v>6</v>
      </c>
      <c r="K8" s="5">
        <f>IF(K7="","",COUNTA($E$7:K7))</f>
        <v>7</v>
      </c>
      <c r="L8" s="5">
        <f>IF(L7="","",COUNTA($E$7:L7))</f>
        <v>8</v>
      </c>
      <c r="M8" s="5">
        <f>IF(M7="","",COUNTA($E$7:M7))</f>
        <v>9</v>
      </c>
      <c r="N8" s="5">
        <f>IF(N7="","",COUNTA($E$7:N7))</f>
        <v>10</v>
      </c>
      <c r="O8" s="5">
        <f>IF(O7="","",COUNTA($E$7:O7))</f>
        <v>11</v>
      </c>
      <c r="P8" s="5">
        <f>IF(P7="","",COUNTA($E$7:P7))</f>
        <v>12</v>
      </c>
      <c r="Q8" s="5">
        <f>IF(Q7="","",COUNTA($E$7:Q7))</f>
        <v>13</v>
      </c>
      <c r="R8" s="5">
        <f>IF(R7="","",COUNTA($E$7:R7))</f>
        <v>14</v>
      </c>
      <c r="S8" s="5">
        <f>IF(S7="","",COUNTA($E$7:S7))</f>
        <v>15</v>
      </c>
      <c r="T8" s="5">
        <f>IF(T7="","",COUNTA($E$7:T7))</f>
        <v>16</v>
      </c>
      <c r="U8" s="5">
        <f>IF(U7="","",COUNTA($E$7:U7))</f>
        <v>17</v>
      </c>
      <c r="V8" s="5">
        <f>IF(V7="","",COUNTA($E$7:V7))</f>
        <v>18</v>
      </c>
      <c r="W8" s="5">
        <f>IF(W7="","",COUNTA($E$7:W7))</f>
        <v>19</v>
      </c>
      <c r="X8" s="5">
        <f>IF(X7="","",COUNTA($E$7:X7))</f>
        <v>20</v>
      </c>
      <c r="Y8" s="5">
        <f>IF(Y7="","",COUNTA($E$7:Y7))</f>
        <v>21</v>
      </c>
      <c r="Z8" s="5">
        <f>IF(Z7="","",COUNTA($E$7:Z7))</f>
        <v>22</v>
      </c>
      <c r="AA8" s="5">
        <f>IF(AA7="","",COUNTA($E$7:AA7))</f>
        <v>23</v>
      </c>
      <c r="AB8" s="5">
        <f>IF(AB7="","",COUNTA($E$7:AB7))</f>
        <v>24</v>
      </c>
      <c r="AC8" s="5">
        <f>IF(AC7="","",COUNTA($E$7:AC7))</f>
        <v>25</v>
      </c>
      <c r="AD8" s="5">
        <f>IF(AD7="","",COUNTA($E$7:AD7))</f>
        <v>26</v>
      </c>
      <c r="AE8" s="5">
        <f>IF(AE7="","",COUNTA($E$7:AE7))</f>
        <v>27</v>
      </c>
      <c r="AF8" s="5">
        <f>IF(AF7="","",COUNTA($E$7:AF7))</f>
        <v>28</v>
      </c>
      <c r="AG8" s="5">
        <f>IF(AG7="","",COUNTA($E$7:AG7))</f>
        <v>29</v>
      </c>
      <c r="AH8" s="5">
        <f>IF(AH7="","",COUNTA($E$7:AH7))</f>
        <v>30</v>
      </c>
      <c r="AI8" s="5">
        <f>IF(AI7="","",COUNTA($E$7:AI7))</f>
        <v>31</v>
      </c>
      <c r="AJ8" s="5">
        <f>IF(AJ7="","",COUNTA($E$7:AJ7))</f>
        <v>32</v>
      </c>
      <c r="AK8" s="5" t="s">
        <v>25</v>
      </c>
      <c r="AL8" s="5" t="s">
        <v>26</v>
      </c>
      <c r="AM8" s="5" t="s">
        <v>27</v>
      </c>
      <c r="AN8" s="1"/>
    </row>
    <row r="9" spans="1:46" x14ac:dyDescent="0.25">
      <c r="A9" s="3">
        <f>IF(B9="","",COUNTA($B$9:B9))</f>
        <v>1</v>
      </c>
      <c r="B9" s="3" t="s">
        <v>8</v>
      </c>
      <c r="C9" s="8" t="s">
        <v>29</v>
      </c>
      <c r="D9" s="73"/>
      <c r="E9" s="3" t="s">
        <v>5</v>
      </c>
      <c r="F9" s="5" t="s">
        <v>5</v>
      </c>
      <c r="G9" s="5" t="s">
        <v>5</v>
      </c>
      <c r="H9" s="5" t="s">
        <v>6</v>
      </c>
      <c r="I9" s="5" t="s">
        <v>5</v>
      </c>
      <c r="J9" s="5" t="s">
        <v>5</v>
      </c>
      <c r="K9" s="5" t="s">
        <v>6</v>
      </c>
      <c r="L9" s="5" t="s">
        <v>6</v>
      </c>
      <c r="M9" s="5" t="s">
        <v>5</v>
      </c>
      <c r="N9" s="5" t="s">
        <v>6</v>
      </c>
      <c r="O9" s="5" t="s">
        <v>6</v>
      </c>
      <c r="P9" s="5" t="s">
        <v>6</v>
      </c>
      <c r="Q9" s="5" t="s">
        <v>5</v>
      </c>
      <c r="R9" s="5" t="s">
        <v>6</v>
      </c>
      <c r="S9" s="5" t="s">
        <v>6</v>
      </c>
      <c r="T9" s="5" t="s">
        <v>5</v>
      </c>
      <c r="U9" s="5" t="s">
        <v>6</v>
      </c>
      <c r="V9" s="5" t="s">
        <v>6</v>
      </c>
      <c r="W9" s="5" t="s">
        <v>6</v>
      </c>
      <c r="X9" s="5" t="s">
        <v>5</v>
      </c>
      <c r="Y9" s="5" t="s">
        <v>6</v>
      </c>
      <c r="Z9" s="5" t="s">
        <v>6</v>
      </c>
      <c r="AA9" s="5" t="s">
        <v>5</v>
      </c>
      <c r="AB9" s="5" t="s">
        <v>6</v>
      </c>
      <c r="AC9" s="5" t="s">
        <v>6</v>
      </c>
      <c r="AD9" s="5" t="s">
        <v>5</v>
      </c>
      <c r="AE9" s="5" t="s">
        <v>6</v>
      </c>
      <c r="AF9" s="5" t="s">
        <v>5</v>
      </c>
      <c r="AG9" s="5" t="s">
        <v>5</v>
      </c>
      <c r="AH9" s="5" t="s">
        <v>5</v>
      </c>
      <c r="AI9" s="5" t="s">
        <v>5</v>
      </c>
      <c r="AJ9" s="5" t="s">
        <v>5</v>
      </c>
      <c r="AK9" s="5">
        <f>IF(B9&lt;&gt;"",COUNTIF(E9:AJ9,"P"),"")</f>
        <v>16</v>
      </c>
      <c r="AL9" s="5">
        <f>IF(B9&lt;&gt;"",COUNTIF(E9:AJ9,"A"),"")</f>
        <v>16</v>
      </c>
      <c r="AM9" s="5">
        <f>IF(B9&lt;&gt;"", AK9/COUNTA($E$8:$AJ$8)*100, "")</f>
        <v>50</v>
      </c>
      <c r="AN9" s="1"/>
    </row>
    <row r="10" spans="1:46" x14ac:dyDescent="0.25">
      <c r="A10" s="3">
        <f>IF(B10="","",COUNTA($B$9:B10))</f>
        <v>2</v>
      </c>
      <c r="B10" s="3" t="s">
        <v>9</v>
      </c>
      <c r="C10" s="8" t="s">
        <v>30</v>
      </c>
      <c r="D10" s="73"/>
      <c r="E10" s="3" t="s">
        <v>5</v>
      </c>
      <c r="F10" s="5" t="s">
        <v>6</v>
      </c>
      <c r="G10" s="5" t="s">
        <v>5</v>
      </c>
      <c r="H10" s="5" t="s">
        <v>5</v>
      </c>
      <c r="I10" s="5" t="s">
        <v>5</v>
      </c>
      <c r="J10" s="5" t="s">
        <v>5</v>
      </c>
      <c r="K10" s="5" t="s">
        <v>5</v>
      </c>
      <c r="L10" s="5" t="s">
        <v>5</v>
      </c>
      <c r="M10" s="5" t="s">
        <v>5</v>
      </c>
      <c r="N10" s="5" t="s">
        <v>5</v>
      </c>
      <c r="O10" s="5" t="s">
        <v>5</v>
      </c>
      <c r="P10" s="5" t="s">
        <v>5</v>
      </c>
      <c r="Q10" s="5" t="s">
        <v>5</v>
      </c>
      <c r="R10" s="5" t="s">
        <v>5</v>
      </c>
      <c r="S10" s="5" t="s">
        <v>6</v>
      </c>
      <c r="T10" s="5" t="s">
        <v>5</v>
      </c>
      <c r="U10" s="5" t="s">
        <v>5</v>
      </c>
      <c r="V10" s="5" t="s">
        <v>6</v>
      </c>
      <c r="W10" s="5" t="s">
        <v>5</v>
      </c>
      <c r="X10" s="5" t="s">
        <v>6</v>
      </c>
      <c r="Y10" s="5" t="s">
        <v>5</v>
      </c>
      <c r="Z10" s="5" t="s">
        <v>6</v>
      </c>
      <c r="AA10" s="5" t="s">
        <v>5</v>
      </c>
      <c r="AB10" s="5" t="s">
        <v>6</v>
      </c>
      <c r="AC10" s="5" t="s">
        <v>6</v>
      </c>
      <c r="AD10" s="5" t="s">
        <v>5</v>
      </c>
      <c r="AE10" s="5" t="s">
        <v>5</v>
      </c>
      <c r="AF10" s="5" t="s">
        <v>5</v>
      </c>
      <c r="AG10" s="5" t="s">
        <v>5</v>
      </c>
      <c r="AH10" s="5" t="s">
        <v>6</v>
      </c>
      <c r="AI10" s="5" t="s">
        <v>5</v>
      </c>
      <c r="AJ10" s="5" t="s">
        <v>5</v>
      </c>
      <c r="AK10" s="5">
        <f t="shared" ref="AK10:AK23" si="0">IF(B10&lt;&gt;"",COUNTIF(E10:AJ10,"P"),"")</f>
        <v>24</v>
      </c>
      <c r="AL10" s="5">
        <f t="shared" ref="AL10:AL23" si="1">IF(B10&lt;&gt;"",COUNTIF(E10:AJ10,"A"),"")</f>
        <v>8</v>
      </c>
      <c r="AM10" s="5">
        <f t="shared" ref="AM10:AM23" si="2">IF(B10&lt;&gt;"", AK10/COUNTA($E$8:$AJ$8)*100, "")</f>
        <v>75</v>
      </c>
      <c r="AN10" s="1"/>
    </row>
    <row r="11" spans="1:46" x14ac:dyDescent="0.25">
      <c r="A11" s="3">
        <f>IF(B11="","",COUNTA($B$9:B11))</f>
        <v>3</v>
      </c>
      <c r="B11" s="3" t="s">
        <v>10</v>
      </c>
      <c r="C11" s="8" t="s">
        <v>43</v>
      </c>
      <c r="D11" s="73"/>
      <c r="E11" s="3" t="s">
        <v>5</v>
      </c>
      <c r="F11" s="3" t="s">
        <v>5</v>
      </c>
      <c r="G11" s="5" t="s">
        <v>6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6</v>
      </c>
      <c r="V11" s="5" t="s">
        <v>5</v>
      </c>
      <c r="W11" s="5" t="s">
        <v>5</v>
      </c>
      <c r="X11" s="5" t="s">
        <v>5</v>
      </c>
      <c r="Y11" s="5" t="s">
        <v>6</v>
      </c>
      <c r="Z11" s="5" t="s">
        <v>5</v>
      </c>
      <c r="AA11" s="5" t="s">
        <v>6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5" t="s">
        <v>5</v>
      </c>
      <c r="AJ11" s="5" t="s">
        <v>6</v>
      </c>
      <c r="AK11" s="5">
        <f t="shared" si="0"/>
        <v>27</v>
      </c>
      <c r="AL11" s="5">
        <f t="shared" si="1"/>
        <v>5</v>
      </c>
      <c r="AM11" s="5">
        <f t="shared" si="2"/>
        <v>84.375</v>
      </c>
      <c r="AN11" s="1"/>
    </row>
    <row r="12" spans="1:46" x14ac:dyDescent="0.25">
      <c r="A12" s="3">
        <f>IF(B12="","",COUNTA($B$9:B12))</f>
        <v>4</v>
      </c>
      <c r="B12" s="3" t="s">
        <v>11</v>
      </c>
      <c r="C12" s="8" t="s">
        <v>31</v>
      </c>
      <c r="D12" s="73"/>
      <c r="E12" s="3" t="s">
        <v>5</v>
      </c>
      <c r="F12" s="5" t="s">
        <v>5</v>
      </c>
      <c r="G12" s="5" t="s">
        <v>6</v>
      </c>
      <c r="H12" s="5" t="s">
        <v>6</v>
      </c>
      <c r="I12" s="5" t="s">
        <v>5</v>
      </c>
      <c r="J12" s="5" t="s">
        <v>6</v>
      </c>
      <c r="K12" s="5" t="s">
        <v>5</v>
      </c>
      <c r="L12" s="5" t="s">
        <v>6</v>
      </c>
      <c r="M12" s="5" t="s">
        <v>5</v>
      </c>
      <c r="N12" s="5" t="s">
        <v>6</v>
      </c>
      <c r="O12" s="5" t="s">
        <v>5</v>
      </c>
      <c r="P12" s="5" t="s">
        <v>6</v>
      </c>
      <c r="Q12" s="5" t="s">
        <v>5</v>
      </c>
      <c r="R12" s="5" t="s">
        <v>6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6</v>
      </c>
      <c r="AB12" s="5" t="s">
        <v>5</v>
      </c>
      <c r="AC12" s="5" t="s">
        <v>5</v>
      </c>
      <c r="AD12" s="5" t="s">
        <v>5</v>
      </c>
      <c r="AE12" s="5" t="s">
        <v>6</v>
      </c>
      <c r="AF12" s="5" t="s">
        <v>5</v>
      </c>
      <c r="AG12" s="5" t="s">
        <v>5</v>
      </c>
      <c r="AH12" s="5" t="s">
        <v>6</v>
      </c>
      <c r="AI12" s="5" t="s">
        <v>6</v>
      </c>
      <c r="AJ12" s="5" t="s">
        <v>5</v>
      </c>
      <c r="AK12" s="5">
        <f t="shared" si="0"/>
        <v>21</v>
      </c>
      <c r="AL12" s="5">
        <f t="shared" si="1"/>
        <v>11</v>
      </c>
      <c r="AM12" s="5">
        <f t="shared" si="2"/>
        <v>65.625</v>
      </c>
      <c r="AN12" s="1"/>
    </row>
    <row r="13" spans="1:46" x14ac:dyDescent="0.25">
      <c r="A13" s="3">
        <f>IF(B13="","",COUNTA($B$9:B13))</f>
        <v>5</v>
      </c>
      <c r="B13" s="3" t="s">
        <v>12</v>
      </c>
      <c r="C13" s="8" t="s">
        <v>32</v>
      </c>
      <c r="D13" s="73"/>
      <c r="E13" s="3" t="s">
        <v>5</v>
      </c>
      <c r="F13" s="3" t="s">
        <v>5</v>
      </c>
      <c r="G13" s="3" t="s">
        <v>5</v>
      </c>
      <c r="H13" s="3" t="s">
        <v>5</v>
      </c>
      <c r="I13" s="3" t="s">
        <v>5</v>
      </c>
      <c r="J13" s="3" t="s">
        <v>5</v>
      </c>
      <c r="K13" s="3" t="s">
        <v>5</v>
      </c>
      <c r="L13" s="5" t="s">
        <v>6</v>
      </c>
      <c r="M13" s="5" t="s">
        <v>5</v>
      </c>
      <c r="N13" s="5" t="s">
        <v>6</v>
      </c>
      <c r="O13" s="5" t="s">
        <v>5</v>
      </c>
      <c r="P13" s="5" t="s">
        <v>6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6</v>
      </c>
      <c r="Z13" s="5" t="s">
        <v>5</v>
      </c>
      <c r="AA13" s="5" t="s">
        <v>6</v>
      </c>
      <c r="AB13" s="5" t="s">
        <v>5</v>
      </c>
      <c r="AC13" s="5" t="s">
        <v>5</v>
      </c>
      <c r="AD13" s="5" t="s">
        <v>5</v>
      </c>
      <c r="AE13" s="5" t="s">
        <v>6</v>
      </c>
      <c r="AF13" s="5" t="s">
        <v>5</v>
      </c>
      <c r="AG13" s="5" t="s">
        <v>5</v>
      </c>
      <c r="AH13" s="5" t="s">
        <v>5</v>
      </c>
      <c r="AI13" s="5" t="s">
        <v>5</v>
      </c>
      <c r="AJ13" s="5" t="s">
        <v>6</v>
      </c>
      <c r="AK13" s="5">
        <f t="shared" si="0"/>
        <v>25</v>
      </c>
      <c r="AL13" s="5">
        <f t="shared" si="1"/>
        <v>7</v>
      </c>
      <c r="AM13" s="5">
        <f t="shared" si="2"/>
        <v>78.125</v>
      </c>
      <c r="AN13" s="1"/>
    </row>
    <row r="14" spans="1:46" x14ac:dyDescent="0.25">
      <c r="A14" s="3">
        <f>IF(B14="","",COUNTA($B$9:B14))</f>
        <v>6</v>
      </c>
      <c r="B14" s="3" t="s">
        <v>13</v>
      </c>
      <c r="C14" s="8" t="s">
        <v>33</v>
      </c>
      <c r="D14" s="73"/>
      <c r="E14" s="3" t="s">
        <v>5</v>
      </c>
      <c r="F14" s="3" t="s">
        <v>5</v>
      </c>
      <c r="G14" s="5" t="s">
        <v>6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6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6</v>
      </c>
      <c r="S14" s="5" t="s">
        <v>5</v>
      </c>
      <c r="T14" s="5" t="s">
        <v>5</v>
      </c>
      <c r="U14" s="5" t="s">
        <v>6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6</v>
      </c>
      <c r="AI14" s="5" t="s">
        <v>6</v>
      </c>
      <c r="AJ14" s="5" t="s">
        <v>5</v>
      </c>
      <c r="AK14" s="5">
        <f t="shared" si="0"/>
        <v>26</v>
      </c>
      <c r="AL14" s="5">
        <f t="shared" si="1"/>
        <v>6</v>
      </c>
      <c r="AM14" s="5">
        <f t="shared" si="2"/>
        <v>81.25</v>
      </c>
      <c r="AN14" s="1"/>
    </row>
    <row r="15" spans="1:46" x14ac:dyDescent="0.25">
      <c r="A15" s="3">
        <f>IF(B15="","",COUNTA($B$9:B15))</f>
        <v>7</v>
      </c>
      <c r="B15" s="3" t="s">
        <v>14</v>
      </c>
      <c r="C15" s="8" t="s">
        <v>34</v>
      </c>
      <c r="D15" s="73"/>
      <c r="E15" s="3" t="s">
        <v>5</v>
      </c>
      <c r="F15" s="3" t="s">
        <v>5</v>
      </c>
      <c r="G15" s="3" t="s">
        <v>5</v>
      </c>
      <c r="H15" s="3" t="s">
        <v>5</v>
      </c>
      <c r="I15" s="3" t="s">
        <v>5</v>
      </c>
      <c r="J15" s="3" t="s">
        <v>5</v>
      </c>
      <c r="K15" s="3" t="s">
        <v>5</v>
      </c>
      <c r="L15" s="3" t="s">
        <v>5</v>
      </c>
      <c r="M15" s="3" t="s">
        <v>5</v>
      </c>
      <c r="N15" s="5" t="s">
        <v>6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6</v>
      </c>
      <c r="T15" s="5" t="s">
        <v>5</v>
      </c>
      <c r="U15" s="5" t="s">
        <v>5</v>
      </c>
      <c r="V15" s="5" t="s">
        <v>6</v>
      </c>
      <c r="W15" s="5" t="s">
        <v>5</v>
      </c>
      <c r="X15" s="5" t="s">
        <v>5</v>
      </c>
      <c r="Y15" s="5" t="s">
        <v>6</v>
      </c>
      <c r="Z15" s="5" t="s">
        <v>5</v>
      </c>
      <c r="AA15" s="5" t="s">
        <v>6</v>
      </c>
      <c r="AB15" s="5" t="s">
        <v>5</v>
      </c>
      <c r="AC15" s="5" t="s">
        <v>5</v>
      </c>
      <c r="AD15" s="5" t="s">
        <v>5</v>
      </c>
      <c r="AE15" s="5" t="s">
        <v>6</v>
      </c>
      <c r="AF15" s="5" t="s">
        <v>5</v>
      </c>
      <c r="AG15" s="5" t="s">
        <v>5</v>
      </c>
      <c r="AH15" s="5" t="s">
        <v>5</v>
      </c>
      <c r="AI15" s="5" t="s">
        <v>5</v>
      </c>
      <c r="AJ15" s="5" t="s">
        <v>5</v>
      </c>
      <c r="AK15" s="5">
        <f t="shared" si="0"/>
        <v>26</v>
      </c>
      <c r="AL15" s="5">
        <f t="shared" si="1"/>
        <v>6</v>
      </c>
      <c r="AM15" s="5">
        <f t="shared" si="2"/>
        <v>81.25</v>
      </c>
      <c r="AN15" s="1"/>
    </row>
    <row r="16" spans="1:46" x14ac:dyDescent="0.25">
      <c r="A16" s="3">
        <f>IF(B16="","",COUNTA($B$9:B16))</f>
        <v>8</v>
      </c>
      <c r="B16" s="3" t="s">
        <v>15</v>
      </c>
      <c r="C16" s="8" t="s">
        <v>35</v>
      </c>
      <c r="D16" s="73"/>
      <c r="E16" s="5" t="s">
        <v>6</v>
      </c>
      <c r="F16" s="5" t="s">
        <v>5</v>
      </c>
      <c r="G16" s="5" t="s">
        <v>6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6</v>
      </c>
      <c r="S16" s="5" t="s">
        <v>6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6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6</v>
      </c>
      <c r="AF16" s="5" t="s">
        <v>5</v>
      </c>
      <c r="AG16" s="5" t="s">
        <v>5</v>
      </c>
      <c r="AH16" s="5" t="s">
        <v>6</v>
      </c>
      <c r="AI16" s="5" t="s">
        <v>6</v>
      </c>
      <c r="AJ16" s="5" t="s">
        <v>5</v>
      </c>
      <c r="AK16" s="5">
        <f t="shared" si="0"/>
        <v>24</v>
      </c>
      <c r="AL16" s="5">
        <f t="shared" si="1"/>
        <v>8</v>
      </c>
      <c r="AM16" s="5">
        <f t="shared" si="2"/>
        <v>75</v>
      </c>
      <c r="AN16" s="1"/>
    </row>
    <row r="17" spans="1:40" x14ac:dyDescent="0.25">
      <c r="A17" s="3">
        <f>IF(B17="","",COUNTA($B$9:B17))</f>
        <v>9</v>
      </c>
      <c r="B17" s="3" t="s">
        <v>16</v>
      </c>
      <c r="C17" s="8" t="s">
        <v>36</v>
      </c>
      <c r="D17" s="73"/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6</v>
      </c>
      <c r="T17" s="5" t="s">
        <v>5</v>
      </c>
      <c r="U17" s="5" t="s">
        <v>6</v>
      </c>
      <c r="V17" s="5" t="s">
        <v>6</v>
      </c>
      <c r="W17" s="5" t="s">
        <v>5</v>
      </c>
      <c r="X17" s="5" t="s">
        <v>5</v>
      </c>
      <c r="Y17" s="5" t="s">
        <v>5</v>
      </c>
      <c r="Z17" s="5" t="s">
        <v>6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5" t="s">
        <v>5</v>
      </c>
      <c r="AJ17" s="5" t="s">
        <v>5</v>
      </c>
      <c r="AK17" s="5">
        <f t="shared" si="0"/>
        <v>28</v>
      </c>
      <c r="AL17" s="5">
        <f t="shared" si="1"/>
        <v>4</v>
      </c>
      <c r="AM17" s="5">
        <f t="shared" si="2"/>
        <v>87.5</v>
      </c>
      <c r="AN17" s="1"/>
    </row>
    <row r="18" spans="1:40" x14ac:dyDescent="0.25">
      <c r="A18" s="3">
        <f>IF(B18="","",COUNTA($B$9:B18))</f>
        <v>10</v>
      </c>
      <c r="B18" s="3" t="s">
        <v>17</v>
      </c>
      <c r="C18" s="8" t="s">
        <v>37</v>
      </c>
      <c r="D18" s="73"/>
      <c r="E18" s="5" t="s">
        <v>6</v>
      </c>
      <c r="F18" s="5" t="s">
        <v>6</v>
      </c>
      <c r="G18" s="5" t="s">
        <v>6</v>
      </c>
      <c r="H18" s="5" t="s">
        <v>5</v>
      </c>
      <c r="I18" s="5" t="s">
        <v>6</v>
      </c>
      <c r="J18" s="5" t="s">
        <v>5</v>
      </c>
      <c r="K18" s="5" t="s">
        <v>6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6</v>
      </c>
      <c r="R18" s="5" t="s">
        <v>5</v>
      </c>
      <c r="S18" s="5" t="s">
        <v>6</v>
      </c>
      <c r="T18" s="5" t="s">
        <v>6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6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5" t="s">
        <v>5</v>
      </c>
      <c r="AJ18" s="5" t="s">
        <v>6</v>
      </c>
      <c r="AK18" s="5">
        <f t="shared" si="0"/>
        <v>22</v>
      </c>
      <c r="AL18" s="5">
        <f t="shared" si="1"/>
        <v>10</v>
      </c>
      <c r="AM18" s="5">
        <f t="shared" si="2"/>
        <v>68.75</v>
      </c>
      <c r="AN18" s="1"/>
    </row>
    <row r="19" spans="1:40" x14ac:dyDescent="0.25">
      <c r="A19" s="3">
        <f>IF(B19="","",COUNTA($B$9:B19))</f>
        <v>11</v>
      </c>
      <c r="B19" s="3" t="s">
        <v>18</v>
      </c>
      <c r="C19" s="8" t="s">
        <v>38</v>
      </c>
      <c r="D19" s="73"/>
      <c r="E19" s="5" t="s">
        <v>5</v>
      </c>
      <c r="F19" s="5" t="s">
        <v>5</v>
      </c>
      <c r="G19" s="5" t="s">
        <v>5</v>
      </c>
      <c r="H19" s="5" t="s">
        <v>5</v>
      </c>
      <c r="I19" s="5" t="s">
        <v>5</v>
      </c>
      <c r="J19" s="5" t="s">
        <v>5</v>
      </c>
      <c r="K19" s="5" t="s">
        <v>6</v>
      </c>
      <c r="L19" s="5" t="s">
        <v>5</v>
      </c>
      <c r="M19" s="5" t="s">
        <v>5</v>
      </c>
      <c r="N19" s="5" t="s">
        <v>5</v>
      </c>
      <c r="O19" s="5" t="s">
        <v>5</v>
      </c>
      <c r="P19" s="5" t="s">
        <v>5</v>
      </c>
      <c r="Q19" s="5" t="s">
        <v>5</v>
      </c>
      <c r="R19" s="5" t="s">
        <v>5</v>
      </c>
      <c r="S19" s="5" t="s">
        <v>5</v>
      </c>
      <c r="T19" s="5" t="s">
        <v>5</v>
      </c>
      <c r="U19" s="5" t="s">
        <v>5</v>
      </c>
      <c r="V19" s="5" t="s">
        <v>5</v>
      </c>
      <c r="W19" s="5" t="s">
        <v>5</v>
      </c>
      <c r="X19" s="5" t="s">
        <v>5</v>
      </c>
      <c r="Y19" s="5" t="s">
        <v>5</v>
      </c>
      <c r="Z19" s="5" t="s">
        <v>5</v>
      </c>
      <c r="AA19" s="5" t="s">
        <v>5</v>
      </c>
      <c r="AB19" s="5" t="s">
        <v>5</v>
      </c>
      <c r="AC19" s="5" t="s">
        <v>5</v>
      </c>
      <c r="AD19" s="5" t="s">
        <v>5</v>
      </c>
      <c r="AE19" s="5" t="s">
        <v>5</v>
      </c>
      <c r="AF19" s="5" t="s">
        <v>5</v>
      </c>
      <c r="AG19" s="5" t="s">
        <v>5</v>
      </c>
      <c r="AH19" s="5" t="s">
        <v>5</v>
      </c>
      <c r="AI19" s="5" t="s">
        <v>6</v>
      </c>
      <c r="AJ19" s="5" t="s">
        <v>5</v>
      </c>
      <c r="AK19" s="5">
        <f t="shared" si="0"/>
        <v>30</v>
      </c>
      <c r="AL19" s="5">
        <f t="shared" si="1"/>
        <v>2</v>
      </c>
      <c r="AM19" s="5">
        <f t="shared" si="2"/>
        <v>93.75</v>
      </c>
      <c r="AN19" s="1"/>
    </row>
    <row r="20" spans="1:40" x14ac:dyDescent="0.25">
      <c r="A20" s="3">
        <f>IF(B20="","",COUNTA($B$9:B20))</f>
        <v>12</v>
      </c>
      <c r="B20" s="3" t="s">
        <v>19</v>
      </c>
      <c r="C20" s="8" t="s">
        <v>39</v>
      </c>
      <c r="D20" s="73"/>
      <c r="E20" s="5" t="s">
        <v>6</v>
      </c>
      <c r="F20" s="5" t="s">
        <v>5</v>
      </c>
      <c r="G20" s="5" t="s">
        <v>5</v>
      </c>
      <c r="H20" s="5" t="s">
        <v>5</v>
      </c>
      <c r="I20" s="5" t="s">
        <v>5</v>
      </c>
      <c r="J20" s="5" t="s">
        <v>5</v>
      </c>
      <c r="K20" s="5" t="s">
        <v>5</v>
      </c>
      <c r="L20" s="5" t="s">
        <v>5</v>
      </c>
      <c r="M20" s="5" t="s">
        <v>5</v>
      </c>
      <c r="N20" s="5" t="s">
        <v>5</v>
      </c>
      <c r="O20" s="5" t="s">
        <v>5</v>
      </c>
      <c r="P20" s="5" t="s">
        <v>5</v>
      </c>
      <c r="Q20" s="5" t="s">
        <v>5</v>
      </c>
      <c r="R20" s="5" t="s">
        <v>5</v>
      </c>
      <c r="S20" s="5" t="s">
        <v>5</v>
      </c>
      <c r="T20" s="5" t="s">
        <v>5</v>
      </c>
      <c r="U20" s="5" t="s">
        <v>5</v>
      </c>
      <c r="V20" s="5" t="s">
        <v>6</v>
      </c>
      <c r="W20" s="5" t="s">
        <v>5</v>
      </c>
      <c r="X20" s="5" t="s">
        <v>5</v>
      </c>
      <c r="Y20" s="5" t="s">
        <v>5</v>
      </c>
      <c r="Z20" s="5" t="s">
        <v>5</v>
      </c>
      <c r="AA20" s="5" t="s">
        <v>5</v>
      </c>
      <c r="AB20" s="5" t="s">
        <v>5</v>
      </c>
      <c r="AC20" s="5" t="s">
        <v>5</v>
      </c>
      <c r="AD20" s="5" t="s">
        <v>5</v>
      </c>
      <c r="AE20" s="5" t="s">
        <v>5</v>
      </c>
      <c r="AF20" s="5" t="s">
        <v>5</v>
      </c>
      <c r="AG20" s="5" t="s">
        <v>5</v>
      </c>
      <c r="AH20" s="5" t="s">
        <v>5</v>
      </c>
      <c r="AI20" s="5" t="s">
        <v>5</v>
      </c>
      <c r="AJ20" s="5" t="s">
        <v>5</v>
      </c>
      <c r="AK20" s="5">
        <f t="shared" si="0"/>
        <v>30</v>
      </c>
      <c r="AL20" s="5">
        <f t="shared" si="1"/>
        <v>2</v>
      </c>
      <c r="AM20" s="5">
        <f t="shared" si="2"/>
        <v>93.75</v>
      </c>
      <c r="AN20" s="1"/>
    </row>
    <row r="21" spans="1:40" x14ac:dyDescent="0.25">
      <c r="A21" s="3">
        <f>IF(B21="","",COUNTA($B$9:B21))</f>
        <v>13</v>
      </c>
      <c r="B21" s="3" t="s">
        <v>20</v>
      </c>
      <c r="C21" s="8" t="s">
        <v>40</v>
      </c>
      <c r="D21" s="73"/>
      <c r="E21" s="5" t="s">
        <v>6</v>
      </c>
      <c r="F21" s="5" t="s">
        <v>6</v>
      </c>
      <c r="G21" s="5" t="s">
        <v>5</v>
      </c>
      <c r="H21" s="5" t="s">
        <v>5</v>
      </c>
      <c r="I21" s="5" t="s">
        <v>5</v>
      </c>
      <c r="J21" s="5" t="s">
        <v>5</v>
      </c>
      <c r="K21" s="5" t="s">
        <v>5</v>
      </c>
      <c r="L21" s="5" t="s">
        <v>5</v>
      </c>
      <c r="M21" s="5" t="s">
        <v>5</v>
      </c>
      <c r="N21" s="5" t="s">
        <v>5</v>
      </c>
      <c r="O21" s="5" t="s">
        <v>5</v>
      </c>
      <c r="P21" s="5" t="s">
        <v>5</v>
      </c>
      <c r="Q21" s="5" t="s">
        <v>5</v>
      </c>
      <c r="R21" s="5" t="s">
        <v>5</v>
      </c>
      <c r="S21" s="5" t="s">
        <v>5</v>
      </c>
      <c r="T21" s="5" t="s">
        <v>6</v>
      </c>
      <c r="U21" s="5" t="s">
        <v>5</v>
      </c>
      <c r="V21" s="5" t="s">
        <v>5</v>
      </c>
      <c r="W21" s="5" t="s">
        <v>5</v>
      </c>
      <c r="X21" s="5" t="s">
        <v>5</v>
      </c>
      <c r="Y21" s="5" t="s">
        <v>5</v>
      </c>
      <c r="Z21" s="5" t="s">
        <v>5</v>
      </c>
      <c r="AA21" s="5" t="s">
        <v>5</v>
      </c>
      <c r="AB21" s="5" t="s">
        <v>5</v>
      </c>
      <c r="AC21" s="5" t="s">
        <v>5</v>
      </c>
      <c r="AD21" s="5" t="s">
        <v>5</v>
      </c>
      <c r="AE21" s="5" t="s">
        <v>5</v>
      </c>
      <c r="AF21" s="5" t="s">
        <v>5</v>
      </c>
      <c r="AG21" s="5" t="s">
        <v>6</v>
      </c>
      <c r="AH21" s="5" t="s">
        <v>5</v>
      </c>
      <c r="AI21" s="5" t="s">
        <v>5</v>
      </c>
      <c r="AJ21" s="5" t="s">
        <v>5</v>
      </c>
      <c r="AK21" s="5">
        <f t="shared" si="0"/>
        <v>28</v>
      </c>
      <c r="AL21" s="5">
        <f t="shared" si="1"/>
        <v>4</v>
      </c>
      <c r="AM21" s="5">
        <f t="shared" si="2"/>
        <v>87.5</v>
      </c>
      <c r="AN21" s="1"/>
    </row>
    <row r="22" spans="1:40" x14ac:dyDescent="0.25">
      <c r="A22" s="3">
        <f>IF(B22="","",COUNTA($B$9:B22))</f>
        <v>14</v>
      </c>
      <c r="B22" s="3" t="s">
        <v>21</v>
      </c>
      <c r="C22" s="8" t="s">
        <v>41</v>
      </c>
      <c r="D22" s="73"/>
      <c r="E22" s="5" t="s">
        <v>5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6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  <c r="W22" s="5" t="s">
        <v>5</v>
      </c>
      <c r="X22" s="5" t="s">
        <v>6</v>
      </c>
      <c r="Y22" s="5" t="s">
        <v>5</v>
      </c>
      <c r="Z22" s="5" t="s">
        <v>5</v>
      </c>
      <c r="AA22" s="5" t="s">
        <v>5</v>
      </c>
      <c r="AB22" s="5" t="s">
        <v>5</v>
      </c>
      <c r="AC22" s="5" t="s">
        <v>5</v>
      </c>
      <c r="AD22" s="5" t="s">
        <v>5</v>
      </c>
      <c r="AE22" s="5" t="s">
        <v>5</v>
      </c>
      <c r="AF22" s="5" t="s">
        <v>5</v>
      </c>
      <c r="AG22" s="5" t="s">
        <v>5</v>
      </c>
      <c r="AH22" s="5" t="s">
        <v>5</v>
      </c>
      <c r="AI22" s="5" t="s">
        <v>5</v>
      </c>
      <c r="AJ22" s="5" t="s">
        <v>6</v>
      </c>
      <c r="AK22" s="5">
        <f t="shared" si="0"/>
        <v>29</v>
      </c>
      <c r="AL22" s="5">
        <f t="shared" si="1"/>
        <v>3</v>
      </c>
      <c r="AM22" s="5">
        <f t="shared" si="2"/>
        <v>90.625</v>
      </c>
      <c r="AN22" s="1"/>
    </row>
    <row r="23" spans="1:40" x14ac:dyDescent="0.25">
      <c r="A23" s="3">
        <f>IF(B23="","",COUNTA($B$9:B23))</f>
        <v>15</v>
      </c>
      <c r="B23" s="3" t="s">
        <v>22</v>
      </c>
      <c r="C23" s="8" t="s">
        <v>42</v>
      </c>
      <c r="D23" s="73"/>
      <c r="E23" s="5" t="s">
        <v>5</v>
      </c>
      <c r="F23" s="5" t="s">
        <v>5</v>
      </c>
      <c r="G23" s="5" t="s">
        <v>6</v>
      </c>
      <c r="H23" s="5" t="s">
        <v>6</v>
      </c>
      <c r="I23" s="5" t="s">
        <v>5</v>
      </c>
      <c r="J23" s="5" t="s">
        <v>5</v>
      </c>
      <c r="K23" s="5" t="s">
        <v>6</v>
      </c>
      <c r="L23" s="5" t="s">
        <v>5</v>
      </c>
      <c r="M23" s="5" t="s">
        <v>5</v>
      </c>
      <c r="N23" s="5" t="s">
        <v>5</v>
      </c>
      <c r="O23" s="5" t="s">
        <v>6</v>
      </c>
      <c r="P23" s="5" t="s">
        <v>5</v>
      </c>
      <c r="Q23" s="5" t="s">
        <v>6</v>
      </c>
      <c r="R23" s="5" t="s">
        <v>5</v>
      </c>
      <c r="S23" s="5" t="s">
        <v>5</v>
      </c>
      <c r="T23" s="5" t="s">
        <v>6</v>
      </c>
      <c r="U23" s="5" t="s">
        <v>5</v>
      </c>
      <c r="V23" s="5" t="s">
        <v>6</v>
      </c>
      <c r="W23" s="5" t="s">
        <v>5</v>
      </c>
      <c r="X23" s="5" t="s">
        <v>5</v>
      </c>
      <c r="Y23" s="5" t="s">
        <v>5</v>
      </c>
      <c r="Z23" s="5" t="s">
        <v>5</v>
      </c>
      <c r="AA23" s="5" t="s">
        <v>5</v>
      </c>
      <c r="AB23" s="5" t="s">
        <v>5</v>
      </c>
      <c r="AC23" s="5" t="s">
        <v>5</v>
      </c>
      <c r="AD23" s="5" t="s">
        <v>6</v>
      </c>
      <c r="AE23" s="5" t="s">
        <v>5</v>
      </c>
      <c r="AF23" s="5" t="s">
        <v>5</v>
      </c>
      <c r="AG23" s="5" t="s">
        <v>5</v>
      </c>
      <c r="AH23" s="5" t="s">
        <v>6</v>
      </c>
      <c r="AI23" s="5" t="s">
        <v>5</v>
      </c>
      <c r="AJ23" s="5" t="s">
        <v>5</v>
      </c>
      <c r="AK23" s="5">
        <f t="shared" si="0"/>
        <v>23</v>
      </c>
      <c r="AL23" s="5">
        <f t="shared" si="1"/>
        <v>9</v>
      </c>
      <c r="AM23" s="5">
        <f t="shared" si="2"/>
        <v>71.875</v>
      </c>
      <c r="AN23" s="1"/>
    </row>
    <row r="24" spans="1:40" x14ac:dyDescent="0.25">
      <c r="A24" s="71" t="s">
        <v>28</v>
      </c>
      <c r="B24" s="71"/>
      <c r="C24" s="71"/>
      <c r="D24" s="7" t="s">
        <v>5</v>
      </c>
      <c r="E24" s="11">
        <f>COUNTIF(E9:E23,"P")</f>
        <v>11</v>
      </c>
      <c r="F24" s="11">
        <f t="shared" ref="F24:AJ24" si="3">COUNTIF(F9:F23,"P")</f>
        <v>12</v>
      </c>
      <c r="G24" s="11">
        <f t="shared" si="3"/>
        <v>9</v>
      </c>
      <c r="H24" s="11">
        <f t="shared" si="3"/>
        <v>12</v>
      </c>
      <c r="I24" s="11">
        <f t="shared" si="3"/>
        <v>14</v>
      </c>
      <c r="J24" s="11">
        <f t="shared" si="3"/>
        <v>14</v>
      </c>
      <c r="K24" s="11">
        <f t="shared" si="3"/>
        <v>10</v>
      </c>
      <c r="L24" s="11">
        <f t="shared" si="3"/>
        <v>11</v>
      </c>
      <c r="M24" s="11">
        <f t="shared" si="3"/>
        <v>15</v>
      </c>
      <c r="N24" s="11">
        <f>COUNTIF(N9:N23,"P")</f>
        <v>11</v>
      </c>
      <c r="O24" s="11">
        <f t="shared" si="3"/>
        <v>13</v>
      </c>
      <c r="P24" s="11">
        <f t="shared" ref="P24" si="4">COUNTIF(P9:P23,"P")</f>
        <v>12</v>
      </c>
      <c r="Q24" s="11">
        <f t="shared" ref="Q24" si="5">COUNTIF(Q9:Q23,"P")</f>
        <v>13</v>
      </c>
      <c r="R24" s="11">
        <f t="shared" ref="R24" si="6">COUNTIF(R9:R23,"P")</f>
        <v>11</v>
      </c>
      <c r="S24" s="11">
        <f t="shared" ref="S24" si="7">COUNTIF(S9:S23,"P")</f>
        <v>9</v>
      </c>
      <c r="T24" s="11">
        <f t="shared" ref="T24" si="8">COUNTIF(T9:T23,"P")</f>
        <v>12</v>
      </c>
      <c r="U24" s="11">
        <f t="shared" ref="U24" si="9">COUNTIF(U9:U23,"P")</f>
        <v>11</v>
      </c>
      <c r="V24" s="11">
        <f t="shared" ref="V24" si="10">COUNTIF(V9:V23,"P")</f>
        <v>9</v>
      </c>
      <c r="W24" s="11">
        <f t="shared" ref="W24" si="11">COUNTIF(W9:W23,"P")</f>
        <v>14</v>
      </c>
      <c r="X24" s="11">
        <f t="shared" ref="X24" si="12">COUNTIF(X9:X23,"P")</f>
        <v>13</v>
      </c>
      <c r="Y24" s="11">
        <f t="shared" ref="Y24" si="13">COUNTIF(Y9:Y23,"P")</f>
        <v>10</v>
      </c>
      <c r="Z24" s="11">
        <f t="shared" si="3"/>
        <v>12</v>
      </c>
      <c r="AA24" s="11">
        <f t="shared" si="3"/>
        <v>10</v>
      </c>
      <c r="AB24" s="11">
        <f t="shared" si="3"/>
        <v>13</v>
      </c>
      <c r="AC24" s="11">
        <f t="shared" si="3"/>
        <v>13</v>
      </c>
      <c r="AD24" s="11">
        <f t="shared" si="3"/>
        <v>14</v>
      </c>
      <c r="AE24" s="11">
        <f t="shared" si="3"/>
        <v>10</v>
      </c>
      <c r="AF24" s="11">
        <f t="shared" si="3"/>
        <v>15</v>
      </c>
      <c r="AG24" s="11">
        <f t="shared" si="3"/>
        <v>14</v>
      </c>
      <c r="AH24" s="11">
        <f t="shared" si="3"/>
        <v>10</v>
      </c>
      <c r="AI24" s="11">
        <f t="shared" si="3"/>
        <v>11</v>
      </c>
      <c r="AJ24" s="11">
        <f t="shared" si="3"/>
        <v>11</v>
      </c>
      <c r="AK24" s="9"/>
      <c r="AL24" s="9"/>
      <c r="AM24" s="9"/>
      <c r="AN24" s="9"/>
    </row>
    <row r="25" spans="1:40" x14ac:dyDescent="0.25">
      <c r="A25" s="71"/>
      <c r="B25" s="71"/>
      <c r="C25" s="71"/>
      <c r="D25" s="7" t="s">
        <v>6</v>
      </c>
      <c r="E25" s="5">
        <f>COUNTIF(E9:E23,"A")</f>
        <v>4</v>
      </c>
      <c r="F25" s="5">
        <f t="shared" ref="F25:AJ25" si="14">COUNTIF(F9:F23,"A")</f>
        <v>3</v>
      </c>
      <c r="G25" s="5">
        <f t="shared" si="14"/>
        <v>6</v>
      </c>
      <c r="H25" s="5">
        <f t="shared" si="14"/>
        <v>3</v>
      </c>
      <c r="I25" s="5">
        <f t="shared" si="14"/>
        <v>1</v>
      </c>
      <c r="J25" s="5">
        <f t="shared" si="14"/>
        <v>1</v>
      </c>
      <c r="K25" s="5">
        <f t="shared" si="14"/>
        <v>5</v>
      </c>
      <c r="L25" s="5">
        <f t="shared" si="14"/>
        <v>4</v>
      </c>
      <c r="M25" s="5">
        <f t="shared" si="14"/>
        <v>0</v>
      </c>
      <c r="N25" s="5">
        <f t="shared" si="14"/>
        <v>4</v>
      </c>
      <c r="O25" s="5">
        <f t="shared" si="14"/>
        <v>2</v>
      </c>
      <c r="P25" s="5">
        <f t="shared" si="14"/>
        <v>3</v>
      </c>
      <c r="Q25" s="5">
        <f t="shared" si="14"/>
        <v>2</v>
      </c>
      <c r="R25" s="5">
        <f t="shared" si="14"/>
        <v>4</v>
      </c>
      <c r="S25" s="5">
        <f t="shared" si="14"/>
        <v>6</v>
      </c>
      <c r="T25" s="5">
        <f t="shared" si="14"/>
        <v>3</v>
      </c>
      <c r="U25" s="5">
        <f t="shared" si="14"/>
        <v>4</v>
      </c>
      <c r="V25" s="5">
        <f t="shared" si="14"/>
        <v>6</v>
      </c>
      <c r="W25" s="5">
        <f t="shared" si="14"/>
        <v>1</v>
      </c>
      <c r="X25" s="5">
        <f t="shared" si="14"/>
        <v>2</v>
      </c>
      <c r="Y25" s="5">
        <f t="shared" si="14"/>
        <v>5</v>
      </c>
      <c r="Z25" s="5">
        <f t="shared" si="14"/>
        <v>3</v>
      </c>
      <c r="AA25" s="5">
        <f t="shared" si="14"/>
        <v>5</v>
      </c>
      <c r="AB25" s="5">
        <f t="shared" si="14"/>
        <v>2</v>
      </c>
      <c r="AC25" s="5">
        <f t="shared" si="14"/>
        <v>2</v>
      </c>
      <c r="AD25" s="5">
        <f t="shared" si="14"/>
        <v>1</v>
      </c>
      <c r="AE25" s="5">
        <f t="shared" si="14"/>
        <v>5</v>
      </c>
      <c r="AF25" s="5">
        <f t="shared" si="14"/>
        <v>0</v>
      </c>
      <c r="AG25" s="5">
        <f t="shared" si="14"/>
        <v>1</v>
      </c>
      <c r="AH25" s="5">
        <f t="shared" si="14"/>
        <v>5</v>
      </c>
      <c r="AI25" s="5">
        <f t="shared" si="14"/>
        <v>4</v>
      </c>
      <c r="AJ25" s="5">
        <f t="shared" si="14"/>
        <v>4</v>
      </c>
      <c r="AK25" s="9"/>
      <c r="AL25" s="9"/>
      <c r="AM25" s="9"/>
      <c r="AN25" s="9"/>
    </row>
    <row r="26" spans="1:40" x14ac:dyDescent="0.25">
      <c r="A26" t="str">
        <f t="shared" ref="A10:A72" si="15">IF(B26&lt;&gt;"",ROW()-8,"")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9"/>
      <c r="AL26" s="9"/>
      <c r="AM26" s="9"/>
      <c r="AN26" s="9"/>
    </row>
    <row r="27" spans="1:40" x14ac:dyDescent="0.25">
      <c r="A27" t="str">
        <f t="shared" si="15"/>
        <v/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t="str">
        <f t="shared" si="15"/>
        <v/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t="str">
        <f t="shared" si="15"/>
        <v/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t="str">
        <f t="shared" si="15"/>
        <v/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 t="str">
        <f t="shared" si="15"/>
        <v/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t="str">
        <f t="shared" si="15"/>
        <v/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t="str">
        <f t="shared" si="15"/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t="str">
        <f t="shared" si="15"/>
        <v/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t="str">
        <f t="shared" si="15"/>
        <v/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t="str">
        <f t="shared" si="15"/>
        <v/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t="str">
        <f t="shared" si="15"/>
        <v/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t="str">
        <f t="shared" si="15"/>
        <v/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t="str">
        <f t="shared" si="15"/>
        <v/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t="str">
        <f t="shared" si="15"/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t="str">
        <f t="shared" si="15"/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tr">
        <f t="shared" si="15"/>
        <v/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tr">
        <f t="shared" si="15"/>
        <v/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tr">
        <f t="shared" si="15"/>
        <v/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tr">
        <f t="shared" si="15"/>
        <v/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 t="str">
        <f t="shared" si="15"/>
        <v/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tr">
        <f t="shared" si="15"/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tr">
        <f t="shared" si="15"/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 t="str">
        <f t="shared" si="15"/>
        <v/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tr">
        <f t="shared" si="15"/>
        <v/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tr">
        <f t="shared" si="15"/>
        <v/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tr">
        <f t="shared" si="15"/>
        <v/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tr">
        <f t="shared" si="15"/>
        <v/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tr">
        <f t="shared" si="15"/>
        <v/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tr">
        <f t="shared" si="15"/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tr">
        <f t="shared" si="15"/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tr">
        <f t="shared" si="15"/>
        <v/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tr">
        <f t="shared" si="15"/>
        <v/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tr">
        <f t="shared" si="15"/>
        <v/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tr">
        <f t="shared" si="15"/>
        <v/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tr">
        <f t="shared" si="15"/>
        <v/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tr">
        <f t="shared" si="15"/>
        <v/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tr">
        <f t="shared" si="15"/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tr">
        <f t="shared" si="15"/>
        <v/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tr">
        <f t="shared" si="15"/>
        <v/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tr">
        <f t="shared" si="15"/>
        <v/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tr">
        <f t="shared" si="15"/>
        <v/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tr">
        <f t="shared" si="15"/>
        <v/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tr">
        <f t="shared" si="15"/>
        <v/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tr">
        <f t="shared" si="15"/>
        <v/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tr">
        <f t="shared" si="15"/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tr">
        <f t="shared" si="15"/>
        <v/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tr">
        <f t="shared" ref="A73:A136" si="16">IF(B73&lt;&gt;"",ROW()-8,"")</f>
        <v/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tr">
        <f t="shared" si="16"/>
        <v/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tr">
        <f t="shared" si="16"/>
        <v/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tr">
        <f t="shared" si="16"/>
        <v/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tr">
        <f t="shared" si="16"/>
        <v/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tr">
        <f t="shared" si="16"/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tr">
        <f t="shared" si="16"/>
        <v/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tr">
        <f t="shared" si="16"/>
        <v/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tr">
        <f t="shared" si="16"/>
        <v/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t="str">
        <f t="shared" si="16"/>
        <v/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t="str">
        <f t="shared" si="16"/>
        <v/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t="str">
        <f t="shared" si="16"/>
        <v/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t="str">
        <f t="shared" si="16"/>
        <v/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t="str">
        <f t="shared" si="16"/>
        <v/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t="str">
        <f t="shared" si="16"/>
        <v/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t="str">
        <f t="shared" si="16"/>
        <v/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t="str">
        <f t="shared" si="16"/>
        <v/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t="str">
        <f t="shared" si="16"/>
        <v/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t="str">
        <f t="shared" si="16"/>
        <v/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t="str">
        <f t="shared" si="16"/>
        <v/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t="str">
        <f t="shared" si="16"/>
        <v/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t="str">
        <f t="shared" si="16"/>
        <v/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t="str">
        <f t="shared" si="16"/>
        <v/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t="str">
        <f t="shared" si="16"/>
        <v/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t="str">
        <f t="shared" si="16"/>
        <v/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t="str">
        <f t="shared" si="16"/>
        <v/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t="str">
        <f t="shared" si="16"/>
        <v/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t="str">
        <f t="shared" si="16"/>
        <v/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t="str">
        <f t="shared" si="16"/>
        <v/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t="str">
        <f t="shared" si="16"/>
        <v/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t="str">
        <f t="shared" si="16"/>
        <v/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t="str">
        <f t="shared" si="16"/>
        <v/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t="str">
        <f t="shared" si="16"/>
        <v/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t="str">
        <f t="shared" si="16"/>
        <v/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t="str">
        <f t="shared" si="16"/>
        <v/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t="str">
        <f t="shared" si="16"/>
        <v/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t="str">
        <f t="shared" si="16"/>
        <v/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t="str">
        <f t="shared" si="16"/>
        <v/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t="str">
        <f t="shared" si="16"/>
        <v/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t="str">
        <f t="shared" si="16"/>
        <v/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t="str">
        <f t="shared" si="16"/>
        <v/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t="str">
        <f t="shared" si="16"/>
        <v/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t="str">
        <f t="shared" si="16"/>
        <v/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t="str">
        <f t="shared" si="16"/>
        <v/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t="str">
        <f t="shared" si="16"/>
        <v/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t="str">
        <f t="shared" si="16"/>
        <v/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t="str">
        <f t="shared" si="16"/>
        <v/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t="str">
        <f t="shared" si="16"/>
        <v/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t="str">
        <f t="shared" si="16"/>
        <v/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t="str">
        <f t="shared" si="16"/>
        <v/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t="str">
        <f t="shared" si="16"/>
        <v/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t="str">
        <f t="shared" si="16"/>
        <v/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t="str">
        <f t="shared" si="16"/>
        <v/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t="str">
        <f t="shared" si="16"/>
        <v/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t="str">
        <f t="shared" si="16"/>
        <v/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t="str">
        <f t="shared" si="16"/>
        <v/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t="str">
        <f t="shared" si="16"/>
        <v/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t="str">
        <f t="shared" si="16"/>
        <v/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t="str">
        <f t="shared" si="16"/>
        <v/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t="str">
        <f t="shared" si="16"/>
        <v/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t="str">
        <f t="shared" si="16"/>
        <v/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t="str">
        <f t="shared" si="16"/>
        <v/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t="str">
        <f t="shared" si="16"/>
        <v/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t="str">
        <f t="shared" si="16"/>
        <v/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t="str">
        <f t="shared" ref="A137:A200" si="17">IF(B137&lt;&gt;"",ROW()-8,"")</f>
        <v/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t="str">
        <f t="shared" si="17"/>
        <v/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t="str">
        <f t="shared" si="17"/>
        <v/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t="str">
        <f t="shared" si="17"/>
        <v/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t="str">
        <f t="shared" si="17"/>
        <v/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t="str">
        <f t="shared" si="17"/>
        <v/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t="str">
        <f t="shared" si="17"/>
        <v/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t="str">
        <f t="shared" si="17"/>
        <v/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t="str">
        <f t="shared" si="17"/>
        <v/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t="str">
        <f t="shared" si="17"/>
        <v/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t="str">
        <f t="shared" si="17"/>
        <v/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t="str">
        <f t="shared" si="17"/>
        <v/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t="str">
        <f t="shared" si="17"/>
        <v/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t="str">
        <f t="shared" si="17"/>
        <v/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t="str">
        <f t="shared" si="17"/>
        <v/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t="str">
        <f t="shared" si="17"/>
        <v/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t="str">
        <f t="shared" si="17"/>
        <v/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t="str">
        <f t="shared" si="17"/>
        <v/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t="str">
        <f t="shared" si="17"/>
        <v/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t="str">
        <f t="shared" si="17"/>
        <v/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t="str">
        <f t="shared" si="17"/>
        <v/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t="str">
        <f t="shared" si="17"/>
        <v/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t="str">
        <f t="shared" si="17"/>
        <v/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t="str">
        <f t="shared" si="17"/>
        <v/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t="str">
        <f t="shared" si="17"/>
        <v/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t="str">
        <f t="shared" si="17"/>
        <v/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t="str">
        <f t="shared" si="17"/>
        <v/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t="str">
        <f t="shared" si="17"/>
        <v/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t="str">
        <f t="shared" si="17"/>
        <v/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t="str">
        <f t="shared" si="17"/>
        <v/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t="str">
        <f t="shared" si="17"/>
        <v/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t="str">
        <f t="shared" si="17"/>
        <v/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t="str">
        <f t="shared" si="17"/>
        <v/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t="str">
        <f t="shared" si="17"/>
        <v/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t="str">
        <f t="shared" si="17"/>
        <v/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t="str">
        <f t="shared" si="17"/>
        <v/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t="str">
        <f t="shared" si="17"/>
        <v/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t="str">
        <f t="shared" si="17"/>
        <v/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t="str">
        <f t="shared" si="17"/>
        <v/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t="str">
        <f t="shared" si="17"/>
        <v/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t="str">
        <f t="shared" si="17"/>
        <v/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t="str">
        <f t="shared" si="17"/>
        <v/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t="str">
        <f t="shared" si="17"/>
        <v/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t="str">
        <f t="shared" si="17"/>
        <v/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t="str">
        <f t="shared" si="17"/>
        <v/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t="str">
        <f t="shared" si="17"/>
        <v/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t="str">
        <f t="shared" si="17"/>
        <v/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t="str">
        <f t="shared" si="17"/>
        <v/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t="str">
        <f t="shared" si="17"/>
        <v/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t="str">
        <f t="shared" si="17"/>
        <v/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t="str">
        <f t="shared" si="17"/>
        <v/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t="str">
        <f t="shared" si="17"/>
        <v/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t="str">
        <f t="shared" si="17"/>
        <v/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t="str">
        <f t="shared" si="17"/>
        <v/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t="str">
        <f t="shared" si="17"/>
        <v/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t="str">
        <f t="shared" si="17"/>
        <v/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t="str">
        <f t="shared" si="17"/>
        <v/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t="str">
        <f t="shared" si="17"/>
        <v/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t="str">
        <f t="shared" si="17"/>
        <v/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t="str">
        <f t="shared" si="17"/>
        <v/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t="str">
        <f t="shared" si="17"/>
        <v/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t="str">
        <f t="shared" si="17"/>
        <v/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t="str">
        <f t="shared" si="17"/>
        <v/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t="str">
        <f t="shared" si="17"/>
        <v/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t="str">
        <f t="shared" ref="A201:A264" si="18">IF(B201&lt;&gt;"",ROW()-8,"")</f>
        <v/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t="str">
        <f t="shared" si="18"/>
        <v/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t="str">
        <f t="shared" si="18"/>
        <v/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t="str">
        <f t="shared" si="18"/>
        <v/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t="str">
        <f t="shared" si="18"/>
        <v/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t="str">
        <f t="shared" si="18"/>
        <v/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t="str">
        <f t="shared" si="18"/>
        <v/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t="str">
        <f t="shared" si="18"/>
        <v/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t="str">
        <f t="shared" si="18"/>
        <v/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t="str">
        <f t="shared" si="18"/>
        <v/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t="str">
        <f t="shared" si="18"/>
        <v/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t="str">
        <f t="shared" si="18"/>
        <v/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t="str">
        <f t="shared" si="18"/>
        <v/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t="str">
        <f t="shared" si="18"/>
        <v/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t="str">
        <f t="shared" si="18"/>
        <v/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t="str">
        <f t="shared" si="18"/>
        <v/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t="str">
        <f t="shared" si="18"/>
        <v/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t="str">
        <f t="shared" si="18"/>
        <v/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t="str">
        <f t="shared" si="18"/>
        <v/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t="str">
        <f t="shared" si="18"/>
        <v/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t="str">
        <f t="shared" si="18"/>
        <v/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t="str">
        <f t="shared" si="18"/>
        <v/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t="str">
        <f t="shared" si="18"/>
        <v/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t="str">
        <f t="shared" si="18"/>
        <v/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t="str">
        <f t="shared" si="18"/>
        <v/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t="str">
        <f t="shared" si="18"/>
        <v/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t="str">
        <f t="shared" si="18"/>
        <v/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t="str">
        <f t="shared" si="18"/>
        <v/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t="str">
        <f t="shared" si="18"/>
        <v/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t="str">
        <f t="shared" si="18"/>
        <v/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t="str">
        <f t="shared" si="18"/>
        <v/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t="str">
        <f t="shared" si="18"/>
        <v/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t="str">
        <f t="shared" si="18"/>
        <v/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t="str">
        <f t="shared" si="18"/>
        <v/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t="str">
        <f t="shared" si="18"/>
        <v/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t="str">
        <f t="shared" si="18"/>
        <v/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t="str">
        <f t="shared" si="18"/>
        <v/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t="str">
        <f t="shared" si="18"/>
        <v/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t="str">
        <f t="shared" si="18"/>
        <v/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t="str">
        <f t="shared" si="18"/>
        <v/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t="str">
        <f t="shared" si="18"/>
        <v/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t="str">
        <f t="shared" si="18"/>
        <v/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t="str">
        <f t="shared" si="18"/>
        <v/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t="str">
        <f t="shared" si="18"/>
        <v/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t="str">
        <f t="shared" si="18"/>
        <v/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t="str">
        <f t="shared" si="18"/>
        <v/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t="str">
        <f t="shared" si="18"/>
        <v/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t="str">
        <f t="shared" si="18"/>
        <v/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t="str">
        <f t="shared" si="18"/>
        <v/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t="str">
        <f t="shared" si="18"/>
        <v/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t="str">
        <f t="shared" si="18"/>
        <v/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t="str">
        <f t="shared" si="18"/>
        <v/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t="str">
        <f t="shared" si="18"/>
        <v/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t="str">
        <f t="shared" si="18"/>
        <v/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t="str">
        <f t="shared" si="18"/>
        <v/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t="str">
        <f t="shared" si="18"/>
        <v/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t="str">
        <f t="shared" si="18"/>
        <v/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t="str">
        <f t="shared" si="18"/>
        <v/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t="str">
        <f t="shared" si="18"/>
        <v/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t="str">
        <f t="shared" si="18"/>
        <v/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t="str">
        <f t="shared" si="18"/>
        <v/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t="str">
        <f t="shared" si="18"/>
        <v/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t="str">
        <f t="shared" si="18"/>
        <v/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t="str">
        <f t="shared" si="18"/>
        <v/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t="str">
        <f t="shared" ref="A265:A291" si="19">IF(B265&lt;&gt;"",ROW()-8,"")</f>
        <v/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t="str">
        <f t="shared" si="19"/>
        <v/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t="str">
        <f t="shared" si="19"/>
        <v/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t="str">
        <f t="shared" si="19"/>
        <v/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t="str">
        <f t="shared" si="19"/>
        <v/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t="str">
        <f t="shared" si="19"/>
        <v/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t="str">
        <f t="shared" si="19"/>
        <v/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t="str">
        <f t="shared" si="19"/>
        <v/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t="str">
        <f t="shared" si="19"/>
        <v/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t="str">
        <f t="shared" si="19"/>
        <v/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t="str">
        <f t="shared" si="19"/>
        <v/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t="str">
        <f t="shared" si="19"/>
        <v/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t="str">
        <f t="shared" si="19"/>
        <v/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t="str">
        <f t="shared" si="19"/>
        <v/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t="str">
        <f t="shared" si="19"/>
        <v/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t="str">
        <f t="shared" si="19"/>
        <v/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t="str">
        <f t="shared" si="19"/>
        <v/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t="str">
        <f t="shared" si="19"/>
        <v/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t="str">
        <f t="shared" si="19"/>
        <v/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t="str">
        <f t="shared" si="19"/>
        <v/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t="str">
        <f t="shared" si="19"/>
        <v/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t="str">
        <f t="shared" si="19"/>
        <v/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t="str">
        <f t="shared" si="19"/>
        <v/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t="str">
        <f t="shared" si="19"/>
        <v/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t="str">
        <f t="shared" si="19"/>
        <v/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t="str">
        <f t="shared" si="19"/>
        <v/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t="str">
        <f t="shared" si="19"/>
        <v/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5:40" x14ac:dyDescent="0.2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5:40" x14ac:dyDescent="0.2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5:40" x14ac:dyDescent="0.2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5:40" x14ac:dyDescent="0.2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5:40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5:40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5:40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5:40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5:40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5:40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5:40" x14ac:dyDescent="0.2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5:40" x14ac:dyDescent="0.2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5:40" x14ac:dyDescent="0.2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5:40" x14ac:dyDescent="0.2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5:40" x14ac:dyDescent="0.2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5:40" x14ac:dyDescent="0.2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5:40" x14ac:dyDescent="0.2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5:40" x14ac:dyDescent="0.2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5:40" x14ac:dyDescent="0.2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5:40" x14ac:dyDescent="0.2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5:40" x14ac:dyDescent="0.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5:40" x14ac:dyDescent="0.2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5:40" x14ac:dyDescent="0.2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5:40" x14ac:dyDescent="0.2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5:40" x14ac:dyDescent="0.2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5:40" x14ac:dyDescent="0.2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5:40" x14ac:dyDescent="0.2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5:40" x14ac:dyDescent="0.2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5:40" x14ac:dyDescent="0.2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5:40" x14ac:dyDescent="0.2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5:40" x14ac:dyDescent="0.2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5:40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5:40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5:40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5:40" x14ac:dyDescent="0.2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5:40" x14ac:dyDescent="0.2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5:40" x14ac:dyDescent="0.2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5:40" x14ac:dyDescent="0.2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5:40" x14ac:dyDescent="0.2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5:40" x14ac:dyDescent="0.2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5:40" x14ac:dyDescent="0.2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5:40" x14ac:dyDescent="0.2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5:40" x14ac:dyDescent="0.2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5:40" x14ac:dyDescent="0.2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5:40" x14ac:dyDescent="0.2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5:40" x14ac:dyDescent="0.2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5:40" x14ac:dyDescent="0.2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5:40" x14ac:dyDescent="0.2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5:40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5:40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5:40" x14ac:dyDescent="0.2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5:40" x14ac:dyDescent="0.2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5:40" x14ac:dyDescent="0.2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5:40" x14ac:dyDescent="0.2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5:40" x14ac:dyDescent="0.2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5:40" x14ac:dyDescent="0.2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5:40" x14ac:dyDescent="0.2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5:40" x14ac:dyDescent="0.2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5:40" x14ac:dyDescent="0.2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5:40" x14ac:dyDescent="0.2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5:40" x14ac:dyDescent="0.2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5:40" x14ac:dyDescent="0.2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5:40" x14ac:dyDescent="0.2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5:40" x14ac:dyDescent="0.2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5:40" x14ac:dyDescent="0.2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5:40" x14ac:dyDescent="0.2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5:40" x14ac:dyDescent="0.2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5:40" x14ac:dyDescent="0.2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5:40" x14ac:dyDescent="0.2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5:40" x14ac:dyDescent="0.2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5:40" x14ac:dyDescent="0.2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5:40" x14ac:dyDescent="0.2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5:40" x14ac:dyDescent="0.2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5:40" x14ac:dyDescent="0.2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5:40" x14ac:dyDescent="0.2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5:40" x14ac:dyDescent="0.2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5:40" x14ac:dyDescent="0.2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5:40" x14ac:dyDescent="0.2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5:40" x14ac:dyDescent="0.2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5:40" x14ac:dyDescent="0.2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5:40" x14ac:dyDescent="0.2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5:40" x14ac:dyDescent="0.25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5:40" x14ac:dyDescent="0.25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5:40" x14ac:dyDescent="0.25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5:40" x14ac:dyDescent="0.25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5:40" x14ac:dyDescent="0.2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5:40" x14ac:dyDescent="0.2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5:40" x14ac:dyDescent="0.25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5:40" x14ac:dyDescent="0.25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5:40" x14ac:dyDescent="0.25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5:40" x14ac:dyDescent="0.2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5:40" x14ac:dyDescent="0.25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5:40" x14ac:dyDescent="0.25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5:40" x14ac:dyDescent="0.25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5:40" x14ac:dyDescent="0.25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5:40" x14ac:dyDescent="0.2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5:40" x14ac:dyDescent="0.2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5:40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5:40" x14ac:dyDescent="0.2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5:40" x14ac:dyDescent="0.25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5:40" x14ac:dyDescent="0.2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5:40" x14ac:dyDescent="0.25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5:40" x14ac:dyDescent="0.25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5:40" x14ac:dyDescent="0.25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5:40" x14ac:dyDescent="0.25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5:40" x14ac:dyDescent="0.25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5:40" x14ac:dyDescent="0.25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5:40" x14ac:dyDescent="0.25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5:40" x14ac:dyDescent="0.25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5:40" x14ac:dyDescent="0.25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5:40" x14ac:dyDescent="0.2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5:40" x14ac:dyDescent="0.25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5:40" x14ac:dyDescent="0.25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5:40" x14ac:dyDescent="0.25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5:40" x14ac:dyDescent="0.25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5:40" x14ac:dyDescent="0.25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5:40" x14ac:dyDescent="0.25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5:40" x14ac:dyDescent="0.25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5:40" x14ac:dyDescent="0.25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5:40" x14ac:dyDescent="0.25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5:40" x14ac:dyDescent="0.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5:40" x14ac:dyDescent="0.2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5:40" x14ac:dyDescent="0.2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5:40" x14ac:dyDescent="0.25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5:40" x14ac:dyDescent="0.25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5:40" x14ac:dyDescent="0.25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5:40" x14ac:dyDescent="0.25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5:40" x14ac:dyDescent="0.25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5:40" x14ac:dyDescent="0.25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5:40" x14ac:dyDescent="0.25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5:40" x14ac:dyDescent="0.2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5:40" x14ac:dyDescent="0.2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5:40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5:40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5:40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5:40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5:40" x14ac:dyDescent="0.25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5:40" x14ac:dyDescent="0.25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5:40" x14ac:dyDescent="0.2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5:40" x14ac:dyDescent="0.2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5:40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5:40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5:40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5:40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5:40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5:40" x14ac:dyDescent="0.25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5:40" x14ac:dyDescent="0.25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5:40" x14ac:dyDescent="0.25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5:40" x14ac:dyDescent="0.25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5:40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5:40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5:40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5:40" x14ac:dyDescent="0.2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5:40" x14ac:dyDescent="0.25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5:40" x14ac:dyDescent="0.25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5:40" x14ac:dyDescent="0.25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5:40" x14ac:dyDescent="0.25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5:40" x14ac:dyDescent="0.25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5:40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5:40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5:40" x14ac:dyDescent="0.2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5:40" x14ac:dyDescent="0.25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5:40" x14ac:dyDescent="0.25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5:40" x14ac:dyDescent="0.25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5:40" x14ac:dyDescent="0.25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5:40" x14ac:dyDescent="0.25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5:40" x14ac:dyDescent="0.2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5:40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5:40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5:40" x14ac:dyDescent="0.25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5:40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5:40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5:40" x14ac:dyDescent="0.25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5:40" x14ac:dyDescent="0.25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5:40" x14ac:dyDescent="0.25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5:40" x14ac:dyDescent="0.25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5:40" x14ac:dyDescent="0.25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5:40" x14ac:dyDescent="0.2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5:40" x14ac:dyDescent="0.2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5:40" x14ac:dyDescent="0.25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5:40" x14ac:dyDescent="0.2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5:40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5:40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5:40" x14ac:dyDescent="0.2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5:40" x14ac:dyDescent="0.25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5:40" x14ac:dyDescent="0.25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5:40" x14ac:dyDescent="0.25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5:40" x14ac:dyDescent="0.25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5:40" x14ac:dyDescent="0.25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5:40" x14ac:dyDescent="0.25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5:40" x14ac:dyDescent="0.2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5:40" x14ac:dyDescent="0.25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5:40" x14ac:dyDescent="0.25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5:40" x14ac:dyDescent="0.25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5:40" x14ac:dyDescent="0.25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5:40" x14ac:dyDescent="0.25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5:40" x14ac:dyDescent="0.25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5:40" x14ac:dyDescent="0.25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5:40" x14ac:dyDescent="0.25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5:40" x14ac:dyDescent="0.25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5:40" x14ac:dyDescent="0.2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5:40" x14ac:dyDescent="0.25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5:40" x14ac:dyDescent="0.25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5:40" x14ac:dyDescent="0.25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5:40" x14ac:dyDescent="0.25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5:40" x14ac:dyDescent="0.25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5:40" x14ac:dyDescent="0.25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5:40" x14ac:dyDescent="0.25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5:40" x14ac:dyDescent="0.25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5:40" x14ac:dyDescent="0.25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5:40" x14ac:dyDescent="0.2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5:40" x14ac:dyDescent="0.25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5:40" x14ac:dyDescent="0.25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5:40" x14ac:dyDescent="0.25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5:40" x14ac:dyDescent="0.25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5:40" x14ac:dyDescent="0.25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5:40" x14ac:dyDescent="0.25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5:40" x14ac:dyDescent="0.25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5:40" x14ac:dyDescent="0.25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5:40" x14ac:dyDescent="0.25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5:40" x14ac:dyDescent="0.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5:40" x14ac:dyDescent="0.25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5:40" x14ac:dyDescent="0.25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5:40" x14ac:dyDescent="0.25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5:40" x14ac:dyDescent="0.25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5:40" x14ac:dyDescent="0.25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5:40" x14ac:dyDescent="0.25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5:40" x14ac:dyDescent="0.25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5:40" x14ac:dyDescent="0.25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5:40" x14ac:dyDescent="0.25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5:40" x14ac:dyDescent="0.2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5:40" x14ac:dyDescent="0.25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5:40" x14ac:dyDescent="0.25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5:40" x14ac:dyDescent="0.25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5:40" x14ac:dyDescent="0.25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5:40" x14ac:dyDescent="0.25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5:40" x14ac:dyDescent="0.25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5:40" x14ac:dyDescent="0.25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5:40" x14ac:dyDescent="0.25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5:40" x14ac:dyDescent="0.25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5:40" x14ac:dyDescent="0.2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5:40" x14ac:dyDescent="0.25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5:40" x14ac:dyDescent="0.25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5:40" x14ac:dyDescent="0.25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5:40" x14ac:dyDescent="0.25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5:40" x14ac:dyDescent="0.25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5:40" x14ac:dyDescent="0.25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5:40" x14ac:dyDescent="0.25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5:40" x14ac:dyDescent="0.25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5:40" x14ac:dyDescent="0.25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5:40" x14ac:dyDescent="0.2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5:40" x14ac:dyDescent="0.25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5:40" x14ac:dyDescent="0.25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5:40" x14ac:dyDescent="0.25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5:40" x14ac:dyDescent="0.25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5:40" x14ac:dyDescent="0.25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5:40" x14ac:dyDescent="0.25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5:40" x14ac:dyDescent="0.25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5:40" x14ac:dyDescent="0.25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5:40" x14ac:dyDescent="0.25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5:40" x14ac:dyDescent="0.2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5:40" x14ac:dyDescent="0.25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5:40" x14ac:dyDescent="0.25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5:40" x14ac:dyDescent="0.25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5:40" x14ac:dyDescent="0.25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5:40" x14ac:dyDescent="0.25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5:40" x14ac:dyDescent="0.25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5:40" x14ac:dyDescent="0.25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5:40" x14ac:dyDescent="0.25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5:40" x14ac:dyDescent="0.25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5:40" x14ac:dyDescent="0.2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5:40" x14ac:dyDescent="0.25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5:40" x14ac:dyDescent="0.25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5:40" x14ac:dyDescent="0.25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5:40" x14ac:dyDescent="0.25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5:40" x14ac:dyDescent="0.25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5:40" x14ac:dyDescent="0.25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5:40" x14ac:dyDescent="0.25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5:40" x14ac:dyDescent="0.25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5:40" x14ac:dyDescent="0.25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5:40" x14ac:dyDescent="0.2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5:40" x14ac:dyDescent="0.25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5:40" x14ac:dyDescent="0.25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5:40" x14ac:dyDescent="0.25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5:40" x14ac:dyDescent="0.25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5:40" x14ac:dyDescent="0.2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5:40" x14ac:dyDescent="0.2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5:40" x14ac:dyDescent="0.25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5:40" x14ac:dyDescent="0.25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5:40" x14ac:dyDescent="0.25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5:40" x14ac:dyDescent="0.2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5:40" x14ac:dyDescent="0.25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5:40" x14ac:dyDescent="0.25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5:40" x14ac:dyDescent="0.25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5:40" x14ac:dyDescent="0.2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5:40" x14ac:dyDescent="0.2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5:40" x14ac:dyDescent="0.2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5:40" x14ac:dyDescent="0.25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5:40" x14ac:dyDescent="0.25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5:40" x14ac:dyDescent="0.25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5:40" x14ac:dyDescent="0.2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5:40" x14ac:dyDescent="0.25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5:40" x14ac:dyDescent="0.2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5:40" x14ac:dyDescent="0.2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5:40" x14ac:dyDescent="0.25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5:40" x14ac:dyDescent="0.25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5:40" x14ac:dyDescent="0.25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5:40" x14ac:dyDescent="0.25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5:40" x14ac:dyDescent="0.25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5:40" x14ac:dyDescent="0.25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5:40" x14ac:dyDescent="0.2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5:40" x14ac:dyDescent="0.2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5:40" x14ac:dyDescent="0.2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5:40" x14ac:dyDescent="0.25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5:40" x14ac:dyDescent="0.25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5:40" x14ac:dyDescent="0.25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5:40" x14ac:dyDescent="0.25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5:40" x14ac:dyDescent="0.25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5:40" x14ac:dyDescent="0.25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5:40" x14ac:dyDescent="0.25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5:40" x14ac:dyDescent="0.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5:40" x14ac:dyDescent="0.25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5:40" x14ac:dyDescent="0.25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5:40" x14ac:dyDescent="0.25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5:40" x14ac:dyDescent="0.25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5:40" x14ac:dyDescent="0.25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5:40" x14ac:dyDescent="0.25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5:40" x14ac:dyDescent="0.25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5:40" x14ac:dyDescent="0.25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5:40" x14ac:dyDescent="0.25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5:40" x14ac:dyDescent="0.2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5:40" x14ac:dyDescent="0.25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5:40" x14ac:dyDescent="0.25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5:40" x14ac:dyDescent="0.25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5:40" x14ac:dyDescent="0.25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5:40" x14ac:dyDescent="0.25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5:40" x14ac:dyDescent="0.25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5:40" x14ac:dyDescent="0.25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5:40" x14ac:dyDescent="0.25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5:40" x14ac:dyDescent="0.25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5:40" x14ac:dyDescent="0.2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5:40" x14ac:dyDescent="0.25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5:40" x14ac:dyDescent="0.25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5:40" x14ac:dyDescent="0.25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5:40" x14ac:dyDescent="0.25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5:40" x14ac:dyDescent="0.25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5:40" x14ac:dyDescent="0.25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5:40" x14ac:dyDescent="0.25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5:40" x14ac:dyDescent="0.25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5:40" x14ac:dyDescent="0.2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5:40" x14ac:dyDescent="0.2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5:40" x14ac:dyDescent="0.2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5:40" x14ac:dyDescent="0.2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5:40" x14ac:dyDescent="0.25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5:40" x14ac:dyDescent="0.25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5:40" x14ac:dyDescent="0.25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5:40" x14ac:dyDescent="0.25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5:40" x14ac:dyDescent="0.25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5:40" x14ac:dyDescent="0.2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5:40" x14ac:dyDescent="0.2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5:40" x14ac:dyDescent="0.2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5:40" x14ac:dyDescent="0.2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5:40" x14ac:dyDescent="0.2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5:40" x14ac:dyDescent="0.25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5:40" x14ac:dyDescent="0.25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5:40" x14ac:dyDescent="0.25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5:40" x14ac:dyDescent="0.25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5:40" x14ac:dyDescent="0.25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5:40" x14ac:dyDescent="0.25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5:40" x14ac:dyDescent="0.25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5:40" x14ac:dyDescent="0.2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5:40" x14ac:dyDescent="0.2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5:40" x14ac:dyDescent="0.25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5:40" x14ac:dyDescent="0.25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5:40" x14ac:dyDescent="0.25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5:40" x14ac:dyDescent="0.25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5:40" x14ac:dyDescent="0.25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5:40" x14ac:dyDescent="0.25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5:40" x14ac:dyDescent="0.25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5:40" x14ac:dyDescent="0.25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5:40" x14ac:dyDescent="0.2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5:40" x14ac:dyDescent="0.25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5:40" x14ac:dyDescent="0.25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5:40" x14ac:dyDescent="0.25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5:40" x14ac:dyDescent="0.25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5:40" x14ac:dyDescent="0.25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5:40" x14ac:dyDescent="0.2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5:40" x14ac:dyDescent="0.2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5:40" x14ac:dyDescent="0.2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5:40" x14ac:dyDescent="0.2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5:40" x14ac:dyDescent="0.2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5:40" x14ac:dyDescent="0.25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5:40" x14ac:dyDescent="0.25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5:40" x14ac:dyDescent="0.25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5:40" x14ac:dyDescent="0.25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5:40" x14ac:dyDescent="0.25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5:40" x14ac:dyDescent="0.25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5:40" x14ac:dyDescent="0.2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5:40" x14ac:dyDescent="0.2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5:40" x14ac:dyDescent="0.2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5:40" x14ac:dyDescent="0.2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5:40" x14ac:dyDescent="0.25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5:40" x14ac:dyDescent="0.25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5:40" x14ac:dyDescent="0.25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5:40" x14ac:dyDescent="0.25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5:40" x14ac:dyDescent="0.25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5:40" x14ac:dyDescent="0.25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5:40" x14ac:dyDescent="0.25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5:40" x14ac:dyDescent="0.25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5:40" x14ac:dyDescent="0.25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5:40" x14ac:dyDescent="0.2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5:40" x14ac:dyDescent="0.25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5:40" x14ac:dyDescent="0.25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5:40" x14ac:dyDescent="0.25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5:40" x14ac:dyDescent="0.25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5:40" x14ac:dyDescent="0.25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5:40" x14ac:dyDescent="0.25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5:40" x14ac:dyDescent="0.25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5:40" x14ac:dyDescent="0.2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5:40" x14ac:dyDescent="0.2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5:40" x14ac:dyDescent="0.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5:40" x14ac:dyDescent="0.25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5:40" x14ac:dyDescent="0.25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5:40" x14ac:dyDescent="0.25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5:40" x14ac:dyDescent="0.25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5:40" x14ac:dyDescent="0.25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5:40" x14ac:dyDescent="0.25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5:40" x14ac:dyDescent="0.2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5:40" x14ac:dyDescent="0.2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5:40" x14ac:dyDescent="0.25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5:40" x14ac:dyDescent="0.2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5:40" x14ac:dyDescent="0.25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5:40" x14ac:dyDescent="0.25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5:40" x14ac:dyDescent="0.25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5:40" x14ac:dyDescent="0.25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5:40" x14ac:dyDescent="0.25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5:40" x14ac:dyDescent="0.25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5:40" x14ac:dyDescent="0.25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5:40" x14ac:dyDescent="0.25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5:40" x14ac:dyDescent="0.25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5:40" x14ac:dyDescent="0.2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5:40" x14ac:dyDescent="0.25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5:40" x14ac:dyDescent="0.25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5:40" x14ac:dyDescent="0.25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5:40" x14ac:dyDescent="0.25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5:40" x14ac:dyDescent="0.2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5:40" x14ac:dyDescent="0.2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5:40" x14ac:dyDescent="0.25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5:40" x14ac:dyDescent="0.25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5:40" x14ac:dyDescent="0.25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5:40" x14ac:dyDescent="0.2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5:40" x14ac:dyDescent="0.25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5:40" x14ac:dyDescent="0.25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5:40" x14ac:dyDescent="0.25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5:40" x14ac:dyDescent="0.25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5:40" x14ac:dyDescent="0.25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5:40" x14ac:dyDescent="0.2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5:40" x14ac:dyDescent="0.2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5:40" x14ac:dyDescent="0.25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5:40" x14ac:dyDescent="0.25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5:40" x14ac:dyDescent="0.2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5:40" x14ac:dyDescent="0.25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5:40" x14ac:dyDescent="0.25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5:40" x14ac:dyDescent="0.25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5:40" x14ac:dyDescent="0.25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5:40" x14ac:dyDescent="0.25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5:40" x14ac:dyDescent="0.25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5:40" x14ac:dyDescent="0.25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5:40" x14ac:dyDescent="0.25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5:40" x14ac:dyDescent="0.25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5:40" x14ac:dyDescent="0.2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5:40" x14ac:dyDescent="0.25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5:40" x14ac:dyDescent="0.25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5:40" x14ac:dyDescent="0.25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5:40" x14ac:dyDescent="0.25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5:40" x14ac:dyDescent="0.25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5:40" x14ac:dyDescent="0.25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5:40" x14ac:dyDescent="0.25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5:40" x14ac:dyDescent="0.25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5:40" x14ac:dyDescent="0.25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5:40" x14ac:dyDescent="0.2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5:40" x14ac:dyDescent="0.2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5:40" x14ac:dyDescent="0.25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5:40" x14ac:dyDescent="0.25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5:40" x14ac:dyDescent="0.25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5:40" x14ac:dyDescent="0.25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5:40" x14ac:dyDescent="0.25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5:40" x14ac:dyDescent="0.25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5:40" x14ac:dyDescent="0.25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5:40" x14ac:dyDescent="0.2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5:40" x14ac:dyDescent="0.2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5:40" x14ac:dyDescent="0.25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5:40" x14ac:dyDescent="0.25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5:40" x14ac:dyDescent="0.25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5:40" x14ac:dyDescent="0.25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5:40" x14ac:dyDescent="0.25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5:40" x14ac:dyDescent="0.25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5:40" x14ac:dyDescent="0.25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5:40" x14ac:dyDescent="0.25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5:40" x14ac:dyDescent="0.25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5:40" x14ac:dyDescent="0.2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5:40" x14ac:dyDescent="0.25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5:40" x14ac:dyDescent="0.25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5:40" x14ac:dyDescent="0.25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5:40" x14ac:dyDescent="0.25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5:40" x14ac:dyDescent="0.25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5:40" x14ac:dyDescent="0.25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5:40" x14ac:dyDescent="0.25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5:40" x14ac:dyDescent="0.25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5:40" x14ac:dyDescent="0.25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5:40" x14ac:dyDescent="0.2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5:40" x14ac:dyDescent="0.25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5:40" x14ac:dyDescent="0.25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5:40" x14ac:dyDescent="0.25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5:40" x14ac:dyDescent="0.25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5:40" x14ac:dyDescent="0.25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5:40" x14ac:dyDescent="0.25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5:40" x14ac:dyDescent="0.25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5:40" x14ac:dyDescent="0.25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5:40" x14ac:dyDescent="0.25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5:40" x14ac:dyDescent="0.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5:40" x14ac:dyDescent="0.25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5:40" x14ac:dyDescent="0.25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5:40" x14ac:dyDescent="0.25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5:40" x14ac:dyDescent="0.2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5:40" x14ac:dyDescent="0.2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5:40" x14ac:dyDescent="0.25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5:40" x14ac:dyDescent="0.25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5:40" x14ac:dyDescent="0.25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5:40" x14ac:dyDescent="0.25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5:40" x14ac:dyDescent="0.2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5:40" x14ac:dyDescent="0.25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5:40" x14ac:dyDescent="0.25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5:40" x14ac:dyDescent="0.2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5:40" x14ac:dyDescent="0.2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5:40" x14ac:dyDescent="0.25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5:40" x14ac:dyDescent="0.25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5:40" x14ac:dyDescent="0.25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5:40" x14ac:dyDescent="0.25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5:40" x14ac:dyDescent="0.25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5:40" x14ac:dyDescent="0.2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5:40" x14ac:dyDescent="0.25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5:40" x14ac:dyDescent="0.25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5:40" x14ac:dyDescent="0.25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5:40" x14ac:dyDescent="0.25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5:40" x14ac:dyDescent="0.25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5:40" x14ac:dyDescent="0.25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5:40" x14ac:dyDescent="0.25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5:40" x14ac:dyDescent="0.25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5:40" x14ac:dyDescent="0.25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5:40" x14ac:dyDescent="0.2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5:40" x14ac:dyDescent="0.25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5:40" x14ac:dyDescent="0.2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5:40" x14ac:dyDescent="0.2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5:40" x14ac:dyDescent="0.25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5:40" x14ac:dyDescent="0.25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5:40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5:40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5:40" x14ac:dyDescent="0.25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5:40" x14ac:dyDescent="0.25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5:40" x14ac:dyDescent="0.2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5:40" x14ac:dyDescent="0.2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5:40" x14ac:dyDescent="0.2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5:40" x14ac:dyDescent="0.25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5:40" x14ac:dyDescent="0.25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5:40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5:40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5:40" x14ac:dyDescent="0.25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5:40" x14ac:dyDescent="0.25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5:40" x14ac:dyDescent="0.25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5:40" x14ac:dyDescent="0.2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5:40" x14ac:dyDescent="0.25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5:40" x14ac:dyDescent="0.25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5:40" x14ac:dyDescent="0.25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5:40" x14ac:dyDescent="0.25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5:40" x14ac:dyDescent="0.25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5:40" x14ac:dyDescent="0.25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5:40" x14ac:dyDescent="0.25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5:40" x14ac:dyDescent="0.25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5:40" x14ac:dyDescent="0.25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5:40" x14ac:dyDescent="0.2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5:40" x14ac:dyDescent="0.25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5:40" x14ac:dyDescent="0.25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5:40" x14ac:dyDescent="0.25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5:40" x14ac:dyDescent="0.25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5:40" x14ac:dyDescent="0.25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5:40" x14ac:dyDescent="0.25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5:40" x14ac:dyDescent="0.25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5:40" x14ac:dyDescent="0.25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5:40" x14ac:dyDescent="0.25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5:40" x14ac:dyDescent="0.2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5:40" x14ac:dyDescent="0.25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5:40" x14ac:dyDescent="0.25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5:40" x14ac:dyDescent="0.25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5:40" x14ac:dyDescent="0.25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5:40" x14ac:dyDescent="0.25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5:40" x14ac:dyDescent="0.25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5:40" x14ac:dyDescent="0.25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5:40" x14ac:dyDescent="0.25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5:40" x14ac:dyDescent="0.25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5:40" x14ac:dyDescent="0.2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5:40" x14ac:dyDescent="0.25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5:40" x14ac:dyDescent="0.25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5:40" x14ac:dyDescent="0.25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5:40" x14ac:dyDescent="0.25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5:40" x14ac:dyDescent="0.25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5:40" x14ac:dyDescent="0.25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5:40" x14ac:dyDescent="0.25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5:40" x14ac:dyDescent="0.25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5:40" x14ac:dyDescent="0.25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5:40" x14ac:dyDescent="0.2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5:40" x14ac:dyDescent="0.25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5:40" x14ac:dyDescent="0.25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5:40" x14ac:dyDescent="0.25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5:40" x14ac:dyDescent="0.25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5:40" x14ac:dyDescent="0.25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5:40" x14ac:dyDescent="0.25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5:40" x14ac:dyDescent="0.25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5:40" x14ac:dyDescent="0.25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5:40" x14ac:dyDescent="0.25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5:40" x14ac:dyDescent="0.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5:40" x14ac:dyDescent="0.25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5:40" x14ac:dyDescent="0.25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5:40" x14ac:dyDescent="0.25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5:40" x14ac:dyDescent="0.25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5:40" x14ac:dyDescent="0.25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5:40" x14ac:dyDescent="0.25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5:40" x14ac:dyDescent="0.25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5:40" x14ac:dyDescent="0.25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5:40" x14ac:dyDescent="0.25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5:40" x14ac:dyDescent="0.2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5:40" x14ac:dyDescent="0.25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5:40" x14ac:dyDescent="0.25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5:40" x14ac:dyDescent="0.25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5:40" x14ac:dyDescent="0.25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5:40" x14ac:dyDescent="0.25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5:40" x14ac:dyDescent="0.25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5:40" x14ac:dyDescent="0.25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5:40" x14ac:dyDescent="0.25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5:40" x14ac:dyDescent="0.25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5:40" x14ac:dyDescent="0.2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5:40" x14ac:dyDescent="0.25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5:40" x14ac:dyDescent="0.25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5:40" x14ac:dyDescent="0.25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5:40" x14ac:dyDescent="0.25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5:40" x14ac:dyDescent="0.25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5:40" x14ac:dyDescent="0.25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5:40" x14ac:dyDescent="0.25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5:40" x14ac:dyDescent="0.25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5:40" x14ac:dyDescent="0.25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5:40" x14ac:dyDescent="0.2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5:40" x14ac:dyDescent="0.25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5:40" x14ac:dyDescent="0.25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5:40" x14ac:dyDescent="0.25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5:40" x14ac:dyDescent="0.25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5:40" x14ac:dyDescent="0.25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5:40" x14ac:dyDescent="0.25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5:40" x14ac:dyDescent="0.25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5:40" x14ac:dyDescent="0.25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5:40" x14ac:dyDescent="0.25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5:40" x14ac:dyDescent="0.2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5:40" x14ac:dyDescent="0.25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5:40" x14ac:dyDescent="0.25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5:40" x14ac:dyDescent="0.25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5:40" x14ac:dyDescent="0.25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5:40" x14ac:dyDescent="0.25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5:40" x14ac:dyDescent="0.25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5:40" x14ac:dyDescent="0.25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5:40" x14ac:dyDescent="0.25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5:40" x14ac:dyDescent="0.25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5:40" x14ac:dyDescent="0.2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5:40" x14ac:dyDescent="0.25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5:40" x14ac:dyDescent="0.25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5:40" x14ac:dyDescent="0.25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5:40" x14ac:dyDescent="0.25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5:40" x14ac:dyDescent="0.25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5:40" x14ac:dyDescent="0.25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5:40" x14ac:dyDescent="0.25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5:40" x14ac:dyDescent="0.25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5:40" x14ac:dyDescent="0.25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5:40" x14ac:dyDescent="0.2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5:40" x14ac:dyDescent="0.2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5:40" x14ac:dyDescent="0.2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5:40" x14ac:dyDescent="0.2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5:40" x14ac:dyDescent="0.2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5:40" x14ac:dyDescent="0.2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5:40" x14ac:dyDescent="0.2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5:40" x14ac:dyDescent="0.2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5:40" x14ac:dyDescent="0.2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5:40" x14ac:dyDescent="0.2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5:40" x14ac:dyDescent="0.2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5:40" x14ac:dyDescent="0.2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5:40" x14ac:dyDescent="0.2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5:40" x14ac:dyDescent="0.2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5:40" x14ac:dyDescent="0.2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5:40" x14ac:dyDescent="0.2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5:40" x14ac:dyDescent="0.25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5:40" x14ac:dyDescent="0.25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5:40" x14ac:dyDescent="0.25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5:40" x14ac:dyDescent="0.25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5:40" x14ac:dyDescent="0.25"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5:40" x14ac:dyDescent="0.25"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5:40" x14ac:dyDescent="0.25"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5:40" x14ac:dyDescent="0.25"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5:40" x14ac:dyDescent="0.25"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5:40" x14ac:dyDescent="0.25"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5:40" x14ac:dyDescent="0.25"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5:40" x14ac:dyDescent="0.25"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5:40" x14ac:dyDescent="0.25"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5:40" x14ac:dyDescent="0.25"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5:40" x14ac:dyDescent="0.25"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5:40" x14ac:dyDescent="0.25"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5:40" x14ac:dyDescent="0.25"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5:40" x14ac:dyDescent="0.25"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5:40" x14ac:dyDescent="0.25"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5:40" x14ac:dyDescent="0.25"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5:40" x14ac:dyDescent="0.25"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5:40" x14ac:dyDescent="0.25"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5:40" x14ac:dyDescent="0.25"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5:40" x14ac:dyDescent="0.25"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5:40" x14ac:dyDescent="0.25"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5:40" x14ac:dyDescent="0.25"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5:40" x14ac:dyDescent="0.25"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5:40" x14ac:dyDescent="0.25"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5:40" x14ac:dyDescent="0.25"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5:40" x14ac:dyDescent="0.25"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5:40" x14ac:dyDescent="0.25"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5:40" x14ac:dyDescent="0.25"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5:40" x14ac:dyDescent="0.25"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5:40" x14ac:dyDescent="0.25"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5:40" x14ac:dyDescent="0.25"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 spans="5:40" x14ac:dyDescent="0.25"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 spans="5:40" x14ac:dyDescent="0.25"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 spans="5:40" x14ac:dyDescent="0.25"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 spans="5:40" x14ac:dyDescent="0.25"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 spans="5:40" x14ac:dyDescent="0.25"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 spans="5:40" x14ac:dyDescent="0.25"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 spans="5:40" x14ac:dyDescent="0.25"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 spans="5:40" x14ac:dyDescent="0.25"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 spans="5:40" x14ac:dyDescent="0.25"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 spans="5:40" x14ac:dyDescent="0.25"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 spans="5:40" x14ac:dyDescent="0.25"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</row>
    <row r="1047" spans="5:40" x14ac:dyDescent="0.25"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</row>
    <row r="1048" spans="5:40" x14ac:dyDescent="0.25"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</row>
    <row r="1049" spans="5:40" x14ac:dyDescent="0.25"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</row>
    <row r="1050" spans="5:40" x14ac:dyDescent="0.25"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</row>
    <row r="1051" spans="5:40" x14ac:dyDescent="0.25"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</row>
    <row r="1052" spans="5:40" x14ac:dyDescent="0.25"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spans="5:40" x14ac:dyDescent="0.25"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</row>
    <row r="1054" spans="5:40" x14ac:dyDescent="0.25"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</row>
    <row r="1055" spans="5:40" x14ac:dyDescent="0.25"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</row>
    <row r="1056" spans="5:40" x14ac:dyDescent="0.25"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</row>
    <row r="1057" spans="5:40" x14ac:dyDescent="0.25"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</row>
    <row r="1058" spans="5:40" x14ac:dyDescent="0.25"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</row>
    <row r="1059" spans="5:40" x14ac:dyDescent="0.25"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</row>
    <row r="1060" spans="5:40" x14ac:dyDescent="0.25"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</row>
    <row r="1061" spans="5:40" x14ac:dyDescent="0.25"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</row>
    <row r="1062" spans="5:40" x14ac:dyDescent="0.25"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</row>
    <row r="1063" spans="5:40" x14ac:dyDescent="0.25"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</row>
    <row r="1064" spans="5:40" x14ac:dyDescent="0.25"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</row>
    <row r="1065" spans="5:40" x14ac:dyDescent="0.25"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</row>
    <row r="1066" spans="5:40" x14ac:dyDescent="0.25"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</row>
    <row r="1067" spans="5:40" x14ac:dyDescent="0.25"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</row>
    <row r="1068" spans="5:40" x14ac:dyDescent="0.25"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</row>
    <row r="1069" spans="5:40" x14ac:dyDescent="0.25"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</row>
    <row r="1070" spans="5:40" x14ac:dyDescent="0.25"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</row>
    <row r="1071" spans="5:40" x14ac:dyDescent="0.25"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</row>
    <row r="1072" spans="5:40" x14ac:dyDescent="0.25"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</row>
    <row r="1073" spans="5:40" x14ac:dyDescent="0.25"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</row>
    <row r="1074" spans="5:40" x14ac:dyDescent="0.25"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</row>
    <row r="1075" spans="5:40" x14ac:dyDescent="0.25"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</row>
    <row r="1076" spans="5:40" x14ac:dyDescent="0.25"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</row>
    <row r="1077" spans="5:40" x14ac:dyDescent="0.25"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</row>
    <row r="1078" spans="5:40" x14ac:dyDescent="0.25"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</row>
    <row r="1079" spans="5:40" x14ac:dyDescent="0.2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</row>
    <row r="1080" spans="5:40" x14ac:dyDescent="0.2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</row>
    <row r="1081" spans="5:40" x14ac:dyDescent="0.25"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</row>
    <row r="1082" spans="5:40" x14ac:dyDescent="0.25"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</row>
    <row r="1083" spans="5:40" x14ac:dyDescent="0.25"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</row>
    <row r="1084" spans="5:40" x14ac:dyDescent="0.25"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</row>
    <row r="1085" spans="5:40" x14ac:dyDescent="0.25"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</row>
    <row r="1086" spans="5:40" x14ac:dyDescent="0.25"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</row>
    <row r="1087" spans="5:40" x14ac:dyDescent="0.25"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</row>
    <row r="1088" spans="5:40" x14ac:dyDescent="0.2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</row>
    <row r="1089" spans="5:40" x14ac:dyDescent="0.2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</row>
    <row r="1090" spans="5:40" x14ac:dyDescent="0.25"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</row>
    <row r="1091" spans="5:40" x14ac:dyDescent="0.25"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</row>
    <row r="1092" spans="5:40" x14ac:dyDescent="0.25"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</row>
    <row r="1093" spans="5:40" x14ac:dyDescent="0.25"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</row>
    <row r="1094" spans="5:40" x14ac:dyDescent="0.25"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</row>
    <row r="1095" spans="5:40" x14ac:dyDescent="0.25"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</row>
    <row r="1096" spans="5:40" x14ac:dyDescent="0.25"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</row>
    <row r="1097" spans="5:40" x14ac:dyDescent="0.25"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</row>
    <row r="1098" spans="5:40" x14ac:dyDescent="0.25"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</row>
    <row r="1099" spans="5:40" x14ac:dyDescent="0.25"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</row>
    <row r="1100" spans="5:40" x14ac:dyDescent="0.25"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</row>
    <row r="1101" spans="5:40" x14ac:dyDescent="0.25"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</row>
    <row r="1102" spans="5:40" x14ac:dyDescent="0.25"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</row>
    <row r="1103" spans="5:40" x14ac:dyDescent="0.25"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</row>
    <row r="1104" spans="5:40" x14ac:dyDescent="0.25"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</row>
    <row r="1105" spans="5:40" x14ac:dyDescent="0.25"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</row>
    <row r="1106" spans="5:40" x14ac:dyDescent="0.25"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</row>
    <row r="1107" spans="5:40" x14ac:dyDescent="0.25"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</row>
    <row r="1108" spans="5:40" x14ac:dyDescent="0.25"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</row>
    <row r="1109" spans="5:40" x14ac:dyDescent="0.25"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</row>
    <row r="1110" spans="5:40" x14ac:dyDescent="0.25"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</row>
    <row r="1111" spans="5:40" x14ac:dyDescent="0.25"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</row>
    <row r="1112" spans="5:40" x14ac:dyDescent="0.25"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</row>
    <row r="1113" spans="5:40" x14ac:dyDescent="0.25"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</row>
    <row r="1114" spans="5:40" x14ac:dyDescent="0.25"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</row>
    <row r="1115" spans="5:40" x14ac:dyDescent="0.25"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</row>
    <row r="1116" spans="5:40" x14ac:dyDescent="0.25"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</row>
    <row r="1117" spans="5:40" x14ac:dyDescent="0.25"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</row>
    <row r="1118" spans="5:40" x14ac:dyDescent="0.25"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</row>
    <row r="1119" spans="5:40" x14ac:dyDescent="0.25"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</row>
    <row r="1120" spans="5:40" x14ac:dyDescent="0.25"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</row>
    <row r="1121" spans="5:40" x14ac:dyDescent="0.25"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</row>
    <row r="1122" spans="5:40" x14ac:dyDescent="0.25"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</row>
    <row r="1123" spans="5:40" x14ac:dyDescent="0.25"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</row>
    <row r="1124" spans="5:40" x14ac:dyDescent="0.25"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</row>
    <row r="1125" spans="5:40" x14ac:dyDescent="0.25"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</row>
    <row r="1126" spans="5:40" x14ac:dyDescent="0.25"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</row>
    <row r="1127" spans="5:40" x14ac:dyDescent="0.25"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</row>
    <row r="1128" spans="5:40" x14ac:dyDescent="0.25"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</row>
    <row r="1129" spans="5:40" x14ac:dyDescent="0.25"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</row>
    <row r="1130" spans="5:40" x14ac:dyDescent="0.25"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</row>
    <row r="1131" spans="5:40" x14ac:dyDescent="0.25"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</row>
    <row r="1132" spans="5:40" x14ac:dyDescent="0.25"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</row>
    <row r="1133" spans="5:40" x14ac:dyDescent="0.25"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</row>
    <row r="1134" spans="5:40" x14ac:dyDescent="0.25"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</row>
    <row r="1135" spans="5:40" x14ac:dyDescent="0.25"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</row>
    <row r="1136" spans="5:40" x14ac:dyDescent="0.25"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</row>
    <row r="1137" spans="5:40" x14ac:dyDescent="0.25"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</row>
    <row r="1138" spans="5:40" x14ac:dyDescent="0.25"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</row>
    <row r="1139" spans="5:40" x14ac:dyDescent="0.25"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</row>
    <row r="1140" spans="5:40" x14ac:dyDescent="0.25"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</row>
    <row r="1141" spans="5:40" x14ac:dyDescent="0.25"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</row>
    <row r="1142" spans="5:40" x14ac:dyDescent="0.25"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</row>
    <row r="1143" spans="5:40" x14ac:dyDescent="0.25"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</row>
    <row r="1144" spans="5:40" x14ac:dyDescent="0.25"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</row>
    <row r="1145" spans="5:40" x14ac:dyDescent="0.25"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</row>
    <row r="1146" spans="5:40" x14ac:dyDescent="0.25"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</row>
    <row r="1147" spans="5:40" x14ac:dyDescent="0.25"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</row>
    <row r="1148" spans="5:40" x14ac:dyDescent="0.25"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</row>
    <row r="1149" spans="5:40" x14ac:dyDescent="0.25"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</row>
    <row r="1150" spans="5:40" x14ac:dyDescent="0.25"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</row>
    <row r="1151" spans="5:40" x14ac:dyDescent="0.25"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</row>
    <row r="1152" spans="5:40" x14ac:dyDescent="0.25"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</row>
    <row r="1153" spans="5:40" x14ac:dyDescent="0.25"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</row>
    <row r="1154" spans="5:40" x14ac:dyDescent="0.25"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</row>
    <row r="1155" spans="5:40" x14ac:dyDescent="0.25"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</row>
    <row r="1156" spans="5:40" x14ac:dyDescent="0.25"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</row>
    <row r="1157" spans="5:40" x14ac:dyDescent="0.25"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</row>
    <row r="1158" spans="5:40" x14ac:dyDescent="0.25"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</row>
    <row r="1159" spans="5:40" x14ac:dyDescent="0.25"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</row>
    <row r="1160" spans="5:40" x14ac:dyDescent="0.25"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</row>
    <row r="1161" spans="5:40" x14ac:dyDescent="0.25"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</row>
    <row r="1162" spans="5:40" x14ac:dyDescent="0.25"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</row>
    <row r="1163" spans="5:40" x14ac:dyDescent="0.25"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</row>
    <row r="1164" spans="5:40" x14ac:dyDescent="0.25"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</row>
    <row r="1165" spans="5:40" x14ac:dyDescent="0.25"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</row>
    <row r="1166" spans="5:40" x14ac:dyDescent="0.25"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</row>
    <row r="1167" spans="5:40" x14ac:dyDescent="0.25"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</row>
    <row r="1168" spans="5:40" x14ac:dyDescent="0.25"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</row>
    <row r="1169" spans="5:40" x14ac:dyDescent="0.25"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</row>
    <row r="1170" spans="5:40" x14ac:dyDescent="0.25"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</row>
    <row r="1171" spans="5:40" x14ac:dyDescent="0.25"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</row>
    <row r="1172" spans="5:40" x14ac:dyDescent="0.25"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</row>
    <row r="1173" spans="5:40" x14ac:dyDescent="0.25"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</row>
    <row r="1174" spans="5:40" x14ac:dyDescent="0.25"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</row>
    <row r="1175" spans="5:40" x14ac:dyDescent="0.25"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</row>
    <row r="1176" spans="5:40" x14ac:dyDescent="0.25"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</row>
    <row r="1177" spans="5:40" x14ac:dyDescent="0.25"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</row>
    <row r="1178" spans="5:40" x14ac:dyDescent="0.25"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</row>
    <row r="1179" spans="5:40" x14ac:dyDescent="0.25"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</row>
    <row r="1180" spans="5:40" x14ac:dyDescent="0.25"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</row>
    <row r="1181" spans="5:40" x14ac:dyDescent="0.25"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</row>
    <row r="1182" spans="5:40" x14ac:dyDescent="0.25"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</row>
    <row r="1183" spans="5:40" x14ac:dyDescent="0.25"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</row>
    <row r="1184" spans="5:40" x14ac:dyDescent="0.25"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</row>
    <row r="1185" spans="5:40" x14ac:dyDescent="0.25"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</row>
    <row r="1186" spans="5:40" x14ac:dyDescent="0.25"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</row>
    <row r="1187" spans="5:40" x14ac:dyDescent="0.25"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</row>
    <row r="1188" spans="5:40" x14ac:dyDescent="0.25"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</row>
    <row r="1189" spans="5:40" x14ac:dyDescent="0.25"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</row>
    <row r="1190" spans="5:40" x14ac:dyDescent="0.25"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</row>
    <row r="1191" spans="5:40" x14ac:dyDescent="0.25"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</row>
    <row r="1192" spans="5:40" x14ac:dyDescent="0.25"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</row>
    <row r="1193" spans="5:40" x14ac:dyDescent="0.25"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</row>
    <row r="1194" spans="5:40" x14ac:dyDescent="0.25"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</row>
    <row r="1195" spans="5:40" x14ac:dyDescent="0.25"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</row>
    <row r="1196" spans="5:40" x14ac:dyDescent="0.25"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</row>
    <row r="1197" spans="5:40" x14ac:dyDescent="0.25"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</row>
    <row r="1198" spans="5:40" x14ac:dyDescent="0.25"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</row>
    <row r="1199" spans="5:40" x14ac:dyDescent="0.25"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</row>
    <row r="1200" spans="5:40" x14ac:dyDescent="0.25"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</row>
    <row r="1201" spans="5:40" x14ac:dyDescent="0.25"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</row>
    <row r="1202" spans="5:40" x14ac:dyDescent="0.25"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</row>
    <row r="1203" spans="5:40" x14ac:dyDescent="0.25"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</row>
    <row r="1204" spans="5:40" x14ac:dyDescent="0.25"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</row>
    <row r="1205" spans="5:40" x14ac:dyDescent="0.25"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</row>
    <row r="1206" spans="5:40" x14ac:dyDescent="0.25"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</row>
    <row r="1207" spans="5:40" x14ac:dyDescent="0.25"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</row>
    <row r="1208" spans="5:40" x14ac:dyDescent="0.25"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</row>
    <row r="1209" spans="5:40" x14ac:dyDescent="0.25"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</row>
    <row r="1210" spans="5:40" x14ac:dyDescent="0.25"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</row>
    <row r="1211" spans="5:40" x14ac:dyDescent="0.25"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</row>
  </sheetData>
  <mergeCells count="16">
    <mergeCell ref="AK7:AM7"/>
    <mergeCell ref="V5:AB5"/>
    <mergeCell ref="A2:AT2"/>
    <mergeCell ref="K3:Y3"/>
    <mergeCell ref="D4:E4"/>
    <mergeCell ref="D5:E5"/>
    <mergeCell ref="F4:O4"/>
    <mergeCell ref="F5:H5"/>
    <mergeCell ref="R4:U4"/>
    <mergeCell ref="R5:U5"/>
    <mergeCell ref="V4:AB4"/>
    <mergeCell ref="A24:C25"/>
    <mergeCell ref="B7:B8"/>
    <mergeCell ref="C7:C8"/>
    <mergeCell ref="A7:A8"/>
    <mergeCell ref="D9:D23"/>
  </mergeCells>
  <conditionalFormatting sqref="E24:AJ603">
    <cfRule type="containsText" dxfId="16" priority="11" operator="containsText" text="&quot;A&quot;">
      <formula>NOT(ISERROR(SEARCH("""A""",E24)))</formula>
    </cfRule>
  </conditionalFormatting>
  <conditionalFormatting sqref="E9:AJ23">
    <cfRule type="containsText" dxfId="15" priority="1" operator="containsText" text="A">
      <formula>NOT(ISERROR(SEARCH("A",E9)))</formula>
    </cfRule>
    <cfRule type="containsText" dxfId="14" priority="5" operator="containsText" text="A">
      <formula>NOT(ISERROR(SEARCH("A",E9)))</formula>
    </cfRule>
  </conditionalFormatting>
  <conditionalFormatting sqref="AM8:AM23">
    <cfRule type="cellIs" dxfId="13" priority="2" operator="lessThan">
      <formula>80</formula>
    </cfRule>
    <cfRule type="cellIs" dxfId="12" priority="3" operator="lessThan">
      <formula>80</formula>
    </cfRule>
    <cfRule type="cellIs" dxfId="11" priority="4" operator="less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3"/>
  <sheetViews>
    <sheetView tabSelected="1" topLeftCell="A9" workbookViewId="0">
      <selection activeCell="H14" sqref="H14"/>
    </sheetView>
  </sheetViews>
  <sheetFormatPr defaultRowHeight="15" x14ac:dyDescent="0.25"/>
  <cols>
    <col min="3" max="3" width="15.85546875" customWidth="1"/>
    <col min="4" max="4" width="35" customWidth="1"/>
    <col min="5" max="5" width="11.28515625" customWidth="1"/>
  </cols>
  <sheetData>
    <row r="1" spans="1:12" ht="23.25" x14ac:dyDescent="0.35">
      <c r="A1" s="105" t="s">
        <v>111</v>
      </c>
      <c r="B1" s="84"/>
      <c r="C1" s="84"/>
      <c r="D1" s="84"/>
      <c r="E1" s="84"/>
      <c r="F1" s="84"/>
      <c r="G1" s="84"/>
    </row>
    <row r="2" spans="1:12" x14ac:dyDescent="0.25">
      <c r="A2" s="106" t="s">
        <v>112</v>
      </c>
      <c r="B2" s="84"/>
      <c r="C2" s="84"/>
    </row>
    <row r="3" spans="1:12" x14ac:dyDescent="0.25">
      <c r="A3" s="84"/>
      <c r="B3" s="84"/>
      <c r="C3" s="84"/>
      <c r="D3" s="84"/>
      <c r="E3" s="84"/>
      <c r="F3" s="84"/>
    </row>
    <row r="4" spans="1:12" x14ac:dyDescent="0.25">
      <c r="A4" s="107" t="s">
        <v>113</v>
      </c>
      <c r="B4" s="84"/>
      <c r="C4" s="84"/>
      <c r="D4" s="84"/>
    </row>
    <row r="6" spans="1:12" x14ac:dyDescent="0.25">
      <c r="C6" s="17" t="s">
        <v>114</v>
      </c>
      <c r="D6" s="111">
        <v>12090089</v>
      </c>
      <c r="E6" s="112"/>
      <c r="F6" s="113" t="s">
        <v>78</v>
      </c>
      <c r="G6" s="109">
        <v>40001</v>
      </c>
      <c r="H6" s="108"/>
    </row>
    <row r="7" spans="1:12" x14ac:dyDescent="0.25">
      <c r="C7" s="17" t="s">
        <v>115</v>
      </c>
      <c r="D7" s="110" t="s">
        <v>116</v>
      </c>
      <c r="E7" s="112"/>
      <c r="F7" s="112"/>
    </row>
    <row r="8" spans="1:12" x14ac:dyDescent="0.25">
      <c r="E8" s="2"/>
      <c r="F8" s="2"/>
    </row>
    <row r="9" spans="1:12" ht="15.75" thickBot="1" x14ac:dyDescent="0.3"/>
    <row r="10" spans="1:12" ht="15.75" thickBot="1" x14ac:dyDescent="0.3">
      <c r="C10" s="123" t="s">
        <v>0</v>
      </c>
      <c r="D10" s="115" t="s">
        <v>117</v>
      </c>
      <c r="E10" s="115" t="s">
        <v>118</v>
      </c>
      <c r="F10" s="115" t="s">
        <v>119</v>
      </c>
      <c r="G10" s="114" t="s">
        <v>120</v>
      </c>
      <c r="L10" s="2"/>
    </row>
    <row r="11" spans="1:12" x14ac:dyDescent="0.25">
      <c r="C11" s="122">
        <f>IF(D11="","",COUNTA($D$11:D11))</f>
        <v>1</v>
      </c>
      <c r="D11" s="2" t="s">
        <v>128</v>
      </c>
      <c r="E11" s="2" t="str">
        <f>IF(D11="VETOPLEX","50",IF(D11="NJAZIK","38",IF(D11="DOLOEX","19",IF(D11="PARACETAMOL","098",IF(D11="CALPOL","98",IF(D11="PARAPOL","56",IF(D11="CAFOTAXIME","90",IF(D11="PANADOL","4",IF(D11="ESPERCIL","98","")))))))))</f>
        <v>98</v>
      </c>
      <c r="F11" s="2">
        <v>100</v>
      </c>
      <c r="G11" s="116">
        <f>IF(F11&gt;0, E11*F11, "")</f>
        <v>9800</v>
      </c>
    </row>
    <row r="12" spans="1:12" x14ac:dyDescent="0.25">
      <c r="C12" s="122">
        <f>IF(D12="","",COUNTA($D$11:D12))</f>
        <v>2</v>
      </c>
      <c r="D12" s="2" t="s">
        <v>127</v>
      </c>
      <c r="E12" s="2" t="str">
        <f t="shared" ref="E12:E19" si="0">IF(D12="VETOPLEX","50",IF(D12="NJAZIK","38",IF(D12="DOLOEX","19",IF(D12="PARACETAMOL","098",IF(D12="CALPOL","98",IF(D12="PARAPOL","56",IF(D12="CAFOTAXIME","90",IF(D12="PANADOL","4",IF(D12="ESPERCIL","98","")))))))))</f>
        <v>50</v>
      </c>
      <c r="F12" s="2">
        <v>2</v>
      </c>
      <c r="G12" s="116">
        <f t="shared" ref="G12:G19" si="1">IF(F12&gt;0, E12*F12, "")</f>
        <v>100</v>
      </c>
    </row>
    <row r="13" spans="1:12" x14ac:dyDescent="0.25">
      <c r="C13" s="122" t="str">
        <f>IF(D13="","",COUNTA($D$11:D13))</f>
        <v/>
      </c>
      <c r="D13" s="2"/>
      <c r="E13" s="2" t="str">
        <f t="shared" si="0"/>
        <v/>
      </c>
      <c r="F13" s="2"/>
      <c r="G13" s="116" t="str">
        <f t="shared" si="1"/>
        <v/>
      </c>
    </row>
    <row r="14" spans="1:12" x14ac:dyDescent="0.25">
      <c r="C14" s="122" t="str">
        <f>IF(D14="","",COUNTA($D$11:D14))</f>
        <v/>
      </c>
      <c r="D14" s="2"/>
      <c r="E14" s="2" t="str">
        <f t="shared" si="0"/>
        <v/>
      </c>
      <c r="F14" s="2"/>
      <c r="G14" s="116" t="str">
        <f t="shared" si="1"/>
        <v/>
      </c>
    </row>
    <row r="15" spans="1:12" x14ac:dyDescent="0.25">
      <c r="C15" s="122" t="str">
        <f>IF(D15="","",COUNTA($D$11:D15))</f>
        <v/>
      </c>
      <c r="D15" s="2"/>
      <c r="E15" s="2" t="str">
        <f t="shared" si="0"/>
        <v/>
      </c>
      <c r="F15" s="2"/>
      <c r="G15" s="116" t="str">
        <f t="shared" si="1"/>
        <v/>
      </c>
    </row>
    <row r="16" spans="1:12" x14ac:dyDescent="0.25">
      <c r="C16" s="122" t="str">
        <f>IF(D16="","",COUNTA($D$11:D16))</f>
        <v/>
      </c>
      <c r="D16" s="2"/>
      <c r="E16" s="2" t="str">
        <f t="shared" si="0"/>
        <v/>
      </c>
      <c r="F16" s="2"/>
      <c r="G16" s="116" t="str">
        <f t="shared" si="1"/>
        <v/>
      </c>
    </row>
    <row r="17" spans="3:7" x14ac:dyDescent="0.25">
      <c r="C17" s="122" t="str">
        <f>IF(D17="","",COUNTA($D$11:D17))</f>
        <v/>
      </c>
      <c r="D17" s="2"/>
      <c r="E17" s="2" t="str">
        <f t="shared" si="0"/>
        <v/>
      </c>
      <c r="F17" s="2"/>
      <c r="G17" s="116" t="str">
        <f t="shared" si="1"/>
        <v/>
      </c>
    </row>
    <row r="18" spans="3:7" x14ac:dyDescent="0.25">
      <c r="C18" s="122" t="str">
        <f>IF(D18="","",COUNTA($D$11:D18))</f>
        <v/>
      </c>
      <c r="D18" s="2"/>
      <c r="E18" s="2" t="str">
        <f t="shared" si="0"/>
        <v/>
      </c>
      <c r="F18" s="2"/>
      <c r="G18" s="116" t="str">
        <f t="shared" si="1"/>
        <v/>
      </c>
    </row>
    <row r="19" spans="3:7" x14ac:dyDescent="0.25">
      <c r="C19" s="122" t="str">
        <f>IF(D19="","",COUNTA($D$11:D19))</f>
        <v/>
      </c>
      <c r="D19" s="2"/>
      <c r="E19" s="2" t="str">
        <f t="shared" si="0"/>
        <v/>
      </c>
      <c r="F19" s="2"/>
      <c r="G19" s="116" t="str">
        <f t="shared" si="1"/>
        <v/>
      </c>
    </row>
    <row r="20" spans="3:7" x14ac:dyDescent="0.25">
      <c r="C20" s="124" t="s">
        <v>129</v>
      </c>
      <c r="D20" s="125"/>
      <c r="E20" s="125"/>
      <c r="F20" s="119">
        <f>IF(SUM(G11:G19) &gt; 0, SUM(G11:G19), "")</f>
        <v>9900</v>
      </c>
      <c r="G20" s="120"/>
    </row>
    <row r="21" spans="3:7" x14ac:dyDescent="0.25">
      <c r="C21" s="126" t="s">
        <v>130</v>
      </c>
      <c r="D21" s="127"/>
      <c r="E21" s="132" t="str">
        <f>IF(F20&lt;=5000, "7.5%", IF(F20&lt;=10000, "10%", IF(F20&lt;=20000, "20%", IF(F20&lt;=30000, "25%", IF(F20&lt;=50000, "30%", "35%")))))</f>
        <v>10%</v>
      </c>
      <c r="F21" s="121">
        <f>F20*E21/100</f>
        <v>9.9</v>
      </c>
      <c r="G21" s="117"/>
    </row>
    <row r="22" spans="3:7" x14ac:dyDescent="0.25">
      <c r="C22" s="126" t="s">
        <v>131</v>
      </c>
      <c r="D22" s="127"/>
      <c r="E22" s="131" t="str">
        <f>IF(F20&lt;=5000, "5%", IF(F20&lt;=10000, "7%", IF(F20&lt;=20000, "10%", IF(F20&lt;=30000, "12.5%", "20%"))))</f>
        <v>7%</v>
      </c>
      <c r="F22" s="121">
        <f>F20*E22/100</f>
        <v>6.9300000000000015</v>
      </c>
      <c r="G22" s="117"/>
    </row>
    <row r="23" spans="3:7" x14ac:dyDescent="0.25">
      <c r="C23" s="128" t="s">
        <v>132</v>
      </c>
      <c r="D23" s="129"/>
      <c r="E23" s="130"/>
      <c r="F23" s="108">
        <f>IF(F20&gt;0,F20-F21-F22,"")</f>
        <v>9883.17</v>
      </c>
      <c r="G23" s="118"/>
    </row>
  </sheetData>
  <mergeCells count="13">
    <mergeCell ref="C21:D21"/>
    <mergeCell ref="F21:G21"/>
    <mergeCell ref="C22:D22"/>
    <mergeCell ref="F22:G22"/>
    <mergeCell ref="C23:E23"/>
    <mergeCell ref="F23:G23"/>
    <mergeCell ref="G6:H6"/>
    <mergeCell ref="C20:E20"/>
    <mergeCell ref="F20:G20"/>
    <mergeCell ref="A1:G1"/>
    <mergeCell ref="A2:C2"/>
    <mergeCell ref="A3:F3"/>
    <mergeCell ref="A4:D4"/>
  </mergeCells>
  <hyperlinks>
    <hyperlink ref="A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 SOURCE'!$A$1:$A$8</xm:f>
          </x14:formula1>
          <xm:sqref>D11:D19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121</v>
      </c>
    </row>
    <row r="2" spans="1:6" x14ac:dyDescent="0.25">
      <c r="A2" t="s">
        <v>122</v>
      </c>
    </row>
    <row r="3" spans="1:6" x14ac:dyDescent="0.25">
      <c r="A3" t="s">
        <v>128</v>
      </c>
      <c r="F3">
        <v>1</v>
      </c>
    </row>
    <row r="4" spans="1:6" x14ac:dyDescent="0.25">
      <c r="A4" t="s">
        <v>123</v>
      </c>
      <c r="F4">
        <v>2</v>
      </c>
    </row>
    <row r="5" spans="1:6" x14ac:dyDescent="0.25">
      <c r="A5" t="s">
        <v>124</v>
      </c>
      <c r="F5">
        <v>3</v>
      </c>
    </row>
    <row r="6" spans="1:6" x14ac:dyDescent="0.25">
      <c r="A6" t="s">
        <v>125</v>
      </c>
      <c r="F6">
        <v>4</v>
      </c>
    </row>
    <row r="7" spans="1:6" x14ac:dyDescent="0.25">
      <c r="A7" t="s">
        <v>126</v>
      </c>
      <c r="F7">
        <v>5</v>
      </c>
    </row>
    <row r="8" spans="1:6" x14ac:dyDescent="0.25">
      <c r="A8" t="s">
        <v>127</v>
      </c>
      <c r="F8">
        <v>6</v>
      </c>
    </row>
    <row r="9" spans="1:6" x14ac:dyDescent="0.25">
      <c r="F9">
        <v>7</v>
      </c>
    </row>
    <row r="10" spans="1:6" x14ac:dyDescent="0.25">
      <c r="F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27"/>
  <sheetViews>
    <sheetView workbookViewId="0">
      <selection activeCell="C12" sqref="C12"/>
    </sheetView>
  </sheetViews>
  <sheetFormatPr defaultRowHeight="15" x14ac:dyDescent="0.25"/>
  <cols>
    <col min="2" max="2" width="18.140625" customWidth="1"/>
    <col min="3" max="3" width="15.42578125" customWidth="1"/>
  </cols>
  <sheetData>
    <row r="1" spans="1:47" ht="28.5" x14ac:dyDescent="0.45">
      <c r="A1" s="16"/>
      <c r="B1" s="16"/>
      <c r="C1" s="12" t="s">
        <v>45</v>
      </c>
    </row>
    <row r="2" spans="1:47" ht="26.25" x14ac:dyDescent="0.4">
      <c r="A2" s="85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8.75" x14ac:dyDescent="0.25">
      <c r="A3" s="79" t="s">
        <v>46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47" x14ac:dyDescent="0.25">
      <c r="B4" s="10" t="s">
        <v>49</v>
      </c>
      <c r="C4" t="s">
        <v>47</v>
      </c>
      <c r="D4" s="76" t="s">
        <v>56</v>
      </c>
      <c r="E4" s="76"/>
      <c r="F4" s="84" t="s">
        <v>52</v>
      </c>
      <c r="G4" s="84"/>
      <c r="H4" s="84"/>
      <c r="I4" s="84"/>
      <c r="J4" s="16"/>
      <c r="K4" s="17" t="s">
        <v>55</v>
      </c>
      <c r="L4" s="16"/>
      <c r="M4" s="76" t="s">
        <v>57</v>
      </c>
      <c r="N4" s="76"/>
      <c r="O4" s="16"/>
      <c r="P4" s="17" t="s">
        <v>78</v>
      </c>
      <c r="Q4" s="104">
        <f ca="1">TODAY()</f>
        <v>45298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47" ht="15.75" thickBot="1" x14ac:dyDescent="0.3">
      <c r="B5" s="10" t="s">
        <v>50</v>
      </c>
      <c r="C5" t="s">
        <v>48</v>
      </c>
      <c r="D5" s="81" t="s">
        <v>51</v>
      </c>
      <c r="E5" s="76"/>
      <c r="F5" s="84" t="s">
        <v>53</v>
      </c>
      <c r="G5" s="84"/>
      <c r="H5" s="84"/>
      <c r="K5" s="81" t="s">
        <v>54</v>
      </c>
      <c r="L5" s="81"/>
      <c r="M5" s="76" t="s">
        <v>58</v>
      </c>
      <c r="N5" s="7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47" ht="15.75" thickBot="1" x14ac:dyDescent="0.3">
      <c r="A6" s="56"/>
      <c r="B6" s="57"/>
      <c r="C6" s="57"/>
      <c r="D6" s="92" t="s">
        <v>64</v>
      </c>
      <c r="E6" s="93"/>
      <c r="F6" s="93"/>
      <c r="G6" s="93"/>
      <c r="H6" s="94"/>
      <c r="I6" s="98" t="s">
        <v>65</v>
      </c>
      <c r="J6" s="99"/>
      <c r="K6" s="99"/>
      <c r="L6" s="99"/>
      <c r="M6" s="100"/>
      <c r="N6" s="58" t="s">
        <v>59</v>
      </c>
      <c r="O6" s="59" t="s">
        <v>60</v>
      </c>
      <c r="P6" s="59" t="s">
        <v>61</v>
      </c>
      <c r="Q6" s="59" t="s">
        <v>62</v>
      </c>
      <c r="R6" s="60" t="s">
        <v>66</v>
      </c>
      <c r="S6" s="86" t="s">
        <v>63</v>
      </c>
    </row>
    <row r="7" spans="1:47" ht="15.75" thickBot="1" x14ac:dyDescent="0.3">
      <c r="A7" s="82" t="s">
        <v>0</v>
      </c>
      <c r="B7" s="72" t="s">
        <v>1</v>
      </c>
      <c r="C7" s="83" t="s">
        <v>2</v>
      </c>
      <c r="D7" s="95">
        <v>10</v>
      </c>
      <c r="E7" s="96"/>
      <c r="F7" s="96"/>
      <c r="G7" s="96"/>
      <c r="H7" s="97"/>
      <c r="I7" s="101">
        <v>10</v>
      </c>
      <c r="J7" s="102"/>
      <c r="K7" s="102"/>
      <c r="L7" s="102"/>
      <c r="M7" s="103"/>
      <c r="N7" s="28">
        <v>25</v>
      </c>
      <c r="O7" s="22"/>
      <c r="P7" s="22"/>
      <c r="Q7" s="22"/>
      <c r="R7" s="89">
        <v>45</v>
      </c>
      <c r="S7" s="87"/>
      <c r="U7" s="91" t="s">
        <v>24</v>
      </c>
      <c r="V7" s="73"/>
      <c r="W7" s="73"/>
      <c r="X7" s="73"/>
      <c r="Y7" s="73"/>
    </row>
    <row r="8" spans="1:47" ht="15.75" thickBot="1" x14ac:dyDescent="0.3">
      <c r="A8" s="82"/>
      <c r="B8" s="72"/>
      <c r="C8" s="83"/>
      <c r="D8" s="30">
        <v>100</v>
      </c>
      <c r="E8" s="31">
        <v>110</v>
      </c>
      <c r="F8" s="31">
        <v>95</v>
      </c>
      <c r="G8" s="18"/>
      <c r="H8" s="23"/>
      <c r="I8" s="30">
        <v>40</v>
      </c>
      <c r="J8" s="31">
        <v>35</v>
      </c>
      <c r="K8" s="31">
        <v>15</v>
      </c>
      <c r="L8" s="31">
        <v>20</v>
      </c>
      <c r="M8" s="23"/>
      <c r="N8" s="29">
        <v>70</v>
      </c>
      <c r="O8" s="26"/>
      <c r="P8" s="26"/>
      <c r="Q8" s="26"/>
      <c r="R8" s="90"/>
      <c r="S8" s="88"/>
      <c r="U8" s="40" t="s">
        <v>6</v>
      </c>
      <c r="V8" s="36">
        <v>85</v>
      </c>
      <c r="W8" s="33">
        <v>38.25</v>
      </c>
      <c r="X8" s="19">
        <f>COUNTIF(S9:S23,"A")</f>
        <v>3</v>
      </c>
      <c r="Y8" s="20">
        <f>(X8*100)/45</f>
        <v>6.666666666666667</v>
      </c>
    </row>
    <row r="9" spans="1:47" ht="15.75" thickBot="1" x14ac:dyDescent="0.3">
      <c r="A9" s="61">
        <f>IF(B9&lt;&gt;"",ROW()-8,"")</f>
        <v>1</v>
      </c>
      <c r="B9" s="3" t="s">
        <v>8</v>
      </c>
      <c r="C9" s="8" t="s">
        <v>29</v>
      </c>
      <c r="D9" s="24">
        <v>99</v>
      </c>
      <c r="E9" s="2">
        <v>102</v>
      </c>
      <c r="F9" s="2">
        <v>91</v>
      </c>
      <c r="G9" s="2"/>
      <c r="H9" s="25"/>
      <c r="I9" s="24">
        <v>39</v>
      </c>
      <c r="J9" s="32">
        <v>29</v>
      </c>
      <c r="K9" s="32">
        <v>14</v>
      </c>
      <c r="L9" s="32">
        <v>19</v>
      </c>
      <c r="M9" s="25"/>
      <c r="N9" s="27">
        <v>65</v>
      </c>
      <c r="O9" s="27"/>
      <c r="P9" s="27"/>
      <c r="Q9" s="27"/>
      <c r="R9" s="27">
        <f>SUM(D9:H9)/SUM($D$8:$H$8)*$D$7+SUM(I9:M9)/SUM($I$8:$M$8)*$I$7+N9/$N$8*$N$7</f>
        <v>41.969874387907176</v>
      </c>
      <c r="S9" s="62" t="str">
        <f>IF(R9&gt;=38.25, "A", IF(R9&gt;=36, "A-", IF(R9&gt;=33.75, "B+", IF(R9&gt;=31.5, "B",IF(R9&gt;=29.25, "B-", IF(R9&gt;=27.45, "C+", IF(R9&gt;=26.1, "C", IF(R9&gt;=24.75, "C-", IF(R9&gt;=22.5, "D", IF(R9&lt;=22.5, "F"))))))))))</f>
        <v>A</v>
      </c>
      <c r="U9" s="41" t="s">
        <v>67</v>
      </c>
      <c r="V9" s="8">
        <v>80</v>
      </c>
      <c r="W9" s="34">
        <v>36</v>
      </c>
      <c r="X9" s="3">
        <f>COUNTIF(S9:S23,"A-")</f>
        <v>2</v>
      </c>
      <c r="Y9" s="20">
        <f t="shared" ref="Y9:Y17" si="0">(X9*100)/45</f>
        <v>4.4444444444444446</v>
      </c>
    </row>
    <row r="10" spans="1:47" ht="15.75" thickBot="1" x14ac:dyDescent="0.3">
      <c r="A10" s="61">
        <f t="shared" ref="A10:A23" si="1">IF(B10&lt;&gt;"",ROW()-8,"")</f>
        <v>2</v>
      </c>
      <c r="B10" s="3" t="s">
        <v>9</v>
      </c>
      <c r="C10" s="8" t="s">
        <v>30</v>
      </c>
      <c r="D10" s="24">
        <v>56</v>
      </c>
      <c r="E10" s="2">
        <v>98</v>
      </c>
      <c r="F10" s="2">
        <v>90</v>
      </c>
      <c r="G10" s="2"/>
      <c r="H10" s="25"/>
      <c r="I10" s="24">
        <v>40</v>
      </c>
      <c r="J10" s="32">
        <v>28</v>
      </c>
      <c r="K10" s="32">
        <v>14</v>
      </c>
      <c r="L10" s="32">
        <v>1</v>
      </c>
      <c r="M10" s="25"/>
      <c r="N10" s="27">
        <v>63</v>
      </c>
      <c r="O10" s="27"/>
      <c r="P10" s="27"/>
      <c r="Q10" s="27"/>
      <c r="R10" s="27">
        <f t="shared" ref="R10:R23" si="2">SUM(D10:H10)/SUM($D$8:$H$8)*$D$7+SUM(I10:M10)/SUM($I$8:$M$8)*$I$7+N10/$N$8*$N$7</f>
        <v>38.045454545454547</v>
      </c>
      <c r="S10" s="62" t="str">
        <f t="shared" ref="S10:S23" si="3">IF(R10&gt;=38.25, "A", IF(R10&gt;=36, "A-", IF(R10&gt;=33.75, "B+", IF(R10&gt;=31.5, "B",IF(R10&gt;=29.25, "B-", IF(R10&gt;=27.45, "C+", IF(R10&gt;=26.1, "C", IF(R10&gt;=24.75, "C-", IF(R10&gt;=22.5, "D", IF(R10&lt;=22.5, "F"))))))))))</f>
        <v>A-</v>
      </c>
      <c r="U10" s="43" t="s">
        <v>68</v>
      </c>
      <c r="V10" s="8">
        <v>75</v>
      </c>
      <c r="W10" s="34">
        <v>33.75</v>
      </c>
      <c r="X10" s="3">
        <f>COUNTIF(S9:S23,"B+")</f>
        <v>2</v>
      </c>
      <c r="Y10" s="20">
        <f t="shared" si="0"/>
        <v>4.4444444444444446</v>
      </c>
    </row>
    <row r="11" spans="1:47" ht="15.75" thickBot="1" x14ac:dyDescent="0.3">
      <c r="A11" s="61">
        <f>IF(B11&lt;&gt;"",ROW()-8,"")</f>
        <v>3</v>
      </c>
      <c r="B11" s="3" t="s">
        <v>10</v>
      </c>
      <c r="C11" s="8" t="s">
        <v>43</v>
      </c>
      <c r="D11" s="24">
        <v>87</v>
      </c>
      <c r="E11" s="2">
        <v>101</v>
      </c>
      <c r="F11" s="2">
        <v>93</v>
      </c>
      <c r="G11" s="2"/>
      <c r="H11" s="25"/>
      <c r="I11" s="24">
        <v>40</v>
      </c>
      <c r="J11" s="32">
        <v>25</v>
      </c>
      <c r="K11" s="32">
        <v>4</v>
      </c>
      <c r="L11" s="32">
        <v>19</v>
      </c>
      <c r="M11" s="25"/>
      <c r="N11" s="27">
        <v>70</v>
      </c>
      <c r="O11" s="27"/>
      <c r="P11" s="27"/>
      <c r="Q11" s="27"/>
      <c r="R11" s="27">
        <f t="shared" si="2"/>
        <v>42.213114754098356</v>
      </c>
      <c r="S11" s="62" t="str">
        <f t="shared" si="3"/>
        <v>A</v>
      </c>
      <c r="U11" s="44" t="s">
        <v>7</v>
      </c>
      <c r="V11" s="8">
        <v>70</v>
      </c>
      <c r="W11" s="34">
        <v>31.25</v>
      </c>
      <c r="X11" s="3">
        <f>COUNTIF(S9:S23,"B")</f>
        <v>2</v>
      </c>
      <c r="Y11" s="20">
        <f t="shared" si="0"/>
        <v>4.4444444444444446</v>
      </c>
    </row>
    <row r="12" spans="1:47" ht="15.75" thickBot="1" x14ac:dyDescent="0.3">
      <c r="A12" s="61">
        <f t="shared" si="1"/>
        <v>4</v>
      </c>
      <c r="B12" s="3" t="s">
        <v>11</v>
      </c>
      <c r="C12" s="8" t="s">
        <v>31</v>
      </c>
      <c r="D12" s="24">
        <v>75</v>
      </c>
      <c r="E12" s="32">
        <v>109</v>
      </c>
      <c r="F12" s="32">
        <v>65</v>
      </c>
      <c r="G12" s="2"/>
      <c r="H12" s="25"/>
      <c r="I12" s="24">
        <v>12</v>
      </c>
      <c r="J12" s="32">
        <v>15</v>
      </c>
      <c r="K12" s="32">
        <v>9</v>
      </c>
      <c r="L12" s="32">
        <v>16</v>
      </c>
      <c r="M12" s="25"/>
      <c r="N12" s="27">
        <v>67</v>
      </c>
      <c r="O12" s="27"/>
      <c r="P12" s="27"/>
      <c r="Q12" s="27"/>
      <c r="R12" s="27">
        <f t="shared" si="2"/>
        <v>36.819778582073667</v>
      </c>
      <c r="S12" s="62" t="str">
        <f t="shared" si="3"/>
        <v>A-</v>
      </c>
      <c r="U12" s="45" t="s">
        <v>69</v>
      </c>
      <c r="V12" s="8">
        <v>65</v>
      </c>
      <c r="W12" s="34">
        <v>29.25</v>
      </c>
      <c r="X12" s="3">
        <f>COUNTIF(S9:S23,"B-")</f>
        <v>1</v>
      </c>
      <c r="Y12" s="20">
        <f t="shared" si="0"/>
        <v>2.2222222222222223</v>
      </c>
    </row>
    <row r="13" spans="1:47" ht="15.75" thickBot="1" x14ac:dyDescent="0.3">
      <c r="A13" s="61">
        <f t="shared" si="1"/>
        <v>5</v>
      </c>
      <c r="B13" s="3" t="s">
        <v>12</v>
      </c>
      <c r="C13" s="8" t="s">
        <v>32</v>
      </c>
      <c r="D13" s="24">
        <v>54</v>
      </c>
      <c r="E13" s="32">
        <v>110</v>
      </c>
      <c r="F13" s="32">
        <v>76</v>
      </c>
      <c r="G13" s="2"/>
      <c r="H13" s="25"/>
      <c r="I13" s="24">
        <v>35</v>
      </c>
      <c r="J13" s="32">
        <v>15</v>
      </c>
      <c r="K13" s="32">
        <v>9</v>
      </c>
      <c r="L13" s="32">
        <v>0</v>
      </c>
      <c r="M13" s="25"/>
      <c r="N13" s="27">
        <v>38</v>
      </c>
      <c r="O13" s="27"/>
      <c r="P13" s="27"/>
      <c r="Q13" s="27"/>
      <c r="R13" s="27">
        <f t="shared" si="2"/>
        <v>26.803917394081328</v>
      </c>
      <c r="S13" s="62" t="str">
        <f t="shared" si="3"/>
        <v>C</v>
      </c>
      <c r="U13" s="46" t="s">
        <v>70</v>
      </c>
      <c r="V13" s="8">
        <v>61</v>
      </c>
      <c r="W13" s="34">
        <v>27.45</v>
      </c>
      <c r="X13" s="3">
        <f>COUNTIF(S9:S23,"C+")</f>
        <v>1</v>
      </c>
      <c r="Y13" s="20">
        <f t="shared" si="0"/>
        <v>2.2222222222222223</v>
      </c>
    </row>
    <row r="14" spans="1:47" ht="15.75" thickBot="1" x14ac:dyDescent="0.3">
      <c r="A14" s="61">
        <f t="shared" si="1"/>
        <v>6</v>
      </c>
      <c r="B14" s="3" t="s">
        <v>13</v>
      </c>
      <c r="C14" s="8" t="s">
        <v>33</v>
      </c>
      <c r="D14" s="24">
        <v>46</v>
      </c>
      <c r="E14" s="32">
        <v>108</v>
      </c>
      <c r="F14" s="32">
        <v>87</v>
      </c>
      <c r="G14" s="2"/>
      <c r="H14" s="25"/>
      <c r="I14" s="24">
        <v>23</v>
      </c>
      <c r="J14" s="32">
        <v>34</v>
      </c>
      <c r="K14" s="32">
        <v>10</v>
      </c>
      <c r="L14" s="32">
        <v>14</v>
      </c>
      <c r="M14" s="25"/>
      <c r="N14" s="27">
        <v>70</v>
      </c>
      <c r="O14" s="27"/>
      <c r="P14" s="27"/>
      <c r="Q14" s="27"/>
      <c r="R14" s="27">
        <f t="shared" si="2"/>
        <v>40.26527570789866</v>
      </c>
      <c r="S14" s="62" t="str">
        <f t="shared" si="3"/>
        <v>A</v>
      </c>
      <c r="U14" s="38" t="s">
        <v>23</v>
      </c>
      <c r="V14" s="8">
        <v>58</v>
      </c>
      <c r="W14" s="34">
        <v>26.1</v>
      </c>
      <c r="X14" s="3">
        <f>COUNTIF(S9:S23,"C")</f>
        <v>1</v>
      </c>
      <c r="Y14" s="20">
        <f t="shared" si="0"/>
        <v>2.2222222222222223</v>
      </c>
    </row>
    <row r="15" spans="1:47" ht="15.75" thickBot="1" x14ac:dyDescent="0.3">
      <c r="A15" s="61">
        <f t="shared" si="1"/>
        <v>7</v>
      </c>
      <c r="B15" s="3" t="s">
        <v>14</v>
      </c>
      <c r="C15" s="8" t="s">
        <v>34</v>
      </c>
      <c r="D15" s="24">
        <v>86</v>
      </c>
      <c r="E15" s="32">
        <v>67</v>
      </c>
      <c r="F15" s="32">
        <v>84</v>
      </c>
      <c r="G15" s="2"/>
      <c r="H15" s="25"/>
      <c r="I15" s="24">
        <v>23</v>
      </c>
      <c r="J15" s="32">
        <v>35</v>
      </c>
      <c r="K15" s="32">
        <v>10</v>
      </c>
      <c r="L15" s="32">
        <v>20</v>
      </c>
      <c r="M15" s="25"/>
      <c r="N15" s="27">
        <v>52</v>
      </c>
      <c r="O15" s="27"/>
      <c r="P15" s="27"/>
      <c r="Q15" s="27"/>
      <c r="R15" s="27">
        <f t="shared" si="2"/>
        <v>34.341920374707257</v>
      </c>
      <c r="S15" s="62" t="str">
        <f t="shared" si="3"/>
        <v>B+</v>
      </c>
      <c r="U15" s="39" t="s">
        <v>71</v>
      </c>
      <c r="V15" s="8">
        <v>55</v>
      </c>
      <c r="W15" s="34">
        <v>24.75</v>
      </c>
      <c r="X15" s="3">
        <f>COUNTIF(S9:S23,"C-")</f>
        <v>1</v>
      </c>
      <c r="Y15" s="20">
        <f t="shared" si="0"/>
        <v>2.2222222222222223</v>
      </c>
    </row>
    <row r="16" spans="1:47" ht="15.75" thickBot="1" x14ac:dyDescent="0.3">
      <c r="A16" s="61">
        <f t="shared" si="1"/>
        <v>8</v>
      </c>
      <c r="B16" s="3" t="s">
        <v>15</v>
      </c>
      <c r="C16" s="8" t="s">
        <v>35</v>
      </c>
      <c r="D16" s="24">
        <v>86</v>
      </c>
      <c r="E16" s="32">
        <v>89</v>
      </c>
      <c r="F16" s="32">
        <v>67</v>
      </c>
      <c r="G16" s="2"/>
      <c r="H16" s="25"/>
      <c r="I16" s="24">
        <v>0</v>
      </c>
      <c r="J16" s="32">
        <v>12</v>
      </c>
      <c r="K16" s="32">
        <v>6</v>
      </c>
      <c r="L16" s="32">
        <v>0</v>
      </c>
      <c r="M16" s="25"/>
      <c r="N16" s="27">
        <v>34</v>
      </c>
      <c r="O16" s="27"/>
      <c r="P16" s="27"/>
      <c r="Q16" s="27"/>
      <c r="R16" s="27">
        <f t="shared" si="2"/>
        <v>21.713647008728977</v>
      </c>
      <c r="S16" s="62" t="str">
        <f t="shared" si="3"/>
        <v>F</v>
      </c>
      <c r="U16" s="42" t="s">
        <v>72</v>
      </c>
      <c r="V16" s="8">
        <v>50</v>
      </c>
      <c r="W16" s="34">
        <v>22.5</v>
      </c>
      <c r="X16" s="3">
        <f>COUNTIF(S9:S23,"D")</f>
        <v>1</v>
      </c>
      <c r="Y16" s="20">
        <f t="shared" si="0"/>
        <v>2.2222222222222223</v>
      </c>
    </row>
    <row r="17" spans="1:25" ht="15.75" thickBot="1" x14ac:dyDescent="0.3">
      <c r="A17" s="61">
        <f t="shared" si="1"/>
        <v>9</v>
      </c>
      <c r="B17" s="3" t="s">
        <v>16</v>
      </c>
      <c r="C17" s="8" t="s">
        <v>36</v>
      </c>
      <c r="D17" s="24">
        <v>4</v>
      </c>
      <c r="E17" s="32">
        <v>98</v>
      </c>
      <c r="F17" s="32">
        <v>5</v>
      </c>
      <c r="G17" s="2"/>
      <c r="H17" s="25"/>
      <c r="I17" s="24">
        <v>35</v>
      </c>
      <c r="J17" s="32">
        <v>4</v>
      </c>
      <c r="K17" s="32">
        <v>13</v>
      </c>
      <c r="L17" s="32">
        <v>2</v>
      </c>
      <c r="M17" s="25"/>
      <c r="N17" s="27">
        <v>58</v>
      </c>
      <c r="O17" s="27"/>
      <c r="P17" s="27"/>
      <c r="Q17" s="27"/>
      <c r="R17" s="27">
        <f t="shared" si="2"/>
        <v>29.1315733446881</v>
      </c>
      <c r="S17" s="62" t="str">
        <f t="shared" si="3"/>
        <v>C+</v>
      </c>
      <c r="U17" s="47" t="s">
        <v>73</v>
      </c>
      <c r="V17" s="37" t="s">
        <v>74</v>
      </c>
      <c r="W17" s="35"/>
      <c r="X17" s="21">
        <f>COUNTIF(S9:S23,"F")</f>
        <v>1</v>
      </c>
      <c r="Y17" s="20">
        <f t="shared" si="0"/>
        <v>2.2222222222222223</v>
      </c>
    </row>
    <row r="18" spans="1:25" x14ac:dyDescent="0.25">
      <c r="A18" s="61">
        <f t="shared" si="1"/>
        <v>10</v>
      </c>
      <c r="B18" s="3" t="s">
        <v>17</v>
      </c>
      <c r="C18" s="8" t="s">
        <v>37</v>
      </c>
      <c r="D18" s="24">
        <v>64</v>
      </c>
      <c r="E18" s="32">
        <v>76</v>
      </c>
      <c r="F18" s="32">
        <v>56</v>
      </c>
      <c r="G18" s="2"/>
      <c r="H18" s="25"/>
      <c r="I18" s="24">
        <v>32</v>
      </c>
      <c r="J18" s="32">
        <v>21</v>
      </c>
      <c r="K18" s="32">
        <v>15</v>
      </c>
      <c r="L18" s="32">
        <v>5</v>
      </c>
      <c r="M18" s="25"/>
      <c r="N18" s="27">
        <v>56</v>
      </c>
      <c r="O18" s="27"/>
      <c r="P18" s="27"/>
      <c r="Q18" s="27"/>
      <c r="R18" s="27">
        <f t="shared" si="2"/>
        <v>33.06259314456036</v>
      </c>
      <c r="S18" s="62" t="str">
        <f t="shared" si="3"/>
        <v>B</v>
      </c>
    </row>
    <row r="19" spans="1:25" x14ac:dyDescent="0.25">
      <c r="A19" s="61">
        <f t="shared" si="1"/>
        <v>11</v>
      </c>
      <c r="B19" s="3" t="s">
        <v>18</v>
      </c>
      <c r="C19" s="8" t="s">
        <v>38</v>
      </c>
      <c r="D19" s="24">
        <v>68</v>
      </c>
      <c r="E19" s="32">
        <v>109</v>
      </c>
      <c r="F19" s="32">
        <v>78</v>
      </c>
      <c r="G19" s="2"/>
      <c r="H19" s="25"/>
      <c r="I19" s="24">
        <v>39</v>
      </c>
      <c r="J19" s="32">
        <v>23</v>
      </c>
      <c r="K19" s="32">
        <v>15</v>
      </c>
      <c r="L19" s="32">
        <v>8</v>
      </c>
      <c r="M19" s="25"/>
      <c r="N19" s="27">
        <v>54</v>
      </c>
      <c r="O19" s="27"/>
      <c r="P19" s="27"/>
      <c r="Q19" s="27"/>
      <c r="R19" s="27">
        <f t="shared" si="2"/>
        <v>35.373642750691928</v>
      </c>
      <c r="S19" s="62" t="str">
        <f t="shared" si="3"/>
        <v>B+</v>
      </c>
    </row>
    <row r="20" spans="1:25" x14ac:dyDescent="0.25">
      <c r="A20" s="61">
        <f t="shared" si="1"/>
        <v>12</v>
      </c>
      <c r="B20" s="3" t="s">
        <v>19</v>
      </c>
      <c r="C20" s="8" t="s">
        <v>39</v>
      </c>
      <c r="D20" s="24">
        <v>44</v>
      </c>
      <c r="E20" s="32">
        <v>102</v>
      </c>
      <c r="F20" s="32">
        <v>79</v>
      </c>
      <c r="G20" s="2"/>
      <c r="H20" s="25"/>
      <c r="I20" s="24">
        <v>37</v>
      </c>
      <c r="J20" s="32">
        <v>29</v>
      </c>
      <c r="K20" s="32">
        <v>12</v>
      </c>
      <c r="L20" s="32">
        <v>9</v>
      </c>
      <c r="M20" s="25"/>
      <c r="N20" s="27">
        <v>45</v>
      </c>
      <c r="O20" s="27"/>
      <c r="P20" s="27"/>
      <c r="Q20" s="27"/>
      <c r="R20" s="27">
        <f t="shared" si="2"/>
        <v>31.357568660847353</v>
      </c>
      <c r="S20" s="62" t="str">
        <f t="shared" si="3"/>
        <v>B-</v>
      </c>
    </row>
    <row r="21" spans="1:25" x14ac:dyDescent="0.25">
      <c r="A21" s="61">
        <f t="shared" si="1"/>
        <v>13</v>
      </c>
      <c r="B21" s="3" t="s">
        <v>20</v>
      </c>
      <c r="C21" s="8" t="s">
        <v>40</v>
      </c>
      <c r="D21" s="24">
        <v>68</v>
      </c>
      <c r="E21" s="32">
        <v>103</v>
      </c>
      <c r="F21" s="32">
        <v>45</v>
      </c>
      <c r="G21" s="2"/>
      <c r="H21" s="25"/>
      <c r="I21" s="24">
        <v>36</v>
      </c>
      <c r="J21" s="32">
        <v>30</v>
      </c>
      <c r="K21" s="32">
        <v>12</v>
      </c>
      <c r="L21" s="32">
        <v>13</v>
      </c>
      <c r="M21" s="25"/>
      <c r="N21" s="27">
        <v>27</v>
      </c>
      <c r="O21" s="27"/>
      <c r="P21" s="27"/>
      <c r="Q21" s="27"/>
      <c r="R21" s="27">
        <f t="shared" si="2"/>
        <v>24.997551628699171</v>
      </c>
      <c r="S21" s="62" t="str">
        <f t="shared" si="3"/>
        <v>C-</v>
      </c>
    </row>
    <row r="22" spans="1:25" x14ac:dyDescent="0.25">
      <c r="A22" s="61">
        <f t="shared" si="1"/>
        <v>14</v>
      </c>
      <c r="B22" s="3" t="s">
        <v>21</v>
      </c>
      <c r="C22" s="8" t="s">
        <v>41</v>
      </c>
      <c r="D22" s="24">
        <v>34</v>
      </c>
      <c r="E22" s="32">
        <v>87</v>
      </c>
      <c r="F22" s="32">
        <v>55</v>
      </c>
      <c r="G22" s="2"/>
      <c r="H22" s="25"/>
      <c r="I22" s="24">
        <v>30</v>
      </c>
      <c r="J22" s="32">
        <v>0</v>
      </c>
      <c r="K22" s="32">
        <v>5</v>
      </c>
      <c r="L22" s="32">
        <v>6</v>
      </c>
      <c r="M22" s="25"/>
      <c r="N22" s="27">
        <v>65</v>
      </c>
      <c r="O22" s="27"/>
      <c r="P22" s="27"/>
      <c r="Q22" s="27"/>
      <c r="R22" s="27">
        <f t="shared" si="2"/>
        <v>32.71205024483713</v>
      </c>
      <c r="S22" s="62" t="str">
        <f t="shared" si="3"/>
        <v>B</v>
      </c>
    </row>
    <row r="23" spans="1:25" ht="15.75" thickBot="1" x14ac:dyDescent="0.3">
      <c r="A23" s="63">
        <f t="shared" si="1"/>
        <v>15</v>
      </c>
      <c r="B23" s="64" t="s">
        <v>22</v>
      </c>
      <c r="C23" s="65" t="s">
        <v>42</v>
      </c>
      <c r="D23" s="66">
        <v>0</v>
      </c>
      <c r="E23" s="67">
        <v>50</v>
      </c>
      <c r="F23" s="67">
        <v>0</v>
      </c>
      <c r="G23" s="67"/>
      <c r="H23" s="68"/>
      <c r="I23" s="66">
        <v>35</v>
      </c>
      <c r="J23" s="67">
        <v>0</v>
      </c>
      <c r="K23" s="67">
        <v>14</v>
      </c>
      <c r="L23" s="67">
        <v>16</v>
      </c>
      <c r="M23" s="68"/>
      <c r="N23" s="69">
        <v>45</v>
      </c>
      <c r="O23" s="69"/>
      <c r="P23" s="69"/>
      <c r="Q23" s="69"/>
      <c r="R23" s="27">
        <f t="shared" si="2"/>
        <v>23.619863742814566</v>
      </c>
      <c r="S23" s="70" t="str">
        <f t="shared" si="3"/>
        <v>D</v>
      </c>
    </row>
    <row r="24" spans="1:25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5" x14ac:dyDescent="0.25">
      <c r="C25" s="48" t="s">
        <v>75</v>
      </c>
      <c r="D25" s="49">
        <f>MAX(D9:D23)</f>
        <v>99</v>
      </c>
      <c r="E25" s="49">
        <f>MAX(E9:E23)</f>
        <v>110</v>
      </c>
      <c r="F25" s="49">
        <f>MAX(F9:F23)</f>
        <v>93</v>
      </c>
      <c r="G25" s="49"/>
      <c r="H25" s="49"/>
      <c r="I25" s="49">
        <f>MAX(I9:I23)</f>
        <v>40</v>
      </c>
      <c r="J25" s="49">
        <f>MAX(J9:J23)</f>
        <v>35</v>
      </c>
      <c r="K25" s="49">
        <f>MAX(K9:K23)</f>
        <v>15</v>
      </c>
      <c r="L25" s="49">
        <f>MAX(L9:L23)</f>
        <v>20</v>
      </c>
      <c r="M25" s="49"/>
      <c r="N25" s="50">
        <f>MAX(N9:N23)</f>
        <v>70</v>
      </c>
    </row>
    <row r="26" spans="1:25" x14ac:dyDescent="0.25">
      <c r="C26" s="51" t="s">
        <v>76</v>
      </c>
      <c r="D26" s="2">
        <f>MIN(D9:D23)</f>
        <v>0</v>
      </c>
      <c r="E26" s="2">
        <f>MIN(E9:E23)</f>
        <v>50</v>
      </c>
      <c r="F26" s="2">
        <f>MIN(F9:F23)</f>
        <v>0</v>
      </c>
      <c r="G26" s="2"/>
      <c r="H26" s="2"/>
      <c r="I26" s="2">
        <f>MIN(I9:I23)</f>
        <v>0</v>
      </c>
      <c r="J26" s="2">
        <f>MIN(J9:J23)</f>
        <v>0</v>
      </c>
      <c r="K26" s="2">
        <f>MIN(K9:K23)</f>
        <v>4</v>
      </c>
      <c r="L26" s="2">
        <f>MIN(L9:L23)</f>
        <v>0</v>
      </c>
      <c r="M26" s="2"/>
      <c r="N26" s="52">
        <f>MIN(N9:N23)</f>
        <v>27</v>
      </c>
    </row>
    <row r="27" spans="1:25" ht="15.75" thickBot="1" x14ac:dyDescent="0.3">
      <c r="C27" s="53" t="s">
        <v>77</v>
      </c>
      <c r="D27" s="54">
        <f>AVERAGE(D9:D23)</f>
        <v>58.06666666666667</v>
      </c>
      <c r="E27" s="54">
        <f>AVERAGE(E9:E23)</f>
        <v>93.933333333333337</v>
      </c>
      <c r="F27" s="54">
        <f>AVERAGE(F9:F23)</f>
        <v>64.733333333333334</v>
      </c>
      <c r="G27" s="54"/>
      <c r="H27" s="54"/>
      <c r="I27" s="54">
        <f>AVERAGE(I9:I23)</f>
        <v>30.4</v>
      </c>
      <c r="J27" s="54">
        <f>AVERAGE(J9:J23)</f>
        <v>20</v>
      </c>
      <c r="K27" s="54">
        <f>AVERAGE(K9:K23)</f>
        <v>10.8</v>
      </c>
      <c r="L27" s="54">
        <f>AVERAGE(L9:L23)</f>
        <v>9.8666666666666671</v>
      </c>
      <c r="M27" s="54"/>
      <c r="N27" s="55">
        <f>AVERAGE(N9:N23)</f>
        <v>53.93333333333333</v>
      </c>
    </row>
  </sheetData>
  <mergeCells count="19">
    <mergeCell ref="S6:S8"/>
    <mergeCell ref="R7:R8"/>
    <mergeCell ref="U7:Y7"/>
    <mergeCell ref="D6:H6"/>
    <mergeCell ref="D7:H7"/>
    <mergeCell ref="I6:M6"/>
    <mergeCell ref="I7:M7"/>
    <mergeCell ref="F4:I4"/>
    <mergeCell ref="K5:L5"/>
    <mergeCell ref="M4:N4"/>
    <mergeCell ref="M5:N5"/>
    <mergeCell ref="A2:O2"/>
    <mergeCell ref="A3:N3"/>
    <mergeCell ref="F5:H5"/>
    <mergeCell ref="A7:A8"/>
    <mergeCell ref="B7:B8"/>
    <mergeCell ref="C7:C8"/>
    <mergeCell ref="D4:E4"/>
    <mergeCell ref="D5:E5"/>
  </mergeCells>
  <conditionalFormatting sqref="S9:S24">
    <cfRule type="containsText" dxfId="10" priority="1" operator="containsText" text="D">
      <formula>NOT(ISERROR(SEARCH("D",S9)))</formula>
    </cfRule>
    <cfRule type="containsText" dxfId="9" priority="2" operator="containsText" text="C+">
      <formula>NOT(ISERROR(SEARCH("C+",S9)))</formula>
    </cfRule>
    <cfRule type="containsText" dxfId="8" priority="3" operator="containsText" text="B+">
      <formula>NOT(ISERROR(SEARCH("B+",S9)))</formula>
    </cfRule>
    <cfRule type="containsText" dxfId="7" priority="4" operator="containsText" text="B+">
      <formula>NOT(ISERROR(SEARCH("B+",S9)))</formula>
    </cfRule>
    <cfRule type="containsText" dxfId="6" priority="5" operator="containsText" text="C-">
      <formula>NOT(ISERROR(SEARCH("C-",S9)))</formula>
    </cfRule>
    <cfRule type="containsText" dxfId="5" priority="6" operator="containsText" text="F">
      <formula>NOT(ISERROR(SEARCH("F",S9)))</formula>
    </cfRule>
    <cfRule type="containsText" dxfId="4" priority="7" operator="containsText" text="B-">
      <formula>NOT(ISERROR(SEARCH("B-",S9)))</formula>
    </cfRule>
    <cfRule type="containsText" dxfId="3" priority="8" operator="containsText" text="B">
      <formula>NOT(ISERROR(SEARCH("B",S9)))</formula>
    </cfRule>
    <cfRule type="containsText" dxfId="2" priority="9" operator="containsText" text="B+">
      <formula>NOT(ISERROR(SEARCH("B+",S9)))</formula>
    </cfRule>
    <cfRule type="containsText" dxfId="1" priority="10" operator="containsText" text="A-">
      <formula>NOT(ISERROR(SEARCH("A-",S9)))</formula>
    </cfRule>
    <cfRule type="containsText" dxfId="0" priority="11" operator="containsText" text="A">
      <formula>NOT(ISERROR(SEARCH("A",S9)))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 SHEET</vt:lpstr>
      <vt:lpstr>SALES VOUCHER</vt:lpstr>
      <vt:lpstr>DROP-DOWN SOURCE</vt:lpstr>
      <vt:lpstr>GRADING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2024-01-06T11:26:18Z</dcterms:created>
  <dcterms:modified xsi:type="dcterms:W3CDTF">2024-01-07T17:58:04Z</dcterms:modified>
</cp:coreProperties>
</file>