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\Desktop\Stocks\"/>
    </mc:Choice>
  </mc:AlternateContent>
  <xr:revisionPtr revIDLastSave="0" documentId="8_{56BEC03B-8E0F-433D-B046-9CBC59AC2762}" xr6:coauthVersionLast="47" xr6:coauthVersionMax="47" xr10:uidLastSave="{00000000-0000-0000-0000-000000000000}"/>
  <bookViews>
    <workbookView xWindow="0" yWindow="0" windowWidth="15360" windowHeight="16680" activeTab="1" xr2:uid="{8000F6A3-4F3C-4B7F-AA1C-EBC20637C32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K17" i="2"/>
  <c r="K16" i="2"/>
  <c r="K15" i="2"/>
  <c r="K14" i="2"/>
  <c r="K13" i="2"/>
  <c r="D32" i="2"/>
  <c r="D23" i="2"/>
  <c r="D27" i="2" s="1"/>
  <c r="D21" i="2"/>
  <c r="D9" i="2"/>
  <c r="D22" i="2" s="1"/>
  <c r="D26" i="2" s="1"/>
  <c r="H32" i="2"/>
  <c r="H23" i="2"/>
  <c r="H27" i="2" s="1"/>
  <c r="H21" i="2"/>
  <c r="H9" i="2"/>
  <c r="H22" i="2" s="1"/>
  <c r="H26" i="2" s="1"/>
  <c r="G9" i="2"/>
  <c r="G22" i="2" s="1"/>
  <c r="G26" i="2" s="1"/>
  <c r="K9" i="2"/>
  <c r="K11" i="2" s="1"/>
  <c r="F9" i="2"/>
  <c r="F11" i="2" s="1"/>
  <c r="E9" i="2"/>
  <c r="E11" i="2" s="1"/>
  <c r="J9" i="2"/>
  <c r="J22" i="2" s="1"/>
  <c r="J26" i="2" s="1"/>
  <c r="I9" i="2"/>
  <c r="I22" i="2" s="1"/>
  <c r="I26" i="2" s="1"/>
  <c r="E32" i="2"/>
  <c r="E23" i="2"/>
  <c r="E27" i="2" s="1"/>
  <c r="E21" i="2"/>
  <c r="I32" i="2"/>
  <c r="I23" i="2"/>
  <c r="I27" i="2" s="1"/>
  <c r="I21" i="2"/>
  <c r="F21" i="2"/>
  <c r="F32" i="2"/>
  <c r="F23" i="2"/>
  <c r="F27" i="2" s="1"/>
  <c r="J32" i="2"/>
  <c r="J23" i="2"/>
  <c r="J27" i="2" s="1"/>
  <c r="J21" i="2"/>
  <c r="G32" i="2"/>
  <c r="G23" i="2"/>
  <c r="G27" i="2" s="1"/>
  <c r="G21" i="2"/>
  <c r="K32" i="2"/>
  <c r="K23" i="2"/>
  <c r="K27" i="2" s="1"/>
  <c r="K21" i="2"/>
  <c r="J10" i="1"/>
  <c r="J8" i="1"/>
  <c r="J7" i="1"/>
  <c r="K22" i="2" l="1"/>
  <c r="K26" i="2" s="1"/>
  <c r="I11" i="2"/>
  <c r="I24" i="2" s="1"/>
  <c r="I45" i="2" s="1"/>
  <c r="D11" i="2"/>
  <c r="H11" i="2"/>
  <c r="G11" i="2"/>
  <c r="G24" i="2" s="1"/>
  <c r="F22" i="2"/>
  <c r="F26" i="2" s="1"/>
  <c r="E22" i="2"/>
  <c r="E26" i="2" s="1"/>
  <c r="J11" i="2"/>
  <c r="J24" i="2" s="1"/>
  <c r="K24" i="2"/>
  <c r="K45" i="2" s="1"/>
  <c r="K43" i="2"/>
  <c r="E24" i="2"/>
  <c r="E45" i="2" s="1"/>
  <c r="F24" i="2"/>
  <c r="F28" i="2" s="1"/>
  <c r="I43" i="2" l="1"/>
  <c r="J43" i="2"/>
  <c r="D24" i="2"/>
  <c r="H43" i="2"/>
  <c r="H24" i="2"/>
  <c r="K34" i="2"/>
  <c r="K36" i="2" s="1"/>
  <c r="K38" i="2" s="1"/>
  <c r="K41" i="2" s="1"/>
  <c r="K28" i="2"/>
  <c r="E28" i="2"/>
  <c r="E34" i="2"/>
  <c r="E36" i="2" s="1"/>
  <c r="E38" i="2" s="1"/>
  <c r="E44" i="2" s="1"/>
  <c r="G34" i="2"/>
  <c r="G36" i="2" s="1"/>
  <c r="G38" i="2" s="1"/>
  <c r="G45" i="2"/>
  <c r="I34" i="2"/>
  <c r="I36" i="2" s="1"/>
  <c r="I38" i="2" s="1"/>
  <c r="I44" i="2" s="1"/>
  <c r="I28" i="2"/>
  <c r="F34" i="2"/>
  <c r="F36" i="2" s="1"/>
  <c r="F38" i="2" s="1"/>
  <c r="F44" i="2" s="1"/>
  <c r="F45" i="2"/>
  <c r="J45" i="2"/>
  <c r="J28" i="2"/>
  <c r="J34" i="2"/>
  <c r="J36" i="2" s="1"/>
  <c r="J38" i="2" s="1"/>
  <c r="G28" i="2"/>
  <c r="E41" i="2" l="1"/>
  <c r="D45" i="2"/>
  <c r="D34" i="2"/>
  <c r="D36" i="2" s="1"/>
  <c r="D38" i="2" s="1"/>
  <c r="D28" i="2"/>
  <c r="H45" i="2"/>
  <c r="H28" i="2"/>
  <c r="H34" i="2"/>
  <c r="H36" i="2" s="1"/>
  <c r="H38" i="2" s="1"/>
  <c r="K44" i="2"/>
  <c r="G41" i="2"/>
  <c r="G44" i="2"/>
  <c r="I41" i="2"/>
  <c r="F41" i="2"/>
  <c r="J44" i="2"/>
  <c r="J41" i="2"/>
  <c r="D44" i="2" l="1"/>
  <c r="D41" i="2"/>
  <c r="H44" i="2"/>
  <c r="H41" i="2"/>
</calcChain>
</file>

<file path=xl/sharedStrings.xml><?xml version="1.0" encoding="utf-8"?>
<sst xmlns="http://schemas.openxmlformats.org/spreadsheetml/2006/main" count="55" uniqueCount="51">
  <si>
    <t>Apple Inc.</t>
  </si>
  <si>
    <t>Shares Outstanding</t>
  </si>
  <si>
    <t>Price</t>
  </si>
  <si>
    <t>MC</t>
  </si>
  <si>
    <t>Cash</t>
  </si>
  <si>
    <t>Debt</t>
  </si>
  <si>
    <t>EV</t>
  </si>
  <si>
    <t>Q124</t>
  </si>
  <si>
    <t>Services</t>
  </si>
  <si>
    <t>Products COGS</t>
  </si>
  <si>
    <t>Services COGS</t>
  </si>
  <si>
    <t>Total Revenue</t>
  </si>
  <si>
    <t>Total COGS</t>
  </si>
  <si>
    <t>R&amp;D</t>
  </si>
  <si>
    <t>SG&amp;A</t>
  </si>
  <si>
    <t>Total Operating Expenses</t>
  </si>
  <si>
    <t>Operating Income</t>
  </si>
  <si>
    <t>Other Income</t>
  </si>
  <si>
    <t>Income Before Taxes</t>
  </si>
  <si>
    <t>Net Income</t>
  </si>
  <si>
    <t>Shares</t>
  </si>
  <si>
    <t>EPS</t>
  </si>
  <si>
    <t>Q123</t>
  </si>
  <si>
    <t>Q223</t>
  </si>
  <si>
    <t>Q323</t>
  </si>
  <si>
    <t>Q423</t>
  </si>
  <si>
    <t>Q122</t>
  </si>
  <si>
    <t>Q222</t>
  </si>
  <si>
    <t>Q322</t>
  </si>
  <si>
    <t>Q422</t>
  </si>
  <si>
    <t>Products GP</t>
  </si>
  <si>
    <t>Services GP</t>
  </si>
  <si>
    <t>Total GP</t>
  </si>
  <si>
    <t>Products Gross Margin</t>
  </si>
  <si>
    <t>Services Gross Margin</t>
  </si>
  <si>
    <t>Overall Gross Margin</t>
  </si>
  <si>
    <t>Taxes</t>
  </si>
  <si>
    <t>Revenue y/y</t>
  </si>
  <si>
    <t>Net Margin</t>
  </si>
  <si>
    <t>Tax rate</t>
  </si>
  <si>
    <t>iPhone</t>
  </si>
  <si>
    <t>Mac</t>
  </si>
  <si>
    <t>iPad</t>
  </si>
  <si>
    <t>Wearables, Home and Accessories</t>
  </si>
  <si>
    <t>Total Products Revenue</t>
  </si>
  <si>
    <t>Sales by category:</t>
  </si>
  <si>
    <t>iPhone y/y</t>
  </si>
  <si>
    <t>Mac y/y</t>
  </si>
  <si>
    <t>iPad y/y</t>
  </si>
  <si>
    <t>Wearables y/y</t>
  </si>
  <si>
    <t>Services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</si>
</sst>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7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CFD2-15F1-4055-B7FE-560CA59754CA}">
  <dimension ref="I3:L10"/>
  <sheetViews>
    <sheetView workbookViewId="0">
      <selection activeCell="I20" sqref="I20"/>
    </sheetView>
  </sheetViews>
  <sheetFormatPr defaultRowHeight="14.4" x14ac:dyDescent="0.3"/>
  <cols>
    <col min="9" max="9" width="16.6640625" bestFit="1" customWidth="1"/>
    <col min="12" max="12" width="10.33203125" bestFit="1" customWidth="1"/>
  </cols>
  <sheetData>
    <row r="3" spans="9:12" x14ac:dyDescent="0.3">
      <c r="I3" t="s">
        <v>0</v>
      </c>
    </row>
    <row r="5" spans="9:12" x14ac:dyDescent="0.3">
      <c r="I5" t="s">
        <v>2</v>
      </c>
      <c r="J5">
        <v>172.66</v>
      </c>
    </row>
    <row r="6" spans="9:12" x14ac:dyDescent="0.3">
      <c r="I6" t="s">
        <v>1</v>
      </c>
      <c r="J6" s="1">
        <v>15441.880999999999</v>
      </c>
      <c r="K6" t="s">
        <v>7</v>
      </c>
      <c r="L6" s="2">
        <v>45291</v>
      </c>
    </row>
    <row r="7" spans="9:12" x14ac:dyDescent="0.3">
      <c r="I7" t="s">
        <v>3</v>
      </c>
      <c r="J7" s="1">
        <f>+J6*J5</f>
        <v>2666195.1734599997</v>
      </c>
    </row>
    <row r="8" spans="9:12" x14ac:dyDescent="0.3">
      <c r="I8" t="s">
        <v>4</v>
      </c>
      <c r="J8" s="1">
        <f>40760+32340+6511+99475</f>
        <v>179086</v>
      </c>
      <c r="K8" t="s">
        <v>7</v>
      </c>
      <c r="L8" s="2">
        <v>45291</v>
      </c>
    </row>
    <row r="9" spans="9:12" x14ac:dyDescent="0.3">
      <c r="I9" t="s">
        <v>5</v>
      </c>
      <c r="J9" s="1">
        <v>279414</v>
      </c>
      <c r="K9" t="s">
        <v>7</v>
      </c>
      <c r="L9" s="2">
        <v>45291</v>
      </c>
    </row>
    <row r="10" spans="9:12" x14ac:dyDescent="0.3">
      <c r="I10" t="s">
        <v>6</v>
      </c>
      <c r="J10" s="1">
        <f>+J7+J9-J8</f>
        <v>2766523.1734599997</v>
      </c>
      <c r="K10" t="s">
        <v>7</v>
      </c>
      <c r="L10" s="2">
        <v>45291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3C2C-CDE1-43B0-BA62-4FFD22500F57}">
  <dimension ref="A2:K4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3" sqref="B13"/>
    </sheetView>
  </sheetViews>
  <sheetFormatPr defaultRowHeight="14.4" x14ac:dyDescent="0.3"/>
  <cols>
    <col min="2" max="2" width="29.21875" bestFit="1" customWidth="1"/>
    <col min="4" max="11" width="10.33203125" bestFit="1" customWidth="1"/>
  </cols>
  <sheetData>
    <row r="2" spans="2:11" x14ac:dyDescent="0.3">
      <c r="D2" s="2">
        <v>44646</v>
      </c>
      <c r="E2" s="2">
        <v>44737</v>
      </c>
      <c r="F2" s="2">
        <v>44828</v>
      </c>
      <c r="G2" s="2">
        <v>44926</v>
      </c>
      <c r="H2" s="2">
        <v>45017</v>
      </c>
      <c r="I2" s="2">
        <v>45108</v>
      </c>
      <c r="J2" s="2">
        <v>45199</v>
      </c>
      <c r="K2" s="2">
        <v>45290</v>
      </c>
    </row>
    <row r="3" spans="2:11" x14ac:dyDescent="0.3">
      <c r="C3" t="s">
        <v>26</v>
      </c>
      <c r="D3" t="s">
        <v>27</v>
      </c>
      <c r="E3" t="s">
        <v>28</v>
      </c>
      <c r="F3" t="s">
        <v>29</v>
      </c>
      <c r="G3" t="s">
        <v>22</v>
      </c>
      <c r="H3" t="s">
        <v>23</v>
      </c>
      <c r="I3" t="s">
        <v>24</v>
      </c>
      <c r="J3" t="s">
        <v>25</v>
      </c>
      <c r="K3" t="s">
        <v>7</v>
      </c>
    </row>
    <row r="4" spans="2:11" x14ac:dyDescent="0.3">
      <c r="B4" t="s">
        <v>45</v>
      </c>
      <c r="C4" s="1"/>
      <c r="D4" s="1"/>
      <c r="E4" s="1"/>
      <c r="F4" s="1"/>
      <c r="G4" s="1"/>
      <c r="H4" s="1"/>
      <c r="I4" s="1"/>
      <c r="J4" s="1"/>
      <c r="K4" s="1"/>
    </row>
    <row r="5" spans="2:11" s="1" customFormat="1" x14ac:dyDescent="0.3">
      <c r="B5" s="1" t="s">
        <v>40</v>
      </c>
      <c r="D5" s="1">
        <v>50570</v>
      </c>
      <c r="E5" s="1">
        <v>40665</v>
      </c>
      <c r="F5" s="1">
        <v>42626</v>
      </c>
      <c r="G5" s="1">
        <v>65775</v>
      </c>
      <c r="H5" s="1">
        <v>51334</v>
      </c>
      <c r="I5" s="1">
        <v>39669</v>
      </c>
      <c r="J5" s="1">
        <v>43805</v>
      </c>
      <c r="K5" s="1">
        <v>69702</v>
      </c>
    </row>
    <row r="6" spans="2:11" s="1" customFormat="1" x14ac:dyDescent="0.3">
      <c r="B6" s="1" t="s">
        <v>41</v>
      </c>
      <c r="D6" s="1">
        <v>10435</v>
      </c>
      <c r="E6" s="1">
        <v>7382</v>
      </c>
      <c r="F6" s="1">
        <v>11508</v>
      </c>
      <c r="G6" s="1">
        <v>7735</v>
      </c>
      <c r="H6" s="1">
        <v>7168</v>
      </c>
      <c r="I6" s="1">
        <v>6840</v>
      </c>
      <c r="J6" s="1">
        <v>7614</v>
      </c>
      <c r="K6" s="1">
        <v>7780</v>
      </c>
    </row>
    <row r="7" spans="2:11" s="1" customFormat="1" x14ac:dyDescent="0.3">
      <c r="B7" s="1" t="s">
        <v>42</v>
      </c>
      <c r="D7" s="1">
        <v>7646</v>
      </c>
      <c r="E7" s="1">
        <v>7224</v>
      </c>
      <c r="F7" s="1">
        <v>7174</v>
      </c>
      <c r="G7" s="1">
        <v>9396</v>
      </c>
      <c r="H7" s="1">
        <v>6670</v>
      </c>
      <c r="I7" s="1">
        <v>5791</v>
      </c>
      <c r="J7" s="1">
        <v>6443</v>
      </c>
      <c r="K7" s="1">
        <v>7023</v>
      </c>
    </row>
    <row r="8" spans="2:11" s="1" customFormat="1" x14ac:dyDescent="0.3">
      <c r="B8" s="1" t="s">
        <v>43</v>
      </c>
      <c r="D8" s="1">
        <v>8806</v>
      </c>
      <c r="E8" s="1">
        <v>8084</v>
      </c>
      <c r="F8" s="1">
        <v>9650</v>
      </c>
      <c r="G8" s="1">
        <v>13482</v>
      </c>
      <c r="H8" s="1">
        <v>8757</v>
      </c>
      <c r="I8" s="1">
        <v>8284</v>
      </c>
      <c r="J8" s="1">
        <v>9322</v>
      </c>
      <c r="K8" s="1">
        <v>11953</v>
      </c>
    </row>
    <row r="9" spans="2:11" x14ac:dyDescent="0.3">
      <c r="B9" t="s">
        <v>44</v>
      </c>
      <c r="C9" s="1"/>
      <c r="D9" s="1">
        <f>SUM(D5:D8)</f>
        <v>77457</v>
      </c>
      <c r="E9" s="1">
        <f>SUM(E5:E8)</f>
        <v>63355</v>
      </c>
      <c r="F9" s="1">
        <f>SUM(F5:F8)</f>
        <v>70958</v>
      </c>
      <c r="G9" s="1">
        <f>SUM(G5:G8)</f>
        <v>96388</v>
      </c>
      <c r="H9" s="1">
        <f>SUM(H5:H8)</f>
        <v>73929</v>
      </c>
      <c r="I9" s="1">
        <f>SUM(I5:I8)</f>
        <v>60584</v>
      </c>
      <c r="J9" s="1">
        <f>SUM(J5:J8)</f>
        <v>67184</v>
      </c>
      <c r="K9" s="1">
        <f>SUM(K5:K8)</f>
        <v>96458</v>
      </c>
    </row>
    <row r="10" spans="2:11" x14ac:dyDescent="0.3">
      <c r="B10" t="s">
        <v>8</v>
      </c>
      <c r="C10" s="1"/>
      <c r="D10" s="1">
        <v>19821</v>
      </c>
      <c r="E10" s="1">
        <v>19604</v>
      </c>
      <c r="F10" s="1">
        <v>19188</v>
      </c>
      <c r="G10" s="1">
        <v>20766</v>
      </c>
      <c r="H10" s="1">
        <v>20907</v>
      </c>
      <c r="I10" s="1">
        <v>21213</v>
      </c>
      <c r="J10" s="1">
        <v>22314</v>
      </c>
      <c r="K10" s="1">
        <v>23117</v>
      </c>
    </row>
    <row r="11" spans="2:11" x14ac:dyDescent="0.3">
      <c r="B11" t="s">
        <v>11</v>
      </c>
      <c r="C11" s="1"/>
      <c r="D11" s="1">
        <f>+D10+D9</f>
        <v>97278</v>
      </c>
      <c r="E11" s="1">
        <f>+E10+E9</f>
        <v>82959</v>
      </c>
      <c r="F11" s="1">
        <f>+F10+F9</f>
        <v>90146</v>
      </c>
      <c r="G11" s="1">
        <f>+G10+G9</f>
        <v>117154</v>
      </c>
      <c r="H11" s="1">
        <f>+H10+H9</f>
        <v>94836</v>
      </c>
      <c r="I11" s="1">
        <f>+I10+I9</f>
        <v>81797</v>
      </c>
      <c r="J11" s="1">
        <f>+J10+J9</f>
        <v>89498</v>
      </c>
      <c r="K11" s="1">
        <f>+K10+K9</f>
        <v>119575</v>
      </c>
    </row>
    <row r="12" spans="2:11" x14ac:dyDescent="0.3">
      <c r="C12" s="1"/>
      <c r="D12" s="1"/>
      <c r="E12" s="1"/>
      <c r="F12" s="1"/>
      <c r="G12" s="1"/>
      <c r="H12" s="1"/>
      <c r="I12" s="1"/>
      <c r="J12" s="1"/>
      <c r="K12" s="1"/>
    </row>
    <row r="13" spans="2:11" s="3" customFormat="1" x14ac:dyDescent="0.3">
      <c r="B13" s="3" t="s">
        <v>46</v>
      </c>
      <c r="H13" s="3">
        <f t="shared" ref="H13:J13" si="0">H5/D5-1</f>
        <v>1.510777140597197E-2</v>
      </c>
      <c r="I13" s="3">
        <f t="shared" si="0"/>
        <v>-2.4492807082257428E-2</v>
      </c>
      <c r="J13" s="3">
        <f t="shared" si="0"/>
        <v>2.7659175151315996E-2</v>
      </c>
      <c r="K13" s="3">
        <f>K5/G5-1</f>
        <v>5.9703534777651113E-2</v>
      </c>
    </row>
    <row r="14" spans="2:11" s="3" customFormat="1" x14ac:dyDescent="0.3">
      <c r="B14" s="3" t="s">
        <v>47</v>
      </c>
      <c r="H14" s="3">
        <f t="shared" ref="H14:J14" si="1">H6/D6-1</f>
        <v>-0.31308097747963581</v>
      </c>
      <c r="I14" s="3">
        <f t="shared" si="1"/>
        <v>-7.3421836900568915E-2</v>
      </c>
      <c r="J14" s="3">
        <f t="shared" si="1"/>
        <v>-0.33837330552659017</v>
      </c>
      <c r="K14" s="3">
        <f>K6/G6-1</f>
        <v>5.8177117000646206E-3</v>
      </c>
    </row>
    <row r="15" spans="2:11" s="3" customFormat="1" x14ac:dyDescent="0.3">
      <c r="B15" s="3" t="s">
        <v>48</v>
      </c>
      <c r="H15" s="3">
        <f t="shared" ref="H15:J15" si="2">H7/D7-1</f>
        <v>-0.12764844363065653</v>
      </c>
      <c r="I15" s="3">
        <f t="shared" si="2"/>
        <v>-0.19836655592469543</v>
      </c>
      <c r="J15" s="3">
        <f t="shared" si="2"/>
        <v>-0.1018957345971564</v>
      </c>
      <c r="K15" s="3">
        <f>K7/G7-1</f>
        <v>-0.25255427841634737</v>
      </c>
    </row>
    <row r="16" spans="2:11" s="3" customFormat="1" x14ac:dyDescent="0.3">
      <c r="B16" s="3" t="s">
        <v>49</v>
      </c>
      <c r="H16" s="3">
        <f t="shared" ref="H16:J16" si="3">H8/D8-1</f>
        <v>-5.56438791732905E-3</v>
      </c>
      <c r="I16" s="3">
        <f t="shared" si="3"/>
        <v>2.474022761009409E-2</v>
      </c>
      <c r="J16" s="3">
        <f t="shared" si="3"/>
        <v>-3.3989637305699483E-2</v>
      </c>
      <c r="K16" s="3">
        <f>K8/G8-1</f>
        <v>-0.11341047322355735</v>
      </c>
    </row>
    <row r="17" spans="1:11" s="3" customFormat="1" x14ac:dyDescent="0.3">
      <c r="B17" s="3" t="s">
        <v>50</v>
      </c>
      <c r="H17" s="3">
        <f t="shared" ref="H17:J17" si="4">H10/D10-1</f>
        <v>5.4790373845921003E-2</v>
      </c>
      <c r="I17" s="3">
        <f t="shared" si="4"/>
        <v>8.2075086716996593E-2</v>
      </c>
      <c r="J17" s="3">
        <f t="shared" si="4"/>
        <v>0.16291432145090678</v>
      </c>
      <c r="K17" s="3">
        <f>K10/G10-1</f>
        <v>0.11321390734855052</v>
      </c>
    </row>
    <row r="18" spans="1:11" x14ac:dyDescent="0.3"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B19" t="s">
        <v>9</v>
      </c>
      <c r="C19" s="1"/>
      <c r="D19" s="1">
        <v>49290</v>
      </c>
      <c r="E19" s="1">
        <v>41485</v>
      </c>
      <c r="F19" s="1">
        <v>46387</v>
      </c>
      <c r="G19" s="1">
        <v>60765</v>
      </c>
      <c r="H19" s="1">
        <v>46795</v>
      </c>
      <c r="I19" s="1">
        <v>39136</v>
      </c>
      <c r="J19" s="1">
        <v>42586</v>
      </c>
      <c r="K19" s="1">
        <v>58440</v>
      </c>
    </row>
    <row r="20" spans="1:11" x14ac:dyDescent="0.3">
      <c r="B20" t="s">
        <v>10</v>
      </c>
      <c r="C20" s="1"/>
      <c r="D20" s="1">
        <v>5429</v>
      </c>
      <c r="E20" s="1">
        <v>5589</v>
      </c>
      <c r="F20" s="1">
        <v>5664</v>
      </c>
      <c r="G20" s="1">
        <v>6057</v>
      </c>
      <c r="H20" s="1">
        <v>6065</v>
      </c>
      <c r="I20" s="1">
        <v>6248</v>
      </c>
      <c r="J20" s="1">
        <v>6485</v>
      </c>
      <c r="K20" s="1">
        <v>6280</v>
      </c>
    </row>
    <row r="21" spans="1:11" x14ac:dyDescent="0.3">
      <c r="B21" t="s">
        <v>12</v>
      </c>
      <c r="C21" s="1"/>
      <c r="D21" s="1">
        <f>+D20+D19</f>
        <v>54719</v>
      </c>
      <c r="E21" s="1">
        <f>+E20+E19</f>
        <v>47074</v>
      </c>
      <c r="F21" s="1">
        <f>+F20+F19</f>
        <v>52051</v>
      </c>
      <c r="G21" s="1">
        <f>+G20+G19</f>
        <v>66822</v>
      </c>
      <c r="H21" s="1">
        <f>+H20+H19</f>
        <v>52860</v>
      </c>
      <c r="I21" s="1">
        <f>+I20+I19</f>
        <v>45384</v>
      </c>
      <c r="J21" s="1">
        <f>+J20+J19</f>
        <v>49071</v>
      </c>
      <c r="K21" s="1">
        <f>+K20+K19</f>
        <v>64720</v>
      </c>
    </row>
    <row r="22" spans="1:11" x14ac:dyDescent="0.3">
      <c r="B22" t="s">
        <v>30</v>
      </c>
      <c r="C22" s="1"/>
      <c r="D22" s="1">
        <f>+D9-D19</f>
        <v>28167</v>
      </c>
      <c r="E22" s="1">
        <f>+E9-E19</f>
        <v>21870</v>
      </c>
      <c r="F22" s="1">
        <f>+F9-F19</f>
        <v>24571</v>
      </c>
      <c r="G22" s="1">
        <f>+G9-G19</f>
        <v>35623</v>
      </c>
      <c r="H22" s="1">
        <f>+H9-H19</f>
        <v>27134</v>
      </c>
      <c r="I22" s="1">
        <f>+I9-I19</f>
        <v>21448</v>
      </c>
      <c r="J22" s="1">
        <f>+J9-J19</f>
        <v>24598</v>
      </c>
      <c r="K22" s="1">
        <f>+K9-K19</f>
        <v>38018</v>
      </c>
    </row>
    <row r="23" spans="1:11" x14ac:dyDescent="0.3">
      <c r="B23" t="s">
        <v>31</v>
      </c>
      <c r="C23" s="1"/>
      <c r="D23" s="1">
        <f>+D10-D20</f>
        <v>14392</v>
      </c>
      <c r="E23" s="1">
        <f>+E10-E20</f>
        <v>14015</v>
      </c>
      <c r="F23" s="1">
        <f>+F10-F20</f>
        <v>13524</v>
      </c>
      <c r="G23" s="1">
        <f>+G10-G20</f>
        <v>14709</v>
      </c>
      <c r="H23" s="1">
        <f>+H10-H20</f>
        <v>14842</v>
      </c>
      <c r="I23" s="1">
        <f>+I10-I20</f>
        <v>14965</v>
      </c>
      <c r="J23" s="1">
        <f>+J10-J20</f>
        <v>15829</v>
      </c>
      <c r="K23" s="1">
        <f>+K10-K20</f>
        <v>16837</v>
      </c>
    </row>
    <row r="24" spans="1:11" x14ac:dyDescent="0.3">
      <c r="B24" t="s">
        <v>32</v>
      </c>
      <c r="C24" s="1"/>
      <c r="D24" s="1">
        <f>+D11-D21</f>
        <v>42559</v>
      </c>
      <c r="E24" s="1">
        <f>+E11-E21</f>
        <v>35885</v>
      </c>
      <c r="F24" s="1">
        <f>+F11-F21</f>
        <v>38095</v>
      </c>
      <c r="G24" s="1">
        <f>+G11-G21</f>
        <v>50332</v>
      </c>
      <c r="H24" s="1">
        <f>+H11-H21</f>
        <v>41976</v>
      </c>
      <c r="I24" s="1">
        <f>+I11-I21</f>
        <v>36413</v>
      </c>
      <c r="J24" s="1">
        <f>+J11-J21</f>
        <v>40427</v>
      </c>
      <c r="K24" s="1">
        <f>+K11-K21</f>
        <v>54855</v>
      </c>
    </row>
    <row r="25" spans="1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1:11" s="3" customFormat="1" x14ac:dyDescent="0.3">
      <c r="A26"/>
      <c r="B26" t="s">
        <v>33</v>
      </c>
      <c r="D26" s="3">
        <f>D22/D9</f>
        <v>0.36364692668190091</v>
      </c>
      <c r="E26" s="3">
        <f>E22/E9</f>
        <v>0.34519769552521506</v>
      </c>
      <c r="F26" s="3">
        <f>F22/F9</f>
        <v>0.34627526142224979</v>
      </c>
      <c r="G26" s="3">
        <f>G22/G9</f>
        <v>0.36957920073038136</v>
      </c>
      <c r="H26" s="3">
        <f>H22/H9</f>
        <v>0.36702782399329087</v>
      </c>
      <c r="I26" s="3">
        <f>I22/I9</f>
        <v>0.35402086359434837</v>
      </c>
      <c r="J26" s="3">
        <f>J22/J9</f>
        <v>0.36612884020004766</v>
      </c>
      <c r="K26" s="3">
        <f>K22/K9</f>
        <v>0.39414045491301913</v>
      </c>
    </row>
    <row r="27" spans="1:11" s="3" customFormat="1" x14ac:dyDescent="0.3">
      <c r="A27"/>
      <c r="B27" t="s">
        <v>34</v>
      </c>
      <c r="D27" s="3">
        <f>D23/D10</f>
        <v>0.72609858231168967</v>
      </c>
      <c r="E27" s="3">
        <f>E23/E10</f>
        <v>0.71490512140379514</v>
      </c>
      <c r="F27" s="3">
        <f>F23/F10</f>
        <v>0.70481550969355844</v>
      </c>
      <c r="G27" s="3">
        <f>G23/G10</f>
        <v>0.70832129442357705</v>
      </c>
      <c r="H27" s="3">
        <f>H23/H10</f>
        <v>0.70990577318601422</v>
      </c>
      <c r="I27" s="3">
        <f>I23/I10</f>
        <v>0.70546363079243857</v>
      </c>
      <c r="J27" s="3">
        <f>J23/J10</f>
        <v>0.70937528009321504</v>
      </c>
      <c r="K27" s="3">
        <f>K23/K10</f>
        <v>0.728338452221309</v>
      </c>
    </row>
    <row r="28" spans="1:11" s="3" customFormat="1" x14ac:dyDescent="0.3">
      <c r="A28"/>
      <c r="B28" t="s">
        <v>35</v>
      </c>
      <c r="D28" s="3">
        <f>D24/D11</f>
        <v>0.43749871502292398</v>
      </c>
      <c r="E28" s="3">
        <f>E24/E11</f>
        <v>0.43256307332537758</v>
      </c>
      <c r="F28" s="3">
        <f>F24/F11</f>
        <v>0.4225922392563175</v>
      </c>
      <c r="G28" s="3">
        <f>G24/G11</f>
        <v>0.42962254809908323</v>
      </c>
      <c r="H28" s="3">
        <f>H24/H11</f>
        <v>0.44261672782487665</v>
      </c>
      <c r="I28" s="3">
        <f>I24/I11</f>
        <v>0.44516302553883397</v>
      </c>
      <c r="J28" s="3">
        <f>J24/J11</f>
        <v>0.45170841806520817</v>
      </c>
      <c r="K28" s="3">
        <f>K24/K11</f>
        <v>0.45874973865774621</v>
      </c>
    </row>
    <row r="29" spans="1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B30" t="s">
        <v>13</v>
      </c>
      <c r="C30" s="1"/>
      <c r="D30" s="1">
        <v>6387</v>
      </c>
      <c r="E30" s="1">
        <v>6797</v>
      </c>
      <c r="F30" s="1">
        <v>6761</v>
      </c>
      <c r="G30" s="1">
        <v>7709</v>
      </c>
      <c r="H30" s="1">
        <v>7457</v>
      </c>
      <c r="I30" s="1">
        <v>7442</v>
      </c>
      <c r="J30" s="1">
        <v>7307</v>
      </c>
      <c r="K30" s="1">
        <v>7696</v>
      </c>
    </row>
    <row r="31" spans="1:11" x14ac:dyDescent="0.3">
      <c r="B31" t="s">
        <v>14</v>
      </c>
      <c r="C31" s="1"/>
      <c r="D31" s="1">
        <v>6193</v>
      </c>
      <c r="E31" s="1">
        <v>6012</v>
      </c>
      <c r="F31" s="1">
        <v>6440</v>
      </c>
      <c r="G31" s="1">
        <v>6607</v>
      </c>
      <c r="H31" s="1">
        <v>6201</v>
      </c>
      <c r="I31" s="1">
        <v>5973</v>
      </c>
      <c r="J31" s="1">
        <v>6151</v>
      </c>
      <c r="K31" s="1">
        <v>6786</v>
      </c>
    </row>
    <row r="32" spans="1:11" x14ac:dyDescent="0.3">
      <c r="B32" t="s">
        <v>15</v>
      </c>
      <c r="C32" s="1"/>
      <c r="D32" s="1">
        <f>+D31+D30</f>
        <v>12580</v>
      </c>
      <c r="E32" s="1">
        <f>+E31+E30</f>
        <v>12809</v>
      </c>
      <c r="F32" s="1">
        <f>+F31+F30</f>
        <v>13201</v>
      </c>
      <c r="G32" s="1">
        <f>+G31+G30</f>
        <v>14316</v>
      </c>
      <c r="H32" s="1">
        <f>+H31+H30</f>
        <v>13658</v>
      </c>
      <c r="I32" s="1">
        <f>+I31+I30</f>
        <v>13415</v>
      </c>
      <c r="J32" s="1">
        <f>+J31+J30</f>
        <v>13458</v>
      </c>
      <c r="K32" s="1">
        <f>+K31+K30</f>
        <v>14482</v>
      </c>
    </row>
    <row r="33" spans="2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3">
      <c r="B34" t="s">
        <v>16</v>
      </c>
      <c r="C34" s="1"/>
      <c r="D34" s="1">
        <f>+D24-D32</f>
        <v>29979</v>
      </c>
      <c r="E34" s="1">
        <f>+E24-E32</f>
        <v>23076</v>
      </c>
      <c r="F34" s="1">
        <f>+F24-F32</f>
        <v>24894</v>
      </c>
      <c r="G34" s="1">
        <f>+G24-G32</f>
        <v>36016</v>
      </c>
      <c r="H34" s="1">
        <f>+H24-H32</f>
        <v>28318</v>
      </c>
      <c r="I34" s="1">
        <f>+I24-I32</f>
        <v>22998</v>
      </c>
      <c r="J34" s="1">
        <f>+J24-J32</f>
        <v>26969</v>
      </c>
      <c r="K34" s="1">
        <f>+K24-K32</f>
        <v>40373</v>
      </c>
    </row>
    <row r="35" spans="2:11" x14ac:dyDescent="0.3">
      <c r="B35" t="s">
        <v>17</v>
      </c>
      <c r="C35" s="1"/>
      <c r="D35" s="1">
        <v>160</v>
      </c>
      <c r="E35" s="1">
        <v>-10</v>
      </c>
      <c r="F35" s="1">
        <v>-237</v>
      </c>
      <c r="G35" s="1">
        <v>-393</v>
      </c>
      <c r="H35" s="1">
        <v>64</v>
      </c>
      <c r="I35" s="1">
        <v>-265</v>
      </c>
      <c r="J35" s="1">
        <v>29</v>
      </c>
      <c r="K35" s="1">
        <v>-50</v>
      </c>
    </row>
    <row r="36" spans="2:11" x14ac:dyDescent="0.3">
      <c r="B36" t="s">
        <v>18</v>
      </c>
      <c r="C36" s="1"/>
      <c r="D36" s="1">
        <f>+D34+D35</f>
        <v>30139</v>
      </c>
      <c r="E36" s="1">
        <f>+E34+E35</f>
        <v>23066</v>
      </c>
      <c r="F36" s="1">
        <f>+F34+F35</f>
        <v>24657</v>
      </c>
      <c r="G36" s="1">
        <f>+G34+G35</f>
        <v>35623</v>
      </c>
      <c r="H36" s="1">
        <f>+H34+H35</f>
        <v>28382</v>
      </c>
      <c r="I36" s="1">
        <f>+I34+I35</f>
        <v>22733</v>
      </c>
      <c r="J36" s="1">
        <f>+J34+J35</f>
        <v>26998</v>
      </c>
      <c r="K36" s="1">
        <f>+K34+K35</f>
        <v>40323</v>
      </c>
    </row>
    <row r="37" spans="2:11" x14ac:dyDescent="0.3">
      <c r="B37" t="s">
        <v>36</v>
      </c>
      <c r="C37" s="1"/>
      <c r="D37" s="1">
        <v>5129</v>
      </c>
      <c r="E37" s="1">
        <v>3624</v>
      </c>
      <c r="F37" s="1">
        <v>3936</v>
      </c>
      <c r="G37" s="1">
        <v>5625</v>
      </c>
      <c r="H37" s="1">
        <v>4222</v>
      </c>
      <c r="I37" s="1">
        <v>2852</v>
      </c>
      <c r="J37" s="1">
        <v>4042</v>
      </c>
      <c r="K37" s="1">
        <v>6407</v>
      </c>
    </row>
    <row r="38" spans="2:11" x14ac:dyDescent="0.3">
      <c r="B38" t="s">
        <v>19</v>
      </c>
      <c r="C38" s="1"/>
      <c r="D38" s="1">
        <f>+D36-D37</f>
        <v>25010</v>
      </c>
      <c r="E38" s="1">
        <f>+E36-E37</f>
        <v>19442</v>
      </c>
      <c r="F38" s="1">
        <f>+F36-F37</f>
        <v>20721</v>
      </c>
      <c r="G38" s="1">
        <f>+G36-G37</f>
        <v>29998</v>
      </c>
      <c r="H38" s="1">
        <f>+H36-H37</f>
        <v>24160</v>
      </c>
      <c r="I38" s="1">
        <f>+I36-I37</f>
        <v>19881</v>
      </c>
      <c r="J38" s="1">
        <f>+J36-J37</f>
        <v>22956</v>
      </c>
      <c r="K38" s="1">
        <f>+K36-K37</f>
        <v>33916</v>
      </c>
    </row>
    <row r="39" spans="2:11" x14ac:dyDescent="0.3"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3">
      <c r="B40" t="s">
        <v>20</v>
      </c>
      <c r="C40" s="1"/>
      <c r="D40" s="1">
        <v>16278.802</v>
      </c>
      <c r="E40" s="1">
        <v>16162.945</v>
      </c>
      <c r="F40" s="1">
        <v>16030.382</v>
      </c>
      <c r="G40" s="1">
        <v>15892.723</v>
      </c>
      <c r="H40" s="1">
        <v>15787.154</v>
      </c>
      <c r="I40" s="1">
        <v>15697.614</v>
      </c>
      <c r="J40" s="1">
        <v>15599.433999999999</v>
      </c>
      <c r="K40" s="1">
        <v>15509.763000000001</v>
      </c>
    </row>
    <row r="41" spans="2:11" s="4" customFormat="1" x14ac:dyDescent="0.3">
      <c r="B41" s="4" t="s">
        <v>21</v>
      </c>
      <c r="D41" s="4">
        <f>+D38/D40</f>
        <v>1.5363538422544853</v>
      </c>
      <c r="E41" s="4">
        <f>+E38/E40</f>
        <v>1.2028748473746584</v>
      </c>
      <c r="F41" s="4">
        <f>+F38/F40</f>
        <v>1.2926079989859256</v>
      </c>
      <c r="G41" s="4">
        <f>+G38/G40</f>
        <v>1.8875305383476451</v>
      </c>
      <c r="H41" s="4">
        <f>+H38/H40</f>
        <v>1.5303581633523053</v>
      </c>
      <c r="I41" s="4">
        <f>+I38/I40</f>
        <v>1.2664982079442137</v>
      </c>
      <c r="J41" s="4">
        <f>+J38/J40</f>
        <v>1.4715918539095714</v>
      </c>
      <c r="K41" s="4">
        <f>+K38/K40</f>
        <v>2.1867516608732189</v>
      </c>
    </row>
    <row r="43" spans="2:11" s="3" customFormat="1" x14ac:dyDescent="0.3">
      <c r="B43" s="3" t="s">
        <v>37</v>
      </c>
      <c r="H43" s="3">
        <f>H11/D11-1</f>
        <v>-2.5103312156911084E-2</v>
      </c>
      <c r="I43" s="3">
        <f>I11/E11-1</f>
        <v>-1.4006919080509661E-2</v>
      </c>
      <c r="J43" s="3">
        <f>J11/F11-1</f>
        <v>-7.1883389168682088E-3</v>
      </c>
      <c r="K43" s="3">
        <f>K11/G11-1</f>
        <v>2.0665107465387411E-2</v>
      </c>
    </row>
    <row r="44" spans="2:11" s="3" customFormat="1" x14ac:dyDescent="0.3">
      <c r="B44" s="3" t="s">
        <v>38</v>
      </c>
      <c r="D44" s="3">
        <f>D38/D11</f>
        <v>0.25709821336787353</v>
      </c>
      <c r="E44" s="3">
        <f>E38/E11</f>
        <v>0.23435673043310551</v>
      </c>
      <c r="F44" s="3">
        <f>F38/F11</f>
        <v>0.22986044860559537</v>
      </c>
      <c r="G44" s="3">
        <f>G38/G11</f>
        <v>0.2560561312460522</v>
      </c>
      <c r="H44" s="3">
        <f>H38/H11</f>
        <v>0.25475557805052934</v>
      </c>
      <c r="I44" s="3">
        <f>I38/I11</f>
        <v>0.24305292370135825</v>
      </c>
      <c r="J44" s="3">
        <f>J38/J11</f>
        <v>0.25649735189613176</v>
      </c>
      <c r="K44" s="3">
        <f>K38/K11</f>
        <v>0.28363788417311309</v>
      </c>
    </row>
    <row r="45" spans="2:11" s="3" customFormat="1" x14ac:dyDescent="0.3">
      <c r="B45" s="3" t="s">
        <v>39</v>
      </c>
      <c r="D45" s="3">
        <f>D37/D24</f>
        <v>0.12051504969571654</v>
      </c>
      <c r="E45" s="3">
        <f>E37/E24</f>
        <v>0.10098927128326599</v>
      </c>
      <c r="F45" s="3">
        <f>F37/F24</f>
        <v>0.10332064575403596</v>
      </c>
      <c r="G45" s="3">
        <f>G37/G24</f>
        <v>0.11175792736231423</v>
      </c>
      <c r="H45" s="3">
        <f>H37/H24</f>
        <v>0.1005812845435487</v>
      </c>
      <c r="I45" s="3">
        <f>I37/I24</f>
        <v>7.8323675610358939E-2</v>
      </c>
      <c r="J45" s="3">
        <f>J37/J24</f>
        <v>9.9982684839340044E-2</v>
      </c>
      <c r="K45" s="3">
        <f>K37/K24</f>
        <v>0.11679883328775864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 Te</dc:creator>
  <cp:lastModifiedBy>Amo Te</cp:lastModifiedBy>
  <dcterms:created xsi:type="dcterms:W3CDTF">2024-03-18T06:17:20Z</dcterms:created>
  <dcterms:modified xsi:type="dcterms:W3CDTF">2024-03-18T07:18:11Z</dcterms:modified>
</cp:coreProperties>
</file>