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1" documentId="11_A6D032AA9E1363BE576FEE42331443297A51E3C8" xr6:coauthVersionLast="47" xr6:coauthVersionMax="47" xr10:uidLastSave="{6786EED1-DC5F-42A0-8EB5-AF707FB70780}"/>
  <bookViews>
    <workbookView xWindow="-120" yWindow="-120" windowWidth="20730" windowHeight="11160" activeTab="5" xr2:uid="{00000000-000D-0000-FFFF-FFFF00000000}"/>
  </bookViews>
  <sheets>
    <sheet name="Q.1" sheetId="1" r:id="rId1"/>
    <sheet name="Q.2" sheetId="2" r:id="rId2"/>
    <sheet name="Q.3" sheetId="3" r:id="rId3"/>
    <sheet name="Q.4" sheetId="4" r:id="rId4"/>
    <sheet name="Q.5" sheetId="5" r:id="rId5"/>
    <sheet name="Q.6"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7" i="1" l="1"/>
  <c r="D86" i="1"/>
  <c r="D85" i="1"/>
  <c r="D84" i="1"/>
  <c r="C79" i="1"/>
  <c r="C78" i="1"/>
  <c r="C77" i="1"/>
  <c r="C76" i="1"/>
  <c r="F71" i="1"/>
  <c r="F70" i="1"/>
  <c r="F69" i="1"/>
  <c r="F68" i="1"/>
  <c r="E62" i="1" l="1"/>
  <c r="D62" i="1"/>
  <c r="C62" i="1"/>
  <c r="E61" i="1"/>
  <c r="D61" i="1"/>
  <c r="C61" i="1"/>
  <c r="E60" i="1"/>
  <c r="D60" i="1"/>
  <c r="C60" i="1"/>
  <c r="B59" i="1"/>
  <c r="E59" i="1" s="1"/>
  <c r="E58" i="1"/>
  <c r="D58" i="1"/>
  <c r="C58" i="1"/>
  <c r="F58" i="1" s="1"/>
  <c r="E57" i="1"/>
  <c r="D57" i="1"/>
  <c r="C57" i="1"/>
  <c r="F57" i="1" s="1"/>
  <c r="E56" i="1"/>
  <c r="D56" i="1"/>
  <c r="C56" i="1"/>
  <c r="E55" i="1"/>
  <c r="D55" i="1"/>
  <c r="C55" i="1"/>
  <c r="E54" i="1"/>
  <c r="D54" i="1"/>
  <c r="C54" i="1"/>
  <c r="F54" i="1" s="1"/>
  <c r="K48" i="1"/>
  <c r="J48" i="1"/>
  <c r="I48" i="1"/>
  <c r="H48" i="1"/>
  <c r="G48" i="1"/>
  <c r="F48" i="1"/>
  <c r="E48" i="1"/>
  <c r="D48" i="1"/>
  <c r="C48" i="1"/>
  <c r="K47" i="1"/>
  <c r="J47" i="1"/>
  <c r="I47" i="1"/>
  <c r="H47" i="1"/>
  <c r="G47" i="1"/>
  <c r="F47" i="1"/>
  <c r="E47" i="1"/>
  <c r="D47" i="1"/>
  <c r="C47" i="1"/>
  <c r="K46" i="1"/>
  <c r="J46" i="1"/>
  <c r="I46" i="1"/>
  <c r="H46" i="1"/>
  <c r="G46" i="1"/>
  <c r="F46" i="1"/>
  <c r="E46" i="1"/>
  <c r="D46" i="1"/>
  <c r="C46" i="1"/>
  <c r="K45" i="1"/>
  <c r="J45" i="1"/>
  <c r="I45" i="1"/>
  <c r="H45" i="1"/>
  <c r="G45" i="1"/>
  <c r="F45" i="1"/>
  <c r="E45" i="1"/>
  <c r="D45" i="1"/>
  <c r="C45" i="1"/>
  <c r="K44" i="1"/>
  <c r="J44" i="1"/>
  <c r="I44" i="1"/>
  <c r="H44" i="1"/>
  <c r="G44" i="1"/>
  <c r="F44" i="1"/>
  <c r="E44" i="1"/>
  <c r="D44" i="1"/>
  <c r="C44" i="1"/>
  <c r="K43" i="1"/>
  <c r="J43" i="1"/>
  <c r="I43" i="1"/>
  <c r="H43" i="1"/>
  <c r="G43" i="1"/>
  <c r="F43" i="1"/>
  <c r="E43" i="1"/>
  <c r="D43" i="1"/>
  <c r="C43" i="1"/>
  <c r="K42" i="1"/>
  <c r="J42" i="1"/>
  <c r="I42" i="1"/>
  <c r="H42" i="1"/>
  <c r="G42" i="1"/>
  <c r="F42" i="1"/>
  <c r="E42" i="1"/>
  <c r="D42" i="1"/>
  <c r="C42" i="1"/>
  <c r="K41" i="1"/>
  <c r="J41" i="1"/>
  <c r="I41" i="1"/>
  <c r="H41" i="1"/>
  <c r="G41" i="1"/>
  <c r="F41" i="1"/>
  <c r="E41" i="1"/>
  <c r="D41" i="1"/>
  <c r="C41" i="1"/>
  <c r="K40" i="1"/>
  <c r="J40" i="1"/>
  <c r="I40" i="1"/>
  <c r="H40" i="1"/>
  <c r="G40" i="1"/>
  <c r="F40" i="1"/>
  <c r="E40" i="1"/>
  <c r="D40" i="1"/>
  <c r="C40" i="1"/>
  <c r="F62" i="1" l="1"/>
  <c r="F56" i="1"/>
  <c r="F55" i="1"/>
  <c r="F61" i="1"/>
  <c r="F60" i="1"/>
  <c r="C59" i="1"/>
  <c r="D59" i="1"/>
  <c r="F59" i="1" l="1"/>
  <c r="M30" i="1"/>
  <c r="L21" i="1"/>
  <c r="E14" i="1"/>
  <c r="G32" i="1"/>
  <c r="G31" i="1"/>
  <c r="G30" i="1"/>
  <c r="G29" i="1"/>
  <c r="M31" i="1" s="1"/>
  <c r="G24" i="1"/>
  <c r="G23" i="1"/>
  <c r="G22" i="1"/>
  <c r="G21" i="1"/>
  <c r="G20" i="1"/>
  <c r="L22" i="1" s="1"/>
  <c r="F14" i="1"/>
  <c r="G13" i="1"/>
  <c r="G12" i="1"/>
  <c r="G11" i="1"/>
  <c r="G10" i="1"/>
  <c r="G9" i="1"/>
  <c r="G8" i="1"/>
  <c r="G7" i="1"/>
  <c r="M29" i="1" l="1"/>
  <c r="G14" i="1"/>
  <c r="L20" i="1"/>
  <c r="G9" i="6"/>
  <c r="F9" i="6"/>
  <c r="C9" i="6"/>
  <c r="H9" i="6"/>
</calcChain>
</file>

<file path=xl/sharedStrings.xml><?xml version="1.0" encoding="utf-8"?>
<sst xmlns="http://schemas.openxmlformats.org/spreadsheetml/2006/main" count="276" uniqueCount="112">
  <si>
    <t>Ans :</t>
  </si>
  <si>
    <t>1. Using Insert Function, give examples of any function available in the different dropdowns present in the function library. For example AutoSum, Recently Used, Text, Date &amp; Time, etc.</t>
  </si>
  <si>
    <t xml:space="preserve">2. What are the different ways you can select columns and rows?
</t>
  </si>
  <si>
    <t>3. What is AutoFit and why do we use it?</t>
  </si>
  <si>
    <t>4. How can you insert new rows and columns into the existing table?</t>
  </si>
  <si>
    <t>5. How do you hide and unhide columns in excel?</t>
  </si>
  <si>
    <t>6. Create an appropriate table within the worksheet and use different
functions available in the AutoSum command.</t>
  </si>
  <si>
    <t>OrderDate</t>
  </si>
  <si>
    <t>Region</t>
  </si>
  <si>
    <t>Rep</t>
  </si>
  <si>
    <t>Item</t>
  </si>
  <si>
    <t>Units</t>
  </si>
  <si>
    <t>UnitCost</t>
  </si>
  <si>
    <t>Total</t>
  </si>
  <si>
    <t>East</t>
  </si>
  <si>
    <t>Jones</t>
  </si>
  <si>
    <t>Pencil</t>
  </si>
  <si>
    <t>Central</t>
  </si>
  <si>
    <t>Jardine</t>
  </si>
  <si>
    <t>Gill</t>
  </si>
  <si>
    <t>Pen</t>
  </si>
  <si>
    <t>West</t>
  </si>
  <si>
    <t>Sorvino</t>
  </si>
  <si>
    <t>Binder</t>
  </si>
  <si>
    <t>Andrews</t>
  </si>
  <si>
    <t>Thompson</t>
  </si>
  <si>
    <t>Morgan</t>
  </si>
  <si>
    <t>Howard</t>
  </si>
  <si>
    <t>Parent</t>
  </si>
  <si>
    <t>Max</t>
  </si>
  <si>
    <t>Count</t>
  </si>
  <si>
    <t>Sum</t>
  </si>
  <si>
    <t>Min</t>
  </si>
  <si>
    <t>Shortcut Key : Alt + HOUL</t>
  </si>
  <si>
    <t>Method -1</t>
  </si>
  <si>
    <t>Method -2</t>
  </si>
  <si>
    <t>Method -3</t>
  </si>
  <si>
    <t>Method-1</t>
  </si>
  <si>
    <t>Select any cell within the column, then go to Home &gt; Insert &gt; Insert Sheet Columns or Delete Sheet Columns.</t>
  </si>
  <si>
    <t>Alternatively, right-click the top of the column, and then select Insert or Delete.</t>
  </si>
  <si>
    <t>Method-2</t>
  </si>
  <si>
    <t>AutoFit is a feature in Excel that lets you easily change the size of one or multiple columns or rows on a spreadsheet. It helps you make sure that all the data in every cell group is clearly visible. Without AutoFit, you would have to manually alter each column or row by clicking on and holding its right or lower border and dragging it to your intended size or putting in specific measures for width or height.</t>
  </si>
  <si>
    <t>Specifically, there are two different AutoFit types:</t>
  </si>
  <si>
    <r>
      <t>AutoFit Column Width</t>
    </r>
    <r>
      <rPr>
        <sz val="12"/>
        <color rgb="FF65735B"/>
        <rFont val="Arial"/>
        <family val="2"/>
      </rPr>
      <t> expands the length of a column so you can see all the cell contents in the longest cell.</t>
    </r>
  </si>
  <si>
    <r>
      <t>AutoFit Row Height</t>
    </r>
    <r>
      <rPr>
        <sz val="12"/>
        <color rgb="FF65735B"/>
        <rFont val="Arial"/>
        <family val="2"/>
      </rPr>
      <t> extends the height of a row so all the information in the tallest cell is visible.</t>
    </r>
  </si>
  <si>
    <t>Before Autofit</t>
  </si>
  <si>
    <t>Jones XXXXXXXXXXXXXXX</t>
  </si>
  <si>
    <t>After Autofit</t>
  </si>
  <si>
    <t>Select one or more rows and columns</t>
  </si>
  <si>
    <t>1. Select the letter at the top to select the entire column. Or click on any cell in the column and then press Ctrl + Space.</t>
  </si>
  <si>
    <t>2. Select the row number to select the entire row. Or click on any cell in the row and then press Shift + Space.</t>
  </si>
  <si>
    <t>3. To select non-adjacent rows or columns, hold Ctrl and select the row or column numbers.</t>
  </si>
  <si>
    <t>Sr.No</t>
  </si>
  <si>
    <t>Company</t>
  </si>
  <si>
    <t>Products</t>
  </si>
  <si>
    <t>Sold Unit</t>
  </si>
  <si>
    <t>Unit Price</t>
  </si>
  <si>
    <t>Total Price</t>
  </si>
  <si>
    <t>Nokia</t>
  </si>
  <si>
    <t>Mobile</t>
  </si>
  <si>
    <t>Lg</t>
  </si>
  <si>
    <t>TV</t>
  </si>
  <si>
    <t>Mi</t>
  </si>
  <si>
    <t>Samsung</t>
  </si>
  <si>
    <t>Sumif</t>
  </si>
  <si>
    <t>Sum,Count,Average</t>
  </si>
  <si>
    <t>Sumif,Countif,Averageif</t>
  </si>
  <si>
    <t>Sumifs,Countifs,Averageifs</t>
  </si>
  <si>
    <t>Average</t>
  </si>
  <si>
    <t>Countif</t>
  </si>
  <si>
    <t>Averageif</t>
  </si>
  <si>
    <t>Sumifs</t>
  </si>
  <si>
    <t>Countifs</t>
  </si>
  <si>
    <t>Averageifs</t>
  </si>
  <si>
    <t>WEEKDAY</t>
  </si>
  <si>
    <t>MONTH</t>
  </si>
  <si>
    <t>YEAR</t>
  </si>
  <si>
    <t>Date</t>
  </si>
  <si>
    <t>=TEXT(0,"DDDD")</t>
  </si>
  <si>
    <t>=DAY()</t>
  </si>
  <si>
    <t>=TEXT(0,"MMMM")</t>
  </si>
  <si>
    <t>=MONTH()</t>
  </si>
  <si>
    <t>LAST DAY OF MONTH</t>
  </si>
  <si>
    <t>FIRST DAY OF NEXT MONTH</t>
  </si>
  <si>
    <t>Year</t>
  </si>
  <si>
    <t>Month</t>
  </si>
  <si>
    <t>Day</t>
  </si>
  <si>
    <t>january 1999</t>
  </si>
  <si>
    <t>12/2015</t>
  </si>
  <si>
    <t>Date Function</t>
  </si>
  <si>
    <t>Department</t>
  </si>
  <si>
    <t>Profile</t>
  </si>
  <si>
    <t>Current Location</t>
  </si>
  <si>
    <t>Email ID</t>
  </si>
  <si>
    <t>CONCATENATE</t>
  </si>
  <si>
    <t>Fulfilment</t>
  </si>
  <si>
    <t>Project Manager</t>
  </si>
  <si>
    <t>Mumbai</t>
  </si>
  <si>
    <t>jigs2401@gmail.com</t>
  </si>
  <si>
    <t>Services</t>
  </si>
  <si>
    <t>Project co-ordinator</t>
  </si>
  <si>
    <t>abhijeet3220@gmail.com</t>
  </si>
  <si>
    <t>Community</t>
  </si>
  <si>
    <t>Interior designer</t>
  </si>
  <si>
    <t>sleek.anthony@gmail.com</t>
  </si>
  <si>
    <t>tiwari.sandeep868@gmail.com</t>
  </si>
  <si>
    <t>Phone No</t>
  </si>
  <si>
    <t>Hidden Character</t>
  </si>
  <si>
    <t>Left and Right Formula</t>
  </si>
  <si>
    <t>Exact</t>
  </si>
  <si>
    <t>Project ManageR</t>
  </si>
  <si>
    <t>Project co ordinator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</si>
</sst>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F800]dddd\,\ mmmm\ dd\,\ yyyy"/>
    <numFmt numFmtId="165" formatCode="_ * #,##0_ ;_ * \-#,##0_ ;_ * &quot;-&quot;??_ ;_ @_ "/>
    <numFmt numFmtId="166" formatCode="dddd"/>
    <numFmt numFmtId="167" formatCode="mmmm"/>
  </numFmts>
  <fonts count="19" x14ac:knownFonts="1">
    <font>
      <sz val="11"/>
      <color theme="1"/>
      <name val="Calibri"/>
      <family val="2"/>
      <scheme val="minor"/>
    </font>
    <font>
      <b/>
      <sz val="11"/>
      <color rgb="FFFF0000"/>
      <name val="Calibri"/>
      <family val="2"/>
      <scheme val="minor"/>
    </font>
    <font>
      <sz val="11"/>
      <color theme="1"/>
      <name val="Calibri"/>
      <family val="2"/>
      <scheme val="minor"/>
    </font>
    <font>
      <b/>
      <sz val="13"/>
      <color theme="3"/>
      <name val="Calibri"/>
      <family val="2"/>
      <scheme val="minor"/>
    </font>
    <font>
      <b/>
      <sz val="11"/>
      <color theme="0"/>
      <name val="Calibri"/>
      <family val="2"/>
      <scheme val="minor"/>
    </font>
    <font>
      <b/>
      <sz val="8"/>
      <color theme="1"/>
      <name val="Calibri"/>
      <family val="2"/>
      <scheme val="minor"/>
    </font>
    <font>
      <sz val="8"/>
      <color theme="1"/>
      <name val="Georgia"/>
      <family val="1"/>
    </font>
    <font>
      <b/>
      <sz val="8"/>
      <color theme="0"/>
      <name val="Calibri"/>
      <family val="2"/>
      <scheme val="minor"/>
    </font>
    <font>
      <sz val="8"/>
      <color theme="1"/>
      <name val="Georgia"/>
      <family val="1"/>
    </font>
    <font>
      <sz val="12"/>
      <color rgb="FF65735B"/>
      <name val="Arial"/>
      <family val="2"/>
    </font>
    <font>
      <b/>
      <sz val="13"/>
      <color theme="0"/>
      <name val="Calibri"/>
      <family val="2"/>
      <scheme val="minor"/>
    </font>
    <font>
      <b/>
      <sz val="13"/>
      <color rgb="FF002060"/>
      <name val="Calibri"/>
      <family val="2"/>
      <scheme val="minor"/>
    </font>
    <font>
      <sz val="18"/>
      <color theme="1"/>
      <name val="Calibri"/>
      <family val="2"/>
      <scheme val="minor"/>
    </font>
    <font>
      <b/>
      <sz val="13"/>
      <color theme="1"/>
      <name val="Calibri"/>
      <family val="2"/>
      <scheme val="minor"/>
    </font>
    <font>
      <b/>
      <sz val="9"/>
      <color theme="0"/>
      <name val="Calibri"/>
      <family val="2"/>
      <scheme val="minor"/>
    </font>
    <font>
      <sz val="11"/>
      <color theme="1"/>
      <name val="Arial"/>
      <family val="2"/>
    </font>
    <font>
      <sz val="10"/>
      <name val="Arial"/>
      <family val="2"/>
    </font>
    <font>
      <b/>
      <sz val="14"/>
      <color theme="0"/>
      <name val="Calibri"/>
      <family val="2"/>
      <scheme val="minor"/>
    </font>
    <font>
      <sz val="11"/>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00B05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2F2F2"/>
        <bgColor indexed="64"/>
      </patternFill>
    </fill>
    <fill>
      <patternFill patternType="solid">
        <fgColor theme="6" tint="0.59999389629810485"/>
        <bgColor indexed="64"/>
      </patternFill>
    </fill>
    <fill>
      <patternFill patternType="solid">
        <fgColor rgb="FF203764"/>
        <bgColor indexed="64"/>
      </patternFill>
    </fill>
    <fill>
      <patternFill patternType="solid">
        <fgColor rgb="FFC6E6FA"/>
        <bgColor indexed="64"/>
      </patternFill>
    </fill>
    <fill>
      <patternFill patternType="solid">
        <fgColor theme="9"/>
        <bgColor theme="9"/>
      </patternFill>
    </fill>
  </fills>
  <borders count="23">
    <border>
      <left/>
      <right/>
      <top/>
      <bottom/>
      <diagonal/>
    </border>
    <border>
      <left/>
      <right/>
      <top/>
      <bottom style="thick">
        <color theme="4" tint="0.499984740745262"/>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rgb="FF0070C0"/>
      </left>
      <right style="hair">
        <color rgb="FF0070C0"/>
      </right>
      <top style="medium">
        <color rgb="FF0070C0"/>
      </top>
      <bottom style="hair">
        <color rgb="FF0070C0"/>
      </bottom>
      <diagonal/>
    </border>
    <border>
      <left style="hair">
        <color rgb="FF0070C0"/>
      </left>
      <right style="hair">
        <color rgb="FF0070C0"/>
      </right>
      <top style="medium">
        <color rgb="FF0070C0"/>
      </top>
      <bottom style="hair">
        <color rgb="FF0070C0"/>
      </bottom>
      <diagonal/>
    </border>
    <border>
      <left style="medium">
        <color rgb="FF0070C0"/>
      </left>
      <right style="hair">
        <color rgb="FF0070C0"/>
      </right>
      <top style="hair">
        <color rgb="FF0070C0"/>
      </top>
      <bottom style="hair">
        <color rgb="FF0070C0"/>
      </bottom>
      <diagonal/>
    </border>
    <border>
      <left style="hair">
        <color rgb="FF0070C0"/>
      </left>
      <right style="hair">
        <color rgb="FF0070C0"/>
      </right>
      <top style="hair">
        <color rgb="FF0070C0"/>
      </top>
      <bottom style="hair">
        <color rgb="FF0070C0"/>
      </bottom>
      <diagonal/>
    </border>
    <border>
      <left style="hair">
        <color rgb="FF0070C0"/>
      </left>
      <right/>
      <top style="hair">
        <color rgb="FF0070C0"/>
      </top>
      <bottom style="hair">
        <color rgb="FF0070C0"/>
      </bottom>
      <diagonal/>
    </border>
    <border>
      <left style="medium">
        <color rgb="FF0070C0"/>
      </left>
      <right style="hair">
        <color rgb="FF0070C0"/>
      </right>
      <top style="hair">
        <color rgb="FF0070C0"/>
      </top>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style="hair">
        <color rgb="FF0070C0"/>
      </left>
      <right style="medium">
        <color rgb="FF0070C0"/>
      </right>
      <top style="medium">
        <color rgb="FF0070C0"/>
      </top>
      <bottom style="hair">
        <color rgb="FF0070C0"/>
      </bottom>
      <diagonal/>
    </border>
    <border>
      <left style="hair">
        <color rgb="FF0070C0"/>
      </left>
      <right style="medium">
        <color rgb="FF0070C0"/>
      </right>
      <top style="hair">
        <color rgb="FF0070C0"/>
      </top>
      <bottom style="hair">
        <color rgb="FF0070C0"/>
      </bottom>
      <diagonal/>
    </border>
    <border>
      <left style="medium">
        <color rgb="FF0070C0"/>
      </left>
      <right style="hair">
        <color rgb="FF0070C0"/>
      </right>
      <top style="hair">
        <color rgb="FF0070C0"/>
      </top>
      <bottom style="medium">
        <color rgb="FF0070C0"/>
      </bottom>
      <diagonal/>
    </border>
    <border>
      <left style="hair">
        <color rgb="FF0070C0"/>
      </left>
      <right style="hair">
        <color rgb="FF0070C0"/>
      </right>
      <top style="hair">
        <color rgb="FF0070C0"/>
      </top>
      <bottom style="medium">
        <color rgb="FF0070C0"/>
      </bottom>
      <diagonal/>
    </border>
    <border>
      <left style="thin">
        <color indexed="64"/>
      </left>
      <right/>
      <top style="thin">
        <color theme="6" tint="0.39997558519241921"/>
      </top>
      <bottom/>
      <diagonal/>
    </border>
    <border>
      <left style="thin">
        <color indexed="64"/>
      </left>
      <right style="thin">
        <color indexed="64"/>
      </right>
      <top style="thin">
        <color indexed="64"/>
      </top>
      <bottom/>
      <diagonal/>
    </border>
  </borders>
  <cellStyleXfs count="4">
    <xf numFmtId="0" fontId="0" fillId="0" borderId="0"/>
    <xf numFmtId="43" fontId="2" fillId="0" borderId="0" applyFont="0" applyFill="0" applyBorder="0" applyAlignment="0" applyProtection="0"/>
    <xf numFmtId="0" fontId="3" fillId="0" borderId="1" applyNumberFormat="0" applyFill="0" applyAlignment="0" applyProtection="0"/>
    <xf numFmtId="0" fontId="2" fillId="2" borderId="0"/>
  </cellStyleXfs>
  <cellXfs count="85">
    <xf numFmtId="0" fontId="0" fillId="0" borderId="0" xfId="0"/>
    <xf numFmtId="0" fontId="1" fillId="0" borderId="0" xfId="0" applyFont="1"/>
    <xf numFmtId="0" fontId="1" fillId="0" borderId="0" xfId="0" applyFont="1" applyAlignment="1"/>
    <xf numFmtId="0" fontId="0" fillId="0" borderId="0" xfId="0" applyProtection="1">
      <protection locked="0"/>
    </xf>
    <xf numFmtId="0" fontId="5" fillId="0" borderId="0" xfId="3" applyNumberFormat="1" applyFont="1" applyFill="1" applyBorder="1" applyAlignment="1">
      <alignment horizontal="center" vertical="center"/>
    </xf>
    <xf numFmtId="0" fontId="5" fillId="0" borderId="2" xfId="3" applyNumberFormat="1" applyFont="1" applyFill="1" applyBorder="1" applyAlignment="1">
      <alignment horizontal="center" vertical="center"/>
    </xf>
    <xf numFmtId="164" fontId="6" fillId="0" borderId="3" xfId="0" applyNumberFormat="1"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0" borderId="5" xfId="0" applyFont="1" applyBorder="1" applyAlignment="1">
      <alignment horizontal="center" vertical="center" wrapText="1"/>
    </xf>
    <xf numFmtId="0" fontId="0" fillId="0" borderId="0" xfId="0" applyAlignment="1"/>
    <xf numFmtId="0" fontId="6" fillId="0" borderId="4" xfId="0" applyFont="1" applyFill="1" applyBorder="1" applyAlignment="1">
      <alignment horizontal="center" vertical="center"/>
    </xf>
    <xf numFmtId="0" fontId="8" fillId="0" borderId="0" xfId="0" applyFont="1" applyFill="1" applyBorder="1" applyAlignment="1">
      <alignment horizontal="center" vertical="center" wrapText="1"/>
    </xf>
    <xf numFmtId="0" fontId="8" fillId="0" borderId="2" xfId="0"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applyAlignment="1">
      <alignment horizontal="center" vertical="center"/>
    </xf>
    <xf numFmtId="0" fontId="7" fillId="3" borderId="5" xfId="3" applyNumberFormat="1" applyFont="1" applyFill="1" applyBorder="1" applyAlignment="1">
      <alignment horizontal="center" vertical="center"/>
    </xf>
    <xf numFmtId="0" fontId="7" fillId="3" borderId="6" xfId="3" applyNumberFormat="1" applyFont="1" applyFill="1" applyBorder="1" applyAlignment="1">
      <alignment horizontal="center" vertical="center"/>
    </xf>
    <xf numFmtId="164" fontId="6" fillId="4" borderId="5" xfId="0" applyNumberFormat="1" applyFont="1" applyFill="1" applyBorder="1" applyAlignment="1">
      <alignment horizontal="center" vertical="center" wrapText="1"/>
    </xf>
    <xf numFmtId="0" fontId="6" fillId="4" borderId="6" xfId="0" applyFont="1" applyFill="1" applyBorder="1" applyAlignment="1">
      <alignment horizontal="center" vertical="center" wrapText="1"/>
    </xf>
    <xf numFmtId="164" fontId="6" fillId="0" borderId="5" xfId="0" applyNumberFormat="1" applyFont="1" applyBorder="1" applyAlignment="1">
      <alignment horizontal="center" vertical="center" wrapText="1"/>
    </xf>
    <xf numFmtId="0" fontId="6" fillId="0" borderId="6" xfId="0" applyFont="1" applyBorder="1" applyAlignment="1">
      <alignment horizontal="center" vertical="center" wrapText="1"/>
    </xf>
    <xf numFmtId="4" fontId="6" fillId="4" borderId="6" xfId="0" applyNumberFormat="1" applyFont="1" applyFill="1" applyBorder="1" applyAlignment="1">
      <alignment horizontal="center" vertical="center" wrapText="1"/>
    </xf>
    <xf numFmtId="0" fontId="6" fillId="4" borderId="5" xfId="0" applyFont="1" applyFill="1" applyBorder="1" applyAlignment="1">
      <alignment horizontal="left" vertical="center"/>
    </xf>
    <xf numFmtId="0" fontId="10" fillId="5" borderId="1" xfId="2" applyFont="1" applyFill="1" applyAlignment="1"/>
    <xf numFmtId="0" fontId="10" fillId="5" borderId="1" xfId="2" applyFont="1" applyFill="1" applyAlignment="1">
      <alignment horizontal="center"/>
    </xf>
    <xf numFmtId="0" fontId="10" fillId="5" borderId="1" xfId="2" applyFont="1" applyFill="1" applyAlignment="1">
      <alignment horizontal="right"/>
    </xf>
    <xf numFmtId="0" fontId="11" fillId="6" borderId="1" xfId="2" applyFont="1" applyFill="1" applyAlignment="1">
      <alignment horizontal="center"/>
    </xf>
    <xf numFmtId="0" fontId="11" fillId="6" borderId="1" xfId="2" applyFont="1" applyFill="1" applyAlignment="1"/>
    <xf numFmtId="165" fontId="11" fillId="6" borderId="1" xfId="2" applyNumberFormat="1" applyFont="1" applyFill="1"/>
    <xf numFmtId="165" fontId="11" fillId="6" borderId="1" xfId="2" applyNumberFormat="1" applyFont="1" applyFill="1" applyAlignment="1">
      <alignment horizontal="center"/>
    </xf>
    <xf numFmtId="0" fontId="12" fillId="0" borderId="0" xfId="0" applyFont="1" applyBorder="1" applyAlignment="1">
      <alignment horizontal="center"/>
    </xf>
    <xf numFmtId="165" fontId="13" fillId="7" borderId="1" xfId="2" applyNumberFormat="1" applyFont="1" applyFill="1" applyAlignment="1">
      <alignment horizontal="center"/>
    </xf>
    <xf numFmtId="0" fontId="11" fillId="6" borderId="1" xfId="2" applyFont="1" applyFill="1" applyAlignment="1">
      <alignment horizontal="right"/>
    </xf>
    <xf numFmtId="0" fontId="12" fillId="0" borderId="0" xfId="0" applyFont="1" applyBorder="1"/>
    <xf numFmtId="0" fontId="12" fillId="0" borderId="0" xfId="0" applyFont="1" applyBorder="1" applyAlignment="1">
      <alignment horizontal="right"/>
    </xf>
    <xf numFmtId="165" fontId="13" fillId="7" borderId="1" xfId="1" applyNumberFormat="1" applyFont="1" applyFill="1" applyBorder="1" applyAlignment="1">
      <alignment horizontal="right"/>
    </xf>
    <xf numFmtId="1" fontId="13" fillId="7" borderId="1" xfId="2" applyNumberFormat="1" applyFont="1" applyFill="1" applyAlignment="1">
      <alignment horizontal="center"/>
    </xf>
    <xf numFmtId="165" fontId="13" fillId="7" borderId="1" xfId="1" applyNumberFormat="1" applyFont="1" applyFill="1" applyBorder="1" applyAlignment="1">
      <alignment horizontal="center"/>
    </xf>
    <xf numFmtId="0" fontId="0" fillId="8" borderId="0" xfId="0" applyFill="1"/>
    <xf numFmtId="0" fontId="0" fillId="9" borderId="0" xfId="0" applyFill="1" applyAlignment="1">
      <alignment horizontal="centerContinuous"/>
    </xf>
    <xf numFmtId="0" fontId="0" fillId="9" borderId="0" xfId="0" applyFill="1" applyAlignment="1">
      <alignment horizontal="center"/>
    </xf>
    <xf numFmtId="0" fontId="0" fillId="8" borderId="0" xfId="0" quotePrefix="1" applyFill="1" applyAlignment="1">
      <alignment horizontal="center"/>
    </xf>
    <xf numFmtId="0" fontId="0" fillId="8" borderId="0" xfId="0" applyFill="1" applyAlignment="1">
      <alignment horizontal="center"/>
    </xf>
    <xf numFmtId="0" fontId="4" fillId="10" borderId="9" xfId="0" applyFont="1" applyFill="1" applyBorder="1" applyAlignment="1">
      <alignment horizontal="center" vertical="center"/>
    </xf>
    <xf numFmtId="0" fontId="4" fillId="10" borderId="10" xfId="0" applyFont="1" applyFill="1" applyBorder="1" applyAlignment="1">
      <alignment horizontal="center" vertical="center"/>
    </xf>
    <xf numFmtId="0" fontId="4" fillId="10" borderId="10" xfId="0" quotePrefix="1" applyFont="1" applyFill="1" applyBorder="1" applyAlignment="1">
      <alignment horizontal="center" vertical="center"/>
    </xf>
    <xf numFmtId="0" fontId="4" fillId="10" borderId="10" xfId="0" applyFont="1" applyFill="1" applyBorder="1" applyAlignment="1">
      <alignment horizontal="center" vertical="center" wrapText="1"/>
    </xf>
    <xf numFmtId="0" fontId="14" fillId="10" borderId="10" xfId="0" applyFont="1" applyFill="1" applyBorder="1" applyAlignment="1">
      <alignment horizontal="center" vertical="center" wrapText="1"/>
    </xf>
    <xf numFmtId="14" fontId="15" fillId="11" borderId="11" xfId="0" applyNumberFormat="1" applyFont="1" applyFill="1" applyBorder="1"/>
    <xf numFmtId="166" fontId="0" fillId="8" borderId="12" xfId="0" applyNumberFormat="1" applyFill="1" applyBorder="1" applyAlignment="1">
      <alignment horizontal="center"/>
    </xf>
    <xf numFmtId="0" fontId="0" fillId="8" borderId="12" xfId="0" applyNumberFormat="1" applyFill="1" applyBorder="1" applyAlignment="1">
      <alignment horizontal="center"/>
    </xf>
    <xf numFmtId="167" fontId="0" fillId="8" borderId="12" xfId="0" applyNumberFormat="1" applyFill="1" applyBorder="1" applyAlignment="1">
      <alignment horizontal="center"/>
    </xf>
    <xf numFmtId="15" fontId="0" fillId="8" borderId="12" xfId="0" applyNumberFormat="1" applyFill="1" applyBorder="1" applyAlignment="1">
      <alignment horizontal="center"/>
    </xf>
    <xf numFmtId="15" fontId="0" fillId="8" borderId="13" xfId="0" applyNumberFormat="1" applyFill="1" applyBorder="1" applyAlignment="1">
      <alignment horizontal="center"/>
    </xf>
    <xf numFmtId="14" fontId="15" fillId="11" borderId="14" xfId="0" applyNumberFormat="1" applyFont="1" applyFill="1" applyBorder="1"/>
    <xf numFmtId="0" fontId="0" fillId="8" borderId="15" xfId="0" applyFill="1" applyBorder="1"/>
    <xf numFmtId="0" fontId="0" fillId="8" borderId="16" xfId="0" applyFill="1" applyBorder="1"/>
    <xf numFmtId="0" fontId="0" fillId="8" borderId="16" xfId="0" applyFill="1" applyBorder="1" applyAlignment="1">
      <alignment horizontal="center"/>
    </xf>
    <xf numFmtId="0" fontId="0" fillId="9" borderId="9" xfId="0" applyFill="1" applyBorder="1" applyAlignment="1">
      <alignment horizontal="centerContinuous"/>
    </xf>
    <xf numFmtId="0" fontId="0" fillId="9" borderId="10" xfId="0" applyFill="1" applyBorder="1" applyAlignment="1">
      <alignment horizontal="centerContinuous"/>
    </xf>
    <xf numFmtId="0" fontId="4" fillId="10" borderId="17" xfId="0" applyFont="1" applyFill="1" applyBorder="1" applyAlignment="1">
      <alignment horizontal="center" vertical="center"/>
    </xf>
    <xf numFmtId="14" fontId="0" fillId="0" borderId="11" xfId="0" applyNumberFormat="1" applyBorder="1"/>
    <xf numFmtId="0" fontId="0" fillId="0" borderId="12" xfId="0" applyBorder="1" applyAlignment="1">
      <alignment horizontal="center"/>
    </xf>
    <xf numFmtId="14" fontId="16" fillId="0" borderId="18" xfId="0" applyNumberFormat="1" applyFont="1" applyBorder="1"/>
    <xf numFmtId="14" fontId="0" fillId="0" borderId="11" xfId="0" quotePrefix="1" applyNumberFormat="1" applyBorder="1"/>
    <xf numFmtId="164" fontId="0" fillId="0" borderId="11" xfId="0" applyNumberFormat="1" applyBorder="1"/>
    <xf numFmtId="16" fontId="0" fillId="0" borderId="11" xfId="0" applyNumberFormat="1" applyBorder="1"/>
    <xf numFmtId="14" fontId="0" fillId="0" borderId="19" xfId="0" applyNumberFormat="1" applyBorder="1"/>
    <xf numFmtId="0" fontId="0" fillId="0" borderId="20" xfId="0" applyBorder="1" applyAlignment="1">
      <alignment horizontal="center"/>
    </xf>
    <xf numFmtId="0" fontId="17" fillId="12" borderId="21" xfId="0" applyFont="1" applyFill="1" applyBorder="1" applyAlignment="1">
      <alignment horizontal="center" vertical="top"/>
    </xf>
    <xf numFmtId="0" fontId="17" fillId="12" borderId="4" xfId="0" applyFont="1" applyFill="1" applyBorder="1" applyAlignment="1">
      <alignment horizontal="center"/>
    </xf>
    <xf numFmtId="0" fontId="17" fillId="12" borderId="22" xfId="0" applyFont="1" applyFill="1" applyBorder="1" applyAlignment="1">
      <alignment horizontal="center"/>
    </xf>
    <xf numFmtId="0" fontId="18" fillId="0" borderId="4" xfId="0" applyFont="1" applyBorder="1" applyAlignment="1">
      <alignment vertical="top"/>
    </xf>
    <xf numFmtId="0" fontId="18" fillId="0" borderId="4" xfId="0" applyFont="1" applyBorder="1" applyAlignment="1">
      <alignment horizontal="center" vertical="top"/>
    </xf>
    <xf numFmtId="0" fontId="0" fillId="0" borderId="4" xfId="0" applyFont="1" applyBorder="1" applyAlignment="1">
      <alignment horizontal="center"/>
    </xf>
    <xf numFmtId="0" fontId="18" fillId="0" borderId="22" xfId="0" applyFont="1" applyBorder="1" applyAlignment="1">
      <alignment horizontal="left" vertical="top"/>
    </xf>
    <xf numFmtId="0" fontId="18" fillId="0" borderId="7" xfId="0" applyFont="1" applyBorder="1" applyAlignment="1">
      <alignment vertical="top"/>
    </xf>
    <xf numFmtId="0" fontId="18" fillId="0" borderId="7" xfId="0" applyFont="1" applyBorder="1" applyAlignment="1">
      <alignment horizontal="center" vertical="top"/>
    </xf>
    <xf numFmtId="0" fontId="0" fillId="0" borderId="7" xfId="0" applyFont="1" applyBorder="1" applyAlignment="1">
      <alignment horizontal="center"/>
    </xf>
    <xf numFmtId="0" fontId="18" fillId="0" borderId="8" xfId="0" applyFont="1" applyBorder="1" applyAlignment="1">
      <alignment horizontal="left" vertical="top"/>
    </xf>
    <xf numFmtId="0" fontId="10" fillId="5" borderId="1" xfId="2" applyFont="1" applyFill="1" applyAlignment="1">
      <alignment vertical="top"/>
    </xf>
    <xf numFmtId="0" fontId="18" fillId="0" borderId="0" xfId="0" applyFont="1" applyFill="1" applyBorder="1" applyAlignment="1">
      <alignment vertical="top"/>
    </xf>
    <xf numFmtId="0" fontId="17" fillId="12" borderId="8" xfId="0" applyFont="1" applyFill="1" applyBorder="1" applyAlignment="1">
      <alignment horizontal="center" vertical="top"/>
    </xf>
    <xf numFmtId="0" fontId="18" fillId="0" borderId="8" xfId="0" applyFont="1" applyBorder="1" applyAlignment="1">
      <alignment vertical="top"/>
    </xf>
    <xf numFmtId="0" fontId="0" fillId="0" borderId="0" xfId="0" applyAlignment="1">
      <alignment horizontal="left" wrapText="1"/>
    </xf>
  </cellXfs>
  <cellStyles count="4">
    <cellStyle name="Comma" xfId="1" builtinId="3"/>
    <cellStyle name="Heading 2" xfId="2" builtinId="17"/>
    <cellStyle name="Normal" xfId="0" builtinId="0"/>
    <cellStyle name="Style 1" xfId="3" xr:uid="{00000000-0005-0000-0000-000003000000}"/>
  </cellStyles>
  <dxfs count="17">
    <dxf>
      <font>
        <b val="0"/>
        <i val="0"/>
        <strike val="0"/>
        <condense val="0"/>
        <extend val="0"/>
        <outline val="0"/>
        <shadow val="0"/>
        <u val="none"/>
        <vertAlign val="baseline"/>
        <sz val="8"/>
        <color theme="1"/>
        <name val="Georgia"/>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8"/>
        <color theme="1"/>
        <name val="Georgia"/>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8"/>
        <color theme="1"/>
        <name val="Georgia"/>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8"/>
        <color theme="1"/>
        <name val="Georgia"/>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8"/>
        <color theme="1"/>
        <name val="Georgia"/>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8"/>
        <color theme="1"/>
        <name val="Georgia"/>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8"/>
        <color theme="1"/>
        <name val="Georgia"/>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8"/>
        <color theme="1"/>
        <name val="Georgia"/>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8"/>
        <color theme="1"/>
        <name val="Georgia"/>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8"/>
        <color theme="1"/>
        <name val="Georgia"/>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8"/>
        <color theme="1"/>
        <name val="Georgia"/>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Georgia"/>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8"/>
        <color theme="1"/>
        <name val="Georgia"/>
        <scheme val="none"/>
      </font>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8"/>
        <color theme="1"/>
        <name val="Georgia"/>
        <scheme val="none"/>
      </font>
      <numFmt numFmtId="164" formatCode="[$-F800]dddd\,\ mmmm\ dd\,\ yyyy"/>
      <fill>
        <patternFill patternType="none">
          <fgColor indexed="64"/>
          <bgColor indexed="65"/>
        </patternFill>
      </fill>
      <alignment horizontal="center" vertical="center" textRotation="0" wrapText="1"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Georgi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8"/>
        <color theme="1"/>
        <name val="Calibri"/>
        <scheme val="minor"/>
      </font>
      <numFmt numFmtId="0" formatCode="General"/>
      <fill>
        <patternFill patternType="none">
          <fgColor indexed="64"/>
          <bgColor indexed="65"/>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312593</xdr:colOff>
      <xdr:row>23</xdr:row>
      <xdr:rowOff>13854</xdr:rowOff>
    </xdr:from>
    <xdr:to>
      <xdr:col>9</xdr:col>
      <xdr:colOff>35502</xdr:colOff>
      <xdr:row>49</xdr:row>
      <xdr:rowOff>117764</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1"/>
        <a:srcRect l="59036" t="6713" r="5623" b="24150"/>
        <a:stretch/>
      </xdr:blipFill>
      <xdr:spPr>
        <a:xfrm>
          <a:off x="922193" y="4014354"/>
          <a:ext cx="4599709" cy="5056910"/>
        </a:xfrm>
        <a:prstGeom prst="rect">
          <a:avLst/>
        </a:prstGeom>
      </xdr:spPr>
    </xdr:pic>
    <xdr:clientData/>
  </xdr:twoCellAnchor>
  <xdr:twoCellAnchor editAs="oneCell">
    <xdr:from>
      <xdr:col>1</xdr:col>
      <xdr:colOff>276225</xdr:colOff>
      <xdr:row>7</xdr:row>
      <xdr:rowOff>159052</xdr:rowOff>
    </xdr:from>
    <xdr:to>
      <xdr:col>8</xdr:col>
      <xdr:colOff>76200</xdr:colOff>
      <xdr:row>19</xdr:row>
      <xdr:rowOff>19049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rotWithShape="1">
        <a:blip xmlns:r="http://schemas.openxmlformats.org/officeDocument/2006/relationships" r:embed="rId2"/>
        <a:srcRect l="58420" r="134" b="60933"/>
        <a:stretch/>
      </xdr:blipFill>
      <xdr:spPr>
        <a:xfrm>
          <a:off x="885825" y="1492552"/>
          <a:ext cx="4067175" cy="21459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9526</xdr:colOff>
      <xdr:row>9</xdr:row>
      <xdr:rowOff>0</xdr:rowOff>
    </xdr:from>
    <xdr:to>
      <xdr:col>10</xdr:col>
      <xdr:colOff>62116</xdr:colOff>
      <xdr:row>26</xdr:row>
      <xdr:rowOff>56650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126" y="1714500"/>
          <a:ext cx="5538990" cy="3295150"/>
        </a:xfrm>
        <a:prstGeom prst="rect">
          <a:avLst/>
        </a:prstGeom>
      </xdr:spPr>
    </xdr:pic>
    <xdr:clientData/>
  </xdr:twoCellAnchor>
  <xdr:twoCellAnchor editAs="oneCell">
    <xdr:from>
      <xdr:col>1</xdr:col>
      <xdr:colOff>28575</xdr:colOff>
      <xdr:row>27</xdr:row>
      <xdr:rowOff>85725</xdr:rowOff>
    </xdr:from>
    <xdr:to>
      <xdr:col>10</xdr:col>
      <xdr:colOff>408842</xdr:colOff>
      <xdr:row>48</xdr:row>
      <xdr:rowOff>75701</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04850" y="5229225"/>
          <a:ext cx="5866667" cy="39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314325</xdr:colOff>
      <xdr:row>9</xdr:row>
      <xdr:rowOff>28575</xdr:rowOff>
    </xdr:from>
    <xdr:to>
      <xdr:col>2</xdr:col>
      <xdr:colOff>314325</xdr:colOff>
      <xdr:row>11</xdr:row>
      <xdr:rowOff>9525</xdr:rowOff>
    </xdr:to>
    <xdr:cxnSp macro="">
      <xdr:nvCxnSpPr>
        <xdr:cNvPr id="3" name="Straight Arrow Connector 2">
          <a:extLst>
            <a:ext uri="{FF2B5EF4-FFF2-40B4-BE49-F238E27FC236}">
              <a16:creationId xmlns:a16="http://schemas.microsoft.com/office/drawing/2014/main" id="{00000000-0008-0000-0500-000003000000}"/>
            </a:ext>
          </a:extLst>
        </xdr:cNvPr>
        <xdr:cNvCxnSpPr/>
      </xdr:nvCxnSpPr>
      <xdr:spPr>
        <a:xfrm flipV="1">
          <a:off x="1847850" y="1743075"/>
          <a:ext cx="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295275</xdr:colOff>
      <xdr:row>9</xdr:row>
      <xdr:rowOff>19050</xdr:rowOff>
    </xdr:from>
    <xdr:to>
      <xdr:col>5</xdr:col>
      <xdr:colOff>295275</xdr:colOff>
      <xdr:row>11</xdr:row>
      <xdr:rowOff>0</xdr:rowOff>
    </xdr:to>
    <xdr:cxnSp macro="">
      <xdr:nvCxnSpPr>
        <xdr:cNvPr id="4" name="Straight Arrow Connector 3">
          <a:extLst>
            <a:ext uri="{FF2B5EF4-FFF2-40B4-BE49-F238E27FC236}">
              <a16:creationId xmlns:a16="http://schemas.microsoft.com/office/drawing/2014/main" id="{00000000-0008-0000-0500-000004000000}"/>
            </a:ext>
          </a:extLst>
        </xdr:cNvPr>
        <xdr:cNvCxnSpPr/>
      </xdr:nvCxnSpPr>
      <xdr:spPr>
        <a:xfrm flipV="1">
          <a:off x="3657600" y="1733550"/>
          <a:ext cx="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314325</xdr:colOff>
      <xdr:row>9</xdr:row>
      <xdr:rowOff>9525</xdr:rowOff>
    </xdr:from>
    <xdr:to>
      <xdr:col>6</xdr:col>
      <xdr:colOff>314325</xdr:colOff>
      <xdr:row>10</xdr:row>
      <xdr:rowOff>180975</xdr:rowOff>
    </xdr:to>
    <xdr:cxnSp macro="">
      <xdr:nvCxnSpPr>
        <xdr:cNvPr id="5" name="Straight Arrow Connector 4">
          <a:extLst>
            <a:ext uri="{FF2B5EF4-FFF2-40B4-BE49-F238E27FC236}">
              <a16:creationId xmlns:a16="http://schemas.microsoft.com/office/drawing/2014/main" id="{00000000-0008-0000-0500-000005000000}"/>
            </a:ext>
          </a:extLst>
        </xdr:cNvPr>
        <xdr:cNvCxnSpPr/>
      </xdr:nvCxnSpPr>
      <xdr:spPr>
        <a:xfrm flipV="1">
          <a:off x="4286250" y="1724025"/>
          <a:ext cx="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323850</xdr:colOff>
      <xdr:row>9</xdr:row>
      <xdr:rowOff>0</xdr:rowOff>
    </xdr:from>
    <xdr:to>
      <xdr:col>7</xdr:col>
      <xdr:colOff>323850</xdr:colOff>
      <xdr:row>10</xdr:row>
      <xdr:rowOff>171450</xdr:rowOff>
    </xdr:to>
    <xdr:cxnSp macro="">
      <xdr:nvCxnSpPr>
        <xdr:cNvPr id="6" name="Straight Arrow Connector 5">
          <a:extLst>
            <a:ext uri="{FF2B5EF4-FFF2-40B4-BE49-F238E27FC236}">
              <a16:creationId xmlns:a16="http://schemas.microsoft.com/office/drawing/2014/main" id="{00000000-0008-0000-0500-000006000000}"/>
            </a:ext>
          </a:extLst>
        </xdr:cNvPr>
        <xdr:cNvCxnSpPr/>
      </xdr:nvCxnSpPr>
      <xdr:spPr>
        <a:xfrm flipV="1">
          <a:off x="4905375" y="1714500"/>
          <a:ext cx="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4:H9" totalsRowCount="1" headerRowDxfId="16" dataDxfId="15" tableBorderDxfId="14" headerRowCellStyle="Style 1">
  <autoFilter ref="B4:H8" xr:uid="{00000000-0009-0000-0100-000001000000}"/>
  <tableColumns count="7">
    <tableColumn id="1" xr3:uid="{00000000-0010-0000-0000-000001000000}" name="OrderDate" totalsRowLabel="Total" dataDxfId="13" totalsRowDxfId="12"/>
    <tableColumn id="2" xr3:uid="{00000000-0010-0000-0000-000002000000}" name="Region" totalsRowFunction="count" dataDxfId="11" totalsRowDxfId="10"/>
    <tableColumn id="3" xr3:uid="{00000000-0010-0000-0000-000003000000}" name="Rep" dataDxfId="9" totalsRowDxfId="8"/>
    <tableColumn id="4" xr3:uid="{00000000-0010-0000-0000-000004000000}" name="Item" dataDxfId="7" totalsRowDxfId="6"/>
    <tableColumn id="5" xr3:uid="{00000000-0010-0000-0000-000005000000}" name="Units" totalsRowFunction="max" dataDxfId="5" totalsRowDxfId="4"/>
    <tableColumn id="6" xr3:uid="{00000000-0010-0000-0000-000006000000}" name="UnitCost" totalsRowFunction="min" dataDxfId="3" totalsRowDxfId="2"/>
    <tableColumn id="7" xr3:uid="{00000000-0010-0000-0000-000007000000}" name="Total" totalsRowFunction="sum"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87"/>
  <sheetViews>
    <sheetView showGridLines="0" zoomScaleNormal="100" workbookViewId="0">
      <selection activeCell="B82" sqref="B82"/>
    </sheetView>
  </sheetViews>
  <sheetFormatPr defaultRowHeight="15" x14ac:dyDescent="0.25"/>
  <cols>
    <col min="2" max="2" width="18.85546875" customWidth="1"/>
    <col min="3" max="3" width="19" bestFit="1" customWidth="1"/>
    <col min="5" max="5" width="28.85546875" bestFit="1" customWidth="1"/>
    <col min="6" max="6" width="61" bestFit="1" customWidth="1"/>
    <col min="7" max="7" width="14.5703125" bestFit="1" customWidth="1"/>
    <col min="10" max="10" width="10.7109375" bestFit="1" customWidth="1"/>
    <col min="11" max="11" width="10.28515625" bestFit="1" customWidth="1"/>
    <col min="12" max="13" width="12.5703125" bestFit="1" customWidth="1"/>
    <col min="14" max="14" width="12" bestFit="1" customWidth="1"/>
  </cols>
  <sheetData>
    <row r="1" spans="2:7" ht="14.25" customHeight="1" x14ac:dyDescent="0.25"/>
    <row r="2" spans="2:7" x14ac:dyDescent="0.25">
      <c r="B2" s="2" t="s">
        <v>1</v>
      </c>
    </row>
    <row r="4" spans="2:7" x14ac:dyDescent="0.25">
      <c r="B4" t="s">
        <v>65</v>
      </c>
    </row>
    <row r="6" spans="2:7" ht="18" thickBot="1" x14ac:dyDescent="0.35">
      <c r="B6" s="24" t="s">
        <v>52</v>
      </c>
      <c r="C6" s="24" t="s">
        <v>53</v>
      </c>
      <c r="D6" s="24" t="s">
        <v>54</v>
      </c>
      <c r="E6" s="24" t="s">
        <v>55</v>
      </c>
      <c r="F6" s="24" t="s">
        <v>56</v>
      </c>
      <c r="G6" s="24" t="s">
        <v>57</v>
      </c>
    </row>
    <row r="7" spans="2:7" ht="18.75" thickTop="1" thickBot="1" x14ac:dyDescent="0.35">
      <c r="B7" s="26">
        <v>1</v>
      </c>
      <c r="C7" s="26" t="s">
        <v>58</v>
      </c>
      <c r="D7" s="26" t="s">
        <v>59</v>
      </c>
      <c r="E7" s="26">
        <v>48</v>
      </c>
      <c r="F7" s="29">
        <v>25000</v>
      </c>
      <c r="G7" s="29">
        <f t="shared" ref="G7:G13" si="0">F7*E7</f>
        <v>1200000</v>
      </c>
    </row>
    <row r="8" spans="2:7" ht="18.75" thickTop="1" thickBot="1" x14ac:dyDescent="0.35">
      <c r="B8" s="26">
        <v>2</v>
      </c>
      <c r="C8" s="26" t="s">
        <v>60</v>
      </c>
      <c r="D8" s="26" t="s">
        <v>61</v>
      </c>
      <c r="E8" s="26">
        <v>71</v>
      </c>
      <c r="F8" s="29">
        <v>55000</v>
      </c>
      <c r="G8" s="29">
        <f t="shared" si="0"/>
        <v>3905000</v>
      </c>
    </row>
    <row r="9" spans="2:7" ht="18.75" thickTop="1" thickBot="1" x14ac:dyDescent="0.35">
      <c r="B9" s="26">
        <v>3</v>
      </c>
      <c r="C9" s="26" t="s">
        <v>62</v>
      </c>
      <c r="D9" s="26" t="s">
        <v>59</v>
      </c>
      <c r="E9" s="26">
        <v>55</v>
      </c>
      <c r="F9" s="29">
        <v>10000</v>
      </c>
      <c r="G9" s="29">
        <f t="shared" si="0"/>
        <v>550000</v>
      </c>
    </row>
    <row r="10" spans="2:7" ht="18.75" thickTop="1" thickBot="1" x14ac:dyDescent="0.35">
      <c r="B10" s="26">
        <v>4</v>
      </c>
      <c r="C10" s="26" t="s">
        <v>62</v>
      </c>
      <c r="D10" s="26" t="s">
        <v>61</v>
      </c>
      <c r="E10" s="26">
        <v>65</v>
      </c>
      <c r="F10" s="29">
        <v>20000</v>
      </c>
      <c r="G10" s="29">
        <f t="shared" si="0"/>
        <v>1300000</v>
      </c>
    </row>
    <row r="11" spans="2:7" ht="18.75" thickTop="1" thickBot="1" x14ac:dyDescent="0.35">
      <c r="B11" s="26">
        <v>5</v>
      </c>
      <c r="C11" s="26" t="s">
        <v>63</v>
      </c>
      <c r="D11" s="26" t="s">
        <v>59</v>
      </c>
      <c r="E11" s="26">
        <v>14</v>
      </c>
      <c r="F11" s="29">
        <v>25000</v>
      </c>
      <c r="G11" s="29">
        <f t="shared" si="0"/>
        <v>350000</v>
      </c>
    </row>
    <row r="12" spans="2:7" ht="18.75" thickTop="1" thickBot="1" x14ac:dyDescent="0.35">
      <c r="B12" s="26">
        <v>6</v>
      </c>
      <c r="C12" s="26" t="s">
        <v>63</v>
      </c>
      <c r="D12" s="26" t="s">
        <v>59</v>
      </c>
      <c r="E12" s="26">
        <v>58</v>
      </c>
      <c r="F12" s="29">
        <v>18500</v>
      </c>
      <c r="G12" s="29">
        <f t="shared" si="0"/>
        <v>1073000</v>
      </c>
    </row>
    <row r="13" spans="2:7" ht="18.75" thickTop="1" thickBot="1" x14ac:dyDescent="0.35">
      <c r="B13" s="26">
        <v>7</v>
      </c>
      <c r="C13" s="26" t="s">
        <v>58</v>
      </c>
      <c r="D13" s="26" t="s">
        <v>61</v>
      </c>
      <c r="E13" s="26">
        <v>74</v>
      </c>
      <c r="F13" s="29">
        <v>45000</v>
      </c>
      <c r="G13" s="29">
        <f t="shared" si="0"/>
        <v>3330000</v>
      </c>
    </row>
    <row r="14" spans="2:7" ht="24.75" thickTop="1" thickBot="1" x14ac:dyDescent="0.4">
      <c r="B14" s="30"/>
      <c r="C14" s="30"/>
      <c r="D14" s="30"/>
      <c r="E14" s="36">
        <f>COUNT(E7:E13)</f>
        <v>7</v>
      </c>
      <c r="F14" s="31">
        <f t="shared" ref="F14" si="1">SUM(F7:F13)</f>
        <v>198500</v>
      </c>
      <c r="G14" s="31">
        <f>AVERAGE(G7:G13)</f>
        <v>1672571.4285714286</v>
      </c>
    </row>
    <row r="15" spans="2:7" ht="24.75" thickTop="1" thickBot="1" x14ac:dyDescent="0.4">
      <c r="B15" s="30"/>
      <c r="C15" s="30"/>
      <c r="D15" s="30"/>
      <c r="E15" s="36" t="s">
        <v>30</v>
      </c>
      <c r="F15" s="31" t="s">
        <v>31</v>
      </c>
      <c r="G15" s="31" t="s">
        <v>68</v>
      </c>
    </row>
    <row r="16" spans="2:7" ht="15.75" thickTop="1" x14ac:dyDescent="0.25"/>
    <row r="17" spans="2:14" x14ac:dyDescent="0.25">
      <c r="B17" t="s">
        <v>66</v>
      </c>
    </row>
    <row r="19" spans="2:14" ht="24" thickBot="1" x14ac:dyDescent="0.4">
      <c r="B19" s="23" t="s">
        <v>52</v>
      </c>
      <c r="C19" s="23" t="s">
        <v>53</v>
      </c>
      <c r="D19" s="23" t="s">
        <v>54</v>
      </c>
      <c r="E19" s="24" t="s">
        <v>55</v>
      </c>
      <c r="F19" s="25" t="s">
        <v>56</v>
      </c>
      <c r="G19" s="25" t="s">
        <v>57</v>
      </c>
      <c r="H19" s="33"/>
      <c r="I19" s="33"/>
      <c r="J19" s="33"/>
      <c r="K19" s="34"/>
      <c r="L19" s="33"/>
    </row>
    <row r="20" spans="2:14" ht="24.75" thickTop="1" thickBot="1" x14ac:dyDescent="0.4">
      <c r="B20" s="26">
        <v>1</v>
      </c>
      <c r="C20" s="27" t="s">
        <v>63</v>
      </c>
      <c r="D20" s="27" t="s">
        <v>61</v>
      </c>
      <c r="E20" s="26">
        <v>78</v>
      </c>
      <c r="F20" s="29">
        <v>40000</v>
      </c>
      <c r="G20" s="29">
        <f>F20*E20</f>
        <v>3120000</v>
      </c>
      <c r="H20" s="33"/>
      <c r="I20" s="33"/>
      <c r="J20" s="25" t="s">
        <v>53</v>
      </c>
      <c r="K20" s="32" t="s">
        <v>63</v>
      </c>
      <c r="L20" s="35">
        <f>SUMIF(C20:C24,K20,G20:G24)</f>
        <v>3120000</v>
      </c>
      <c r="M20" s="37" t="s">
        <v>64</v>
      </c>
    </row>
    <row r="21" spans="2:14" ht="24.75" thickTop="1" thickBot="1" x14ac:dyDescent="0.4">
      <c r="B21" s="26">
        <v>2</v>
      </c>
      <c r="C21" s="27" t="s">
        <v>58</v>
      </c>
      <c r="D21" s="27" t="s">
        <v>59</v>
      </c>
      <c r="E21" s="26">
        <v>48</v>
      </c>
      <c r="F21" s="28">
        <v>25000</v>
      </c>
      <c r="G21" s="29">
        <f t="shared" ref="G21:G24" si="2">F21*E21</f>
        <v>1200000</v>
      </c>
      <c r="H21" s="33"/>
      <c r="I21" s="33"/>
      <c r="J21" s="25" t="s">
        <v>53</v>
      </c>
      <c r="K21" s="32" t="s">
        <v>63</v>
      </c>
      <c r="L21" s="37">
        <f>COUNTIF(C20:C24,K21)</f>
        <v>1</v>
      </c>
      <c r="M21" s="37" t="s">
        <v>69</v>
      </c>
    </row>
    <row r="22" spans="2:14" ht="24.75" thickTop="1" thickBot="1" x14ac:dyDescent="0.4">
      <c r="B22" s="26">
        <v>3</v>
      </c>
      <c r="C22" s="27" t="s">
        <v>60</v>
      </c>
      <c r="D22" s="27" t="s">
        <v>61</v>
      </c>
      <c r="E22" s="26">
        <v>71</v>
      </c>
      <c r="F22" s="28">
        <v>55000</v>
      </c>
      <c r="G22" s="29">
        <f t="shared" si="2"/>
        <v>3905000</v>
      </c>
      <c r="H22" s="33"/>
      <c r="I22" s="33"/>
      <c r="J22" s="25" t="s">
        <v>53</v>
      </c>
      <c r="K22" s="32" t="s">
        <v>63</v>
      </c>
      <c r="L22" s="35">
        <f>AVERAGEIF(C20:C24,K22,G20:G24)</f>
        <v>3120000</v>
      </c>
      <c r="M22" s="37" t="s">
        <v>70</v>
      </c>
    </row>
    <row r="23" spans="2:14" ht="24.75" thickTop="1" thickBot="1" x14ac:dyDescent="0.4">
      <c r="B23" s="26">
        <v>4</v>
      </c>
      <c r="C23" s="27" t="s">
        <v>62</v>
      </c>
      <c r="D23" s="27" t="s">
        <v>59</v>
      </c>
      <c r="E23" s="26">
        <v>55</v>
      </c>
      <c r="F23" s="28">
        <v>10000</v>
      </c>
      <c r="G23" s="29">
        <f t="shared" si="2"/>
        <v>550000</v>
      </c>
      <c r="H23" s="33"/>
      <c r="I23" s="33"/>
      <c r="J23" s="33"/>
      <c r="K23" s="34"/>
      <c r="L23" s="33"/>
    </row>
    <row r="24" spans="2:14" ht="24.75" thickTop="1" thickBot="1" x14ac:dyDescent="0.4">
      <c r="B24" s="26">
        <v>5</v>
      </c>
      <c r="C24" s="27" t="s">
        <v>62</v>
      </c>
      <c r="D24" s="27" t="s">
        <v>61</v>
      </c>
      <c r="E24" s="26">
        <v>65</v>
      </c>
      <c r="F24" s="28">
        <v>20000</v>
      </c>
      <c r="G24" s="29">
        <f t="shared" si="2"/>
        <v>1300000</v>
      </c>
      <c r="H24" s="33"/>
      <c r="I24" s="33"/>
      <c r="J24" s="33"/>
      <c r="K24" s="34"/>
      <c r="L24" s="33"/>
    </row>
    <row r="25" spans="2:14" ht="15.75" thickTop="1" x14ac:dyDescent="0.25"/>
    <row r="26" spans="2:14" x14ac:dyDescent="0.25">
      <c r="B26" t="s">
        <v>67</v>
      </c>
    </row>
    <row r="28" spans="2:14" ht="24" thickBot="1" x14ac:dyDescent="0.4">
      <c r="B28" s="23" t="s">
        <v>52</v>
      </c>
      <c r="C28" s="23" t="s">
        <v>53</v>
      </c>
      <c r="D28" s="23" t="s">
        <v>54</v>
      </c>
      <c r="E28" s="24" t="s">
        <v>55</v>
      </c>
      <c r="F28" s="25" t="s">
        <v>56</v>
      </c>
      <c r="G28" s="25" t="s">
        <v>57</v>
      </c>
      <c r="H28" s="33"/>
      <c r="I28" s="33"/>
      <c r="J28" s="33"/>
      <c r="K28" s="34"/>
      <c r="L28" s="30"/>
      <c r="M28" s="33"/>
    </row>
    <row r="29" spans="2:14" ht="24.75" thickTop="1" thickBot="1" x14ac:dyDescent="0.4">
      <c r="B29" s="26">
        <v>1</v>
      </c>
      <c r="C29" s="27" t="s">
        <v>63</v>
      </c>
      <c r="D29" s="27" t="s">
        <v>61</v>
      </c>
      <c r="E29" s="26">
        <v>78</v>
      </c>
      <c r="F29" s="29">
        <v>40000</v>
      </c>
      <c r="G29" s="29">
        <f>F29*E29</f>
        <v>3120000</v>
      </c>
      <c r="H29" s="33"/>
      <c r="I29" s="33"/>
      <c r="J29" s="25" t="s">
        <v>53</v>
      </c>
      <c r="K29" s="32" t="s">
        <v>63</v>
      </c>
      <c r="L29" s="26" t="s">
        <v>61</v>
      </c>
      <c r="M29" s="35">
        <f>SUMIFS(G29:G32,C29:C32,K29,D29:D32,L29)</f>
        <v>3120000</v>
      </c>
      <c r="N29" s="37" t="s">
        <v>71</v>
      </c>
    </row>
    <row r="30" spans="2:14" ht="24.75" thickTop="1" thickBot="1" x14ac:dyDescent="0.4">
      <c r="B30" s="26">
        <v>2</v>
      </c>
      <c r="C30" s="27" t="s">
        <v>58</v>
      </c>
      <c r="D30" s="27" t="s">
        <v>59</v>
      </c>
      <c r="E30" s="26">
        <v>48</v>
      </c>
      <c r="F30" s="28">
        <v>25000</v>
      </c>
      <c r="G30" s="29">
        <f t="shared" ref="G30:G32" si="3">F30*E30</f>
        <v>1200000</v>
      </c>
      <c r="H30" s="33"/>
      <c r="I30" s="33"/>
      <c r="J30" s="25" t="s">
        <v>53</v>
      </c>
      <c r="K30" s="32" t="s">
        <v>63</v>
      </c>
      <c r="L30" s="26" t="s">
        <v>61</v>
      </c>
      <c r="M30" s="35">
        <f>COUNTIFS(C29:C32,K30,D29:D32,L30)</f>
        <v>1</v>
      </c>
      <c r="N30" s="37" t="s">
        <v>72</v>
      </c>
    </row>
    <row r="31" spans="2:14" ht="24.75" thickTop="1" thickBot="1" x14ac:dyDescent="0.4">
      <c r="B31" s="26">
        <v>3</v>
      </c>
      <c r="C31" s="27" t="s">
        <v>60</v>
      </c>
      <c r="D31" s="27" t="s">
        <v>61</v>
      </c>
      <c r="E31" s="26">
        <v>71</v>
      </c>
      <c r="F31" s="28">
        <v>55000</v>
      </c>
      <c r="G31" s="29">
        <f t="shared" si="3"/>
        <v>3905000</v>
      </c>
      <c r="H31" s="33"/>
      <c r="I31" s="33"/>
      <c r="J31" s="25" t="s">
        <v>53</v>
      </c>
      <c r="K31" s="32" t="s">
        <v>63</v>
      </c>
      <c r="L31" s="26" t="s">
        <v>61</v>
      </c>
      <c r="M31" s="35">
        <f>AVERAGEIFS(G29:G32,C29:C32,K31,D29:D32,L31)</f>
        <v>3120000</v>
      </c>
      <c r="N31" s="37" t="s">
        <v>73</v>
      </c>
    </row>
    <row r="32" spans="2:14" ht="24.75" thickTop="1" thickBot="1" x14ac:dyDescent="0.4">
      <c r="B32" s="26">
        <v>4</v>
      </c>
      <c r="C32" s="27" t="s">
        <v>62</v>
      </c>
      <c r="D32" s="27" t="s">
        <v>59</v>
      </c>
      <c r="E32" s="26">
        <v>55</v>
      </c>
      <c r="F32" s="28">
        <v>10000</v>
      </c>
      <c r="G32" s="29">
        <f t="shared" si="3"/>
        <v>550000</v>
      </c>
      <c r="H32" s="33"/>
      <c r="I32" s="33"/>
      <c r="J32" s="33"/>
      <c r="K32" s="34"/>
      <c r="L32" s="30"/>
      <c r="M32" s="33"/>
    </row>
    <row r="33" spans="2:11" ht="15.75" thickTop="1" x14ac:dyDescent="0.25"/>
    <row r="36" spans="2:11" x14ac:dyDescent="0.25">
      <c r="B36" t="s">
        <v>89</v>
      </c>
    </row>
    <row r="38" spans="2:11" ht="15.75" thickBot="1" x14ac:dyDescent="0.3">
      <c r="B38" s="38"/>
      <c r="C38" s="39" t="s">
        <v>74</v>
      </c>
      <c r="D38" s="39"/>
      <c r="E38" s="40"/>
      <c r="F38" s="40" t="s">
        <v>75</v>
      </c>
      <c r="G38" s="40"/>
      <c r="H38" s="40"/>
      <c r="I38" s="40" t="s">
        <v>76</v>
      </c>
      <c r="J38" s="41"/>
      <c r="K38" s="42"/>
    </row>
    <row r="39" spans="2:11" ht="45" x14ac:dyDescent="0.25">
      <c r="B39" s="43" t="s">
        <v>77</v>
      </c>
      <c r="C39" s="44" t="s">
        <v>74</v>
      </c>
      <c r="D39" s="45" t="s">
        <v>78</v>
      </c>
      <c r="E39" s="45" t="s">
        <v>79</v>
      </c>
      <c r="F39" s="44" t="s">
        <v>75</v>
      </c>
      <c r="G39" s="45" t="s">
        <v>80</v>
      </c>
      <c r="H39" s="45" t="s">
        <v>81</v>
      </c>
      <c r="I39" s="44" t="s">
        <v>76</v>
      </c>
      <c r="J39" s="46" t="s">
        <v>82</v>
      </c>
      <c r="K39" s="47" t="s">
        <v>83</v>
      </c>
    </row>
    <row r="40" spans="2:11" x14ac:dyDescent="0.25">
      <c r="B40" s="48">
        <v>40366</v>
      </c>
      <c r="C40" s="49">
        <f>+B40</f>
        <v>40366</v>
      </c>
      <c r="D40" s="50" t="str">
        <f>TEXT(B40,"DDDD")</f>
        <v>Wednesday</v>
      </c>
      <c r="E40" s="50">
        <f>DAY(B40)</f>
        <v>7</v>
      </c>
      <c r="F40" s="51">
        <f t="shared" ref="F40:F48" si="4">B40</f>
        <v>40366</v>
      </c>
      <c r="G40" s="50" t="str">
        <f t="shared" ref="G40:G48" si="5">TEXT(B40,"mmMM")</f>
        <v>July</v>
      </c>
      <c r="H40" s="50">
        <f t="shared" ref="H40:H48" si="6">MONTH(B40)</f>
        <v>7</v>
      </c>
      <c r="I40" s="50">
        <f>YEAR(B40)</f>
        <v>2010</v>
      </c>
      <c r="J40" s="52">
        <f>EOMONTH(B40,0)</f>
        <v>40390</v>
      </c>
      <c r="K40" s="53">
        <f>EOMONTH(B40,0)+1</f>
        <v>40391</v>
      </c>
    </row>
    <row r="41" spans="2:11" x14ac:dyDescent="0.25">
      <c r="B41" s="48">
        <v>40631</v>
      </c>
      <c r="C41" s="49">
        <f t="shared" ref="C41:C48" si="7">+B41</f>
        <v>40631</v>
      </c>
      <c r="D41" s="50" t="str">
        <f t="shared" ref="D41:D48" si="8">TEXT(B41,"DDDD")</f>
        <v>Tuesday</v>
      </c>
      <c r="E41" s="50">
        <f t="shared" ref="E41:E48" si="9">DAY(B41)</f>
        <v>29</v>
      </c>
      <c r="F41" s="51">
        <f t="shared" si="4"/>
        <v>40631</v>
      </c>
      <c r="G41" s="50" t="str">
        <f t="shared" si="5"/>
        <v>March</v>
      </c>
      <c r="H41" s="50">
        <f t="shared" si="6"/>
        <v>3</v>
      </c>
      <c r="I41" s="50">
        <f t="shared" ref="I41:I48" si="10">YEAR(B41)</f>
        <v>2011</v>
      </c>
      <c r="J41" s="52">
        <f t="shared" ref="J41:J48" si="11">EOMONTH(B41,0)</f>
        <v>40633</v>
      </c>
      <c r="K41" s="53">
        <f t="shared" ref="K41:K48" si="12">EOMONTH(B41,0)+1</f>
        <v>40634</v>
      </c>
    </row>
    <row r="42" spans="2:11" x14ac:dyDescent="0.25">
      <c r="B42" s="48">
        <v>36571</v>
      </c>
      <c r="C42" s="49">
        <f t="shared" si="7"/>
        <v>36571</v>
      </c>
      <c r="D42" s="50" t="str">
        <f t="shared" si="8"/>
        <v>Tuesday</v>
      </c>
      <c r="E42" s="50">
        <f t="shared" si="9"/>
        <v>15</v>
      </c>
      <c r="F42" s="51">
        <f t="shared" si="4"/>
        <v>36571</v>
      </c>
      <c r="G42" s="50" t="str">
        <f t="shared" si="5"/>
        <v>February</v>
      </c>
      <c r="H42" s="50">
        <f t="shared" si="6"/>
        <v>2</v>
      </c>
      <c r="I42" s="50">
        <f t="shared" si="10"/>
        <v>2000</v>
      </c>
      <c r="J42" s="52">
        <f t="shared" si="11"/>
        <v>36585</v>
      </c>
      <c r="K42" s="53">
        <f t="shared" si="12"/>
        <v>36586</v>
      </c>
    </row>
    <row r="43" spans="2:11" x14ac:dyDescent="0.25">
      <c r="B43" s="48">
        <v>43069</v>
      </c>
      <c r="C43" s="49">
        <f t="shared" si="7"/>
        <v>43069</v>
      </c>
      <c r="D43" s="50" t="str">
        <f t="shared" si="8"/>
        <v>Thursday</v>
      </c>
      <c r="E43" s="50">
        <f t="shared" si="9"/>
        <v>30</v>
      </c>
      <c r="F43" s="51">
        <f t="shared" si="4"/>
        <v>43069</v>
      </c>
      <c r="G43" s="50" t="str">
        <f t="shared" si="5"/>
        <v>November</v>
      </c>
      <c r="H43" s="50">
        <f t="shared" si="6"/>
        <v>11</v>
      </c>
      <c r="I43" s="50">
        <f t="shared" si="10"/>
        <v>2017</v>
      </c>
      <c r="J43" s="52">
        <f t="shared" si="11"/>
        <v>43069</v>
      </c>
      <c r="K43" s="53">
        <f t="shared" si="12"/>
        <v>43070</v>
      </c>
    </row>
    <row r="44" spans="2:11" x14ac:dyDescent="0.25">
      <c r="B44" s="48">
        <v>43656</v>
      </c>
      <c r="C44" s="49">
        <f t="shared" si="7"/>
        <v>43656</v>
      </c>
      <c r="D44" s="50" t="str">
        <f t="shared" si="8"/>
        <v>Wednesday</v>
      </c>
      <c r="E44" s="50">
        <f t="shared" si="9"/>
        <v>10</v>
      </c>
      <c r="F44" s="51">
        <f t="shared" si="4"/>
        <v>43656</v>
      </c>
      <c r="G44" s="50" t="str">
        <f t="shared" si="5"/>
        <v>July</v>
      </c>
      <c r="H44" s="50">
        <f t="shared" si="6"/>
        <v>7</v>
      </c>
      <c r="I44" s="50">
        <f t="shared" si="10"/>
        <v>2019</v>
      </c>
      <c r="J44" s="52">
        <f t="shared" si="11"/>
        <v>43677</v>
      </c>
      <c r="K44" s="53">
        <f t="shared" si="12"/>
        <v>43678</v>
      </c>
    </row>
    <row r="45" spans="2:11" x14ac:dyDescent="0.25">
      <c r="B45" s="48">
        <v>40262</v>
      </c>
      <c r="C45" s="49">
        <f t="shared" si="7"/>
        <v>40262</v>
      </c>
      <c r="D45" s="50" t="str">
        <f t="shared" si="8"/>
        <v>Thursday</v>
      </c>
      <c r="E45" s="50">
        <f t="shared" si="9"/>
        <v>25</v>
      </c>
      <c r="F45" s="51">
        <f t="shared" si="4"/>
        <v>40262</v>
      </c>
      <c r="G45" s="50" t="str">
        <f t="shared" si="5"/>
        <v>March</v>
      </c>
      <c r="H45" s="50">
        <f t="shared" si="6"/>
        <v>3</v>
      </c>
      <c r="I45" s="50">
        <f t="shared" si="10"/>
        <v>2010</v>
      </c>
      <c r="J45" s="52">
        <f t="shared" si="11"/>
        <v>40268</v>
      </c>
      <c r="K45" s="53">
        <f t="shared" si="12"/>
        <v>40269</v>
      </c>
    </row>
    <row r="46" spans="2:11" x14ac:dyDescent="0.25">
      <c r="B46" s="48">
        <v>43746</v>
      </c>
      <c r="C46" s="49">
        <f t="shared" si="7"/>
        <v>43746</v>
      </c>
      <c r="D46" s="50" t="str">
        <f t="shared" si="8"/>
        <v>Tuesday</v>
      </c>
      <c r="E46" s="50">
        <f t="shared" si="9"/>
        <v>8</v>
      </c>
      <c r="F46" s="51">
        <f t="shared" si="4"/>
        <v>43746</v>
      </c>
      <c r="G46" s="50" t="str">
        <f t="shared" si="5"/>
        <v>October</v>
      </c>
      <c r="H46" s="50">
        <f t="shared" si="6"/>
        <v>10</v>
      </c>
      <c r="I46" s="50">
        <f t="shared" si="10"/>
        <v>2019</v>
      </c>
      <c r="J46" s="52">
        <f t="shared" si="11"/>
        <v>43769</v>
      </c>
      <c r="K46" s="53">
        <f t="shared" si="12"/>
        <v>43770</v>
      </c>
    </row>
    <row r="47" spans="2:11" x14ac:dyDescent="0.25">
      <c r="B47" s="48">
        <v>37974</v>
      </c>
      <c r="C47" s="49">
        <f t="shared" si="7"/>
        <v>37974</v>
      </c>
      <c r="D47" s="50" t="str">
        <f t="shared" si="8"/>
        <v>Friday</v>
      </c>
      <c r="E47" s="50">
        <f t="shared" si="9"/>
        <v>19</v>
      </c>
      <c r="F47" s="51">
        <f t="shared" si="4"/>
        <v>37974</v>
      </c>
      <c r="G47" s="50" t="str">
        <f t="shared" si="5"/>
        <v>December</v>
      </c>
      <c r="H47" s="50">
        <f t="shared" si="6"/>
        <v>12</v>
      </c>
      <c r="I47" s="50">
        <f t="shared" si="10"/>
        <v>2003</v>
      </c>
      <c r="J47" s="52">
        <f t="shared" si="11"/>
        <v>37986</v>
      </c>
      <c r="K47" s="53">
        <f t="shared" si="12"/>
        <v>37987</v>
      </c>
    </row>
    <row r="48" spans="2:11" ht="15.75" thickBot="1" x14ac:dyDescent="0.3">
      <c r="B48" s="54">
        <v>39365</v>
      </c>
      <c r="C48" s="49">
        <f t="shared" si="7"/>
        <v>39365</v>
      </c>
      <c r="D48" s="50" t="str">
        <f t="shared" si="8"/>
        <v>Wednesday</v>
      </c>
      <c r="E48" s="50">
        <f t="shared" si="9"/>
        <v>10</v>
      </c>
      <c r="F48" s="51">
        <f t="shared" si="4"/>
        <v>39365</v>
      </c>
      <c r="G48" s="50" t="str">
        <f t="shared" si="5"/>
        <v>October</v>
      </c>
      <c r="H48" s="50">
        <f t="shared" si="6"/>
        <v>10</v>
      </c>
      <c r="I48" s="50">
        <f t="shared" si="10"/>
        <v>2007</v>
      </c>
      <c r="J48" s="52">
        <f t="shared" si="11"/>
        <v>39386</v>
      </c>
      <c r="K48" s="53">
        <f t="shared" si="12"/>
        <v>39387</v>
      </c>
    </row>
    <row r="49" spans="2:11" ht="15.75" thickBot="1" x14ac:dyDescent="0.3">
      <c r="B49" s="55"/>
      <c r="C49" s="56"/>
      <c r="D49" s="56"/>
      <c r="E49" s="57"/>
      <c r="F49" s="57"/>
      <c r="G49" s="57"/>
      <c r="H49" s="57"/>
      <c r="I49" s="57"/>
      <c r="J49" s="57"/>
      <c r="K49" s="57"/>
    </row>
    <row r="50" spans="2:11" x14ac:dyDescent="0.25">
      <c r="B50" s="38"/>
      <c r="C50" s="38"/>
      <c r="D50" s="38"/>
      <c r="E50" s="42"/>
      <c r="F50" s="42"/>
      <c r="G50" s="42"/>
      <c r="H50" s="42"/>
      <c r="I50" s="42"/>
      <c r="J50" s="42"/>
      <c r="K50" s="42"/>
    </row>
    <row r="52" spans="2:11" ht="15.75" thickBot="1" x14ac:dyDescent="0.3"/>
    <row r="53" spans="2:11" x14ac:dyDescent="0.25">
      <c r="B53" s="58" t="s">
        <v>77</v>
      </c>
      <c r="C53" s="59" t="s">
        <v>84</v>
      </c>
      <c r="D53" s="59" t="s">
        <v>85</v>
      </c>
      <c r="E53" s="59" t="s">
        <v>86</v>
      </c>
      <c r="F53" s="60" t="s">
        <v>77</v>
      </c>
    </row>
    <row r="54" spans="2:11" x14ac:dyDescent="0.25">
      <c r="B54" s="61">
        <v>41982</v>
      </c>
      <c r="C54" s="62">
        <f>YEAR(B54)</f>
        <v>2014</v>
      </c>
      <c r="D54" s="62">
        <f>+MONTH(B54)</f>
        <v>12</v>
      </c>
      <c r="E54" s="62">
        <f>DAY(B54)</f>
        <v>9</v>
      </c>
      <c r="F54" s="63">
        <f>DATE(C54,D54,E54)</f>
        <v>41982</v>
      </c>
    </row>
    <row r="55" spans="2:11" x14ac:dyDescent="0.25">
      <c r="B55" s="61">
        <v>41243</v>
      </c>
      <c r="C55" s="62">
        <f t="shared" ref="C55:C62" si="13">YEAR(B55)</f>
        <v>2012</v>
      </c>
      <c r="D55" s="62">
        <f t="shared" ref="D55:D62" si="14">+MONTH(B55)</f>
        <v>11</v>
      </c>
      <c r="E55" s="62">
        <f t="shared" ref="E55:E62" si="15">DAY(B55)</f>
        <v>30</v>
      </c>
      <c r="F55" s="63">
        <f t="shared" ref="F55:F62" si="16">DATE(C55,D55,E55)</f>
        <v>41243</v>
      </c>
    </row>
    <row r="56" spans="2:11" x14ac:dyDescent="0.25">
      <c r="B56" s="61">
        <v>41426</v>
      </c>
      <c r="C56" s="62">
        <f t="shared" si="13"/>
        <v>2013</v>
      </c>
      <c r="D56" s="62">
        <f t="shared" si="14"/>
        <v>6</v>
      </c>
      <c r="E56" s="62">
        <f t="shared" si="15"/>
        <v>1</v>
      </c>
      <c r="F56" s="63">
        <f t="shared" si="16"/>
        <v>41426</v>
      </c>
    </row>
    <row r="57" spans="2:11" x14ac:dyDescent="0.25">
      <c r="B57" s="64" t="s">
        <v>87</v>
      </c>
      <c r="C57" s="62">
        <f t="shared" si="13"/>
        <v>1999</v>
      </c>
      <c r="D57" s="62">
        <f t="shared" si="14"/>
        <v>1</v>
      </c>
      <c r="E57" s="62">
        <f t="shared" si="15"/>
        <v>1</v>
      </c>
      <c r="F57" s="63">
        <f t="shared" si="16"/>
        <v>36161</v>
      </c>
    </row>
    <row r="58" spans="2:11" x14ac:dyDescent="0.25">
      <c r="B58" s="64" t="s">
        <v>88</v>
      </c>
      <c r="C58" s="62">
        <f t="shared" si="13"/>
        <v>2015</v>
      </c>
      <c r="D58" s="62">
        <f t="shared" si="14"/>
        <v>12</v>
      </c>
      <c r="E58" s="62">
        <f t="shared" si="15"/>
        <v>1</v>
      </c>
      <c r="F58" s="63">
        <f t="shared" si="16"/>
        <v>42339</v>
      </c>
    </row>
    <row r="59" spans="2:11" x14ac:dyDescent="0.25">
      <c r="B59" s="61">
        <f ca="1">TODAY()</f>
        <v>45146</v>
      </c>
      <c r="C59" s="62">
        <f t="shared" ca="1" si="13"/>
        <v>2023</v>
      </c>
      <c r="D59" s="62">
        <f t="shared" ca="1" si="14"/>
        <v>8</v>
      </c>
      <c r="E59" s="62">
        <f t="shared" ca="1" si="15"/>
        <v>8</v>
      </c>
      <c r="F59" s="63">
        <f t="shared" ca="1" si="16"/>
        <v>45146</v>
      </c>
    </row>
    <row r="60" spans="2:11" x14ac:dyDescent="0.25">
      <c r="B60" s="65">
        <v>41949</v>
      </c>
      <c r="C60" s="62">
        <f t="shared" si="13"/>
        <v>2014</v>
      </c>
      <c r="D60" s="62">
        <f t="shared" si="14"/>
        <v>11</v>
      </c>
      <c r="E60" s="62">
        <f t="shared" si="15"/>
        <v>6</v>
      </c>
      <c r="F60" s="63">
        <f t="shared" si="16"/>
        <v>41949</v>
      </c>
    </row>
    <row r="61" spans="2:11" x14ac:dyDescent="0.25">
      <c r="B61" s="66">
        <v>42403</v>
      </c>
      <c r="C61" s="62">
        <f t="shared" si="13"/>
        <v>2016</v>
      </c>
      <c r="D61" s="62">
        <f t="shared" si="14"/>
        <v>2</v>
      </c>
      <c r="E61" s="62">
        <f t="shared" si="15"/>
        <v>3</v>
      </c>
      <c r="F61" s="63">
        <f t="shared" si="16"/>
        <v>42403</v>
      </c>
    </row>
    <row r="62" spans="2:11" ht="15.75" thickBot="1" x14ac:dyDescent="0.3">
      <c r="B62" s="67">
        <v>41529</v>
      </c>
      <c r="C62" s="68">
        <f t="shared" si="13"/>
        <v>2013</v>
      </c>
      <c r="D62" s="68">
        <f t="shared" si="14"/>
        <v>9</v>
      </c>
      <c r="E62" s="68">
        <f t="shared" si="15"/>
        <v>12</v>
      </c>
      <c r="F62" s="63">
        <f t="shared" si="16"/>
        <v>41529</v>
      </c>
    </row>
    <row r="65" spans="2:6" x14ac:dyDescent="0.25">
      <c r="B65" t="s">
        <v>94</v>
      </c>
    </row>
    <row r="67" spans="2:6" ht="18.75" x14ac:dyDescent="0.3">
      <c r="B67" s="69" t="s">
        <v>90</v>
      </c>
      <c r="C67" s="69" t="s">
        <v>91</v>
      </c>
      <c r="D67" s="69" t="s">
        <v>92</v>
      </c>
      <c r="E67" s="70" t="s">
        <v>93</v>
      </c>
      <c r="F67" s="71" t="s">
        <v>94</v>
      </c>
    </row>
    <row r="68" spans="2:6" x14ac:dyDescent="0.25">
      <c r="B68" s="72" t="s">
        <v>95</v>
      </c>
      <c r="C68" s="72" t="s">
        <v>96</v>
      </c>
      <c r="D68" s="73" t="s">
        <v>97</v>
      </c>
      <c r="E68" s="74" t="s">
        <v>98</v>
      </c>
      <c r="F68" s="75" t="str">
        <f>CONCATENATE(A68,B68,C68,D68,E68)</f>
        <v>FulfilmentProject ManagerMumbaijigs2401@gmail.com</v>
      </c>
    </row>
    <row r="69" spans="2:6" x14ac:dyDescent="0.25">
      <c r="B69" s="72" t="s">
        <v>99</v>
      </c>
      <c r="C69" s="72" t="s">
        <v>100</v>
      </c>
      <c r="D69" s="73" t="s">
        <v>97</v>
      </c>
      <c r="E69" s="74" t="s">
        <v>101</v>
      </c>
      <c r="F69" s="75" t="str">
        <f>CONCATENATE(A69,B69,C69,D69,E69)</f>
        <v>ServicesProject co-ordinatorMumbaiabhijeet3220@gmail.com</v>
      </c>
    </row>
    <row r="70" spans="2:6" x14ac:dyDescent="0.25">
      <c r="B70" s="72" t="s">
        <v>102</v>
      </c>
      <c r="C70" s="72" t="s">
        <v>103</v>
      </c>
      <c r="D70" s="73" t="s">
        <v>97</v>
      </c>
      <c r="E70" s="74" t="s">
        <v>104</v>
      </c>
      <c r="F70" s="75" t="str">
        <f>CONCATENATE(A70,B70,C70,D70,E70)</f>
        <v>CommunityInterior designerMumbaisleek.anthony@gmail.com</v>
      </c>
    </row>
    <row r="71" spans="2:6" x14ac:dyDescent="0.25">
      <c r="B71" s="76" t="s">
        <v>95</v>
      </c>
      <c r="C71" s="76" t="s">
        <v>96</v>
      </c>
      <c r="D71" s="77" t="s">
        <v>97</v>
      </c>
      <c r="E71" s="78" t="s">
        <v>105</v>
      </c>
      <c r="F71" s="79" t="str">
        <f>CONCATENATE(A71,B71,C71,D71,E71)</f>
        <v>FulfilmentProject ManagerMumbaitiwari.sandeep868@gmail.com</v>
      </c>
    </row>
    <row r="73" spans="2:6" x14ac:dyDescent="0.25">
      <c r="B73" s="81" t="s">
        <v>108</v>
      </c>
    </row>
    <row r="75" spans="2:6" ht="18" thickBot="1" x14ac:dyDescent="0.3">
      <c r="B75" s="80" t="s">
        <v>106</v>
      </c>
      <c r="C75" s="80" t="s">
        <v>107</v>
      </c>
    </row>
    <row r="76" spans="2:6" ht="18.75" thickTop="1" thickBot="1" x14ac:dyDescent="0.35">
      <c r="B76" s="26">
        <v>9823244433</v>
      </c>
      <c r="C76" s="26" t="str">
        <f>LEFT(B76,3)&amp;"****"&amp;RIGHT(B76,3)</f>
        <v>982****433</v>
      </c>
    </row>
    <row r="77" spans="2:6" ht="18.75" thickTop="1" thickBot="1" x14ac:dyDescent="0.35">
      <c r="B77" s="26">
        <v>9823244434</v>
      </c>
      <c r="C77" s="26" t="str">
        <f>LEFT(B77,3)&amp;"****"&amp;RIGHT(B77,3)</f>
        <v>982****434</v>
      </c>
    </row>
    <row r="78" spans="2:6" ht="18.75" thickTop="1" thickBot="1" x14ac:dyDescent="0.35">
      <c r="B78" s="26">
        <v>9823244435</v>
      </c>
      <c r="C78" s="26" t="str">
        <f>LEFT(B78,3)&amp;"****"&amp;RIGHT(B78,3)</f>
        <v>982****435</v>
      </c>
    </row>
    <row r="79" spans="2:6" ht="18.75" thickTop="1" thickBot="1" x14ac:dyDescent="0.35">
      <c r="B79" s="26">
        <v>9823244436</v>
      </c>
      <c r="C79" s="26" t="str">
        <f>LEFT(B79,3)&amp;"****"&amp;RIGHT(B79,3)</f>
        <v>982****436</v>
      </c>
    </row>
    <row r="80" spans="2:6" ht="15.75" thickTop="1" x14ac:dyDescent="0.25"/>
    <row r="81" spans="2:4" x14ac:dyDescent="0.25">
      <c r="B81" t="s">
        <v>109</v>
      </c>
    </row>
    <row r="83" spans="2:4" ht="18.75" x14ac:dyDescent="0.25">
      <c r="B83" s="69" t="s">
        <v>91</v>
      </c>
      <c r="C83" s="69" t="s">
        <v>91</v>
      </c>
      <c r="D83" s="82" t="s">
        <v>109</v>
      </c>
    </row>
    <row r="84" spans="2:4" x14ac:dyDescent="0.25">
      <c r="B84" s="72" t="s">
        <v>96</v>
      </c>
      <c r="C84" s="72" t="s">
        <v>110</v>
      </c>
      <c r="D84" s="83" t="b">
        <f>EXACT(B84,C84)</f>
        <v>0</v>
      </c>
    </row>
    <row r="85" spans="2:4" x14ac:dyDescent="0.25">
      <c r="B85" s="72" t="s">
        <v>100</v>
      </c>
      <c r="C85" s="72" t="s">
        <v>111</v>
      </c>
      <c r="D85" s="83" t="b">
        <f t="shared" ref="D85:D87" si="17">EXACT(B85,C85)</f>
        <v>0</v>
      </c>
    </row>
    <row r="86" spans="2:4" x14ac:dyDescent="0.25">
      <c r="B86" s="72" t="s">
        <v>103</v>
      </c>
      <c r="C86" s="72" t="s">
        <v>103</v>
      </c>
      <c r="D86" s="83" t="b">
        <f t="shared" si="17"/>
        <v>1</v>
      </c>
    </row>
    <row r="87" spans="2:4" x14ac:dyDescent="0.25">
      <c r="B87" s="76" t="s">
        <v>96</v>
      </c>
      <c r="C87" s="76" t="s">
        <v>96</v>
      </c>
      <c r="D87" s="83" t="b">
        <f t="shared" si="17"/>
        <v>1</v>
      </c>
    </row>
  </sheetData>
  <dataValidations disablePrompts="1" count="1">
    <dataValidation type="list" allowBlank="1" showInputMessage="1" showErrorMessage="1" sqref="K20:K22" xr:uid="{00000000-0002-0000-0000-000000000000}">
      <formula1>$M$3:$M$6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13"/>
  <sheetViews>
    <sheetView showGridLines="0" workbookViewId="0">
      <selection activeCell="D21" sqref="D21"/>
    </sheetView>
  </sheetViews>
  <sheetFormatPr defaultRowHeight="15" x14ac:dyDescent="0.25"/>
  <cols>
    <col min="2" max="2" width="11.85546875" customWidth="1"/>
  </cols>
  <sheetData>
    <row r="2" spans="2:8" x14ac:dyDescent="0.25">
      <c r="B2" s="2" t="s">
        <v>2</v>
      </c>
    </row>
    <row r="5" spans="2:8" x14ac:dyDescent="0.25">
      <c r="B5" t="s">
        <v>48</v>
      </c>
    </row>
    <row r="6" spans="2:8" x14ac:dyDescent="0.25">
      <c r="D6" s="3"/>
      <c r="E6" s="3"/>
      <c r="F6" s="3"/>
      <c r="G6" s="3"/>
      <c r="H6" s="3"/>
    </row>
    <row r="7" spans="2:8" x14ac:dyDescent="0.25">
      <c r="B7" t="s">
        <v>49</v>
      </c>
      <c r="D7" s="3"/>
      <c r="E7" s="3"/>
      <c r="F7" s="3"/>
      <c r="G7" s="3"/>
      <c r="H7" s="3"/>
    </row>
    <row r="8" spans="2:8" x14ac:dyDescent="0.25">
      <c r="D8" s="3"/>
      <c r="E8" s="3"/>
      <c r="F8" s="3"/>
      <c r="G8" s="3"/>
      <c r="H8" s="3"/>
    </row>
    <row r="9" spans="2:8" x14ac:dyDescent="0.25">
      <c r="B9" t="s">
        <v>50</v>
      </c>
      <c r="D9" s="3"/>
      <c r="E9" s="3"/>
      <c r="F9" s="3"/>
      <c r="G9" s="3"/>
      <c r="H9" s="3"/>
    </row>
    <row r="10" spans="2:8" x14ac:dyDescent="0.25">
      <c r="D10" s="3"/>
      <c r="E10" s="3"/>
      <c r="F10" s="3"/>
      <c r="G10" s="3"/>
      <c r="H10" s="3"/>
    </row>
    <row r="11" spans="2:8" x14ac:dyDescent="0.25">
      <c r="B11" t="s">
        <v>51</v>
      </c>
      <c r="D11" s="3"/>
      <c r="E11" s="3"/>
      <c r="F11" s="3"/>
      <c r="G11" s="3"/>
      <c r="H11" s="3"/>
    </row>
    <row r="12" spans="2:8" x14ac:dyDescent="0.25">
      <c r="D12" s="3"/>
      <c r="E12" s="3"/>
      <c r="F12" s="3"/>
      <c r="G12" s="3"/>
      <c r="H12" s="3"/>
    </row>
    <row r="13" spans="2:8" x14ac:dyDescent="0.25">
      <c r="D13" s="3"/>
      <c r="E13" s="3"/>
      <c r="F13" s="3"/>
      <c r="G13" s="3"/>
      <c r="H1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AB17"/>
  <sheetViews>
    <sheetView showGridLines="0" zoomScaleNormal="100" workbookViewId="0">
      <selection activeCell="I21" sqref="I21"/>
    </sheetView>
  </sheetViews>
  <sheetFormatPr defaultRowHeight="15" x14ac:dyDescent="0.25"/>
  <cols>
    <col min="22" max="22" width="13.85546875" bestFit="1" customWidth="1"/>
    <col min="23" max="23" width="7.28515625" bestFit="1" customWidth="1"/>
    <col min="24" max="24" width="25.7109375" bestFit="1" customWidth="1"/>
    <col min="25" max="25" width="6.42578125" bestFit="1" customWidth="1"/>
    <col min="26" max="26" width="4.42578125" bestFit="1" customWidth="1"/>
    <col min="27" max="27" width="6.7109375" bestFit="1" customWidth="1"/>
    <col min="28" max="28" width="8.5703125" bestFit="1" customWidth="1"/>
  </cols>
  <sheetData>
    <row r="2" spans="2:28" x14ac:dyDescent="0.25">
      <c r="B2" s="1" t="s">
        <v>3</v>
      </c>
      <c r="N2" t="s">
        <v>45</v>
      </c>
      <c r="V2" t="s">
        <v>47</v>
      </c>
    </row>
    <row r="4" spans="2:28" x14ac:dyDescent="0.25">
      <c r="N4" s="15" t="s">
        <v>7</v>
      </c>
      <c r="O4" s="15" t="s">
        <v>8</v>
      </c>
      <c r="P4" s="15" t="s">
        <v>9</v>
      </c>
      <c r="Q4" s="15" t="s">
        <v>10</v>
      </c>
      <c r="R4" s="15" t="s">
        <v>11</v>
      </c>
      <c r="S4" s="15" t="s">
        <v>12</v>
      </c>
      <c r="T4" s="16" t="s">
        <v>13</v>
      </c>
      <c r="V4" s="15" t="s">
        <v>7</v>
      </c>
      <c r="W4" s="15" t="s">
        <v>8</v>
      </c>
      <c r="X4" s="15" t="s">
        <v>9</v>
      </c>
      <c r="Y4" s="15" t="s">
        <v>10</v>
      </c>
      <c r="Z4" s="15" t="s">
        <v>11</v>
      </c>
      <c r="AA4" s="15" t="s">
        <v>12</v>
      </c>
      <c r="AB4" s="16" t="s">
        <v>13</v>
      </c>
    </row>
    <row r="5" spans="2:28" x14ac:dyDescent="0.25">
      <c r="B5" s="84" t="s">
        <v>41</v>
      </c>
      <c r="C5" s="84"/>
      <c r="D5" s="84"/>
      <c r="E5" s="84"/>
      <c r="F5" s="84"/>
      <c r="G5" s="84"/>
      <c r="H5" s="84"/>
      <c r="I5" s="84"/>
      <c r="J5" s="84"/>
      <c r="K5" s="84"/>
      <c r="L5" s="84"/>
      <c r="N5" s="17">
        <v>43617</v>
      </c>
      <c r="O5" s="7" t="s">
        <v>14</v>
      </c>
      <c r="P5" s="22" t="s">
        <v>46</v>
      </c>
      <c r="Q5" s="7" t="s">
        <v>16</v>
      </c>
      <c r="R5" s="7">
        <v>95</v>
      </c>
      <c r="S5" s="7">
        <v>1.99</v>
      </c>
      <c r="T5" s="18">
        <v>189.05</v>
      </c>
      <c r="V5" s="17">
        <v>43617</v>
      </c>
      <c r="W5" s="7" t="s">
        <v>14</v>
      </c>
      <c r="X5" s="22" t="s">
        <v>46</v>
      </c>
      <c r="Y5" s="7" t="s">
        <v>16</v>
      </c>
      <c r="Z5" s="7">
        <v>95</v>
      </c>
      <c r="AA5" s="7">
        <v>1.99</v>
      </c>
      <c r="AB5" s="18">
        <v>189.05</v>
      </c>
    </row>
    <row r="6" spans="2:28" x14ac:dyDescent="0.25">
      <c r="B6" s="84"/>
      <c r="C6" s="84"/>
      <c r="D6" s="84"/>
      <c r="E6" s="84"/>
      <c r="F6" s="84"/>
      <c r="G6" s="84"/>
      <c r="H6" s="84"/>
      <c r="I6" s="84"/>
      <c r="J6" s="84"/>
      <c r="K6" s="84"/>
      <c r="L6" s="84"/>
      <c r="N6" s="19">
        <v>43617</v>
      </c>
      <c r="O6" s="8" t="s">
        <v>14</v>
      </c>
      <c r="P6" s="8" t="s">
        <v>15</v>
      </c>
      <c r="Q6" s="8" t="s">
        <v>16</v>
      </c>
      <c r="R6" s="8">
        <v>95</v>
      </c>
      <c r="S6" s="8">
        <v>9</v>
      </c>
      <c r="T6" s="20">
        <v>189.05</v>
      </c>
      <c r="V6" s="19">
        <v>43617</v>
      </c>
      <c r="W6" s="8" t="s">
        <v>14</v>
      </c>
      <c r="X6" s="8" t="s">
        <v>15</v>
      </c>
      <c r="Y6" s="8" t="s">
        <v>16</v>
      </c>
      <c r="Z6" s="8">
        <v>95</v>
      </c>
      <c r="AA6" s="8">
        <v>1.99</v>
      </c>
      <c r="AB6" s="20">
        <v>189.05</v>
      </c>
    </row>
    <row r="7" spans="2:28" x14ac:dyDescent="0.25">
      <c r="B7" s="84"/>
      <c r="C7" s="84"/>
      <c r="D7" s="84"/>
      <c r="E7" s="84"/>
      <c r="F7" s="84"/>
      <c r="G7" s="84"/>
      <c r="H7" s="84"/>
      <c r="I7" s="84"/>
      <c r="J7" s="84"/>
      <c r="K7" s="84"/>
      <c r="L7" s="84"/>
      <c r="N7" s="17">
        <v>43619</v>
      </c>
      <c r="O7" s="7" t="s">
        <v>17</v>
      </c>
      <c r="P7" s="7" t="s">
        <v>18</v>
      </c>
      <c r="Q7" s="7" t="s">
        <v>16</v>
      </c>
      <c r="R7" s="7">
        <v>36</v>
      </c>
      <c r="S7" s="7">
        <v>4.99</v>
      </c>
      <c r="T7" s="18">
        <v>179.64</v>
      </c>
      <c r="V7" s="17">
        <v>43619</v>
      </c>
      <c r="W7" s="7" t="s">
        <v>17</v>
      </c>
      <c r="X7" s="7" t="s">
        <v>18</v>
      </c>
      <c r="Y7" s="7" t="s">
        <v>16</v>
      </c>
      <c r="Z7" s="7">
        <v>36</v>
      </c>
      <c r="AA7" s="7">
        <v>4.99</v>
      </c>
      <c r="AB7" s="18">
        <v>179.64</v>
      </c>
    </row>
    <row r="8" spans="2:28" x14ac:dyDescent="0.25">
      <c r="B8" s="84"/>
      <c r="C8" s="84"/>
      <c r="D8" s="84"/>
      <c r="E8" s="84"/>
      <c r="F8" s="84"/>
      <c r="G8" s="84"/>
      <c r="H8" s="84"/>
      <c r="I8" s="84"/>
      <c r="J8" s="84"/>
      <c r="K8" s="84"/>
      <c r="L8" s="84"/>
      <c r="N8" s="19">
        <v>43620</v>
      </c>
      <c r="O8" s="8" t="s">
        <v>17</v>
      </c>
      <c r="P8" s="8" t="s">
        <v>19</v>
      </c>
      <c r="Q8" s="8" t="s">
        <v>20</v>
      </c>
      <c r="R8" s="8">
        <v>27</v>
      </c>
      <c r="S8" s="8">
        <v>19.989999999999998</v>
      </c>
      <c r="T8" s="20">
        <v>539.73</v>
      </c>
      <c r="V8" s="19">
        <v>43620</v>
      </c>
      <c r="W8" s="8" t="s">
        <v>17</v>
      </c>
      <c r="X8" s="8" t="s">
        <v>19</v>
      </c>
      <c r="Y8" s="8" t="s">
        <v>20</v>
      </c>
      <c r="Z8" s="8">
        <v>27</v>
      </c>
      <c r="AA8" s="8">
        <v>19.989999999999998</v>
      </c>
      <c r="AB8" s="20">
        <v>539.73</v>
      </c>
    </row>
    <row r="9" spans="2:28" x14ac:dyDescent="0.25">
      <c r="N9" s="17">
        <v>43621</v>
      </c>
      <c r="O9" s="7" t="s">
        <v>21</v>
      </c>
      <c r="P9" s="7" t="s">
        <v>22</v>
      </c>
      <c r="Q9" s="7" t="s">
        <v>16</v>
      </c>
      <c r="R9" s="7">
        <v>56</v>
      </c>
      <c r="S9" s="7">
        <v>2.99</v>
      </c>
      <c r="T9" s="18">
        <v>167.44</v>
      </c>
      <c r="V9" s="17">
        <v>43621</v>
      </c>
      <c r="W9" s="7" t="s">
        <v>21</v>
      </c>
      <c r="X9" s="7" t="s">
        <v>22</v>
      </c>
      <c r="Y9" s="7" t="s">
        <v>16</v>
      </c>
      <c r="Z9" s="7">
        <v>56</v>
      </c>
      <c r="AA9" s="7">
        <v>2.99</v>
      </c>
      <c r="AB9" s="18">
        <v>167.44</v>
      </c>
    </row>
    <row r="10" spans="2:28" x14ac:dyDescent="0.25">
      <c r="B10" t="s">
        <v>42</v>
      </c>
      <c r="N10" s="19">
        <v>43622</v>
      </c>
      <c r="O10" s="8" t="s">
        <v>14</v>
      </c>
      <c r="P10" s="8" t="s">
        <v>15</v>
      </c>
      <c r="Q10" s="8" t="s">
        <v>23</v>
      </c>
      <c r="R10" s="8">
        <v>60</v>
      </c>
      <c r="S10" s="8">
        <v>4.99</v>
      </c>
      <c r="T10" s="20">
        <v>299.39999999999998</v>
      </c>
      <c r="V10" s="19">
        <v>43622</v>
      </c>
      <c r="W10" s="8" t="s">
        <v>14</v>
      </c>
      <c r="X10" s="8" t="s">
        <v>15</v>
      </c>
      <c r="Y10" s="8" t="s">
        <v>23</v>
      </c>
      <c r="Z10" s="8">
        <v>60</v>
      </c>
      <c r="AA10" s="8">
        <v>4.99</v>
      </c>
      <c r="AB10" s="20">
        <v>299.39999999999998</v>
      </c>
    </row>
    <row r="11" spans="2:28" ht="15.75" x14ac:dyDescent="0.25">
      <c r="B11" t="s">
        <v>43</v>
      </c>
      <c r="N11" s="17">
        <v>43623</v>
      </c>
      <c r="O11" s="7" t="s">
        <v>17</v>
      </c>
      <c r="P11" s="7" t="s">
        <v>24</v>
      </c>
      <c r="Q11" s="7" t="s">
        <v>16</v>
      </c>
      <c r="R11" s="7">
        <v>75</v>
      </c>
      <c r="S11" s="7">
        <v>1.99</v>
      </c>
      <c r="T11" s="18">
        <v>149.25</v>
      </c>
      <c r="V11" s="17">
        <v>43623</v>
      </c>
      <c r="W11" s="7" t="s">
        <v>17</v>
      </c>
      <c r="X11" s="7" t="s">
        <v>24</v>
      </c>
      <c r="Y11" s="7" t="s">
        <v>16</v>
      </c>
      <c r="Z11" s="7">
        <v>75</v>
      </c>
      <c r="AA11" s="7">
        <v>1.99</v>
      </c>
      <c r="AB11" s="18">
        <v>149.25</v>
      </c>
    </row>
    <row r="12" spans="2:28" ht="15.75" x14ac:dyDescent="0.25">
      <c r="B12" t="s">
        <v>44</v>
      </c>
      <c r="N12" s="19">
        <v>43624</v>
      </c>
      <c r="O12" s="8" t="s">
        <v>17</v>
      </c>
      <c r="P12" s="8" t="s">
        <v>18</v>
      </c>
      <c r="Q12" s="8" t="s">
        <v>16</v>
      </c>
      <c r="R12" s="8">
        <v>90</v>
      </c>
      <c r="S12" s="8">
        <v>4.99</v>
      </c>
      <c r="T12" s="20">
        <v>449.1</v>
      </c>
      <c r="V12" s="19">
        <v>43624</v>
      </c>
      <c r="W12" s="8" t="s">
        <v>17</v>
      </c>
      <c r="X12" s="8" t="s">
        <v>18</v>
      </c>
      <c r="Y12" s="8" t="s">
        <v>16</v>
      </c>
      <c r="Z12" s="8">
        <v>90</v>
      </c>
      <c r="AA12" s="8">
        <v>4.99</v>
      </c>
      <c r="AB12" s="20">
        <v>449.1</v>
      </c>
    </row>
    <row r="13" spans="2:28" ht="22.5" x14ac:dyDescent="0.25">
      <c r="N13" s="17">
        <v>43625</v>
      </c>
      <c r="O13" s="7" t="s">
        <v>21</v>
      </c>
      <c r="P13" s="7" t="s">
        <v>25</v>
      </c>
      <c r="Q13" s="7" t="s">
        <v>16</v>
      </c>
      <c r="R13" s="7">
        <v>32</v>
      </c>
      <c r="S13" s="7">
        <v>1.99</v>
      </c>
      <c r="T13" s="18">
        <v>63.68</v>
      </c>
      <c r="V13" s="17">
        <v>43625</v>
      </c>
      <c r="W13" s="7" t="s">
        <v>21</v>
      </c>
      <c r="X13" s="7" t="s">
        <v>25</v>
      </c>
      <c r="Y13" s="7" t="s">
        <v>16</v>
      </c>
      <c r="Z13" s="7">
        <v>32</v>
      </c>
      <c r="AA13" s="7">
        <v>1.99</v>
      </c>
      <c r="AB13" s="18">
        <v>63.68</v>
      </c>
    </row>
    <row r="14" spans="2:28" x14ac:dyDescent="0.25">
      <c r="N14" s="19">
        <v>43626</v>
      </c>
      <c r="O14" s="8" t="s">
        <v>14</v>
      </c>
      <c r="P14" s="8" t="s">
        <v>15</v>
      </c>
      <c r="Q14" s="8" t="s">
        <v>23</v>
      </c>
      <c r="R14" s="8">
        <v>60</v>
      </c>
      <c r="S14" s="8">
        <v>8.99</v>
      </c>
      <c r="T14" s="20">
        <v>539.4</v>
      </c>
      <c r="V14" s="19">
        <v>43626</v>
      </c>
      <c r="W14" s="8" t="s">
        <v>14</v>
      </c>
      <c r="X14" s="8" t="s">
        <v>15</v>
      </c>
      <c r="Y14" s="8" t="s">
        <v>23</v>
      </c>
      <c r="Z14" s="8">
        <v>60</v>
      </c>
      <c r="AA14" s="8">
        <v>8.99</v>
      </c>
      <c r="AB14" s="20">
        <v>539.4</v>
      </c>
    </row>
    <row r="15" spans="2:28" x14ac:dyDescent="0.25">
      <c r="N15" s="17">
        <v>43627</v>
      </c>
      <c r="O15" s="7" t="s">
        <v>17</v>
      </c>
      <c r="P15" s="7" t="s">
        <v>26</v>
      </c>
      <c r="Q15" s="7" t="s">
        <v>16</v>
      </c>
      <c r="R15" s="7">
        <v>90</v>
      </c>
      <c r="S15" s="7">
        <v>4.99</v>
      </c>
      <c r="T15" s="18">
        <v>449.1</v>
      </c>
      <c r="V15" s="17">
        <v>43627</v>
      </c>
      <c r="W15" s="7" t="s">
        <v>17</v>
      </c>
      <c r="X15" s="7" t="s">
        <v>26</v>
      </c>
      <c r="Y15" s="7" t="s">
        <v>16</v>
      </c>
      <c r="Z15" s="7">
        <v>90</v>
      </c>
      <c r="AA15" s="7">
        <v>4.99</v>
      </c>
      <c r="AB15" s="18">
        <v>449.1</v>
      </c>
    </row>
    <row r="16" spans="2:28" x14ac:dyDescent="0.25">
      <c r="N16" s="19">
        <v>43628</v>
      </c>
      <c r="O16" s="8" t="s">
        <v>14</v>
      </c>
      <c r="P16" s="8" t="s">
        <v>27</v>
      </c>
      <c r="Q16" s="8" t="s">
        <v>23</v>
      </c>
      <c r="R16" s="8">
        <v>29</v>
      </c>
      <c r="S16" s="8">
        <v>1.99</v>
      </c>
      <c r="T16" s="20">
        <v>57.71</v>
      </c>
      <c r="V16" s="19">
        <v>43628</v>
      </c>
      <c r="W16" s="8" t="s">
        <v>14</v>
      </c>
      <c r="X16" s="8" t="s">
        <v>27</v>
      </c>
      <c r="Y16" s="8" t="s">
        <v>23</v>
      </c>
      <c r="Z16" s="8">
        <v>29</v>
      </c>
      <c r="AA16" s="8">
        <v>1.99</v>
      </c>
      <c r="AB16" s="20">
        <v>57.71</v>
      </c>
    </row>
    <row r="17" spans="14:28" x14ac:dyDescent="0.25">
      <c r="N17" s="17">
        <v>43629</v>
      </c>
      <c r="O17" s="7" t="s">
        <v>14</v>
      </c>
      <c r="P17" s="7" t="s">
        <v>28</v>
      </c>
      <c r="Q17" s="7" t="s">
        <v>23</v>
      </c>
      <c r="R17" s="7">
        <v>81</v>
      </c>
      <c r="S17" s="7">
        <v>19.989999999999998</v>
      </c>
      <c r="T17" s="21">
        <v>1619.19</v>
      </c>
      <c r="V17" s="17">
        <v>43629</v>
      </c>
      <c r="W17" s="7" t="s">
        <v>14</v>
      </c>
      <c r="X17" s="7" t="s">
        <v>28</v>
      </c>
      <c r="Y17" s="7" t="s">
        <v>23</v>
      </c>
      <c r="Z17" s="7">
        <v>81</v>
      </c>
      <c r="AA17" s="7">
        <v>19.989999999999998</v>
      </c>
      <c r="AB17" s="21">
        <v>1619.19</v>
      </c>
    </row>
  </sheetData>
  <mergeCells count="1">
    <mergeCell ref="B5:L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22"/>
  <sheetViews>
    <sheetView showGridLines="0" zoomScaleNormal="100" workbookViewId="0">
      <selection activeCell="J12" sqref="J12"/>
    </sheetView>
  </sheetViews>
  <sheetFormatPr defaultRowHeight="15" x14ac:dyDescent="0.25"/>
  <sheetData>
    <row r="2" spans="2:2" x14ac:dyDescent="0.25">
      <c r="B2" s="1" t="s">
        <v>4</v>
      </c>
    </row>
    <row r="5" spans="2:2" x14ac:dyDescent="0.25">
      <c r="B5" t="s">
        <v>37</v>
      </c>
    </row>
    <row r="7" spans="2:2" x14ac:dyDescent="0.25">
      <c r="B7" t="s">
        <v>38</v>
      </c>
    </row>
    <row r="20" spans="2:2" x14ac:dyDescent="0.25">
      <c r="B20" t="s">
        <v>40</v>
      </c>
    </row>
    <row r="22" spans="2:2" x14ac:dyDescent="0.25">
      <c r="B22" t="s">
        <v>39</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29"/>
  <sheetViews>
    <sheetView showGridLines="0" zoomScaleNormal="100" workbookViewId="0">
      <selection activeCell="A29" sqref="A29"/>
    </sheetView>
  </sheetViews>
  <sheetFormatPr defaultRowHeight="15" x14ac:dyDescent="0.25"/>
  <cols>
    <col min="1" max="1" width="10.140625" bestFit="1" customWidth="1"/>
  </cols>
  <sheetData>
    <row r="2" spans="1:2" x14ac:dyDescent="0.25">
      <c r="B2" s="1" t="s">
        <v>5</v>
      </c>
    </row>
    <row r="4" spans="1:2" x14ac:dyDescent="0.25">
      <c r="B4" t="s">
        <v>0</v>
      </c>
    </row>
    <row r="6" spans="1:2" x14ac:dyDescent="0.25">
      <c r="A6" t="s">
        <v>34</v>
      </c>
      <c r="B6" t="s">
        <v>33</v>
      </c>
    </row>
    <row r="10" spans="1:2" x14ac:dyDescent="0.25">
      <c r="A10" t="s">
        <v>35</v>
      </c>
    </row>
    <row r="29" spans="1:1" x14ac:dyDescent="0.25">
      <c r="A29" t="s">
        <v>36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12"/>
  <sheetViews>
    <sheetView showGridLines="0" tabSelected="1" workbookViewId="0">
      <selection activeCell="C8" sqref="C8"/>
    </sheetView>
  </sheetViews>
  <sheetFormatPr defaultRowHeight="15" x14ac:dyDescent="0.25"/>
  <cols>
    <col min="2" max="2" width="13.85546875" customWidth="1"/>
    <col min="3" max="8" width="9.140625" style="9"/>
  </cols>
  <sheetData>
    <row r="2" spans="2:8" x14ac:dyDescent="0.25">
      <c r="B2" s="2" t="s">
        <v>6</v>
      </c>
    </row>
    <row r="4" spans="2:8" x14ac:dyDescent="0.25">
      <c r="B4" s="4" t="s">
        <v>7</v>
      </c>
      <c r="C4" s="5" t="s">
        <v>8</v>
      </c>
      <c r="D4" s="5" t="s">
        <v>9</v>
      </c>
      <c r="E4" s="5" t="s">
        <v>10</v>
      </c>
      <c r="F4" s="5" t="s">
        <v>11</v>
      </c>
      <c r="G4" s="5" t="s">
        <v>12</v>
      </c>
      <c r="H4" s="5" t="s">
        <v>13</v>
      </c>
    </row>
    <row r="5" spans="2:8" x14ac:dyDescent="0.25">
      <c r="B5" s="6">
        <v>43617</v>
      </c>
      <c r="C5" s="10" t="s">
        <v>14</v>
      </c>
      <c r="D5" s="10" t="s">
        <v>15</v>
      </c>
      <c r="E5" s="10" t="s">
        <v>16</v>
      </c>
      <c r="F5" s="10">
        <v>95</v>
      </c>
      <c r="G5" s="10">
        <v>1.99</v>
      </c>
      <c r="H5" s="10">
        <v>189.05</v>
      </c>
    </row>
    <row r="6" spans="2:8" x14ac:dyDescent="0.25">
      <c r="B6" s="6">
        <v>43617</v>
      </c>
      <c r="C6" s="10" t="s">
        <v>14</v>
      </c>
      <c r="D6" s="10" t="s">
        <v>15</v>
      </c>
      <c r="E6" s="10" t="s">
        <v>16</v>
      </c>
      <c r="F6" s="10">
        <v>95</v>
      </c>
      <c r="G6" s="10">
        <v>1.99</v>
      </c>
      <c r="H6" s="10">
        <v>189.05</v>
      </c>
    </row>
    <row r="7" spans="2:8" x14ac:dyDescent="0.25">
      <c r="B7" s="6">
        <v>43619</v>
      </c>
      <c r="C7" s="10" t="s">
        <v>17</v>
      </c>
      <c r="D7" s="10" t="s">
        <v>18</v>
      </c>
      <c r="E7" s="10" t="s">
        <v>16</v>
      </c>
      <c r="F7" s="10">
        <v>36</v>
      </c>
      <c r="G7" s="10">
        <v>4.99</v>
      </c>
      <c r="H7" s="10">
        <v>179.64</v>
      </c>
    </row>
    <row r="8" spans="2:8" x14ac:dyDescent="0.25">
      <c r="B8" s="6">
        <v>43620</v>
      </c>
      <c r="C8" s="10" t="s">
        <v>17</v>
      </c>
      <c r="D8" s="10" t="s">
        <v>19</v>
      </c>
      <c r="E8" s="10" t="s">
        <v>20</v>
      </c>
      <c r="F8" s="10">
        <v>27</v>
      </c>
      <c r="G8" s="10">
        <v>19.989999999999998</v>
      </c>
      <c r="H8" s="10">
        <v>539.73</v>
      </c>
    </row>
    <row r="9" spans="2:8" x14ac:dyDescent="0.25">
      <c r="B9" s="11" t="s">
        <v>13</v>
      </c>
      <c r="C9" s="12">
        <f>SUBTOTAL(103,Table1[Region])</f>
        <v>4</v>
      </c>
      <c r="D9" s="13"/>
      <c r="E9" s="13"/>
      <c r="F9" s="13">
        <f>SUBTOTAL(104,Table1[Units])</f>
        <v>95</v>
      </c>
      <c r="G9" s="13">
        <f>SUBTOTAL(105,Table1[UnitCost])</f>
        <v>1.99</v>
      </c>
      <c r="H9" s="13">
        <f>SUBTOTAL(109,Table1[Total])</f>
        <v>1097.47</v>
      </c>
    </row>
    <row r="12" spans="2:8" s="14" customFormat="1" x14ac:dyDescent="0.25">
      <c r="C12" s="14" t="s">
        <v>30</v>
      </c>
      <c r="F12" s="14" t="s">
        <v>29</v>
      </c>
      <c r="G12" s="14" t="s">
        <v>32</v>
      </c>
      <c r="H12" s="14" t="s">
        <v>31</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vt:lpstr>
      <vt:lpstr>Q.2</vt:lpstr>
      <vt:lpstr>Q.3</vt:lpstr>
      <vt:lpstr>Q.4</vt:lpstr>
      <vt:lpstr>Q.5</vt:lpstr>
      <vt:lpstr>Q.6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2023-08-08T06:38:57Z</dcterms:modified>
</cp:coreProperties>
</file>