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0" windowWidth="25600" windowHeight="14880" tabRatio="500" firstSheet="1" activeTab="3"/>
  </bookViews>
  <sheets>
    <sheet name="Fall 2015 09.16" sheetId="4" r:id="rId1"/>
    <sheet name="Fall 2015 09.09" sheetId="1" r:id="rId2"/>
    <sheet name="Spring 2014 04.16" sheetId="5" r:id="rId3"/>
    <sheet name="Spring 2014 04.09" sheetId="6" r:id="rId4"/>
    <sheet name="Tournament Fall 2015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P2" i="6"/>
  <c r="Q2" i="6"/>
  <c r="N2" i="6"/>
  <c r="E7" i="6"/>
  <c r="F7" i="6"/>
  <c r="G7" i="6"/>
  <c r="H7" i="6"/>
  <c r="C7" i="6"/>
  <c r="O7" i="6"/>
  <c r="B7" i="6"/>
  <c r="J7" i="6"/>
  <c r="L7" i="6"/>
  <c r="P7" i="6"/>
  <c r="Q7" i="6"/>
  <c r="N7" i="6"/>
  <c r="K7" i="6"/>
  <c r="I7" i="6"/>
  <c r="D7" i="6"/>
  <c r="O6" i="6"/>
  <c r="P6" i="6"/>
  <c r="Q6" i="6"/>
  <c r="N6" i="6"/>
  <c r="O5" i="6"/>
  <c r="P5" i="6"/>
  <c r="Q5" i="6"/>
  <c r="N5" i="6"/>
  <c r="O4" i="6"/>
  <c r="P4" i="6"/>
  <c r="Q4" i="6"/>
  <c r="N4" i="6"/>
  <c r="O3" i="6"/>
  <c r="P3" i="6"/>
  <c r="Q3" i="6"/>
  <c r="N3" i="6"/>
  <c r="E6" i="5"/>
  <c r="F6" i="5"/>
  <c r="G6" i="5"/>
  <c r="H6" i="5"/>
  <c r="C6" i="5"/>
  <c r="O6" i="5"/>
  <c r="B6" i="5"/>
  <c r="J6" i="5"/>
  <c r="L6" i="5"/>
  <c r="P6" i="5"/>
  <c r="Q6" i="5"/>
  <c r="N6" i="5"/>
  <c r="K6" i="5"/>
  <c r="I6" i="5"/>
  <c r="D6" i="5"/>
  <c r="O5" i="5"/>
  <c r="P5" i="5"/>
  <c r="Q5" i="5"/>
  <c r="N5" i="5"/>
  <c r="O4" i="5"/>
  <c r="P4" i="5"/>
  <c r="Q4" i="5"/>
  <c r="N4" i="5"/>
  <c r="O3" i="5"/>
  <c r="P3" i="5"/>
  <c r="Q3" i="5"/>
  <c r="N3" i="5"/>
  <c r="O2" i="5"/>
  <c r="P2" i="5"/>
  <c r="Q2" i="5"/>
  <c r="N2" i="5"/>
  <c r="E6" i="4"/>
  <c r="F6" i="4"/>
  <c r="G6" i="4"/>
  <c r="H6" i="4"/>
  <c r="C6" i="4"/>
  <c r="O6" i="4"/>
  <c r="B6" i="4"/>
  <c r="J6" i="4"/>
  <c r="L6" i="4"/>
  <c r="P6" i="4"/>
  <c r="Q6" i="4"/>
  <c r="N6" i="4"/>
  <c r="K6" i="4"/>
  <c r="I6" i="4"/>
  <c r="D6" i="4"/>
  <c r="O5" i="4"/>
  <c r="P5" i="4"/>
  <c r="Q5" i="4"/>
  <c r="N5" i="4"/>
  <c r="O4" i="4"/>
  <c r="P4" i="4"/>
  <c r="Q4" i="4"/>
  <c r="N4" i="4"/>
  <c r="O3" i="4"/>
  <c r="P3" i="4"/>
  <c r="Q3" i="4"/>
  <c r="N3" i="4"/>
  <c r="O2" i="4"/>
  <c r="P2" i="4"/>
  <c r="Q2" i="4"/>
  <c r="N2" i="4"/>
  <c r="E6" i="1"/>
  <c r="F6" i="1"/>
  <c r="G6" i="1"/>
  <c r="H6" i="1"/>
  <c r="C6" i="1"/>
  <c r="O6" i="1"/>
  <c r="B6" i="1"/>
  <c r="J6" i="1"/>
  <c r="L6" i="1"/>
  <c r="P6" i="1"/>
  <c r="Q6" i="1"/>
  <c r="N6" i="1"/>
  <c r="K6" i="1"/>
  <c r="I6" i="1"/>
  <c r="D6" i="1"/>
  <c r="O5" i="1"/>
  <c r="P5" i="1"/>
  <c r="Q5" i="1"/>
  <c r="N5" i="1"/>
  <c r="O4" i="1"/>
  <c r="P4" i="1"/>
  <c r="Q4" i="1"/>
  <c r="N4" i="1"/>
  <c r="O3" i="1"/>
  <c r="P3" i="1"/>
  <c r="Q3" i="1"/>
  <c r="N3" i="1"/>
  <c r="O2" i="1"/>
  <c r="P2" i="1"/>
  <c r="Q2" i="1"/>
  <c r="N2" i="1"/>
  <c r="C2" i="2"/>
  <c r="C3" i="2"/>
  <c r="C4" i="2"/>
  <c r="C5" i="2"/>
  <c r="C6" i="2"/>
  <c r="C7" i="2"/>
  <c r="C8" i="2"/>
  <c r="C9" i="2"/>
  <c r="C10" i="2"/>
  <c r="C11" i="2"/>
  <c r="C12" i="2"/>
  <c r="C13" i="2"/>
  <c r="E2" i="2"/>
  <c r="E3" i="2"/>
  <c r="E4" i="2"/>
  <c r="E5" i="2"/>
  <c r="E6" i="2"/>
  <c r="E7" i="2"/>
  <c r="E8" i="2"/>
  <c r="E9" i="2"/>
  <c r="E10" i="2"/>
  <c r="E11" i="2"/>
  <c r="E12" i="2"/>
  <c r="E13" i="2"/>
  <c r="F4" i="2"/>
  <c r="F5" i="2"/>
  <c r="F13" i="2"/>
  <c r="G9" i="2"/>
  <c r="G10" i="2"/>
  <c r="G13" i="2"/>
  <c r="H2" i="2"/>
  <c r="H4" i="2"/>
  <c r="H13" i="2"/>
  <c r="P13" i="2"/>
  <c r="B2" i="2"/>
  <c r="B3" i="2"/>
  <c r="B4" i="2"/>
  <c r="B5" i="2"/>
  <c r="B6" i="2"/>
  <c r="B7" i="2"/>
  <c r="B8" i="2"/>
  <c r="B9" i="2"/>
  <c r="B10" i="2"/>
  <c r="B11" i="2"/>
  <c r="B12" i="2"/>
  <c r="B13" i="2"/>
  <c r="J2" i="2"/>
  <c r="J3" i="2"/>
  <c r="J13" i="2"/>
  <c r="L5" i="2"/>
  <c r="L10" i="2"/>
  <c r="L13" i="2"/>
  <c r="O13" i="2"/>
  <c r="Q13" i="2"/>
  <c r="N13" i="2"/>
  <c r="K5" i="2"/>
  <c r="K11" i="2"/>
  <c r="K13" i="2"/>
  <c r="I2" i="2"/>
  <c r="I4" i="2"/>
  <c r="I5" i="2"/>
  <c r="I6" i="2"/>
  <c r="I10" i="2"/>
  <c r="I11" i="2"/>
  <c r="I12" i="2"/>
  <c r="I13" i="2"/>
  <c r="D2" i="2"/>
  <c r="D3" i="2"/>
  <c r="D4" i="2"/>
  <c r="D7" i="2"/>
  <c r="D8" i="2"/>
  <c r="D9" i="2"/>
  <c r="D10" i="2"/>
  <c r="D11" i="2"/>
  <c r="D13" i="2"/>
  <c r="P12" i="2"/>
  <c r="O12" i="2"/>
  <c r="Q12" i="2"/>
  <c r="N12" i="2"/>
  <c r="P11" i="2"/>
  <c r="O11" i="2"/>
  <c r="Q11" i="2"/>
  <c r="N11" i="2"/>
  <c r="P10" i="2"/>
  <c r="O10" i="2"/>
  <c r="Q10" i="2"/>
  <c r="N10" i="2"/>
  <c r="P9" i="2"/>
  <c r="O9" i="2"/>
  <c r="Q9" i="2"/>
  <c r="N9" i="2"/>
  <c r="P8" i="2"/>
  <c r="O8" i="2"/>
  <c r="Q8" i="2"/>
  <c r="N8" i="2"/>
  <c r="P7" i="2"/>
  <c r="O7" i="2"/>
  <c r="Q7" i="2"/>
  <c r="N7" i="2"/>
  <c r="P6" i="2"/>
  <c r="O6" i="2"/>
  <c r="Q6" i="2"/>
  <c r="N6" i="2"/>
  <c r="P5" i="2"/>
  <c r="O5" i="2"/>
  <c r="Q5" i="2"/>
  <c r="N5" i="2"/>
  <c r="P4" i="2"/>
  <c r="O4" i="2"/>
  <c r="Q4" i="2"/>
  <c r="N4" i="2"/>
  <c r="P3" i="2"/>
  <c r="O3" i="2"/>
  <c r="Q3" i="2"/>
  <c r="N3" i="2"/>
  <c r="P2" i="2"/>
  <c r="O2" i="2"/>
  <c r="Q2" i="2"/>
  <c r="N2" i="2"/>
</calcChain>
</file>

<file path=xl/sharedStrings.xml><?xml version="1.0" encoding="utf-8"?>
<sst xmlns="http://schemas.openxmlformats.org/spreadsheetml/2006/main" count="113" uniqueCount="29">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</sst>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1" fillId="0" borderId="1" xfId="0" applyNumberFormat="1" applyFont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D3" sqref="D3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14</v>
      </c>
      <c r="P1" s="2" t="s">
        <v>13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 t="shared" ref="O2:O5" si="1">IF(C2,((E2-F2-G2-H2)+(2*F2)+(3*G2)+(4*H2))/C2,)</f>
        <v>1.5</v>
      </c>
      <c r="P2" s="6">
        <f t="shared" ref="P2:P6" si="2">IF(B2,(E2+J2)/(C2+J2+L2),)</f>
        <v>0.8</v>
      </c>
      <c r="Q2" s="6">
        <f t="shared" ref="Q2:Q6" si="3">IF(O2,O2+P2,)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 t="shared" si="1"/>
        <v>1.4</v>
      </c>
      <c r="P3" s="6">
        <f t="shared" si="2"/>
        <v>0.8</v>
      </c>
      <c r="Q3" s="6">
        <f t="shared" si="3"/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 t="shared" si="1"/>
        <v>1.75</v>
      </c>
      <c r="P4" s="6">
        <f t="shared" si="2"/>
        <v>0.8</v>
      </c>
      <c r="Q4" s="6">
        <f t="shared" si="3"/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 t="shared" si="1"/>
        <v>1.6</v>
      </c>
      <c r="P5" s="6">
        <f t="shared" si="2"/>
        <v>0.8</v>
      </c>
      <c r="Q5" s="6">
        <f t="shared" si="3"/>
        <v>2.4000000000000004</v>
      </c>
    </row>
    <row r="6" spans="1:18" ht="15.75" customHeight="1">
      <c r="A6" s="2" t="s">
        <v>28</v>
      </c>
      <c r="B6" s="2">
        <f t="shared" ref="B6:L6" si="4">SUM(B2:B5)</f>
        <v>20</v>
      </c>
      <c r="C6" s="2">
        <f t="shared" si="4"/>
        <v>18</v>
      </c>
      <c r="D6" s="2">
        <f t="shared" si="4"/>
        <v>14</v>
      </c>
      <c r="E6" s="2">
        <f t="shared" si="4"/>
        <v>14</v>
      </c>
      <c r="F6" s="2">
        <f t="shared" si="4"/>
        <v>6</v>
      </c>
      <c r="G6" s="2">
        <f t="shared" si="4"/>
        <v>4</v>
      </c>
      <c r="H6" s="2">
        <f t="shared" si="4"/>
        <v>0</v>
      </c>
      <c r="I6" s="2">
        <f t="shared" si="4"/>
        <v>13</v>
      </c>
      <c r="J6" s="2">
        <f t="shared" si="4"/>
        <v>2</v>
      </c>
      <c r="K6" s="2">
        <f t="shared" si="4"/>
        <v>0</v>
      </c>
      <c r="L6" s="2">
        <f t="shared" si="4"/>
        <v>0</v>
      </c>
      <c r="M6" s="5"/>
      <c r="N6" s="7">
        <f>E6/C6</f>
        <v>0.77777777777777779</v>
      </c>
      <c r="O6" s="7">
        <f>((E6-F6-G6-H6)+(2*F6)+(3*G6)+(4*H6))/C6</f>
        <v>1.5555555555555556</v>
      </c>
      <c r="P6" s="7">
        <f t="shared" si="2"/>
        <v>0.8</v>
      </c>
      <c r="Q6" s="7">
        <f t="shared" si="3"/>
        <v>2.3555555555555556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E2" sqref="E2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14</v>
      </c>
      <c r="P1" s="2" t="s">
        <v>13</v>
      </c>
      <c r="Q1" s="2" t="s">
        <v>15</v>
      </c>
      <c r="R1" s="4"/>
    </row>
    <row r="2" spans="1:18" ht="15.75" customHeight="1">
      <c r="A2" s="5" t="s">
        <v>16</v>
      </c>
      <c r="B2" s="5">
        <v>4</v>
      </c>
      <c r="C2" s="5">
        <v>3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0.66666666666666663</v>
      </c>
      <c r="O2" s="6">
        <f t="shared" ref="O2:O5" si="1">IF(C2,((E2-F2-G2-H2)+(2*F2)+(3*G2)+(4*H2))/C2,)</f>
        <v>0.66666666666666663</v>
      </c>
      <c r="P2" s="6">
        <f t="shared" ref="P2:P6" si="2">IF(B2,(E2+J2)/(C2+J2+L2),)</f>
        <v>0.75</v>
      </c>
      <c r="Q2" s="6">
        <f t="shared" ref="Q2:Q6" si="3">IF(O2,O2+P2,)</f>
        <v>1.4166666666666665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 t="shared" si="1"/>
        <v>1.4</v>
      </c>
      <c r="P3" s="6">
        <f t="shared" si="2"/>
        <v>0.8</v>
      </c>
      <c r="Q3" s="6">
        <f t="shared" si="3"/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 t="shared" si="1"/>
        <v>1.75</v>
      </c>
      <c r="P4" s="6">
        <f t="shared" si="2"/>
        <v>0.8</v>
      </c>
      <c r="Q4" s="6">
        <f t="shared" si="3"/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 t="shared" si="1"/>
        <v>1.6</v>
      </c>
      <c r="P5" s="6">
        <f t="shared" si="2"/>
        <v>0.8</v>
      </c>
      <c r="Q5" s="6">
        <f t="shared" si="3"/>
        <v>2.4000000000000004</v>
      </c>
    </row>
    <row r="6" spans="1:18" ht="15.75" customHeight="1">
      <c r="A6" s="2" t="s">
        <v>28</v>
      </c>
      <c r="B6" s="2">
        <f t="shared" ref="B6:L6" si="4">SUM(B2:B5)</f>
        <v>19</v>
      </c>
      <c r="C6" s="2">
        <f t="shared" si="4"/>
        <v>17</v>
      </c>
      <c r="D6" s="2">
        <f t="shared" si="4"/>
        <v>12</v>
      </c>
      <c r="E6" s="2">
        <f t="shared" si="4"/>
        <v>13</v>
      </c>
      <c r="F6" s="2">
        <f t="shared" si="4"/>
        <v>5</v>
      </c>
      <c r="G6" s="2">
        <f t="shared" si="4"/>
        <v>3</v>
      </c>
      <c r="H6" s="2">
        <f t="shared" si="4"/>
        <v>0</v>
      </c>
      <c r="I6" s="2">
        <f t="shared" si="4"/>
        <v>12</v>
      </c>
      <c r="J6" s="2">
        <f t="shared" si="4"/>
        <v>2</v>
      </c>
      <c r="K6" s="2">
        <f t="shared" si="4"/>
        <v>0</v>
      </c>
      <c r="L6" s="2">
        <f t="shared" si="4"/>
        <v>0</v>
      </c>
      <c r="M6" s="5"/>
      <c r="N6" s="7">
        <f>E6/C6</f>
        <v>0.76470588235294112</v>
      </c>
      <c r="O6" s="7">
        <f>((E6-F6-G6-H6)+(2*F6)+(3*G6)+(4*H6))/C6</f>
        <v>1.411764705882353</v>
      </c>
      <c r="P6" s="7">
        <f t="shared" si="2"/>
        <v>0.78947368421052633</v>
      </c>
      <c r="Q6" s="7">
        <f t="shared" si="3"/>
        <v>2.2012383900928794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I6" sqref="I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14</v>
      </c>
      <c r="P1" s="2" t="s">
        <v>13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 t="shared" ref="O2:O5" si="1">IF(C2,((E2-F2-G2-H2)+(2*F2)+(3*G2)+(4*H2))/C2,)</f>
        <v>1.5</v>
      </c>
      <c r="P2" s="6">
        <f t="shared" ref="P2:P6" si="2">IF(B2,(E2+J2)/(C2+J2+L2),)</f>
        <v>0.8</v>
      </c>
      <c r="Q2" s="6">
        <f t="shared" ref="Q2:Q6" si="3">IF(O2,O2+P2,)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 t="shared" si="1"/>
        <v>1.4</v>
      </c>
      <c r="P3" s="6">
        <f t="shared" si="2"/>
        <v>0.8</v>
      </c>
      <c r="Q3" s="6">
        <f t="shared" si="3"/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 t="shared" si="1"/>
        <v>1.75</v>
      </c>
      <c r="P4" s="6">
        <f t="shared" si="2"/>
        <v>0.8</v>
      </c>
      <c r="Q4" s="6">
        <f t="shared" si="3"/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 t="shared" si="1"/>
        <v>1.6</v>
      </c>
      <c r="P5" s="6">
        <f t="shared" si="2"/>
        <v>0.8</v>
      </c>
      <c r="Q5" s="6">
        <f t="shared" si="3"/>
        <v>2.4000000000000004</v>
      </c>
    </row>
    <row r="6" spans="1:18" ht="15.75" customHeight="1">
      <c r="A6" s="2" t="s">
        <v>28</v>
      </c>
      <c r="B6" s="2">
        <f t="shared" ref="B6:L6" si="4">SUM(B2:B5)</f>
        <v>20</v>
      </c>
      <c r="C6" s="2">
        <f t="shared" si="4"/>
        <v>18</v>
      </c>
      <c r="D6" s="2">
        <f t="shared" si="4"/>
        <v>14</v>
      </c>
      <c r="E6" s="2">
        <f t="shared" si="4"/>
        <v>14</v>
      </c>
      <c r="F6" s="2">
        <f t="shared" si="4"/>
        <v>6</v>
      </c>
      <c r="G6" s="2">
        <f t="shared" si="4"/>
        <v>4</v>
      </c>
      <c r="H6" s="2">
        <f t="shared" si="4"/>
        <v>0</v>
      </c>
      <c r="I6" s="2">
        <f t="shared" si="4"/>
        <v>12</v>
      </c>
      <c r="J6" s="2">
        <f t="shared" si="4"/>
        <v>2</v>
      </c>
      <c r="K6" s="2">
        <f t="shared" si="4"/>
        <v>0</v>
      </c>
      <c r="L6" s="2">
        <f t="shared" si="4"/>
        <v>0</v>
      </c>
      <c r="M6" s="5"/>
      <c r="N6" s="7">
        <f>E6/C6</f>
        <v>0.77777777777777779</v>
      </c>
      <c r="O6" s="7">
        <f>((E6-F6-G6-H6)+(2*F6)+(3*G6)+(4*H6))/C6</f>
        <v>1.5555555555555556</v>
      </c>
      <c r="P6" s="7">
        <f t="shared" si="2"/>
        <v>0.8</v>
      </c>
      <c r="Q6" s="7">
        <f t="shared" si="3"/>
        <v>2.3555555555555556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A2" sqref="A2:XFD2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14</v>
      </c>
      <c r="P1" s="2" t="s">
        <v>13</v>
      </c>
      <c r="Q1" s="2" t="s">
        <v>15</v>
      </c>
      <c r="R1" s="4"/>
    </row>
    <row r="2" spans="1:18" ht="15.75" customHeight="1">
      <c r="A2" s="5" t="s">
        <v>23</v>
      </c>
      <c r="B2" s="5">
        <v>5</v>
      </c>
      <c r="C2" s="5">
        <v>4</v>
      </c>
      <c r="D2" s="5">
        <v>3</v>
      </c>
      <c r="E2" s="5">
        <v>3</v>
      </c>
      <c r="F2" s="5">
        <v>0</v>
      </c>
      <c r="G2" s="5">
        <v>2</v>
      </c>
      <c r="H2" s="5">
        <v>0</v>
      </c>
      <c r="I2" s="5">
        <v>3</v>
      </c>
      <c r="J2" s="5">
        <v>1</v>
      </c>
      <c r="K2" s="5">
        <v>0</v>
      </c>
      <c r="L2" s="5">
        <v>0</v>
      </c>
      <c r="M2" s="5"/>
      <c r="N2" s="6">
        <f t="shared" ref="N2" si="0">IF(C2,E2/C2,)</f>
        <v>0.75</v>
      </c>
      <c r="O2" s="6">
        <f t="shared" ref="O2" si="1">IF(C2,((E2-F2-G2-H2)+(2*F2)+(3*G2)+(4*H2))/C2,)</f>
        <v>1.75</v>
      </c>
      <c r="P2" s="6">
        <f t="shared" ref="P2" si="2">IF(B2,(E2+J2)/(C2+J2+L2),)</f>
        <v>0.8</v>
      </c>
      <c r="Q2" s="6">
        <f t="shared" ref="Q2" si="3">IF(O2,O2+P2,)</f>
        <v>2.5499999999999998</v>
      </c>
    </row>
    <row r="3" spans="1:18" ht="15.75" customHeight="1">
      <c r="A3" s="5" t="s">
        <v>16</v>
      </c>
      <c r="B3" s="5">
        <v>5</v>
      </c>
      <c r="C3" s="5">
        <v>4</v>
      </c>
      <c r="D3" s="5">
        <v>4</v>
      </c>
      <c r="E3" s="5">
        <v>3</v>
      </c>
      <c r="F3" s="5">
        <v>1</v>
      </c>
      <c r="G3" s="5">
        <v>1</v>
      </c>
      <c r="H3" s="5">
        <v>0</v>
      </c>
      <c r="I3" s="5">
        <v>1</v>
      </c>
      <c r="J3" s="5">
        <v>1</v>
      </c>
      <c r="K3" s="5">
        <v>0</v>
      </c>
      <c r="L3" s="5">
        <v>0</v>
      </c>
      <c r="M3" s="5"/>
      <c r="N3" s="6">
        <f t="shared" ref="N3:N6" si="4">IF(C3,E3/C3,)</f>
        <v>0.75</v>
      </c>
      <c r="O3" s="6">
        <f t="shared" ref="O3:O6" si="5">IF(C3,((E3-F3-G3-H3)+(2*F3)+(3*G3)+(4*H3))/C3,)</f>
        <v>1.5</v>
      </c>
      <c r="P3" s="6">
        <f t="shared" ref="P3:P7" si="6">IF(B3,(E3+J3)/(C3+J3+L3),)</f>
        <v>0.8</v>
      </c>
      <c r="Q3" s="6">
        <f t="shared" ref="Q3:Q7" si="7">IF(O3,O3+P3,)</f>
        <v>2.2999999999999998</v>
      </c>
    </row>
    <row r="4" spans="1:18" ht="15.75" customHeight="1">
      <c r="A4" s="5" t="s">
        <v>18</v>
      </c>
      <c r="B4" s="5">
        <v>5</v>
      </c>
      <c r="C4" s="5">
        <v>5</v>
      </c>
      <c r="D4" s="5">
        <v>4</v>
      </c>
      <c r="E4" s="5">
        <v>4</v>
      </c>
      <c r="F4" s="5">
        <v>3</v>
      </c>
      <c r="G4" s="5">
        <v>0</v>
      </c>
      <c r="H4" s="5">
        <v>0</v>
      </c>
      <c r="I4" s="5">
        <v>3</v>
      </c>
      <c r="J4" s="5">
        <v>0</v>
      </c>
      <c r="K4" s="5">
        <v>0</v>
      </c>
      <c r="L4" s="5">
        <v>0</v>
      </c>
      <c r="M4" s="5"/>
      <c r="N4" s="6">
        <f t="shared" si="4"/>
        <v>0.8</v>
      </c>
      <c r="O4" s="6">
        <f t="shared" si="5"/>
        <v>1.4</v>
      </c>
      <c r="P4" s="6">
        <f t="shared" si="6"/>
        <v>0.8</v>
      </c>
      <c r="Q4" s="6">
        <f t="shared" si="7"/>
        <v>2.2000000000000002</v>
      </c>
    </row>
    <row r="5" spans="1:18" ht="15.75" customHeight="1">
      <c r="A5" s="5" t="s">
        <v>23</v>
      </c>
      <c r="B5" s="5">
        <v>5</v>
      </c>
      <c r="C5" s="5">
        <v>4</v>
      </c>
      <c r="D5" s="5">
        <v>3</v>
      </c>
      <c r="E5" s="5">
        <v>3</v>
      </c>
      <c r="F5" s="5">
        <v>0</v>
      </c>
      <c r="G5" s="5">
        <v>2</v>
      </c>
      <c r="H5" s="5">
        <v>0</v>
      </c>
      <c r="I5" s="5">
        <v>3</v>
      </c>
      <c r="J5" s="5">
        <v>1</v>
      </c>
      <c r="K5" s="5">
        <v>0</v>
      </c>
      <c r="L5" s="5">
        <v>0</v>
      </c>
      <c r="M5" s="5"/>
      <c r="N5" s="6">
        <f t="shared" si="4"/>
        <v>0.75</v>
      </c>
      <c r="O5" s="6">
        <f t="shared" si="5"/>
        <v>1.75</v>
      </c>
      <c r="P5" s="6">
        <f t="shared" si="6"/>
        <v>0.8</v>
      </c>
      <c r="Q5" s="6">
        <f t="shared" si="7"/>
        <v>2.5499999999999998</v>
      </c>
    </row>
    <row r="6" spans="1:18" ht="15.75" customHeight="1">
      <c r="A6" s="5" t="s">
        <v>21</v>
      </c>
      <c r="B6" s="5">
        <v>5</v>
      </c>
      <c r="C6" s="5">
        <v>5</v>
      </c>
      <c r="D6" s="5">
        <v>3</v>
      </c>
      <c r="E6" s="5">
        <v>4</v>
      </c>
      <c r="F6" s="5">
        <v>2</v>
      </c>
      <c r="G6" s="5">
        <v>1</v>
      </c>
      <c r="H6" s="5">
        <v>0</v>
      </c>
      <c r="I6" s="5">
        <v>4</v>
      </c>
      <c r="J6" s="5">
        <v>0</v>
      </c>
      <c r="K6" s="5">
        <v>0</v>
      </c>
      <c r="L6" s="5">
        <v>0</v>
      </c>
      <c r="M6" s="5"/>
      <c r="N6" s="6">
        <f t="shared" si="4"/>
        <v>0.8</v>
      </c>
      <c r="O6" s="6">
        <f t="shared" si="5"/>
        <v>1.6</v>
      </c>
      <c r="P6" s="6">
        <f t="shared" si="6"/>
        <v>0.8</v>
      </c>
      <c r="Q6" s="6">
        <f t="shared" si="7"/>
        <v>2.4000000000000004</v>
      </c>
    </row>
    <row r="7" spans="1:18" ht="15.75" customHeight="1">
      <c r="A7" s="2" t="s">
        <v>28</v>
      </c>
      <c r="B7" s="2">
        <f t="shared" ref="B7:L7" si="8">SUM(B3:B6)</f>
        <v>20</v>
      </c>
      <c r="C7" s="2">
        <f t="shared" si="8"/>
        <v>18</v>
      </c>
      <c r="D7" s="2">
        <f t="shared" si="8"/>
        <v>14</v>
      </c>
      <c r="E7" s="2">
        <f t="shared" si="8"/>
        <v>14</v>
      </c>
      <c r="F7" s="2">
        <f t="shared" si="8"/>
        <v>6</v>
      </c>
      <c r="G7" s="2">
        <f t="shared" si="8"/>
        <v>4</v>
      </c>
      <c r="H7" s="2">
        <f t="shared" si="8"/>
        <v>0</v>
      </c>
      <c r="I7" s="2">
        <f t="shared" si="8"/>
        <v>11</v>
      </c>
      <c r="J7" s="2">
        <f t="shared" si="8"/>
        <v>2</v>
      </c>
      <c r="K7" s="2">
        <f t="shared" si="8"/>
        <v>0</v>
      </c>
      <c r="L7" s="2">
        <f t="shared" si="8"/>
        <v>0</v>
      </c>
      <c r="M7" s="5"/>
      <c r="N7" s="7">
        <f>E7/C7</f>
        <v>0.77777777777777779</v>
      </c>
      <c r="O7" s="7">
        <f>((E7-F7-G7-H7)+(2*F7)+(3*G7)+(4*H7))/C7</f>
        <v>1.5555555555555556</v>
      </c>
      <c r="P7" s="7">
        <f t="shared" si="6"/>
        <v>0.8</v>
      </c>
      <c r="Q7" s="7">
        <f t="shared" si="7"/>
        <v>2.3555555555555556</v>
      </c>
    </row>
    <row r="11" spans="1:18" ht="15.75" customHeight="1">
      <c r="N11" s="4"/>
    </row>
    <row r="12" spans="1:18" ht="15.75" customHeight="1">
      <c r="G1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>
      <c r="A2" s="3" t="s">
        <v>16</v>
      </c>
      <c r="B2" s="3">
        <f>4+3+4</f>
        <v>11</v>
      </c>
      <c r="C2" s="3">
        <f>4+3+3</f>
        <v>10</v>
      </c>
      <c r="D2" s="3">
        <f>1+1+2</f>
        <v>4</v>
      </c>
      <c r="E2" s="3">
        <f>2+2+3</f>
        <v>7</v>
      </c>
      <c r="F2" s="3">
        <v>0</v>
      </c>
      <c r="G2" s="3">
        <v>0</v>
      </c>
      <c r="H2" s="3">
        <f>1</f>
        <v>1</v>
      </c>
      <c r="I2" s="3">
        <f>2+1</f>
        <v>3</v>
      </c>
      <c r="J2" s="3">
        <f>1</f>
        <v>1</v>
      </c>
      <c r="K2" s="3">
        <v>0</v>
      </c>
      <c r="L2" s="3">
        <v>0</v>
      </c>
      <c r="M2" s="5"/>
      <c r="N2" s="6">
        <f t="shared" ref="N2:N13" si="0">IF(C2,E2/C2,)</f>
        <v>0.7</v>
      </c>
      <c r="O2" s="6">
        <f t="shared" ref="O2:O13" si="1">IF(B2,(E2+J2)/(C2+J2+L2),)</f>
        <v>0.72727272727272729</v>
      </c>
      <c r="P2" s="6">
        <f t="shared" ref="P2:P13" si="2">IF(C2,((E2-F2-G2-H2)+(2*F2)+(3*G2)+(4*H2))/C2,)</f>
        <v>1</v>
      </c>
      <c r="Q2" s="6">
        <f t="shared" ref="Q2:Q13" si="3">IF(P2,P2+O2,)</f>
        <v>1.7272727272727273</v>
      </c>
    </row>
    <row r="3" spans="1:17" ht="15.75" customHeight="1">
      <c r="A3" s="3" t="s">
        <v>17</v>
      </c>
      <c r="B3" s="3">
        <f>3+3+4</f>
        <v>10</v>
      </c>
      <c r="C3" s="3">
        <f>3+2+3</f>
        <v>8</v>
      </c>
      <c r="D3" s="3">
        <f>1+2+1</f>
        <v>4</v>
      </c>
      <c r="E3" s="3">
        <f>2+2+1</f>
        <v>5</v>
      </c>
      <c r="F3" s="3">
        <v>0</v>
      </c>
      <c r="G3" s="3">
        <v>0</v>
      </c>
      <c r="H3" s="3">
        <v>0</v>
      </c>
      <c r="I3" s="3">
        <v>0</v>
      </c>
      <c r="J3" s="3">
        <f>1+1</f>
        <v>2</v>
      </c>
      <c r="K3" s="3">
        <v>0</v>
      </c>
      <c r="L3" s="3">
        <v>0</v>
      </c>
      <c r="M3" s="5"/>
      <c r="N3" s="6">
        <f t="shared" si="0"/>
        <v>0.625</v>
      </c>
      <c r="O3" s="6">
        <f t="shared" si="1"/>
        <v>0.7</v>
      </c>
      <c r="P3" s="6">
        <f t="shared" si="2"/>
        <v>0.625</v>
      </c>
      <c r="Q3" s="6">
        <f t="shared" si="3"/>
        <v>1.325</v>
      </c>
    </row>
    <row r="4" spans="1:17" ht="15.75" customHeight="1">
      <c r="A4" s="3" t="s">
        <v>18</v>
      </c>
      <c r="B4" s="3">
        <f t="shared" ref="B4:C4" si="4">3+3+3</f>
        <v>9</v>
      </c>
      <c r="C4" s="3">
        <f t="shared" si="4"/>
        <v>9</v>
      </c>
      <c r="D4" s="3">
        <f>1+1</f>
        <v>2</v>
      </c>
      <c r="E4" s="3">
        <f>2+2+3</f>
        <v>7</v>
      </c>
      <c r="F4" s="3">
        <f t="shared" ref="F4:F5" si="5">1</f>
        <v>1</v>
      </c>
      <c r="G4" s="3">
        <v>0</v>
      </c>
      <c r="H4" s="3">
        <f>1</f>
        <v>1</v>
      </c>
      <c r="I4" s="3">
        <f>3+2</f>
        <v>5</v>
      </c>
      <c r="J4" s="3">
        <v>0</v>
      </c>
      <c r="K4" s="3">
        <v>0</v>
      </c>
      <c r="L4" s="3">
        <v>0</v>
      </c>
      <c r="M4" s="5"/>
      <c r="N4" s="6">
        <f t="shared" si="0"/>
        <v>0.77777777777777779</v>
      </c>
      <c r="O4" s="6">
        <f t="shared" si="1"/>
        <v>0.77777777777777779</v>
      </c>
      <c r="P4" s="6">
        <f t="shared" si="2"/>
        <v>1.2222222222222223</v>
      </c>
      <c r="Q4" s="6">
        <f t="shared" si="3"/>
        <v>2</v>
      </c>
    </row>
    <row r="5" spans="1:17" ht="15.75" customHeight="1">
      <c r="A5" s="3" t="s">
        <v>19</v>
      </c>
      <c r="B5" s="3">
        <f>4+3+4</f>
        <v>11</v>
      </c>
      <c r="C5" s="3">
        <f>4+3+3</f>
        <v>10</v>
      </c>
      <c r="D5" s="3">
        <v>0</v>
      </c>
      <c r="E5" s="3">
        <f>1+1+2</f>
        <v>4</v>
      </c>
      <c r="F5" s="3">
        <f t="shared" si="5"/>
        <v>1</v>
      </c>
      <c r="G5" s="3">
        <v>0</v>
      </c>
      <c r="H5" s="3">
        <v>0</v>
      </c>
      <c r="I5" s="3">
        <f t="shared" ref="I5:I6" si="6">1+1</f>
        <v>2</v>
      </c>
      <c r="J5" s="3">
        <v>0</v>
      </c>
      <c r="K5" s="3">
        <f t="shared" ref="K5:L5" si="7">1</f>
        <v>1</v>
      </c>
      <c r="L5" s="3">
        <f t="shared" si="7"/>
        <v>1</v>
      </c>
      <c r="M5" s="5"/>
      <c r="N5" s="6">
        <f t="shared" si="0"/>
        <v>0.4</v>
      </c>
      <c r="O5" s="6">
        <f t="shared" si="1"/>
        <v>0.36363636363636365</v>
      </c>
      <c r="P5" s="6">
        <f t="shared" si="2"/>
        <v>0.5</v>
      </c>
      <c r="Q5" s="6">
        <f t="shared" si="3"/>
        <v>0.86363636363636365</v>
      </c>
    </row>
    <row r="6" spans="1:17" ht="15.75" customHeight="1">
      <c r="A6" s="3" t="s">
        <v>20</v>
      </c>
      <c r="B6" s="3">
        <f t="shared" ref="B6:C6" si="8">3+3+4</f>
        <v>10</v>
      </c>
      <c r="C6" s="3">
        <f t="shared" si="8"/>
        <v>10</v>
      </c>
      <c r="D6" s="3">
        <v>0</v>
      </c>
      <c r="E6" s="3">
        <f>2+2</f>
        <v>4</v>
      </c>
      <c r="F6" s="3">
        <v>0</v>
      </c>
      <c r="G6" s="3">
        <v>0</v>
      </c>
      <c r="H6" s="3">
        <v>0</v>
      </c>
      <c r="I6" s="3">
        <f t="shared" si="6"/>
        <v>2</v>
      </c>
      <c r="J6" s="3">
        <v>0</v>
      </c>
      <c r="K6" s="3">
        <v>0</v>
      </c>
      <c r="L6" s="3">
        <v>0</v>
      </c>
      <c r="M6" s="5"/>
      <c r="N6" s="6">
        <f t="shared" si="0"/>
        <v>0.4</v>
      </c>
      <c r="O6" s="6">
        <f t="shared" si="1"/>
        <v>0.4</v>
      </c>
      <c r="P6" s="6">
        <f t="shared" si="2"/>
        <v>0.4</v>
      </c>
      <c r="Q6" s="6">
        <f t="shared" si="3"/>
        <v>0.8</v>
      </c>
    </row>
    <row r="7" spans="1:17" ht="15.75" customHeight="1">
      <c r="A7" s="3" t="s">
        <v>21</v>
      </c>
      <c r="B7" s="3">
        <f t="shared" ref="B7:C7" si="9">3+3+3</f>
        <v>9</v>
      </c>
      <c r="C7" s="3">
        <f t="shared" si="9"/>
        <v>9</v>
      </c>
      <c r="D7" s="3">
        <f>2</f>
        <v>2</v>
      </c>
      <c r="E7" s="3">
        <f>1+2</f>
        <v>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5"/>
      <c r="N7" s="6">
        <f t="shared" si="0"/>
        <v>0.33333333333333331</v>
      </c>
      <c r="O7" s="6">
        <f t="shared" si="1"/>
        <v>0.33333333333333331</v>
      </c>
      <c r="P7" s="6">
        <f t="shared" si="2"/>
        <v>0.33333333333333331</v>
      </c>
      <c r="Q7" s="6">
        <f t="shared" si="3"/>
        <v>0.66666666666666663</v>
      </c>
    </row>
    <row r="8" spans="1:17" ht="15.75" customHeight="1">
      <c r="A8" s="3" t="s">
        <v>22</v>
      </c>
      <c r="B8" s="3">
        <f t="shared" ref="B8:C8" si="10">3+3+3</f>
        <v>9</v>
      </c>
      <c r="C8" s="3">
        <f t="shared" si="10"/>
        <v>9</v>
      </c>
      <c r="D8" s="3">
        <f>1</f>
        <v>1</v>
      </c>
      <c r="E8" s="3">
        <f>3+2+1</f>
        <v>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5"/>
      <c r="N8" s="6">
        <f t="shared" si="0"/>
        <v>0.66666666666666663</v>
      </c>
      <c r="O8" s="6">
        <f t="shared" si="1"/>
        <v>0.66666666666666663</v>
      </c>
      <c r="P8" s="6">
        <f t="shared" si="2"/>
        <v>0.66666666666666663</v>
      </c>
      <c r="Q8" s="6">
        <f t="shared" si="3"/>
        <v>1.3333333333333333</v>
      </c>
    </row>
    <row r="9" spans="1:17" ht="15.75" customHeight="1">
      <c r="A9" s="3" t="s">
        <v>24</v>
      </c>
      <c r="B9" s="3">
        <f t="shared" ref="B9:C9" si="11">4+3+3</f>
        <v>10</v>
      </c>
      <c r="C9" s="3">
        <f t="shared" si="11"/>
        <v>10</v>
      </c>
      <c r="D9" s="3">
        <f t="shared" ref="D9:D10" si="12">1+1</f>
        <v>2</v>
      </c>
      <c r="E9" s="3">
        <f>2+3+1</f>
        <v>6</v>
      </c>
      <c r="F9" s="3">
        <v>0</v>
      </c>
      <c r="G9" s="3">
        <f t="shared" ref="G9:G10" si="13">1</f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5"/>
      <c r="N9" s="6">
        <f t="shared" si="0"/>
        <v>0.6</v>
      </c>
      <c r="O9" s="6">
        <f t="shared" si="1"/>
        <v>0.6</v>
      </c>
      <c r="P9" s="6">
        <f t="shared" si="2"/>
        <v>0.8</v>
      </c>
      <c r="Q9" s="6">
        <f t="shared" si="3"/>
        <v>1.4</v>
      </c>
    </row>
    <row r="10" spans="1:17" ht="15.75" customHeight="1">
      <c r="A10" s="3" t="s">
        <v>25</v>
      </c>
      <c r="B10" s="3">
        <f t="shared" ref="B10:B11" si="14">3+3+3</f>
        <v>9</v>
      </c>
      <c r="C10" s="3">
        <f>3+1+3</f>
        <v>7</v>
      </c>
      <c r="D10" s="3">
        <f t="shared" si="12"/>
        <v>2</v>
      </c>
      <c r="E10" s="3">
        <f>1+1+2</f>
        <v>4</v>
      </c>
      <c r="F10" s="3">
        <v>0</v>
      </c>
      <c r="G10" s="3">
        <f t="shared" si="13"/>
        <v>1</v>
      </c>
      <c r="H10" s="3">
        <v>0</v>
      </c>
      <c r="I10" s="3">
        <f>3+1</f>
        <v>4</v>
      </c>
      <c r="J10" s="3">
        <v>0</v>
      </c>
      <c r="K10" s="3">
        <v>0</v>
      </c>
      <c r="L10" s="3">
        <f>2</f>
        <v>2</v>
      </c>
      <c r="M10" s="5"/>
      <c r="N10" s="6">
        <f t="shared" si="0"/>
        <v>0.5714285714285714</v>
      </c>
      <c r="O10" s="6">
        <f t="shared" si="1"/>
        <v>0.44444444444444442</v>
      </c>
      <c r="P10" s="6">
        <f t="shared" si="2"/>
        <v>0.8571428571428571</v>
      </c>
      <c r="Q10" s="6">
        <f t="shared" si="3"/>
        <v>1.3015873015873014</v>
      </c>
    </row>
    <row r="11" spans="1:17" ht="15.75" customHeight="1">
      <c r="A11" s="3" t="s">
        <v>26</v>
      </c>
      <c r="B11" s="3">
        <f t="shared" si="14"/>
        <v>9</v>
      </c>
      <c r="C11" s="3">
        <f>3+3+3</f>
        <v>9</v>
      </c>
      <c r="D11" s="3">
        <f>1</f>
        <v>1</v>
      </c>
      <c r="E11" s="3">
        <f>2</f>
        <v>2</v>
      </c>
      <c r="F11" s="3">
        <v>0</v>
      </c>
      <c r="G11" s="3">
        <v>0</v>
      </c>
      <c r="H11" s="3">
        <v>0</v>
      </c>
      <c r="I11" s="3">
        <f t="shared" ref="I11:I12" si="15">1</f>
        <v>1</v>
      </c>
      <c r="J11" s="3">
        <v>0</v>
      </c>
      <c r="K11" s="3">
        <f>2</f>
        <v>2</v>
      </c>
      <c r="L11" s="3">
        <v>0</v>
      </c>
      <c r="M11" s="5"/>
      <c r="N11" s="6">
        <f t="shared" si="0"/>
        <v>0.22222222222222221</v>
      </c>
      <c r="O11" s="6">
        <f t="shared" si="1"/>
        <v>0.22222222222222221</v>
      </c>
      <c r="P11" s="6">
        <f t="shared" si="2"/>
        <v>0.22222222222222221</v>
      </c>
      <c r="Q11" s="6">
        <f t="shared" si="3"/>
        <v>0.44444444444444442</v>
      </c>
    </row>
    <row r="12" spans="1:17" ht="15.75" customHeight="1">
      <c r="A12" s="3" t="s">
        <v>27</v>
      </c>
      <c r="B12" s="3">
        <f t="shared" ref="B12:C12" si="16">1</f>
        <v>1</v>
      </c>
      <c r="C12" s="3">
        <f t="shared" si="16"/>
        <v>1</v>
      </c>
      <c r="D12" s="3">
        <v>0</v>
      </c>
      <c r="E12" s="3">
        <f>1</f>
        <v>1</v>
      </c>
      <c r="F12" s="3">
        <v>0</v>
      </c>
      <c r="G12" s="3">
        <v>0</v>
      </c>
      <c r="H12" s="3">
        <v>0</v>
      </c>
      <c r="I12" s="3">
        <f t="shared" si="15"/>
        <v>1</v>
      </c>
      <c r="J12" s="3">
        <v>0</v>
      </c>
      <c r="K12" s="3">
        <v>0</v>
      </c>
      <c r="L12" s="3">
        <v>0</v>
      </c>
      <c r="M12" s="5"/>
      <c r="N12" s="6">
        <f t="shared" si="0"/>
        <v>1</v>
      </c>
      <c r="O12" s="6">
        <f t="shared" si="1"/>
        <v>1</v>
      </c>
      <c r="P12" s="6">
        <f t="shared" si="2"/>
        <v>1</v>
      </c>
      <c r="Q12" s="6">
        <f t="shared" si="3"/>
        <v>2</v>
      </c>
    </row>
    <row r="13" spans="1:17" ht="15.75" customHeight="1">
      <c r="A13" s="1" t="s">
        <v>28</v>
      </c>
      <c r="B13" s="1">
        <f t="shared" ref="B13:L13" si="17">SUM(B2:B12)</f>
        <v>98</v>
      </c>
      <c r="C13" s="1">
        <f t="shared" si="17"/>
        <v>92</v>
      </c>
      <c r="D13" s="1">
        <f t="shared" si="17"/>
        <v>18</v>
      </c>
      <c r="E13" s="1">
        <f t="shared" si="17"/>
        <v>49</v>
      </c>
      <c r="F13" s="1">
        <f t="shared" si="17"/>
        <v>2</v>
      </c>
      <c r="G13" s="1">
        <f t="shared" si="17"/>
        <v>2</v>
      </c>
      <c r="H13" s="1">
        <f t="shared" si="17"/>
        <v>2</v>
      </c>
      <c r="I13" s="1">
        <f t="shared" si="17"/>
        <v>18</v>
      </c>
      <c r="J13" s="1">
        <f t="shared" si="17"/>
        <v>3</v>
      </c>
      <c r="K13" s="1">
        <f t="shared" si="17"/>
        <v>3</v>
      </c>
      <c r="L13" s="1">
        <f t="shared" si="17"/>
        <v>3</v>
      </c>
      <c r="M13" s="3"/>
      <c r="N13" s="7">
        <f t="shared" si="0"/>
        <v>0.53260869565217395</v>
      </c>
      <c r="O13" s="7">
        <f t="shared" si="1"/>
        <v>0.53061224489795922</v>
      </c>
      <c r="P13" s="7">
        <f t="shared" si="2"/>
        <v>0.66304347826086951</v>
      </c>
      <c r="Q13" s="7">
        <f t="shared" si="3"/>
        <v>1.1936557231588287</v>
      </c>
    </row>
    <row r="17" spans="7:14" ht="15.75" customHeight="1">
      <c r="N17" s="4"/>
    </row>
    <row r="18" spans="7:14" ht="15.75" customHeight="1">
      <c r="G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2015 09.16</vt:lpstr>
      <vt:lpstr>Fall 2015 09.09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2016-03-16T02:30:21Z</dcterms:modified>
</cp:coreProperties>
</file>