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7400" yWindow="0" windowWidth="25360" windowHeight="14640" tabRatio="500" firstSheet="1" activeTab="6"/>
  </bookViews>
  <sheets>
    <sheet name="Fall 2015 09.16" sheetId="4" r:id="rId1"/>
    <sheet name="Fall 2015 09.09" sheetId="1" r:id="rId2"/>
    <sheet name="s14" sheetId="7" r:id="rId3"/>
    <sheet name="f15" sheetId="8" r:id="rId4"/>
    <sheet name="s14+9.9.15" sheetId="9" r:id="rId5"/>
    <sheet name="total" sheetId="10" r:id="rId6"/>
    <sheet name="Spring 2014 04.16" sheetId="5" r:id="rId7"/>
    <sheet name="Spring 2014 04.09" sheetId="6" r:id="rId8"/>
    <sheet name="Tournament Fall 2015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5" l="1"/>
  <c r="O5" i="5"/>
  <c r="Q5" i="5"/>
  <c r="N5" i="5"/>
  <c r="C11" i="8"/>
  <c r="E11" i="7"/>
  <c r="E12" i="7"/>
  <c r="E13" i="7"/>
  <c r="E15" i="7"/>
  <c r="B15" i="8"/>
  <c r="L13" i="8"/>
  <c r="K13" i="8"/>
  <c r="J13" i="8"/>
  <c r="I13" i="8"/>
  <c r="H13" i="8"/>
  <c r="G13" i="8"/>
  <c r="F13" i="8"/>
  <c r="E13" i="8"/>
  <c r="D13" i="8"/>
  <c r="C13" i="8"/>
  <c r="B13" i="8"/>
  <c r="L14" i="7"/>
  <c r="K14" i="7"/>
  <c r="J14" i="7"/>
  <c r="I14" i="7"/>
  <c r="H14" i="7"/>
  <c r="G14" i="7"/>
  <c r="F14" i="7"/>
  <c r="E14" i="7"/>
  <c r="D14" i="7"/>
  <c r="C14" i="7"/>
  <c r="B14" i="7"/>
  <c r="L14" i="10"/>
  <c r="K14" i="10"/>
  <c r="J14" i="10"/>
  <c r="I14" i="10"/>
  <c r="H14" i="10"/>
  <c r="G14" i="10"/>
  <c r="F14" i="10"/>
  <c r="E14" i="10"/>
  <c r="D14" i="10"/>
  <c r="C14" i="10"/>
  <c r="B14" i="10"/>
  <c r="L13" i="7"/>
  <c r="L13" i="10"/>
  <c r="K13" i="7"/>
  <c r="K13" i="10"/>
  <c r="J13" i="7"/>
  <c r="J13" i="10"/>
  <c r="I13" i="7"/>
  <c r="I13" i="10"/>
  <c r="H13" i="7"/>
  <c r="H13" i="10"/>
  <c r="G13" i="7"/>
  <c r="G13" i="10"/>
  <c r="F13" i="7"/>
  <c r="F13" i="10"/>
  <c r="E13" i="10"/>
  <c r="D13" i="7"/>
  <c r="D13" i="10"/>
  <c r="C13" i="7"/>
  <c r="C13" i="10"/>
  <c r="B13" i="7"/>
  <c r="B13" i="10"/>
  <c r="L12" i="7"/>
  <c r="L12" i="10"/>
  <c r="K12" i="7"/>
  <c r="K12" i="10"/>
  <c r="J12" i="7"/>
  <c r="J12" i="10"/>
  <c r="I12" i="7"/>
  <c r="I12" i="10"/>
  <c r="H12" i="7"/>
  <c r="H12" i="10"/>
  <c r="G12" i="7"/>
  <c r="G12" i="10"/>
  <c r="F12" i="7"/>
  <c r="F12" i="10"/>
  <c r="E12" i="10"/>
  <c r="D12" i="7"/>
  <c r="D12" i="10"/>
  <c r="C12" i="7"/>
  <c r="C12" i="10"/>
  <c r="B12" i="7"/>
  <c r="B12" i="10"/>
  <c r="L11" i="7"/>
  <c r="L11" i="10"/>
  <c r="K11" i="7"/>
  <c r="K11" i="10"/>
  <c r="J11" i="7"/>
  <c r="J11" i="10"/>
  <c r="I11" i="7"/>
  <c r="I11" i="10"/>
  <c r="H11" i="7"/>
  <c r="H11" i="10"/>
  <c r="G11" i="7"/>
  <c r="G11" i="10"/>
  <c r="F11" i="7"/>
  <c r="F11" i="10"/>
  <c r="E11" i="10"/>
  <c r="D11" i="7"/>
  <c r="D11" i="10"/>
  <c r="C11" i="7"/>
  <c r="C11" i="10"/>
  <c r="B11" i="7"/>
  <c r="B11" i="10"/>
  <c r="E15" i="10"/>
  <c r="F15" i="10"/>
  <c r="G15" i="10"/>
  <c r="H15" i="10"/>
  <c r="C15" i="10"/>
  <c r="P15" i="10"/>
  <c r="B15" i="10"/>
  <c r="J15" i="10"/>
  <c r="L15" i="10"/>
  <c r="O15" i="10"/>
  <c r="Q15" i="10"/>
  <c r="N15" i="10"/>
  <c r="K15" i="10"/>
  <c r="I15" i="10"/>
  <c r="D15" i="10"/>
  <c r="P14" i="10"/>
  <c r="O14" i="10"/>
  <c r="Q14" i="10"/>
  <c r="N14" i="10"/>
  <c r="P13" i="10"/>
  <c r="O13" i="10"/>
  <c r="Q13" i="10"/>
  <c r="N13" i="10"/>
  <c r="P12" i="10"/>
  <c r="O12" i="10"/>
  <c r="Q12" i="10"/>
  <c r="N12" i="10"/>
  <c r="P11" i="10"/>
  <c r="O11" i="10"/>
  <c r="Q11" i="10"/>
  <c r="N11" i="10"/>
  <c r="E6" i="10"/>
  <c r="F6" i="10"/>
  <c r="G6" i="10"/>
  <c r="H6" i="10"/>
  <c r="C6" i="10"/>
  <c r="P6" i="10"/>
  <c r="B6" i="10"/>
  <c r="J6" i="10"/>
  <c r="L6" i="10"/>
  <c r="O6" i="10"/>
  <c r="Q6" i="10"/>
  <c r="N6" i="10"/>
  <c r="K6" i="10"/>
  <c r="I6" i="10"/>
  <c r="D6" i="10"/>
  <c r="P5" i="10"/>
  <c r="O5" i="10"/>
  <c r="Q5" i="10"/>
  <c r="N5" i="10"/>
  <c r="P4" i="10"/>
  <c r="O4" i="10"/>
  <c r="Q4" i="10"/>
  <c r="N4" i="10"/>
  <c r="P3" i="10"/>
  <c r="O3" i="10"/>
  <c r="Q3" i="10"/>
  <c r="N3" i="10"/>
  <c r="P2" i="10"/>
  <c r="O2" i="10"/>
  <c r="Q2" i="10"/>
  <c r="N2" i="10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E15" i="9"/>
  <c r="F15" i="9"/>
  <c r="G15" i="9"/>
  <c r="H15" i="9"/>
  <c r="C15" i="9"/>
  <c r="P15" i="9"/>
  <c r="B15" i="9"/>
  <c r="J15" i="9"/>
  <c r="L15" i="9"/>
  <c r="O15" i="9"/>
  <c r="Q15" i="9"/>
  <c r="N15" i="9"/>
  <c r="K15" i="9"/>
  <c r="I15" i="9"/>
  <c r="D15" i="9"/>
  <c r="P14" i="9"/>
  <c r="O14" i="9"/>
  <c r="Q14" i="9"/>
  <c r="N14" i="9"/>
  <c r="P13" i="9"/>
  <c r="O13" i="9"/>
  <c r="Q13" i="9"/>
  <c r="N13" i="9"/>
  <c r="P12" i="9"/>
  <c r="O12" i="9"/>
  <c r="Q12" i="9"/>
  <c r="N12" i="9"/>
  <c r="P11" i="9"/>
  <c r="O11" i="9"/>
  <c r="Q11" i="9"/>
  <c r="N11" i="9"/>
  <c r="E6" i="9"/>
  <c r="F6" i="9"/>
  <c r="G6" i="9"/>
  <c r="H6" i="9"/>
  <c r="C6" i="9"/>
  <c r="P6" i="9"/>
  <c r="B6" i="9"/>
  <c r="J6" i="9"/>
  <c r="L6" i="9"/>
  <c r="O6" i="9"/>
  <c r="Q6" i="9"/>
  <c r="N6" i="9"/>
  <c r="K6" i="9"/>
  <c r="I6" i="9"/>
  <c r="D6" i="9"/>
  <c r="P5" i="9"/>
  <c r="O5" i="9"/>
  <c r="Q5" i="9"/>
  <c r="N5" i="9"/>
  <c r="P4" i="9"/>
  <c r="O4" i="9"/>
  <c r="Q4" i="9"/>
  <c r="N4" i="9"/>
  <c r="P3" i="9"/>
  <c r="O3" i="9"/>
  <c r="Q3" i="9"/>
  <c r="N3" i="9"/>
  <c r="P2" i="9"/>
  <c r="O2" i="9"/>
  <c r="Q2" i="9"/>
  <c r="N2" i="9"/>
  <c r="L14" i="8"/>
  <c r="K14" i="8"/>
  <c r="J14" i="8"/>
  <c r="I14" i="8"/>
  <c r="H14" i="8"/>
  <c r="G14" i="8"/>
  <c r="F14" i="8"/>
  <c r="E14" i="8"/>
  <c r="D14" i="8"/>
  <c r="C14" i="8"/>
  <c r="B14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B11" i="8"/>
  <c r="E15" i="8"/>
  <c r="F15" i="8"/>
  <c r="G15" i="8"/>
  <c r="H15" i="8"/>
  <c r="C15" i="8"/>
  <c r="P15" i="8"/>
  <c r="J15" i="8"/>
  <c r="L15" i="8"/>
  <c r="O15" i="8"/>
  <c r="Q15" i="8"/>
  <c r="N15" i="8"/>
  <c r="K15" i="8"/>
  <c r="I15" i="8"/>
  <c r="D15" i="8"/>
  <c r="P14" i="8"/>
  <c r="O14" i="8"/>
  <c r="Q14" i="8"/>
  <c r="N14" i="8"/>
  <c r="P13" i="8"/>
  <c r="O13" i="8"/>
  <c r="Q13" i="8"/>
  <c r="N13" i="8"/>
  <c r="P12" i="8"/>
  <c r="O12" i="8"/>
  <c r="Q12" i="8"/>
  <c r="N12" i="8"/>
  <c r="P11" i="8"/>
  <c r="O11" i="8"/>
  <c r="Q11" i="8"/>
  <c r="N11" i="8"/>
  <c r="E6" i="8"/>
  <c r="F6" i="8"/>
  <c r="G6" i="8"/>
  <c r="H6" i="8"/>
  <c r="C6" i="8"/>
  <c r="P6" i="8"/>
  <c r="B6" i="8"/>
  <c r="J6" i="8"/>
  <c r="L6" i="8"/>
  <c r="O6" i="8"/>
  <c r="Q6" i="8"/>
  <c r="N6" i="8"/>
  <c r="K6" i="8"/>
  <c r="I6" i="8"/>
  <c r="D6" i="8"/>
  <c r="P5" i="8"/>
  <c r="O5" i="8"/>
  <c r="Q5" i="8"/>
  <c r="N5" i="8"/>
  <c r="P4" i="8"/>
  <c r="O4" i="8"/>
  <c r="Q4" i="8"/>
  <c r="N4" i="8"/>
  <c r="P3" i="8"/>
  <c r="O3" i="8"/>
  <c r="Q3" i="8"/>
  <c r="N3" i="8"/>
  <c r="P2" i="8"/>
  <c r="O2" i="8"/>
  <c r="Q2" i="8"/>
  <c r="N2" i="8"/>
  <c r="F15" i="7"/>
  <c r="G15" i="7"/>
  <c r="H15" i="7"/>
  <c r="C15" i="7"/>
  <c r="P15" i="7"/>
  <c r="B15" i="7"/>
  <c r="J15" i="7"/>
  <c r="L15" i="7"/>
  <c r="O15" i="7"/>
  <c r="Q15" i="7"/>
  <c r="N15" i="7"/>
  <c r="K15" i="7"/>
  <c r="I15" i="7"/>
  <c r="D15" i="7"/>
  <c r="P14" i="7"/>
  <c r="O14" i="7"/>
  <c r="Q14" i="7"/>
  <c r="N14" i="7"/>
  <c r="P13" i="7"/>
  <c r="O13" i="7"/>
  <c r="Q13" i="7"/>
  <c r="N13" i="7"/>
  <c r="P12" i="7"/>
  <c r="O12" i="7"/>
  <c r="Q12" i="7"/>
  <c r="N12" i="7"/>
  <c r="P11" i="7"/>
  <c r="O11" i="7"/>
  <c r="Q11" i="7"/>
  <c r="N11" i="7"/>
  <c r="E6" i="7"/>
  <c r="F6" i="7"/>
  <c r="G6" i="7"/>
  <c r="H6" i="7"/>
  <c r="C6" i="7"/>
  <c r="P6" i="7"/>
  <c r="B6" i="7"/>
  <c r="J6" i="7"/>
  <c r="L6" i="7"/>
  <c r="O6" i="7"/>
  <c r="Q6" i="7"/>
  <c r="N6" i="7"/>
  <c r="K6" i="7"/>
  <c r="I6" i="7"/>
  <c r="D6" i="7"/>
  <c r="P5" i="7"/>
  <c r="O5" i="7"/>
  <c r="Q5" i="7"/>
  <c r="N5" i="7"/>
  <c r="P4" i="7"/>
  <c r="O4" i="7"/>
  <c r="Q4" i="7"/>
  <c r="N4" i="7"/>
  <c r="P3" i="7"/>
  <c r="O3" i="7"/>
  <c r="Q3" i="7"/>
  <c r="N3" i="7"/>
  <c r="P2" i="7"/>
  <c r="O2" i="7"/>
  <c r="Q2" i="7"/>
  <c r="N2" i="7"/>
  <c r="E6" i="6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5" i="1"/>
  <c r="F5" i="1"/>
  <c r="G5" i="1"/>
  <c r="H5" i="1"/>
  <c r="C5" i="1"/>
  <c r="P5" i="1"/>
  <c r="B5" i="1"/>
  <c r="J5" i="1"/>
  <c r="L5" i="1"/>
  <c r="O5" i="1"/>
  <c r="Q5" i="1"/>
  <c r="N5" i="1"/>
  <c r="K5" i="1"/>
  <c r="I5" i="1"/>
  <c r="D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<sst xmlns="http://schemas.openxmlformats.org/spreadsheetml/2006/main" count="279" uniqueCount="30">
  <si>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</si>
  <si>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</si>
  <si>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</si>
  <si>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</si>
  <si>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</si>
  <si>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</si>
  <si>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</si>
  <si>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</si>
  <si>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</si>
  <si>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</si>
  <si>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</si>
  <si>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</si>
  <si>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</si>
  <si>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</si>
  <si>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</si>
  <si>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</si>
  <si>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</si>
  <si>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</si>
  <si>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</si>
  <si>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</si>
  <si>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</si>
  <si>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</si>
  <si>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</si>
  <si>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</si>
  <si>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</si>
  <si>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</si>
  <si>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</si>
  <si>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</si>
  <si>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</si>
  <si>
    <t>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</si>
</sst>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  <xf numFmtId="0" fontId="2" fillId="0" borderId="1" xfId="0" quotePrefix="1" applyFont="1" applyBorder="1" applyAlignme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K4" sqref="K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6</v>
      </c>
      <c r="C2" s="5">
        <v>6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0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0.5</v>
      </c>
      <c r="P2" s="6">
        <f t="shared" ref="P2:P5" si="1">IF(C2,((E2-F2-G2-H2)+(2*F2)+(3*G2)+(4*H2))/C2,)</f>
        <v>1</v>
      </c>
      <c r="Q2" s="6">
        <f>IF(P2,P2+O2,)</f>
        <v>1.5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0</v>
      </c>
      <c r="K4" s="5">
        <v>1</v>
      </c>
      <c r="L4" s="5">
        <v>0</v>
      </c>
      <c r="M4" s="5"/>
      <c r="N4" s="6">
        <f t="shared" si="0"/>
        <v>0.6</v>
      </c>
      <c r="O4" s="6">
        <f>IF(B4,(E4+J4)/(C4+J4+L4),)</f>
        <v>0.6</v>
      </c>
      <c r="P4" s="6">
        <f t="shared" si="1"/>
        <v>1.4</v>
      </c>
      <c r="Q4" s="6">
        <f>IF(P4,P4+O4,)</f>
        <v>2</v>
      </c>
    </row>
    <row r="5" spans="1:18" ht="15.75" customHeight="1">
      <c r="A5" s="5" t="s">
        <v>21</v>
      </c>
      <c r="B5" s="5">
        <v>5</v>
      </c>
      <c r="C5" s="5">
        <v>3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2</v>
      </c>
      <c r="M5" s="5"/>
      <c r="N5" s="6">
        <f t="shared" si="0"/>
        <v>1.3333333333333333</v>
      </c>
      <c r="O5" s="6">
        <f>IF(B5,(E5+J5)/(C5+J5+L5),)</f>
        <v>0.8</v>
      </c>
      <c r="P5" s="6">
        <f t="shared" si="1"/>
        <v>2.6666666666666665</v>
      </c>
      <c r="Q5" s="6">
        <f>IF(P5,P5+O5,)</f>
        <v>3.4666666666666668</v>
      </c>
    </row>
    <row r="6" spans="1:18" ht="15.75" customHeight="1">
      <c r="A6" s="2" t="s">
        <v>28</v>
      </c>
      <c r="B6" s="2">
        <f t="shared" ref="B6:L6" si="2">SUM(B2:B5)</f>
        <v>21</v>
      </c>
      <c r="C6" s="2">
        <f t="shared" si="2"/>
        <v>19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0</v>
      </c>
      <c r="K6" s="2">
        <f t="shared" si="2"/>
        <v>1</v>
      </c>
      <c r="L6" s="2">
        <f t="shared" si="2"/>
        <v>2</v>
      </c>
      <c r="M6" s="5"/>
      <c r="N6" s="7">
        <f>E6/C6</f>
        <v>0.73684210526315785</v>
      </c>
      <c r="O6" s="7">
        <f>IF(B6,(E6+J6)/(C6+J6+L6),)</f>
        <v>0.66666666666666663</v>
      </c>
      <c r="P6" s="7">
        <f>((E6-F6-G6-H6)+(2*F6)+(3*G6)+(4*H6))/C6</f>
        <v>1.4736842105263157</v>
      </c>
      <c r="Q6" s="7">
        <f>IF(P6,P6+O6,)</f>
        <v>2.1403508771929824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4" si="0">IF(C2,E2/C2,)</f>
        <v>0.5</v>
      </c>
      <c r="O2" s="6">
        <f>IF(B2,(E2+J2)/(C2+J2+L2),)</f>
        <v>0.6</v>
      </c>
      <c r="P2" s="6">
        <f t="shared" ref="P2:P4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21</v>
      </c>
      <c r="B4" s="5">
        <v>6</v>
      </c>
      <c r="C4" s="5">
        <v>5</v>
      </c>
      <c r="D4" s="5">
        <v>3</v>
      </c>
      <c r="E4" s="5">
        <v>4</v>
      </c>
      <c r="F4" s="5">
        <v>2</v>
      </c>
      <c r="G4" s="5">
        <v>1</v>
      </c>
      <c r="H4" s="5">
        <v>0</v>
      </c>
      <c r="I4" s="5">
        <v>5</v>
      </c>
      <c r="J4" s="5">
        <v>0</v>
      </c>
      <c r="K4" s="5">
        <v>0</v>
      </c>
      <c r="L4" s="5">
        <v>1</v>
      </c>
      <c r="M4" s="5"/>
      <c r="N4" s="6">
        <f t="shared" si="0"/>
        <v>0.8</v>
      </c>
      <c r="O4" s="6">
        <f>IF(B4,(E4+J4)/(C4+J4+L4),)</f>
        <v>0.66666666666666663</v>
      </c>
      <c r="P4" s="6">
        <f t="shared" si="1"/>
        <v>1.6</v>
      </c>
      <c r="Q4" s="6">
        <f>IF(P4,P4+O4,)</f>
        <v>2.2666666666666666</v>
      </c>
    </row>
    <row r="5" spans="1:18" ht="15.75" customHeight="1">
      <c r="A5" s="2" t="s">
        <v>28</v>
      </c>
      <c r="B5" s="2">
        <f>SUM(B2:B4)</f>
        <v>16</v>
      </c>
      <c r="C5" s="2">
        <f>SUM(C2:C4)</f>
        <v>14</v>
      </c>
      <c r="D5" s="2">
        <f>SUM(D2:D4)</f>
        <v>9</v>
      </c>
      <c r="E5" s="2">
        <f>SUM(E2:E4)</f>
        <v>10</v>
      </c>
      <c r="F5" s="2">
        <f>SUM(F2:F4)</f>
        <v>5</v>
      </c>
      <c r="G5" s="2">
        <f>SUM(G2:G4)</f>
        <v>1</v>
      </c>
      <c r="H5" s="2">
        <f>SUM(H2:H4)</f>
        <v>0</v>
      </c>
      <c r="I5" s="2">
        <f>SUM(I2:I4)</f>
        <v>9</v>
      </c>
      <c r="J5" s="2">
        <f>SUM(J2:J4)</f>
        <v>1</v>
      </c>
      <c r="K5" s="2">
        <f>SUM(K2:K4)</f>
        <v>0</v>
      </c>
      <c r="L5" s="2">
        <f>SUM(L2:L4)</f>
        <v>1</v>
      </c>
      <c r="M5" s="5"/>
      <c r="N5" s="7">
        <f>E5/C5</f>
        <v>0.7142857142857143</v>
      </c>
      <c r="O5" s="7">
        <f>IF(B5,(E5+J5)/(C5+J5+L5),)</f>
        <v>0.6875</v>
      </c>
      <c r="P5" s="7">
        <f>((E5-F5-G5-H5)+(2*F5)+(3*G5)+(4*H5))/C5</f>
        <v>1.2142857142857142</v>
      </c>
      <c r="Q5" s="7">
        <f>IF(P5,P5+O5,)</f>
        <v>1.9017857142857142</v>
      </c>
    </row>
    <row r="9" spans="1:18" ht="15.75" customHeight="1">
      <c r="N9" s="4"/>
    </row>
    <row r="10" spans="1:18" ht="15.75" customHeight="1">
      <c r="G1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E16" sqref="E1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B2+'Spring 2014 04.16'!B2</f>
        <v>10</v>
      </c>
      <c r="C11" s="5">
        <f>C2+'Spring 2014 04.16'!C2</f>
        <v>8</v>
      </c>
      <c r="D11" s="5">
        <f>D2+'Spring 2014 04.16'!D2</f>
        <v>8</v>
      </c>
      <c r="E11" s="5">
        <f>E2+'Spring 2014 04.16'!E2</f>
        <v>6</v>
      </c>
      <c r="F11" s="5">
        <f>F2+'Spring 2014 04.16'!F2</f>
        <v>2</v>
      </c>
      <c r="G11" s="5">
        <f>G2+'Spring 2014 04.16'!G2</f>
        <v>1</v>
      </c>
      <c r="H11" s="5">
        <f>H2+'Spring 2014 04.16'!H2</f>
        <v>0</v>
      </c>
      <c r="I11" s="5">
        <f>I2+'Spring 2014 04.16'!I2</f>
        <v>3</v>
      </c>
      <c r="J11" s="5">
        <f>J2+'Spring 2014 04.16'!J2</f>
        <v>2</v>
      </c>
      <c r="K11" s="5">
        <f>K2+'Spring 2014 04.16'!K2</f>
        <v>0</v>
      </c>
      <c r="L11" s="5">
        <f>L2+'Spring 2014 04.16'!L2</f>
        <v>0</v>
      </c>
      <c r="M11" s="5"/>
      <c r="N11" s="6">
        <f t="shared" ref="N11:N14" si="3">IF(C11,E11/C11,)</f>
        <v>0.75</v>
      </c>
      <c r="O11" s="6">
        <f>IF(B11,(E11+J11)/(C11+J11+L11),)</f>
        <v>0.8</v>
      </c>
      <c r="P11" s="6">
        <f t="shared" ref="P11:P14" si="4">IF(C11,((E11-F11-G11-H11)+(2*F11)+(3*G11)+(4*H11))/C11,)</f>
        <v>1.25</v>
      </c>
      <c r="Q11" s="6">
        <f>IF(P11,P11+O11,)</f>
        <v>2.0499999999999998</v>
      </c>
    </row>
    <row r="12" spans="1:18" ht="15.75" customHeight="1">
      <c r="A12" s="5" t="s">
        <v>18</v>
      </c>
      <c r="B12" s="5">
        <f>B3+'Spring 2014 04.16'!B3</f>
        <v>10</v>
      </c>
      <c r="C12" s="5">
        <f>C3+'Spring 2014 04.16'!C3</f>
        <v>10</v>
      </c>
      <c r="D12" s="5">
        <f>D3+'Spring 2014 04.16'!D3</f>
        <v>8</v>
      </c>
      <c r="E12" s="5">
        <f>E3+'Spring 2014 04.16'!E3</f>
        <v>8</v>
      </c>
      <c r="F12" s="5">
        <f>F3+'Spring 2014 04.16'!F3</f>
        <v>6</v>
      </c>
      <c r="G12" s="5">
        <f>G3+'Spring 2014 04.16'!G3</f>
        <v>0</v>
      </c>
      <c r="H12" s="5">
        <f>H3+'Spring 2014 04.16'!H3</f>
        <v>0</v>
      </c>
      <c r="I12" s="5">
        <f>I3+'Spring 2014 04.16'!I3</f>
        <v>6</v>
      </c>
      <c r="J12" s="5">
        <f>J3+'Spring 2014 04.16'!J3</f>
        <v>0</v>
      </c>
      <c r="K12" s="5">
        <f>K3+'Spring 2014 04.16'!K3</f>
        <v>0</v>
      </c>
      <c r="L12" s="5">
        <f>L3+'Spring 2014 04.16'!L3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B4+'Spring 2014 04.16'!B4</f>
        <v>9</v>
      </c>
      <c r="C13" s="5">
        <f>C4+'Spring 2014 04.16'!C4</f>
        <v>8</v>
      </c>
      <c r="D13" s="5">
        <f>D4+'Spring 2014 04.16'!D4</f>
        <v>6</v>
      </c>
      <c r="E13" s="5">
        <f>E4+'Spring 2014 04.16'!E4</f>
        <v>6</v>
      </c>
      <c r="F13" s="5">
        <f>F4+'Spring 2014 04.16'!F4</f>
        <v>1</v>
      </c>
      <c r="G13" s="5">
        <f>G4+'Spring 2014 04.16'!G4</f>
        <v>3</v>
      </c>
      <c r="H13" s="5">
        <f>H4+'Spring 2014 04.16'!H4</f>
        <v>0</v>
      </c>
      <c r="I13" s="5">
        <f>I4+'Spring 2014 04.16'!I4</f>
        <v>6</v>
      </c>
      <c r="J13" s="5">
        <f>J4+'Spring 2014 04.16'!J4</f>
        <v>1</v>
      </c>
      <c r="K13" s="5">
        <f>K4+'Spring 2014 04.16'!K4</f>
        <v>0</v>
      </c>
      <c r="L13" s="5">
        <f>L4+'Spring 2014 04.16'!L4</f>
        <v>0</v>
      </c>
      <c r="M13" s="5"/>
      <c r="N13" s="6">
        <f t="shared" si="3"/>
        <v>0.75</v>
      </c>
      <c r="O13" s="6">
        <f>IF(B13,(E13+J13)/(C13+J13+L13),)</f>
        <v>0.77777777777777779</v>
      </c>
      <c r="P13" s="6">
        <f t="shared" si="4"/>
        <v>1.625</v>
      </c>
      <c r="Q13" s="6">
        <f>IF(P13,P13+O13,)</f>
        <v>2.4027777777777777</v>
      </c>
    </row>
    <row r="14" spans="1:18" ht="15.75" customHeight="1">
      <c r="A14" s="5" t="s">
        <v>21</v>
      </c>
      <c r="B14" s="5">
        <f>B5</f>
        <v>5</v>
      </c>
      <c r="C14" s="5">
        <f>C5</f>
        <v>5</v>
      </c>
      <c r="D14" s="5">
        <f>D5</f>
        <v>3</v>
      </c>
      <c r="E14" s="5">
        <f>E5</f>
        <v>3</v>
      </c>
      <c r="F14" s="5">
        <f>F5</f>
        <v>2</v>
      </c>
      <c r="G14" s="5">
        <f>G5</f>
        <v>1</v>
      </c>
      <c r="H14" s="5">
        <f>H5</f>
        <v>0</v>
      </c>
      <c r="I14" s="5">
        <f>I5</f>
        <v>4</v>
      </c>
      <c r="J14" s="5">
        <f>J5</f>
        <v>0</v>
      </c>
      <c r="K14" s="5">
        <f>K5</f>
        <v>0</v>
      </c>
      <c r="L14" s="5">
        <f>L5</f>
        <v>0</v>
      </c>
      <c r="M14" s="5"/>
      <c r="N14" s="6">
        <f t="shared" si="3"/>
        <v>0.6</v>
      </c>
      <c r="O14" s="6">
        <f>IF(B14,(E14+J14)/(C14+J14+L14),)</f>
        <v>0.6</v>
      </c>
      <c r="P14" s="6">
        <f t="shared" si="4"/>
        <v>1.4</v>
      </c>
      <c r="Q14" s="6">
        <f>IF(P14,P14+O14,)</f>
        <v>2</v>
      </c>
    </row>
    <row r="15" spans="1:18" ht="15.75" customHeight="1">
      <c r="A15" s="2" t="s">
        <v>28</v>
      </c>
      <c r="B15" s="2">
        <f t="shared" ref="B15:L15" si="5">SUM(B11:B14)</f>
        <v>34</v>
      </c>
      <c r="C15" s="2">
        <f t="shared" si="5"/>
        <v>31</v>
      </c>
      <c r="D15" s="2">
        <f t="shared" si="5"/>
        <v>25</v>
      </c>
      <c r="E15" s="2">
        <f>SUM(E11:E14)</f>
        <v>23</v>
      </c>
      <c r="F15" s="2">
        <f t="shared" si="5"/>
        <v>11</v>
      </c>
      <c r="G15" s="2">
        <f t="shared" si="5"/>
        <v>5</v>
      </c>
      <c r="H15" s="2">
        <f t="shared" si="5"/>
        <v>0</v>
      </c>
      <c r="I15" s="2">
        <f t="shared" si="5"/>
        <v>19</v>
      </c>
      <c r="J15" s="2">
        <f t="shared" si="5"/>
        <v>3</v>
      </c>
      <c r="K15" s="2">
        <f t="shared" si="5"/>
        <v>0</v>
      </c>
      <c r="L15" s="2">
        <f t="shared" si="5"/>
        <v>0</v>
      </c>
      <c r="M15" s="5"/>
      <c r="N15" s="7">
        <f>E15/C15</f>
        <v>0.74193548387096775</v>
      </c>
      <c r="O15" s="7">
        <f>IF(B15,(E15+J15)/(C15+J15+L15),)</f>
        <v>0.76470588235294112</v>
      </c>
      <c r="P15" s="7">
        <f>((E15-F15-G15-H15)+(2*F15)+(3*G15)+(4*H15))/C15</f>
        <v>1.4193548387096775</v>
      </c>
      <c r="Q15" s="7">
        <f>IF(P15,P15+O15,)</f>
        <v>2.1840607210626186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12" sqref="C12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B2+'Fall 2015 09.16'!B2</f>
        <v>11</v>
      </c>
      <c r="C11" s="5">
        <f>C2+'Fall 2015 09.16'!C2</f>
        <v>10</v>
      </c>
      <c r="D11" s="5">
        <f>D2+'Fall 2015 09.16'!D2</f>
        <v>6</v>
      </c>
      <c r="E11" s="5">
        <f>E2+'Fall 2015 09.16'!E2</f>
        <v>5</v>
      </c>
      <c r="F11" s="5">
        <f>F2+'Fall 2015 09.16'!F2</f>
        <v>1</v>
      </c>
      <c r="G11" s="5">
        <f>G2+'Fall 2015 09.16'!G2</f>
        <v>1</v>
      </c>
      <c r="H11" s="5">
        <f>H2+'Fall 2015 09.16'!H2</f>
        <v>0</v>
      </c>
      <c r="I11" s="5">
        <f>I2+'Fall 2015 09.16'!I2</f>
        <v>3</v>
      </c>
      <c r="J11" s="5">
        <f>J2+'Fall 2015 09.16'!J2</f>
        <v>1</v>
      </c>
      <c r="K11" s="5">
        <f>K2+'Fall 2015 09.16'!K2</f>
        <v>0</v>
      </c>
      <c r="L11" s="5">
        <f>L2+'Fall 2015 09.16'!L2</f>
        <v>0</v>
      </c>
      <c r="M11" s="5"/>
      <c r="N11" s="6">
        <f t="shared" ref="N11:N14" si="3">IF(C11,E11/C11,)</f>
        <v>0.5</v>
      </c>
      <c r="O11" s="6">
        <f>IF(B11,(E11+J11)/(C11+J11+L11),)</f>
        <v>0.54545454545454541</v>
      </c>
      <c r="P11" s="6">
        <f t="shared" ref="P11:P14" si="4">IF(C11,((E11-F11-G11-H11)+(2*F11)+(3*G11)+(4*H11))/C11,)</f>
        <v>0.8</v>
      </c>
      <c r="Q11" s="6">
        <f>IF(P11,P11+O11,)</f>
        <v>1.3454545454545455</v>
      </c>
    </row>
    <row r="12" spans="1:18" ht="15.75" customHeight="1">
      <c r="A12" s="5" t="s">
        <v>18</v>
      </c>
      <c r="B12" s="5">
        <f>B3+'Fall 2015 09.16'!B3</f>
        <v>10</v>
      </c>
      <c r="C12" s="5">
        <f>C3+'Fall 2015 09.16'!C3</f>
        <v>10</v>
      </c>
      <c r="D12" s="5">
        <f>D3+'Fall 2015 09.16'!D3</f>
        <v>8</v>
      </c>
      <c r="E12" s="5">
        <f>E3+'Fall 2015 09.16'!E3</f>
        <v>8</v>
      </c>
      <c r="F12" s="5">
        <f>F3+'Fall 2015 09.16'!F3</f>
        <v>6</v>
      </c>
      <c r="G12" s="5">
        <f>G3+'Fall 2015 09.16'!G3</f>
        <v>0</v>
      </c>
      <c r="H12" s="5">
        <f>H3+'Fall 2015 09.16'!H3</f>
        <v>0</v>
      </c>
      <c r="I12" s="5">
        <f>I3+'Fall 2015 09.16'!I3</f>
        <v>6</v>
      </c>
      <c r="J12" s="5">
        <f>J3+'Fall 2015 09.16'!J3</f>
        <v>0</v>
      </c>
      <c r="K12" s="5">
        <f>K3+'Fall 2015 09.16'!K3</f>
        <v>0</v>
      </c>
      <c r="L12" s="5">
        <f>L3+'Fall 2015 09.16'!L3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8">
        <f>'Fall 2015 09.16'!B4</f>
        <v>5</v>
      </c>
      <c r="C13" s="8">
        <f>'Fall 2015 09.16'!C4</f>
        <v>5</v>
      </c>
      <c r="D13" s="8">
        <f>'Fall 2015 09.16'!D4</f>
        <v>3</v>
      </c>
      <c r="E13" s="8">
        <f>'Fall 2015 09.16'!E4</f>
        <v>3</v>
      </c>
      <c r="F13" s="8">
        <f>'Fall 2015 09.16'!F4</f>
        <v>0</v>
      </c>
      <c r="G13" s="8">
        <f>'Fall 2015 09.16'!G4</f>
        <v>2</v>
      </c>
      <c r="H13" s="8">
        <f>'Fall 2015 09.16'!H4</f>
        <v>0</v>
      </c>
      <c r="I13" s="8">
        <f>'Fall 2015 09.16'!I4</f>
        <v>3</v>
      </c>
      <c r="J13" s="8">
        <f>'Fall 2015 09.16'!J4</f>
        <v>0</v>
      </c>
      <c r="K13" s="8">
        <f>'Fall 2015 09.16'!K4</f>
        <v>1</v>
      </c>
      <c r="L13" s="8">
        <f>'Fall 2015 09.16'!L4</f>
        <v>0</v>
      </c>
      <c r="M13" s="5"/>
      <c r="N13" s="6">
        <f t="shared" si="3"/>
        <v>0.6</v>
      </c>
      <c r="O13" s="6">
        <f>IF(B13,(E13+J13)/(C13+J13+L13),)</f>
        <v>0.6</v>
      </c>
      <c r="P13" s="6">
        <f t="shared" si="4"/>
        <v>1.4</v>
      </c>
      <c r="Q13" s="6">
        <f>IF(P13,P13+O13,)</f>
        <v>2</v>
      </c>
    </row>
    <row r="14" spans="1:18" ht="15.75" customHeight="1">
      <c r="A14" s="5" t="s">
        <v>21</v>
      </c>
      <c r="B14" s="5">
        <f>B5+'Fall 2015 09.16'!B5</f>
        <v>11</v>
      </c>
      <c r="C14" s="5">
        <f>C5+'Fall 2015 09.16'!C5</f>
        <v>8</v>
      </c>
      <c r="D14" s="5">
        <f>D5+'Fall 2015 09.16'!D5</f>
        <v>6</v>
      </c>
      <c r="E14" s="5">
        <f>E5+'Fall 2015 09.16'!E5</f>
        <v>8</v>
      </c>
      <c r="F14" s="5">
        <f>F5+'Fall 2015 09.16'!F5</f>
        <v>4</v>
      </c>
      <c r="G14" s="5">
        <f>G5+'Fall 2015 09.16'!G5</f>
        <v>2</v>
      </c>
      <c r="H14" s="5">
        <f>H5+'Fall 2015 09.16'!H5</f>
        <v>0</v>
      </c>
      <c r="I14" s="5">
        <f>I5+'Fall 2015 09.16'!I5</f>
        <v>10</v>
      </c>
      <c r="J14" s="5">
        <f>J5+'Fall 2015 09.16'!J5</f>
        <v>0</v>
      </c>
      <c r="K14" s="5">
        <f>K5+'Fall 2015 09.16'!K5</f>
        <v>0</v>
      </c>
      <c r="L14" s="5">
        <f>L5+'Fall 2015 09.16'!L5</f>
        <v>3</v>
      </c>
      <c r="M14" s="5"/>
      <c r="N14" s="6">
        <f t="shared" si="3"/>
        <v>1</v>
      </c>
      <c r="O14" s="6">
        <f>IF(B14,(E14+J14)/(C14+J14+L14),)</f>
        <v>0.72727272727272729</v>
      </c>
      <c r="P14" s="6">
        <f t="shared" si="4"/>
        <v>2</v>
      </c>
      <c r="Q14" s="6">
        <f>IF(P14,P14+O14,)</f>
        <v>2.7272727272727275</v>
      </c>
    </row>
    <row r="15" spans="1:18" ht="15.75" customHeight="1">
      <c r="A15" s="2" t="s">
        <v>28</v>
      </c>
      <c r="B15" s="2">
        <f>SUM(B11:B14)</f>
        <v>37</v>
      </c>
      <c r="C15" s="2">
        <f t="shared" ref="B15:L15" si="5">SUM(C11:C14)</f>
        <v>33</v>
      </c>
      <c r="D15" s="2">
        <f t="shared" si="5"/>
        <v>23</v>
      </c>
      <c r="E15" s="2">
        <f t="shared" si="5"/>
        <v>24</v>
      </c>
      <c r="F15" s="2">
        <f t="shared" si="5"/>
        <v>11</v>
      </c>
      <c r="G15" s="2">
        <f t="shared" si="5"/>
        <v>5</v>
      </c>
      <c r="H15" s="2">
        <f t="shared" si="5"/>
        <v>0</v>
      </c>
      <c r="I15" s="2">
        <f t="shared" si="5"/>
        <v>22</v>
      </c>
      <c r="J15" s="2">
        <f t="shared" si="5"/>
        <v>1</v>
      </c>
      <c r="K15" s="2">
        <f t="shared" si="5"/>
        <v>1</v>
      </c>
      <c r="L15" s="2">
        <f t="shared" si="5"/>
        <v>3</v>
      </c>
      <c r="M15" s="5"/>
      <c r="N15" s="7">
        <f>E15/C15</f>
        <v>0.72727272727272729</v>
      </c>
      <c r="O15" s="7">
        <f>IF(B15,(E15+J15)/(C15+J15+L15),)</f>
        <v>0.67567567567567566</v>
      </c>
      <c r="P15" s="7">
        <f>((E15-F15-G15-H15)+(2*F15)+(3*G15)+(4*H15))/C15</f>
        <v>1.3636363636363635</v>
      </c>
      <c r="Q15" s="7">
        <f>IF(P15,P15+O15,)</f>
        <v>2.0393120393120392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B2+'s14'!B11</f>
        <v>15</v>
      </c>
      <c r="C11" s="5">
        <f>C2+'s14'!C11</f>
        <v>12</v>
      </c>
      <c r="D11" s="5">
        <f>D2+'s14'!D11</f>
        <v>10</v>
      </c>
      <c r="E11" s="5">
        <f>E2+'s14'!E11</f>
        <v>8</v>
      </c>
      <c r="F11" s="5">
        <f>F2+'s14'!F11</f>
        <v>2</v>
      </c>
      <c r="G11" s="5">
        <f>G2+'s14'!G11</f>
        <v>1</v>
      </c>
      <c r="H11" s="5">
        <f>H2+'s14'!H11</f>
        <v>0</v>
      </c>
      <c r="I11" s="5">
        <f>I2+'s14'!I11</f>
        <v>4</v>
      </c>
      <c r="J11" s="5">
        <f>J2+'s14'!J11</f>
        <v>3</v>
      </c>
      <c r="K11" s="5">
        <f>K2+'s14'!K11</f>
        <v>0</v>
      </c>
      <c r="L11" s="5">
        <f>L2+'s14'!L11</f>
        <v>0</v>
      </c>
      <c r="M11" s="5"/>
      <c r="N11" s="6">
        <f t="shared" ref="N11:N14" si="3">IF(C11,E11/C11,)</f>
        <v>0.66666666666666663</v>
      </c>
      <c r="O11" s="6">
        <f>IF(B11,(E11+J11)/(C11+J11+L11),)</f>
        <v>0.73333333333333328</v>
      </c>
      <c r="P11" s="6">
        <f t="shared" ref="P11:P14" si="4">IF(C11,((E11-F11-G11-H11)+(2*F11)+(3*G11)+(4*H11))/C11,)</f>
        <v>1</v>
      </c>
      <c r="Q11" s="6">
        <f>IF(P11,P11+O11,)</f>
        <v>1.7333333333333334</v>
      </c>
    </row>
    <row r="12" spans="1:18" ht="15.75" customHeight="1">
      <c r="A12" s="5" t="s">
        <v>18</v>
      </c>
      <c r="B12" s="5">
        <f>B3+'s14'!B12</f>
        <v>15</v>
      </c>
      <c r="C12" s="5">
        <f>C3+'s14'!C12</f>
        <v>15</v>
      </c>
      <c r="D12" s="5">
        <f>D3+'s14'!D12</f>
        <v>12</v>
      </c>
      <c r="E12" s="5">
        <f>E3+'s14'!E12</f>
        <v>12</v>
      </c>
      <c r="F12" s="5">
        <f>F3+'s14'!F12</f>
        <v>9</v>
      </c>
      <c r="G12" s="5">
        <f>G3+'s14'!G12</f>
        <v>0</v>
      </c>
      <c r="H12" s="5">
        <f>H3+'s14'!H12</f>
        <v>0</v>
      </c>
      <c r="I12" s="5">
        <f>I3+'s14'!I12</f>
        <v>9</v>
      </c>
      <c r="J12" s="5">
        <f>J3+'s14'!J12</f>
        <v>0</v>
      </c>
      <c r="K12" s="5">
        <f>K3+'s14'!K12</f>
        <v>0</v>
      </c>
      <c r="L12" s="5">
        <f>L3+'s14'!L12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B4+'s14'!B13</f>
        <v>15</v>
      </c>
      <c r="C13" s="5">
        <f>C4+'s14'!C13</f>
        <v>13</v>
      </c>
      <c r="D13" s="5">
        <f>D4+'s14'!D13</f>
        <v>9</v>
      </c>
      <c r="E13" s="5">
        <f>E4+'s14'!E13</f>
        <v>9</v>
      </c>
      <c r="F13" s="5">
        <f>F4+'s14'!F13</f>
        <v>1</v>
      </c>
      <c r="G13" s="5">
        <f>G4+'s14'!G13</f>
        <v>5</v>
      </c>
      <c r="H13" s="5">
        <f>H4+'s14'!H13</f>
        <v>0</v>
      </c>
      <c r="I13" s="5">
        <f>I4+'s14'!I13</f>
        <v>9</v>
      </c>
      <c r="J13" s="5">
        <f>J4+'s14'!J13</f>
        <v>2</v>
      </c>
      <c r="K13" s="5">
        <f>K4+'s14'!K13</f>
        <v>0</v>
      </c>
      <c r="L13" s="5">
        <f>L4+'s14'!L13</f>
        <v>0</v>
      </c>
      <c r="M13" s="5"/>
      <c r="N13" s="6">
        <f t="shared" si="3"/>
        <v>0.69230769230769229</v>
      </c>
      <c r="O13" s="6">
        <f>IF(B13,(E13+J13)/(C13+J13+L13),)</f>
        <v>0.73333333333333328</v>
      </c>
      <c r="P13" s="6">
        <f t="shared" si="4"/>
        <v>1.5384615384615385</v>
      </c>
      <c r="Q13" s="6">
        <f>IF(P13,P13+O13,)</f>
        <v>2.2717948717948717</v>
      </c>
    </row>
    <row r="14" spans="1:18" ht="15.75" customHeight="1">
      <c r="A14" s="5" t="s">
        <v>21</v>
      </c>
      <c r="B14" s="5">
        <f>B5+'s14'!B14</f>
        <v>11</v>
      </c>
      <c r="C14" s="5">
        <f>C5+'s14'!C14</f>
        <v>10</v>
      </c>
      <c r="D14" s="5">
        <f>D5+'s14'!D14</f>
        <v>6</v>
      </c>
      <c r="E14" s="5">
        <f>E5+'s14'!E14</f>
        <v>7</v>
      </c>
      <c r="F14" s="5">
        <f>F5+'s14'!F14</f>
        <v>4</v>
      </c>
      <c r="G14" s="5">
        <f>G5+'s14'!G14</f>
        <v>2</v>
      </c>
      <c r="H14" s="5">
        <f>H5+'s14'!H14</f>
        <v>0</v>
      </c>
      <c r="I14" s="5">
        <f>I5+'s14'!I14</f>
        <v>9</v>
      </c>
      <c r="J14" s="5">
        <f>J5+'s14'!J14</f>
        <v>0</v>
      </c>
      <c r="K14" s="5">
        <f>K5+'s14'!K14</f>
        <v>0</v>
      </c>
      <c r="L14" s="5">
        <f>L5+'s14'!L14</f>
        <v>1</v>
      </c>
      <c r="M14" s="5"/>
      <c r="N14" s="6">
        <f t="shared" si="3"/>
        <v>0.7</v>
      </c>
      <c r="O14" s="6">
        <f>IF(B14,(E14+J14)/(C14+J14+L14),)</f>
        <v>0.63636363636363635</v>
      </c>
      <c r="P14" s="6">
        <f t="shared" si="4"/>
        <v>1.5</v>
      </c>
      <c r="Q14" s="6">
        <f>IF(P14,P14+O14,)</f>
        <v>2.1363636363636362</v>
      </c>
    </row>
    <row r="15" spans="1:18" ht="15.75" customHeight="1">
      <c r="A15" s="2" t="s">
        <v>28</v>
      </c>
      <c r="B15" s="2">
        <f t="shared" ref="B15:L15" si="5">SUM(B11:B14)</f>
        <v>56</v>
      </c>
      <c r="C15" s="2">
        <f t="shared" si="5"/>
        <v>50</v>
      </c>
      <c r="D15" s="2">
        <f t="shared" si="5"/>
        <v>37</v>
      </c>
      <c r="E15" s="2">
        <f t="shared" si="5"/>
        <v>36</v>
      </c>
      <c r="F15" s="2">
        <f t="shared" si="5"/>
        <v>16</v>
      </c>
      <c r="G15" s="2">
        <f t="shared" si="5"/>
        <v>8</v>
      </c>
      <c r="H15" s="2">
        <f t="shared" si="5"/>
        <v>0</v>
      </c>
      <c r="I15" s="2">
        <f t="shared" si="5"/>
        <v>31</v>
      </c>
      <c r="J15" s="2">
        <f t="shared" si="5"/>
        <v>5</v>
      </c>
      <c r="K15" s="2">
        <f t="shared" si="5"/>
        <v>0</v>
      </c>
      <c r="L15" s="2">
        <f t="shared" si="5"/>
        <v>1</v>
      </c>
      <c r="M15" s="5"/>
      <c r="N15" s="7">
        <f>E15/C15</f>
        <v>0.72</v>
      </c>
      <c r="O15" s="7">
        <f>IF(B15,(E15+J15)/(C15+J15+L15),)</f>
        <v>0.7321428571428571</v>
      </c>
      <c r="P15" s="7">
        <f>((E15-F15-G15-H15)+(2*F15)+(3*G15)+(4*H15))/C15</f>
        <v>1.36</v>
      </c>
      <c r="Q15" s="7">
        <f>IF(P15,P15+O15,)</f>
        <v>2.0921428571428571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G17" sqref="G17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's14'!B11+'f15'!B11</f>
        <v>21</v>
      </c>
      <c r="C11" s="5">
        <f>'s14'!C11+'f15'!C11</f>
        <v>18</v>
      </c>
      <c r="D11" s="5">
        <f>'s14'!D11+'f15'!D11</f>
        <v>14</v>
      </c>
      <c r="E11" s="5">
        <f>'s14'!E11+'f15'!E11</f>
        <v>11</v>
      </c>
      <c r="F11" s="5">
        <f>'s14'!F11+'f15'!F11</f>
        <v>3</v>
      </c>
      <c r="G11" s="5">
        <f>'s14'!G11+'f15'!G11</f>
        <v>2</v>
      </c>
      <c r="H11" s="5">
        <f>'s14'!H11+'f15'!H11</f>
        <v>0</v>
      </c>
      <c r="I11" s="5">
        <f>'s14'!I11+'f15'!I11</f>
        <v>6</v>
      </c>
      <c r="J11" s="5">
        <f>'s14'!J11+'f15'!J11</f>
        <v>3</v>
      </c>
      <c r="K11" s="5">
        <f>'s14'!K11+'f15'!K11</f>
        <v>0</v>
      </c>
      <c r="L11" s="5">
        <f>'s14'!L11+'f15'!L11</f>
        <v>0</v>
      </c>
      <c r="M11" s="5"/>
      <c r="N11" s="6">
        <f t="shared" ref="N11:N14" si="3">IF(C11,E11/C11,)</f>
        <v>0.61111111111111116</v>
      </c>
      <c r="O11" s="6">
        <f>IF(B11,(E11+J11)/(C11+J11+L11),)</f>
        <v>0.66666666666666663</v>
      </c>
      <c r="P11" s="6">
        <f t="shared" ref="P11:P14" si="4">IF(C11,((E11-F11-G11-H11)+(2*F11)+(3*G11)+(4*H11))/C11,)</f>
        <v>1</v>
      </c>
      <c r="Q11" s="6">
        <f>IF(P11,P11+O11,)</f>
        <v>1.6666666666666665</v>
      </c>
    </row>
    <row r="12" spans="1:18" ht="15.75" customHeight="1">
      <c r="A12" s="5" t="s">
        <v>18</v>
      </c>
      <c r="B12" s="5">
        <f>'s14'!B12+'f15'!B12</f>
        <v>20</v>
      </c>
      <c r="C12" s="5">
        <f>'s14'!C12+'f15'!C12</f>
        <v>20</v>
      </c>
      <c r="D12" s="5">
        <f>'s14'!D12+'f15'!D12</f>
        <v>16</v>
      </c>
      <c r="E12" s="5">
        <f>'s14'!E12+'f15'!E12</f>
        <v>16</v>
      </c>
      <c r="F12" s="5">
        <f>'s14'!F12+'f15'!F12</f>
        <v>12</v>
      </c>
      <c r="G12" s="5">
        <f>'s14'!G12+'f15'!G12</f>
        <v>0</v>
      </c>
      <c r="H12" s="5">
        <f>'s14'!H12+'f15'!H12</f>
        <v>0</v>
      </c>
      <c r="I12" s="5">
        <f>'s14'!I12+'f15'!I12</f>
        <v>12</v>
      </c>
      <c r="J12" s="5">
        <f>'s14'!J12+'f15'!J12</f>
        <v>0</v>
      </c>
      <c r="K12" s="5">
        <f>'s14'!K12+'f15'!K12</f>
        <v>0</v>
      </c>
      <c r="L12" s="5">
        <f>'s14'!L12+'f15'!L12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's14'!B13+'f15'!B13</f>
        <v>14</v>
      </c>
      <c r="C13" s="5">
        <f>'s14'!C13+'f15'!C13</f>
        <v>13</v>
      </c>
      <c r="D13" s="5">
        <f>'s14'!D13+'f15'!D13</f>
        <v>9</v>
      </c>
      <c r="E13" s="5">
        <f>'s14'!E13+'f15'!E13</f>
        <v>9</v>
      </c>
      <c r="F13" s="5">
        <f>'s14'!F13+'f15'!F13</f>
        <v>1</v>
      </c>
      <c r="G13" s="5">
        <f>'s14'!G13+'f15'!G13</f>
        <v>5</v>
      </c>
      <c r="H13" s="5">
        <f>'s14'!H13+'f15'!H13</f>
        <v>0</v>
      </c>
      <c r="I13" s="5">
        <f>'s14'!I13+'f15'!I13</f>
        <v>9</v>
      </c>
      <c r="J13" s="5">
        <f>'s14'!J13+'f15'!J13</f>
        <v>1</v>
      </c>
      <c r="K13" s="5">
        <f>'s14'!K13+'f15'!K13</f>
        <v>1</v>
      </c>
      <c r="L13" s="5">
        <f>'s14'!L13+'f15'!L13</f>
        <v>0</v>
      </c>
      <c r="M13" s="5"/>
      <c r="N13" s="6">
        <f t="shared" si="3"/>
        <v>0.69230769230769229</v>
      </c>
      <c r="O13" s="6">
        <f>IF(B13,(E13+J13)/(C13+J13+L13),)</f>
        <v>0.7142857142857143</v>
      </c>
      <c r="P13" s="6">
        <f t="shared" si="4"/>
        <v>1.5384615384615385</v>
      </c>
      <c r="Q13" s="6">
        <f>IF(P13,P13+O13,)</f>
        <v>2.2527472527472527</v>
      </c>
    </row>
    <row r="14" spans="1:18" ht="15.75" customHeight="1">
      <c r="A14" s="5" t="s">
        <v>21</v>
      </c>
      <c r="B14" s="5">
        <f>'s14'!B14+'f15'!B14</f>
        <v>16</v>
      </c>
      <c r="C14" s="5">
        <f>'s14'!C14+'f15'!C14</f>
        <v>13</v>
      </c>
      <c r="D14" s="5">
        <f>'s14'!D14+'f15'!D14</f>
        <v>9</v>
      </c>
      <c r="E14" s="5">
        <f>'s14'!E14+'f15'!E14</f>
        <v>11</v>
      </c>
      <c r="F14" s="5">
        <f>'s14'!F14+'f15'!F14</f>
        <v>6</v>
      </c>
      <c r="G14" s="5">
        <f>'s14'!G14+'f15'!G14</f>
        <v>3</v>
      </c>
      <c r="H14" s="5">
        <f>'s14'!H14+'f15'!H14</f>
        <v>0</v>
      </c>
      <c r="I14" s="5">
        <f>'s14'!I14+'f15'!I14</f>
        <v>14</v>
      </c>
      <c r="J14" s="5">
        <f>'s14'!J14+'f15'!J14</f>
        <v>0</v>
      </c>
      <c r="K14" s="5">
        <f>'s14'!K14+'f15'!K14</f>
        <v>0</v>
      </c>
      <c r="L14" s="5">
        <f>'s14'!L14+'f15'!L14</f>
        <v>3</v>
      </c>
      <c r="M14" s="5"/>
      <c r="N14" s="6">
        <f t="shared" si="3"/>
        <v>0.84615384615384615</v>
      </c>
      <c r="O14" s="6">
        <f>IF(B14,(E14+J14)/(C14+J14+L14),)</f>
        <v>0.6875</v>
      </c>
      <c r="P14" s="6">
        <f t="shared" si="4"/>
        <v>1.7692307692307692</v>
      </c>
      <c r="Q14" s="6">
        <f>IF(P14,P14+O14,)</f>
        <v>2.4567307692307692</v>
      </c>
    </row>
    <row r="15" spans="1:18" ht="15.75" customHeight="1">
      <c r="A15" s="2" t="s">
        <v>28</v>
      </c>
      <c r="B15" s="2">
        <f t="shared" ref="B15:L15" si="5">SUM(B11:B14)</f>
        <v>71</v>
      </c>
      <c r="C15" s="2">
        <f t="shared" si="5"/>
        <v>64</v>
      </c>
      <c r="D15" s="2">
        <f t="shared" si="5"/>
        <v>48</v>
      </c>
      <c r="E15" s="2">
        <f t="shared" si="5"/>
        <v>47</v>
      </c>
      <c r="F15" s="2">
        <f t="shared" si="5"/>
        <v>22</v>
      </c>
      <c r="G15" s="2">
        <f t="shared" si="5"/>
        <v>10</v>
      </c>
      <c r="H15" s="2">
        <f t="shared" si="5"/>
        <v>0</v>
      </c>
      <c r="I15" s="2">
        <f t="shared" si="5"/>
        <v>41</v>
      </c>
      <c r="J15" s="2">
        <f t="shared" si="5"/>
        <v>4</v>
      </c>
      <c r="K15" s="2">
        <f t="shared" si="5"/>
        <v>1</v>
      </c>
      <c r="L15" s="2">
        <f t="shared" si="5"/>
        <v>3</v>
      </c>
      <c r="M15" s="5"/>
      <c r="N15" s="7">
        <f>E15/C15</f>
        <v>0.734375</v>
      </c>
      <c r="O15" s="7">
        <f>IF(B15,(E15+J15)/(C15+J15+L15),)</f>
        <v>0.71830985915492962</v>
      </c>
      <c r="P15" s="7">
        <f>((E15-F15-G15-H15)+(2*F15)+(3*G15)+(4*H15))/C15</f>
        <v>1.390625</v>
      </c>
      <c r="Q15" s="7">
        <f>IF(P15,P15+O15,)</f>
        <v>2.1089348591549295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N4" sqref="N4:Q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0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4" si="0">IF(C2,E2/C2,)</f>
        <v>0.75</v>
      </c>
      <c r="O2" s="6">
        <f>IF(B2,(E2+J2)/(C2+J2+L2),)</f>
        <v>0.8</v>
      </c>
      <c r="P2" s="6">
        <f t="shared" ref="P2:P4" si="1">IF(C2,((E2-F2-G2-H2)+(2*F2)+(3*G2)+(4*H2))/C2,)</f>
        <v>1</v>
      </c>
      <c r="Q2" s="6">
        <f>IF(P2,P2+O2,)</f>
        <v>1.8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29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ref="N5" si="2">IF(C5,E5/C5,)</f>
        <v>0.8</v>
      </c>
      <c r="O5" s="6">
        <f t="shared" ref="O5" si="3">IF(B5,(E5+J5)/(C5+J5+L5),)</f>
        <v>0.8</v>
      </c>
      <c r="P5" s="6">
        <f t="shared" ref="P5" si="4">IF(C5,((E5-F5-G5-H5)+(2*F5)+(3*G5)+(4*H5))/C5,)</f>
        <v>1.6</v>
      </c>
      <c r="Q5" s="6">
        <f t="shared" ref="Q5" si="5">IF(P5,P5+O5,)</f>
        <v>2.4000000000000004</v>
      </c>
    </row>
    <row r="6" spans="1:18" ht="15.75" customHeight="1">
      <c r="A6" s="2" t="s">
        <v>28</v>
      </c>
      <c r="B6" s="2">
        <f>SUM(B2:B4)</f>
        <v>15</v>
      </c>
      <c r="C6" s="2">
        <f>SUM(C2:C4)</f>
        <v>13</v>
      </c>
      <c r="D6" s="2">
        <f>SUM(D2:D4)</f>
        <v>11</v>
      </c>
      <c r="E6" s="2">
        <f>SUM(E2:E4)</f>
        <v>10</v>
      </c>
      <c r="F6" s="2">
        <f>SUM(F2:F4)</f>
        <v>4</v>
      </c>
      <c r="G6" s="2">
        <f>SUM(G2:G4)</f>
        <v>2</v>
      </c>
      <c r="H6" s="2">
        <f>SUM(H2:H4)</f>
        <v>0</v>
      </c>
      <c r="I6" s="2">
        <f>SUM(I2:I4)</f>
        <v>8</v>
      </c>
      <c r="J6" s="2">
        <f>SUM(J2:J4)</f>
        <v>2</v>
      </c>
      <c r="K6" s="2">
        <f>SUM(K2:K4)</f>
        <v>0</v>
      </c>
      <c r="L6" s="2">
        <f>SUM(L2:L4)</f>
        <v>0</v>
      </c>
      <c r="M6" s="5"/>
      <c r="N6" s="7">
        <f>E6/C6</f>
        <v>0.76923076923076927</v>
      </c>
      <c r="O6" s="7">
        <f>IF(B6,(E6+J6)/(C6+J6+L6),)</f>
        <v>0.8</v>
      </c>
      <c r="P6" s="7">
        <f>((E6-F6-G6-H6)+(2*F6)+(3*G6)+(4*H6))/C6</f>
        <v>1.3846153846153846</v>
      </c>
      <c r="Q6" s="7">
        <f>IF(P6,P6+O6,)</f>
        <v>2.1846153846153848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6" sqref="E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Fall 2015 09.16</vt:lpstr>
      <vt:lpstr>Fall 2015 09.09</vt:lpstr>
      <vt:lpstr>s14</vt:lpstr>
      <vt:lpstr>f15</vt:lpstr>
      <vt:lpstr>s14+9.9.15</vt:lpstr>
      <vt:lpstr>total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2016-04-01T03:55:48Z</dcterms:modified>
</cp:coreProperties>
</file>