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roject_2022\รพ.อุดรธานี_Health Set\"/>
    </mc:Choice>
  </mc:AlternateContent>
  <xr:revisionPtr revIDLastSave="0" documentId="13_ncr:1_{B560979C-3082-4149-BF51-4EE7268D6E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2" l="1"/>
  <c r="P10" i="2"/>
  <c r="M8" i="2" l="1"/>
  <c r="M4" i="2"/>
  <c r="L4" i="2"/>
  <c r="B3" i="2"/>
  <c r="E3" i="2"/>
  <c r="B4" i="2"/>
  <c r="E4" i="2" s="1"/>
  <c r="F10" i="3"/>
  <c r="F9" i="3"/>
  <c r="F12" i="3" s="1"/>
  <c r="E5" i="2" l="1"/>
  <c r="E6" i="2" s="1"/>
  <c r="E7" i="2" s="1"/>
  <c r="B5" i="2"/>
  <c r="B6" i="2" s="1"/>
  <c r="B7" i="2" s="1"/>
  <c r="F13" i="3"/>
  <c r="F14" i="3" s="1"/>
  <c r="F15" i="3" s="1"/>
</calcChain>
</file>

<file path=xl/sharedStrings.xml><?xml version="1.0" encoding="utf-8"?>
<sst xmlns="http://schemas.openxmlformats.org/spreadsheetml/2006/main" count="54" uniqueCount="47">
  <si>
    <t>จำนวน</t>
  </si>
  <si>
    <t>Strip</t>
  </si>
  <si>
    <t>ราคาขาย</t>
  </si>
  <si>
    <t>ต้นทุน Zg (รวม BP)</t>
  </si>
  <si>
    <t>Gap</t>
  </si>
  <si>
    <t>THB</t>
  </si>
  <si>
    <t>Pcs</t>
  </si>
  <si>
    <t>Boxes</t>
  </si>
  <si>
    <t>1 set</t>
  </si>
  <si>
    <t>6 sets</t>
  </si>
  <si>
    <t>รายการ</t>
  </si>
  <si>
    <t>ราคาต่อหน่วย</t>
  </si>
  <si>
    <t>ราคารวม</t>
  </si>
  <si>
    <t xml:space="preserve">1. เครื่องตรวจระดับน้ำตาลในเลือดรุ่น ACCU-CHEK INSTANT </t>
  </si>
  <si>
    <t>2. แถบตรวจวัดระดับน้ำตาลในเลือดรุ่น ACCU-CHEK INSTANT 100's</t>
  </si>
  <si>
    <t>3. เข็มเจาะน้ำตาลปลายนิ้ว Accu-Chek Safe-T-Pro-Uno 200's</t>
  </si>
  <si>
    <t>-</t>
  </si>
  <si>
    <t>ภาษีมูลค่าเพิ่ม 7%</t>
  </si>
  <si>
    <t>ราคารวมทั้งสิ้น</t>
  </si>
  <si>
    <t>หมายเหตุ</t>
  </si>
  <si>
    <t>ราคาที่เสนอนี้ ครอบคลุมการให้บริการ</t>
  </si>
  <si>
    <t xml:space="preserve"> - การบริหารจัดการข้อมูลในระบบคลาวด์ ที่สอดคล้องกับพระราชบัญญัติการคุ้มครองข้อมูลส่วนบุคคล</t>
  </si>
  <si>
    <t xml:space="preserve"> - การแสดงผลข้อมูลแบบ Data Virtualize </t>
  </si>
  <si>
    <t xml:space="preserve"> - การเชื่อมโยงข้อมูลเข้ากับระบบสารสนเทศโรงพยาบาล โดยผ่านการจัดเตรียม API ของทางโรงพยาบาล</t>
  </si>
  <si>
    <t xml:space="preserve"> - การรับประกันอุปกรณ์และระบบสารสนเทศ ตลอดอายุสัญญา</t>
  </si>
  <si>
    <t xml:space="preserve"> - การอบรมการใช้งานระบบ ตลอดจนบริการหลังการติดตั้ง</t>
  </si>
  <si>
    <t xml:space="preserve"> - กำหนดยืนราคา 90 วัน นับถัดจากวันที่เสนอราคา  กำหนดส่งของ 15 วัน หลังได้รับใบสั่งซื้อ</t>
  </si>
  <si>
    <t xml:space="preserve"> - หากมีข้อสงสัยเรื่องใบเสนอราคากรุณาติดต่อคุณ (ผู้แทน พร้อมเบอร์โทร)</t>
  </si>
  <si>
    <t>จึงเรียนเสนอมาเพื่อโปรดพิจารณาอนุมัติจัดซื้อ</t>
  </si>
  <si>
    <t>ขอแสดงความนับถือ</t>
  </si>
  <si>
    <t>บริษัท ซีนเนอร์ยี่ เทคโนโลยี จำกัด</t>
  </si>
  <si>
    <t>(………………………………………….)</t>
  </si>
  <si>
    <t>ตำแหน่ง…………..</t>
  </si>
  <si>
    <t>ขอเสนอราคาสินค้า รพ.อุดรธานี</t>
  </si>
  <si>
    <t>*Model: ZG ขายให้ รพ*</t>
  </si>
  <si>
    <t>*Details:* Std pack ของ ZG ที่เสนอราคาให้ Rocheคือ 19,060 xv ไม่รวม BP ถ้ารวม BP บวกอีก 2,500 บาท หนึ่งกระเป๋าประกอบด้วย</t>
  </si>
  <si>
    <t>1. Meter instant set or only 1 ตัว</t>
  </si>
  <si>
    <t>2. Strip'100 *10 กล่อง</t>
  </si>
  <si>
    <t>3. Lancet ขึ้นกับเปน tele health or screening เท่าจำนวนเเถบ</t>
  </si>
  <si>
    <t>4. Mobile+Sim</t>
  </si>
  <si>
    <t>_*กรณีที่โรชไป negotiate price ที่เกินกว่า 19,060 จะเอาส่วนต่างไปเพิ่มราคาเเถบตรวจ_</t>
  </si>
  <si>
    <t>Udonthani Hospital</t>
  </si>
  <si>
    <t>2. Strip'100 *20 กล่อง</t>
  </si>
  <si>
    <t>3. Lancet เท่าจำนวนเเถบ</t>
  </si>
  <si>
    <t>5. BP</t>
  </si>
  <si>
    <t>1 set ประกอบด้วย</t>
  </si>
  <si>
    <t>ทำใบเสนอราคา รพ.อุดรธานี 1 set ราคา 43,000 ex.vat (46.010.00 in.vat)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</si>
</sst>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4" tint="-0.249977111117893"/>
      <name val="Calibri"/>
      <family val="2"/>
      <scheme val="minor"/>
    </font>
    <font>
      <sz val="10"/>
      <color theme="1"/>
      <name val="Browallia New"/>
      <family val="2"/>
    </font>
    <font>
      <sz val="12"/>
      <color theme="1"/>
      <name val="Browallia New"/>
      <family val="2"/>
    </font>
    <font>
      <sz val="16"/>
      <color theme="1"/>
      <name val="Browallia New"/>
      <family val="2"/>
    </font>
    <font>
      <b/>
      <sz val="16"/>
      <color theme="4"/>
      <name val="Browallia New"/>
      <family val="2"/>
    </font>
    <font>
      <b/>
      <sz val="16"/>
      <color theme="1"/>
      <name val="Browallia New"/>
      <family val="2"/>
    </font>
    <font>
      <sz val="10"/>
      <color rgb="FFFF0000"/>
      <name val="Browallia New"/>
      <family val="2"/>
    </font>
    <font>
      <sz val="16"/>
      <name val="Browallia New"/>
      <family val="2"/>
    </font>
    <font>
      <b/>
      <u/>
      <sz val="16"/>
      <color theme="1"/>
      <name val="Browallia New"/>
      <family val="2"/>
    </font>
    <font>
      <b/>
      <sz val="18"/>
      <name val="Browallia New"/>
      <family val="2"/>
    </font>
    <font>
      <b/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43" fontId="0" fillId="0" borderId="0" xfId="0" applyNumberFormat="1" applyFont="1" applyAlignment="1"/>
    <xf numFmtId="0" fontId="2" fillId="0" borderId="0" xfId="0" applyFont="1" applyFill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0" fontId="2" fillId="0" borderId="0" xfId="0" applyFont="1" applyFill="1" applyAlignment="1">
      <alignment wrapText="1"/>
    </xf>
    <xf numFmtId="43" fontId="0" fillId="0" borderId="0" xfId="1" applyNumberFormat="1" applyFont="1" applyFill="1" applyAlignment="1"/>
    <xf numFmtId="164" fontId="0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/>
    </xf>
    <xf numFmtId="4" fontId="6" fillId="0" borderId="0" xfId="0" applyNumberFormat="1" applyFont="1"/>
    <xf numFmtId="4" fontId="6" fillId="0" borderId="1" xfId="0" applyNumberFormat="1" applyFont="1" applyBorder="1"/>
    <xf numFmtId="4" fontId="6" fillId="0" borderId="2" xfId="0" applyNumberFormat="1" applyFont="1" applyBorder="1"/>
    <xf numFmtId="0" fontId="11" fillId="0" borderId="0" xfId="0" applyFont="1"/>
    <xf numFmtId="49" fontId="12" fillId="0" borderId="0" xfId="0" applyNumberFormat="1" applyFont="1" applyAlignment="1"/>
    <xf numFmtId="49" fontId="10" fillId="0" borderId="0" xfId="0" applyNumberFormat="1" applyFont="1" applyAlignment="1"/>
    <xf numFmtId="0" fontId="10" fillId="0" borderId="0" xfId="0" applyFont="1"/>
    <xf numFmtId="0" fontId="6" fillId="0" borderId="0" xfId="0" applyFont="1" applyAlignment="1">
      <alignment horizontal="left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13" fillId="3" borderId="0" xfId="0" applyFont="1" applyFill="1" applyAlignment="1"/>
    <xf numFmtId="0" fontId="14" fillId="0" borderId="0" xfId="0" applyFont="1" applyAlignment="1"/>
    <xf numFmtId="43" fontId="0" fillId="0" borderId="0" xfId="1" applyNumberFormat="1" applyFont="1" applyAlignment="1"/>
    <xf numFmtId="43" fontId="0" fillId="2" borderId="0" xfId="1" applyNumberFormat="1" applyFont="1" applyFill="1" applyAlignment="1"/>
    <xf numFmtId="0" fontId="15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/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" fontId="0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14</xdr:row>
      <xdr:rowOff>9525</xdr:rowOff>
    </xdr:from>
    <xdr:ext cx="2276475" cy="2381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204075" y="4829175"/>
          <a:ext cx="2276475" cy="238125"/>
        </a:xfrm>
        <a:prstGeom prst="bracketPair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B4" sqref="B4"/>
    </sheetView>
  </sheetViews>
  <sheetFormatPr defaultColWidth="8.7109375" defaultRowHeight="15" x14ac:dyDescent="0.25"/>
  <cols>
    <col min="1" max="1" width="17" style="1" customWidth="1"/>
    <col min="2" max="2" width="10.7109375" style="1" bestFit="1" customWidth="1"/>
    <col min="3" max="3" width="8.7109375" style="1"/>
    <col min="4" max="4" width="19.42578125" style="1" customWidth="1"/>
    <col min="5" max="5" width="11.5703125" style="1" bestFit="1" customWidth="1"/>
    <col min="6" max="9" width="8.7109375" style="1"/>
    <col min="10" max="10" width="6" style="1" bestFit="1" customWidth="1"/>
    <col min="11" max="12" width="8.7109375" style="1"/>
    <col min="13" max="13" width="9" style="1" bestFit="1" customWidth="1"/>
    <col min="14" max="16384" width="8.7109375" style="1"/>
  </cols>
  <sheetData>
    <row r="1" spans="1:18" ht="23.25" x14ac:dyDescent="0.35">
      <c r="A1" s="35" t="s">
        <v>41</v>
      </c>
    </row>
    <row r="2" spans="1:18" x14ac:dyDescent="0.25">
      <c r="B2" s="10" t="s">
        <v>8</v>
      </c>
      <c r="E2" s="10" t="s">
        <v>9</v>
      </c>
    </row>
    <row r="3" spans="1:18" x14ac:dyDescent="0.25">
      <c r="A3" s="2" t="s">
        <v>2</v>
      </c>
      <c r="B3" s="36">
        <f>43000*1.07</f>
        <v>46010</v>
      </c>
      <c r="E3" s="8">
        <f>B3*6</f>
        <v>276060</v>
      </c>
      <c r="F3" s="5"/>
      <c r="G3" s="5"/>
      <c r="J3" s="1">
        <v>43000</v>
      </c>
    </row>
    <row r="4" spans="1:18" x14ac:dyDescent="0.25">
      <c r="A4" s="2" t="s">
        <v>3</v>
      </c>
      <c r="B4" s="36">
        <f>19066.8+2500</f>
        <v>21566.799999999999</v>
      </c>
      <c r="D4" s="4"/>
      <c r="E4" s="8">
        <f>B4*6</f>
        <v>129400.79999999999</v>
      </c>
      <c r="F4" s="5"/>
      <c r="G4" s="5"/>
      <c r="J4" s="1">
        <v>20</v>
      </c>
      <c r="L4" s="1">
        <f>J4*1200</f>
        <v>24000</v>
      </c>
      <c r="M4" s="1">
        <f>L4*1000</f>
        <v>24000000</v>
      </c>
      <c r="P4" s="1">
        <v>1000</v>
      </c>
    </row>
    <row r="5" spans="1:18" x14ac:dyDescent="0.25">
      <c r="A5" s="2" t="s">
        <v>4</v>
      </c>
      <c r="B5" s="37">
        <f>B3-B4</f>
        <v>24443.200000000001</v>
      </c>
      <c r="C5" s="1" t="s">
        <v>5</v>
      </c>
      <c r="D5" s="4"/>
      <c r="E5" s="37">
        <f>E3-E4</f>
        <v>146659.20000000001</v>
      </c>
      <c r="F5" s="1" t="s">
        <v>5</v>
      </c>
      <c r="G5" s="5"/>
      <c r="M5" s="1">
        <v>4000</v>
      </c>
      <c r="P5" s="43">
        <v>12000</v>
      </c>
    </row>
    <row r="6" spans="1:18" x14ac:dyDescent="0.25">
      <c r="A6" s="2" t="s">
        <v>1</v>
      </c>
      <c r="B6" s="3">
        <f>B5/12</f>
        <v>2036.9333333333334</v>
      </c>
      <c r="C6" s="1" t="s">
        <v>6</v>
      </c>
      <c r="D6" s="5"/>
      <c r="E6" s="3">
        <f>E5/12</f>
        <v>12221.6</v>
      </c>
      <c r="F6" s="1" t="s">
        <v>6</v>
      </c>
      <c r="G6" s="5"/>
      <c r="M6" s="1">
        <v>5000</v>
      </c>
      <c r="P6" s="43">
        <v>2800</v>
      </c>
    </row>
    <row r="7" spans="1:18" x14ac:dyDescent="0.25">
      <c r="B7" s="3">
        <f>B6/100</f>
        <v>20.369333333333334</v>
      </c>
      <c r="C7" s="1" t="s">
        <v>7</v>
      </c>
      <c r="D7" s="4"/>
      <c r="E7" s="3">
        <f>E6/100</f>
        <v>122.21600000000001</v>
      </c>
      <c r="F7" s="1" t="s">
        <v>7</v>
      </c>
      <c r="G7" s="5"/>
      <c r="M7" s="1">
        <v>5000</v>
      </c>
      <c r="P7" s="43">
        <v>5000</v>
      </c>
    </row>
    <row r="8" spans="1:18" x14ac:dyDescent="0.25">
      <c r="D8" s="7"/>
      <c r="E8" s="9"/>
      <c r="F8" s="6"/>
      <c r="G8" s="4"/>
      <c r="M8" s="1">
        <f>M4+M5+M6+M7</f>
        <v>24014000</v>
      </c>
      <c r="P8" s="43">
        <v>300</v>
      </c>
    </row>
    <row r="9" spans="1:18" x14ac:dyDescent="0.25">
      <c r="D9" s="7"/>
      <c r="E9" s="9"/>
      <c r="F9" s="6"/>
      <c r="G9" s="4"/>
      <c r="P9" s="43">
        <v>1790</v>
      </c>
    </row>
    <row r="10" spans="1:18" ht="15.75" x14ac:dyDescent="0.25">
      <c r="B10" s="38" t="s">
        <v>46</v>
      </c>
      <c r="D10" s="7"/>
      <c r="E10" s="9"/>
      <c r="F10" s="6"/>
      <c r="G10" s="4"/>
      <c r="P10" s="43">
        <f>P4+P5+P6+P7+P8+P9</f>
        <v>22890</v>
      </c>
      <c r="R10" s="43">
        <f>P10+P5</f>
        <v>34890</v>
      </c>
    </row>
    <row r="11" spans="1:18" x14ac:dyDescent="0.25">
      <c r="B11" s="1" t="s">
        <v>45</v>
      </c>
      <c r="D11" s="7"/>
      <c r="F11" s="6"/>
      <c r="G11" s="4"/>
    </row>
    <row r="12" spans="1:18" x14ac:dyDescent="0.25">
      <c r="B12" s="1" t="s">
        <v>36</v>
      </c>
      <c r="D12" s="7"/>
      <c r="F12" s="6"/>
      <c r="G12" s="4"/>
    </row>
    <row r="13" spans="1:18" x14ac:dyDescent="0.25">
      <c r="B13" s="1" t="s">
        <v>42</v>
      </c>
      <c r="D13" s="7"/>
      <c r="F13" s="6"/>
      <c r="G13" s="4"/>
    </row>
    <row r="14" spans="1:18" x14ac:dyDescent="0.25">
      <c r="B14" s="1" t="s">
        <v>43</v>
      </c>
      <c r="D14" s="7"/>
      <c r="F14" s="6"/>
      <c r="G14" s="4"/>
    </row>
    <row r="15" spans="1:18" x14ac:dyDescent="0.25">
      <c r="B15" s="2" t="s">
        <v>39</v>
      </c>
      <c r="D15" s="7"/>
      <c r="E15" s="2"/>
      <c r="F15" s="6"/>
      <c r="G15" s="4"/>
    </row>
    <row r="16" spans="1:18" x14ac:dyDescent="0.25">
      <c r="B16" s="1" t="s">
        <v>44</v>
      </c>
      <c r="D16" s="7"/>
      <c r="F16" s="6"/>
      <c r="G16" s="4"/>
    </row>
    <row r="17" spans="1:7" x14ac:dyDescent="0.25">
      <c r="D17" s="5"/>
      <c r="E17" s="5"/>
      <c r="F17" s="5"/>
      <c r="G17" s="5"/>
    </row>
    <row r="18" spans="1:7" x14ac:dyDescent="0.25">
      <c r="F18" s="3"/>
    </row>
    <row r="25" spans="1:7" x14ac:dyDescent="0.25">
      <c r="A25" s="34" t="s">
        <v>34</v>
      </c>
    </row>
    <row r="27" spans="1:7" x14ac:dyDescent="0.25">
      <c r="A27" s="1" t="s">
        <v>35</v>
      </c>
    </row>
    <row r="29" spans="1:7" x14ac:dyDescent="0.25">
      <c r="A29" s="1" t="s">
        <v>36</v>
      </c>
    </row>
    <row r="30" spans="1:7" x14ac:dyDescent="0.25">
      <c r="A30" s="1" t="s">
        <v>37</v>
      </c>
    </row>
    <row r="31" spans="1:7" x14ac:dyDescent="0.25">
      <c r="A31" s="1" t="s">
        <v>38</v>
      </c>
    </row>
    <row r="32" spans="1:7" x14ac:dyDescent="0.25">
      <c r="A32" s="2" t="s">
        <v>39</v>
      </c>
    </row>
    <row r="33" spans="1:1" x14ac:dyDescent="0.25">
      <c r="A33" s="1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C9" sqref="C9"/>
    </sheetView>
  </sheetViews>
  <sheetFormatPr defaultColWidth="14.42578125" defaultRowHeight="15" x14ac:dyDescent="0.25"/>
  <cols>
    <col min="1" max="1" width="9.85546875" style="1" customWidth="1"/>
    <col min="2" max="2" width="42.28515625" style="1" customWidth="1"/>
    <col min="3" max="3" width="43.140625" style="1" customWidth="1"/>
    <col min="4" max="4" width="7.42578125" style="1" bestFit="1" customWidth="1"/>
    <col min="5" max="5" width="16.7109375" style="1" bestFit="1" customWidth="1"/>
    <col min="6" max="6" width="17.140625" style="1" customWidth="1"/>
    <col min="7" max="7" width="9.140625" style="1" customWidth="1"/>
    <col min="8" max="26" width="8.7109375" style="1" customWidth="1"/>
    <col min="27" max="16384" width="14.42578125" style="1"/>
  </cols>
  <sheetData>
    <row r="1" spans="1:26" ht="15.7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2.5" x14ac:dyDescent="0.45">
      <c r="A2" s="12"/>
      <c r="B2" s="13"/>
      <c r="C2" s="13"/>
      <c r="D2" s="14"/>
      <c r="E2" s="13"/>
      <c r="F2" s="13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2.5" x14ac:dyDescent="0.45">
      <c r="A3" s="13"/>
      <c r="B3" s="13"/>
      <c r="C3" s="13"/>
      <c r="D3" s="14"/>
      <c r="E3" s="13"/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2.5" x14ac:dyDescent="0.45">
      <c r="A4" s="41"/>
      <c r="B4" s="40"/>
      <c r="C4" s="40"/>
      <c r="D4" s="40"/>
      <c r="E4" s="40"/>
      <c r="F4" s="40"/>
      <c r="G4" s="4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22.5" x14ac:dyDescent="0.45">
      <c r="A5" s="13"/>
      <c r="B5" s="13"/>
      <c r="C5" s="13"/>
      <c r="D5" s="14"/>
      <c r="E5" s="13"/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3.25" x14ac:dyDescent="0.5">
      <c r="A6" s="13"/>
      <c r="B6" s="15" t="s">
        <v>33</v>
      </c>
      <c r="C6" s="13"/>
      <c r="D6" s="14"/>
      <c r="E6" s="13"/>
      <c r="F6" s="1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2.5" x14ac:dyDescent="0.45">
      <c r="A7" s="13"/>
      <c r="B7" s="13"/>
      <c r="C7" s="13"/>
      <c r="D7" s="14"/>
      <c r="E7" s="13"/>
      <c r="F7" s="13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3.25" x14ac:dyDescent="0.5">
      <c r="A8" s="13"/>
      <c r="B8" s="42" t="s">
        <v>10</v>
      </c>
      <c r="C8" s="40"/>
      <c r="D8" s="16" t="s">
        <v>0</v>
      </c>
      <c r="E8" s="16" t="s">
        <v>11</v>
      </c>
      <c r="F8" s="16" t="s">
        <v>12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5.75" x14ac:dyDescent="0.5">
      <c r="A9" s="17"/>
      <c r="B9" s="18" t="s">
        <v>13</v>
      </c>
      <c r="C9" s="14"/>
      <c r="D9" s="19">
        <v>6</v>
      </c>
      <c r="E9" s="20">
        <v>1000</v>
      </c>
      <c r="F9" s="21">
        <f>E9*D9</f>
        <v>6000</v>
      </c>
      <c r="G9" s="1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45.75" x14ac:dyDescent="0.5">
      <c r="A10" s="17"/>
      <c r="B10" s="18" t="s">
        <v>14</v>
      </c>
      <c r="C10" s="14"/>
      <c r="D10" s="19">
        <v>120</v>
      </c>
      <c r="E10" s="20">
        <v>1200</v>
      </c>
      <c r="F10" s="21">
        <f t="shared" ref="F10" si="0">E10*D10</f>
        <v>144000</v>
      </c>
      <c r="G10" s="1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45.75" x14ac:dyDescent="0.5">
      <c r="A11" s="17"/>
      <c r="B11" s="22" t="s">
        <v>15</v>
      </c>
      <c r="C11" s="16"/>
      <c r="D11" s="19">
        <v>60</v>
      </c>
      <c r="E11" s="20" t="s">
        <v>16</v>
      </c>
      <c r="F11" s="21" t="s">
        <v>16</v>
      </c>
      <c r="G11" s="1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2.5" x14ac:dyDescent="0.45">
      <c r="A12" s="11"/>
      <c r="B12" s="13"/>
      <c r="C12" s="13"/>
      <c r="D12" s="13"/>
      <c r="E12" s="23" t="s">
        <v>12</v>
      </c>
      <c r="F12" s="24">
        <f>SUM(F9:F11)</f>
        <v>150000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2.5" x14ac:dyDescent="0.45">
      <c r="A13" s="11"/>
      <c r="B13" s="13"/>
      <c r="C13" s="13"/>
      <c r="D13" s="13"/>
      <c r="E13" s="23" t="s">
        <v>17</v>
      </c>
      <c r="F13" s="25">
        <f>F12*7/100</f>
        <v>10500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3.25" thickBot="1" x14ac:dyDescent="0.5">
      <c r="A14" s="11"/>
      <c r="B14" s="13"/>
      <c r="C14" s="11"/>
      <c r="D14" s="11"/>
      <c r="E14" s="23" t="s">
        <v>18</v>
      </c>
      <c r="F14" s="26">
        <f>F12+F13</f>
        <v>160500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3.25" thickTop="1" x14ac:dyDescent="0.45">
      <c r="A15" s="11"/>
      <c r="B15" s="13"/>
      <c r="C15" s="13"/>
      <c r="D15" s="14"/>
      <c r="E15" s="13"/>
      <c r="F15" s="23" t="str">
        <f>BAHTTEXT(F14)</f>
        <v>หนึ่งแสนหกหมื่นห้าร้อยบาทถ้วน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22.5" x14ac:dyDescent="0.45">
      <c r="A16" s="11"/>
      <c r="B16" s="13"/>
      <c r="C16" s="13"/>
      <c r="D16" s="14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26.25" x14ac:dyDescent="0.55000000000000004">
      <c r="A17" s="27" t="s">
        <v>19</v>
      </c>
      <c r="B17" s="28" t="s">
        <v>20</v>
      </c>
      <c r="D17" s="13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2.5" x14ac:dyDescent="0.45">
      <c r="A18" s="11"/>
      <c r="B18" s="29" t="s">
        <v>21</v>
      </c>
      <c r="D18" s="13"/>
      <c r="E18" s="13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2.5" x14ac:dyDescent="0.45">
      <c r="A19" s="11"/>
      <c r="B19" s="29" t="s">
        <v>22</v>
      </c>
      <c r="D19" s="14"/>
      <c r="E19" s="13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2.5" x14ac:dyDescent="0.45">
      <c r="A20" s="11"/>
      <c r="B20" s="29" t="s">
        <v>23</v>
      </c>
      <c r="D20" s="14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2.5" x14ac:dyDescent="0.45">
      <c r="A21" s="11"/>
      <c r="B21" s="29" t="s">
        <v>24</v>
      </c>
      <c r="D21" s="14"/>
      <c r="E21" s="13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22.5" x14ac:dyDescent="0.45">
      <c r="A22" s="11"/>
      <c r="B22" s="29" t="s">
        <v>25</v>
      </c>
      <c r="C22" s="30"/>
      <c r="D22" s="14"/>
      <c r="E22" s="31"/>
      <c r="F22" s="3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22.5" x14ac:dyDescent="0.45">
      <c r="A23" s="11"/>
      <c r="B23" s="32" t="s">
        <v>26</v>
      </c>
      <c r="C23" s="30"/>
      <c r="D23" s="14"/>
      <c r="E23" s="31"/>
      <c r="F23" s="3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2.5" x14ac:dyDescent="0.45">
      <c r="A24" s="11"/>
      <c r="B24" s="30" t="s">
        <v>27</v>
      </c>
      <c r="C24" s="33"/>
      <c r="D24" s="14"/>
      <c r="E24" s="31"/>
      <c r="F24" s="3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2.5" x14ac:dyDescent="0.45">
      <c r="A25" s="11"/>
      <c r="B25" s="30"/>
      <c r="C25" s="33"/>
      <c r="D25" s="14"/>
      <c r="E25" s="31"/>
      <c r="F25" s="3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2.5" x14ac:dyDescent="0.45">
      <c r="A26" s="11"/>
      <c r="B26" s="30" t="s">
        <v>28</v>
      </c>
      <c r="C26" s="19"/>
      <c r="D26" s="14"/>
      <c r="E26" s="31"/>
      <c r="F26" s="3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2.5" x14ac:dyDescent="0.45">
      <c r="A27" s="39" t="s">
        <v>29</v>
      </c>
      <c r="B27" s="40"/>
      <c r="C27" s="40"/>
      <c r="D27" s="40"/>
      <c r="E27" s="40"/>
      <c r="F27" s="40"/>
      <c r="G27" s="4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2.5" x14ac:dyDescent="0.45">
      <c r="A28" s="39" t="s">
        <v>30</v>
      </c>
      <c r="B28" s="40"/>
      <c r="C28" s="40"/>
      <c r="D28" s="40"/>
      <c r="E28" s="40"/>
      <c r="F28" s="40"/>
      <c r="G28" s="4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22.5" x14ac:dyDescent="0.45">
      <c r="A29" s="14"/>
      <c r="B29" s="14"/>
      <c r="C29" s="14"/>
      <c r="D29" s="14"/>
      <c r="E29" s="14"/>
      <c r="F29" s="14"/>
      <c r="G29" s="14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2.5" x14ac:dyDescent="0.45">
      <c r="A30" s="39" t="s">
        <v>31</v>
      </c>
      <c r="B30" s="40"/>
      <c r="C30" s="40"/>
      <c r="D30" s="40"/>
      <c r="E30" s="40"/>
      <c r="F30" s="40"/>
      <c r="G30" s="4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2.5" x14ac:dyDescent="0.45">
      <c r="A31" s="39" t="s">
        <v>32</v>
      </c>
      <c r="B31" s="40"/>
      <c r="C31" s="40"/>
      <c r="D31" s="40"/>
      <c r="E31" s="40"/>
      <c r="F31" s="40"/>
      <c r="G31" s="4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2.5" x14ac:dyDescent="0.45">
      <c r="A32" s="39"/>
      <c r="B32" s="40"/>
      <c r="C32" s="40"/>
      <c r="D32" s="40"/>
      <c r="E32" s="40"/>
      <c r="F32" s="40"/>
      <c r="G32" s="4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7">
    <mergeCell ref="A32:G32"/>
    <mergeCell ref="A4:G4"/>
    <mergeCell ref="B8:C8"/>
    <mergeCell ref="A27:G27"/>
    <mergeCell ref="A28:G28"/>
    <mergeCell ref="A30:G30"/>
    <mergeCell ref="A31:G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Kumsopa, Teppakorn {DCAG~Bangkok}</dc:creator>
  <cp:lastModifiedBy>ASUS</cp:lastModifiedBy>
  <dcterms:created xsi:type="dcterms:W3CDTF">2022-06-12T16:49:38Z</dcterms:created>
  <dcterms:modified xsi:type="dcterms:W3CDTF">2022-07-22T10:33:47Z</dcterms:modified>
</cp:coreProperties>
</file>