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 activeTab="2"/>
  </bookViews>
  <sheets>
    <sheet name="#Scopes" sheetId="1" r:id="rId1"/>
    <sheet name="#TParties" sheetId="14" r:id="rId2"/>
    <sheet name="#Concerns" sheetId="19" r:id="rId3"/>
    <sheet name="#TTexts" sheetId="6" r:id="rId4"/>
    <sheet name="SIAM" sheetId="18" r:id="rId5"/>
  </sheets>
  <calcPr calcId="145621"/>
</workbook>
</file>

<file path=xl/calcChain.xml><?xml version="1.0" encoding="utf-8"?>
<calcChain xmlns="http://schemas.openxmlformats.org/spreadsheetml/2006/main">
  <c r="B2" i="14" l="1"/>
  <c r="B25" i="6" l="1"/>
  <c r="A25" i="6" s="1"/>
  <c r="B24" i="6"/>
  <c r="A24" i="6"/>
  <c r="B23" i="6"/>
  <c r="A23" i="6" s="1"/>
  <c r="B22" i="6"/>
  <c r="A22" i="6" s="1"/>
  <c r="B21" i="6"/>
  <c r="A21" i="6" s="1"/>
  <c r="B20" i="6"/>
  <c r="A20" i="6" s="1"/>
  <c r="G23" i="18"/>
  <c r="B19" i="6"/>
  <c r="A19" i="6" s="1"/>
  <c r="B18" i="19"/>
  <c r="A18" i="19" s="1"/>
  <c r="B17" i="19"/>
  <c r="A17" i="19" s="1"/>
  <c r="B16" i="19"/>
  <c r="A16" i="19" s="1"/>
  <c r="B15" i="19"/>
  <c r="A15" i="19" s="1"/>
  <c r="B14" i="19"/>
  <c r="A14" i="19" s="1"/>
  <c r="B13" i="19"/>
  <c r="A13" i="19" s="1"/>
  <c r="B12" i="19"/>
  <c r="A12" i="19" s="1"/>
  <c r="B11" i="19"/>
  <c r="A11" i="19" s="1"/>
  <c r="B10" i="19"/>
  <c r="A10" i="19" s="1"/>
  <c r="B9" i="19"/>
  <c r="A9" i="19" s="1"/>
  <c r="B8" i="19"/>
  <c r="A8" i="19" s="1"/>
  <c r="B7" i="19"/>
  <c r="A7" i="19" s="1"/>
  <c r="B6" i="19"/>
  <c r="A6" i="19" s="1"/>
  <c r="B5" i="19"/>
  <c r="A5" i="19" s="1"/>
  <c r="B4" i="19"/>
  <c r="A4" i="19" s="1"/>
  <c r="B3" i="19"/>
  <c r="A3" i="19" s="1"/>
  <c r="A30" i="18" l="1"/>
  <c r="A28" i="18"/>
  <c r="A24" i="18"/>
  <c r="A22" i="18"/>
  <c r="A19" i="18"/>
  <c r="A18" i="18"/>
  <c r="A17" i="18"/>
  <c r="A16" i="18"/>
  <c r="A15" i="18"/>
  <c r="A14" i="18"/>
  <c r="A13" i="18"/>
  <c r="A12" i="18"/>
  <c r="D23" i="18" s="1"/>
  <c r="A11" i="18"/>
  <c r="D22" i="18" s="1"/>
  <c r="A7" i="18"/>
  <c r="A6" i="18"/>
  <c r="C31" i="18"/>
  <c r="A31" i="18" s="1"/>
  <c r="C30" i="18"/>
  <c r="C29" i="18"/>
  <c r="A29" i="18" s="1"/>
  <c r="C28" i="18"/>
  <c r="D28" i="18" s="1"/>
  <c r="C27" i="18"/>
  <c r="A27" i="18" s="1"/>
  <c r="C26" i="18"/>
  <c r="A26" i="18" s="1"/>
  <c r="C25" i="18"/>
  <c r="A25" i="18" s="1"/>
  <c r="C24" i="18"/>
  <c r="C23" i="18"/>
  <c r="A23" i="18" s="1"/>
  <c r="D29" i="18"/>
  <c r="A8" i="18"/>
  <c r="A5" i="18"/>
  <c r="A4" i="18"/>
  <c r="A3" i="18"/>
  <c r="G21" i="18"/>
  <c r="D31" i="18" l="1"/>
  <c r="D27" i="18"/>
  <c r="D26" i="18"/>
  <c r="D25" i="18"/>
  <c r="D30" i="18"/>
  <c r="D24" i="18"/>
  <c r="C11" i="14"/>
  <c r="C10" i="14"/>
  <c r="C9" i="14"/>
  <c r="C8" i="14"/>
  <c r="C7" i="14"/>
  <c r="C6" i="14"/>
  <c r="C5" i="14"/>
  <c r="C4" i="14"/>
  <c r="C3" i="14"/>
  <c r="B16" i="6"/>
  <c r="B18" i="6" l="1"/>
  <c r="A18" i="6" s="1"/>
  <c r="B17" i="6"/>
  <c r="A17" i="6" s="1"/>
  <c r="A16" i="6"/>
  <c r="B15" i="6"/>
  <c r="A15" i="6" s="1"/>
  <c r="B14" i="6"/>
  <c r="A14" i="6" s="1"/>
  <c r="B13" i="6"/>
  <c r="A13" i="6" s="1"/>
  <c r="B12" i="6"/>
  <c r="A12" i="6" s="1"/>
  <c r="B11" i="6"/>
  <c r="A11" i="6" s="1"/>
  <c r="B10" i="6"/>
  <c r="A10" i="6" s="1"/>
  <c r="B9" i="6"/>
  <c r="A9" i="6" s="1"/>
  <c r="B8" i="6"/>
  <c r="A8" i="6" s="1"/>
  <c r="B7" i="6"/>
  <c r="A7" i="6" s="1"/>
  <c r="B6" i="6"/>
  <c r="A6" i="6" s="1"/>
  <c r="B5" i="6"/>
  <c r="A5" i="6" s="1"/>
  <c r="B4" i="6"/>
  <c r="A4" i="6" s="1"/>
  <c r="A11" i="14"/>
  <c r="B11" i="14" s="1"/>
  <c r="A10" i="14"/>
  <c r="B10" i="14" s="1"/>
  <c r="A9" i="14"/>
  <c r="B9" i="14" s="1"/>
  <c r="A8" i="14"/>
  <c r="B8" i="14" s="1"/>
  <c r="A7" i="14"/>
  <c r="B7" i="14" s="1"/>
  <c r="A6" i="14"/>
  <c r="B6" i="14" s="1"/>
  <c r="B3" i="6" l="1"/>
  <c r="A3" i="6" s="1"/>
  <c r="A5" i="14" l="1"/>
  <c r="B5" i="14" s="1"/>
  <c r="A4" i="14"/>
  <c r="B4" i="14" s="1"/>
  <c r="A3" i="14"/>
  <c r="B3" i="14" s="1"/>
</calcChain>
</file>

<file path=xl/comments1.xml><?xml version="1.0" encoding="utf-8"?>
<comments xmlns="http://schemas.openxmlformats.org/spreadsheetml/2006/main">
  <authors>
    <author>Author</author>
  </authors>
  <commentList>
    <comment ref="G20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An autoLoginAccount is an account that will automatically login when the file is uploaded. 
There should be at most 1 such account.</t>
        </r>
      </text>
    </comment>
  </commentList>
</comments>
</file>

<file path=xl/sharedStrings.xml><?xml version="1.0" encoding="utf-8"?>
<sst xmlns="http://schemas.openxmlformats.org/spreadsheetml/2006/main" count="187" uniqueCount="138">
  <si>
    <t>Customer</t>
  </si>
  <si>
    <t>Scope</t>
  </si>
  <si>
    <t>Trx001</t>
  </si>
  <si>
    <t>Car Insurance v0.1</t>
  </si>
  <si>
    <t>PGGM Car Insurance Policy</t>
  </si>
  <si>
    <t>PGGM</t>
  </si>
  <si>
    <t>Insurer</t>
  </si>
  <si>
    <t xml:space="preserve">Party that requires insurance for a car </t>
  </si>
  <si>
    <t>RDW</t>
  </si>
  <si>
    <t>Party that provides information about cars</t>
  </si>
  <si>
    <t>postcode</t>
  </si>
  <si>
    <t>housenumber</t>
  </si>
  <si>
    <t>mileage</t>
  </si>
  <si>
    <t>no-claim</t>
  </si>
  <si>
    <t>date-of-birth</t>
  </si>
  <si>
    <t>Party that is capable of providing attributes for other stakeholders</t>
  </si>
  <si>
    <t>AP</t>
  </si>
  <si>
    <t>PrevInsurer</t>
  </si>
  <si>
    <t>Party that has provided insurance to the Customer for the last car he insured</t>
  </si>
  <si>
    <t>Party that provides car insurance policies</t>
  </si>
  <si>
    <t>drivers address</t>
  </si>
  <si>
    <t>carinfo</t>
  </si>
  <si>
    <t>premium</t>
  </si>
  <si>
    <t>PremiumComputation([carinfo], [drivers address], [date-of-birth], [no-claim], [mileage])</t>
  </si>
  <si>
    <t>merk</t>
  </si>
  <si>
    <t>type</t>
  </si>
  <si>
    <t>gewicht</t>
  </si>
  <si>
    <t>bouwjaar</t>
  </si>
  <si>
    <t>catalogusprijs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</si>
  <si>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</si>
  <si>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</si>
  <si>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</si>
  <si>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</si>
  <si>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</si>
  <si>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</si>
  <si>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</si>
  <si>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</si>
  <si>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</si>
  <si>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</si>
  <si>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</si>
  <si>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</si>
  <si>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</si>
  <si>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[Organization,]</t>
  </si>
  <si>
    <t>ttValue</t>
  </si>
  <si>
    <t>TTValue</t>
  </si>
  <si>
    <t>12-AB-CD</t>
  </si>
  <si>
    <t>1234AB</t>
  </si>
  <si>
    <t>Volkswagen</t>
  </si>
  <si>
    <t>Golf GTI</t>
  </si>
  <si>
    <t>[Org (afko)]</t>
  </si>
  <si>
    <t>orgAbbrName</t>
  </si>
  <si>
    <t>orgFullName</t>
  </si>
  <si>
    <t>Organization</t>
  </si>
  <si>
    <t>OrgAbbrName</t>
  </si>
  <si>
    <t>OrgFullName</t>
  </si>
  <si>
    <t>TNO</t>
  </si>
  <si>
    <t>[PersonRegistration]</t>
  </si>
  <si>
    <t>personFirstName</t>
  </si>
  <si>
    <t>personLastName</t>
  </si>
  <si>
    <t>Person</t>
  </si>
  <si>
    <t>FirstName</t>
  </si>
  <si>
    <t>LastName</t>
  </si>
  <si>
    <t>Tinus</t>
  </si>
  <si>
    <t>Otto</t>
  </si>
  <si>
    <t>[Accounts]</t>
  </si>
  <si>
    <t>accUserid</t>
  </si>
  <si>
    <t>accPassword</t>
  </si>
  <si>
    <t>accPerson</t>
  </si>
  <si>
    <t>accOrg</t>
  </si>
  <si>
    <t>accAllowedRoles</t>
  </si>
  <si>
    <t>autoLoginAccount</t>
  </si>
  <si>
    <t>Account</t>
  </si>
  <si>
    <t>UserID</t>
  </si>
  <si>
    <t>Password</t>
  </si>
  <si>
    <t>[Role,]</t>
  </si>
  <si>
    <t>tinus.otto@tno.nl</t>
  </si>
  <si>
    <t>admin</t>
  </si>
  <si>
    <t>Pensioenfonds voor Gezondheidszorg, Geestelijke en Maatschappelijke belangen</t>
  </si>
  <si>
    <t>Nederlandse Organisatie voor toegepast-natuurwetenschappelijk onderzoek</t>
  </si>
  <si>
    <t>Rijk</t>
  </si>
  <si>
    <t>de Wachter</t>
  </si>
  <si>
    <t>rijkdw@rdw.nl</t>
  </si>
  <si>
    <t>Pieter-Gerard</t>
  </si>
  <si>
    <t>Groot Middelveld</t>
  </si>
  <si>
    <t>polisadm@pggm.nl</t>
  </si>
  <si>
    <t>cs12345@gmail.com</t>
  </si>
  <si>
    <t>API</t>
  </si>
  <si>
    <t>Overheid</t>
  </si>
  <si>
    <t>Staat der Nederlanden</t>
  </si>
  <si>
    <t>DigiD</t>
  </si>
  <si>
    <t>digid@overheid.nl</t>
  </si>
  <si>
    <t>Dik</t>
  </si>
  <si>
    <t>Rijder</t>
  </si>
  <si>
    <t>Dienst Wegverkeer</t>
  </si>
  <si>
    <t>Acc_1</t>
  </si>
  <si>
    <t>Acc_2</t>
  </si>
  <si>
    <t>Acc_3</t>
  </si>
  <si>
    <t>Acc_4</t>
  </si>
  <si>
    <t>d.rijder@gmail.com</t>
  </si>
  <si>
    <t>[postcode]  [housenumber]</t>
  </si>
  <si>
    <t>Brand:[merk], Type:[type], year:[bouwjaar], weight:[gewicht] kg, catprice:[catalogusprijs] Euro.</t>
  </si>
  <si>
    <t>The postcode (zip code) of [Driver]'s residence.</t>
  </si>
  <si>
    <t>The date at which [Driver] was born.</t>
  </si>
  <si>
    <t>The number of years since the last claim of [Customer] was granted.</t>
  </si>
  <si>
    <t>The license plate of the car to be insured.</t>
  </si>
  <si>
    <t>The estimated, average yearly mileage (in km).</t>
  </si>
  <si>
    <t>The housenumber of [Driver]'s residence.</t>
  </si>
  <si>
    <t>licenseplate</t>
  </si>
  <si>
    <t>Brand of car [licenseplate].</t>
  </si>
  <si>
    <t>Type of car [licenseplate].</t>
  </si>
  <si>
    <t>Year in which car [licenseplate] was built.</t>
  </si>
  <si>
    <t>Weight of car [licenseplate] when it is empty, in kilograms.</t>
  </si>
  <si>
    <t>Price of car [licenseplate], according to the catalogue of the manufacturer, in Euro.</t>
  </si>
  <si>
    <t>[TParties]</t>
  </si>
  <si>
    <t>tPartyAcc</t>
  </si>
  <si>
    <t>tPartyReqdOrg</t>
  </si>
  <si>
    <t>[Concerns]</t>
  </si>
  <si>
    <t>Beslissing</t>
  </si>
  <si>
    <t>polisbesluit</t>
  </si>
  <si>
    <t xml:space="preserve">[Customer] has agreed to pay [premium], and has accepted the conditions at [conditionsurl]  </t>
  </si>
  <si>
    <t>conditionsurl</t>
  </si>
  <si>
    <t>[polisbesluit] en de condities, zoals beschreven op [conditionsurl], zijn vastgesteld.</t>
  </si>
  <si>
    <t>Customer Agreement</t>
  </si>
  <si>
    <t>Eigen Risico</t>
  </si>
  <si>
    <t>Het eigen risico [eigenrisico] per gebeurtenis is lager dan 150 euro.</t>
  </si>
  <si>
    <t>eigenrisico</t>
  </si>
  <si>
    <t xml:space="preserve">[CustomerSignature] ensures that [Customer] has agreed to pay [premium], and has accepted the conditions at [conditionsurl]  </t>
  </si>
  <si>
    <t>CustomerSignature</t>
  </si>
  <si>
    <t>Het wilsbesluit van [Customer] om [premium] te betalen voor de verzekering van voertuig [licenseplate] volgens de voorwaarden als beschikbaar op [conditionsurl]</t>
  </si>
  <si>
    <t>Het maximale bedrag dat [Customer] per schadegeval geacht wordt zelf te betalen</t>
  </si>
  <si>
    <t>Reference to the location holding the conditions that govern the insurance policy</t>
  </si>
  <si>
    <t>Doel</t>
  </si>
  <si>
    <t>Het identificeren van het voertuig voor welke de verzering wordt/is afgesloten</t>
  </si>
  <si>
    <t>Het bepalen van het risico op ongevallen</t>
  </si>
  <si>
    <t>ttDescr</t>
  </si>
  <si>
    <t>Connie-Sue</t>
  </si>
  <si>
    <t>Menter</t>
  </si>
  <si>
    <t>ttIsaTParty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</si>
</sst>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1" applyNumberFormat="1" applyAlignment="1">
      <alignment horizontal="center" vertical="top"/>
    </xf>
    <xf numFmtId="0" fontId="5" fillId="0" borderId="0" xfId="3" applyAlignment="1">
      <alignment horizontal="left"/>
    </xf>
    <xf numFmtId="0" fontId="2" fillId="4" borderId="0" xfId="2"/>
    <xf numFmtId="0" fontId="2" fillId="4" borderId="0" xfId="2" applyAlignment="1">
      <alignment horizontal="center"/>
    </xf>
    <xf numFmtId="0" fontId="1" fillId="2" borderId="0" xfId="1"/>
    <xf numFmtId="14" fontId="0" fillId="0" borderId="0" xfId="0" applyNumberFormat="1" applyAlignment="1">
      <alignment horizontal="center" vertical="top"/>
    </xf>
  </cellXfs>
  <cellStyles count="4">
    <cellStyle name="20% - Accent5" xfId="2" builtinId="46"/>
    <cellStyle name="Hyperlink" xfId="3" builtinId="8"/>
    <cellStyle name="Neutral" xfId="1" builtinId="28"/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polisadm@pggm.nl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gid@overheid.nl" TargetMode="External"/><Relationship Id="rId1" Type="http://schemas.openxmlformats.org/officeDocument/2006/relationships/hyperlink" Target="mailto:tinus.otto@tno.nl" TargetMode="External"/><Relationship Id="rId6" Type="http://schemas.openxmlformats.org/officeDocument/2006/relationships/hyperlink" Target="mailto:d.rijder@gmail.com" TargetMode="External"/><Relationship Id="rId5" Type="http://schemas.openxmlformats.org/officeDocument/2006/relationships/hyperlink" Target="mailto:cs12345@gmail.com" TargetMode="External"/><Relationship Id="rId4" Type="http://schemas.openxmlformats.org/officeDocument/2006/relationships/hyperlink" Target="mailto:rijkdw@rdw.nl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D1" sqref="D1:D1048576"/>
    </sheetView>
  </sheetViews>
  <sheetFormatPr defaultColWidth="8.88671875" defaultRowHeight="14.4" x14ac:dyDescent="0.3"/>
  <cols>
    <col min="1" max="1" width="12.33203125" style="2" customWidth="1"/>
    <col min="2" max="2" width="18.6640625" style="8" customWidth="1"/>
    <col min="3" max="3" width="57.5546875" style="2" customWidth="1"/>
    <col min="4" max="5" width="17.33203125" style="2" customWidth="1"/>
    <col min="6" max="16384" width="8.88671875" style="2"/>
  </cols>
  <sheetData>
    <row r="1" spans="1:3" s="1" customFormat="1" x14ac:dyDescent="0.3">
      <c r="A1" s="19" t="s">
        <v>30</v>
      </c>
      <c r="B1" s="20" t="s">
        <v>31</v>
      </c>
      <c r="C1" s="19" t="s">
        <v>32</v>
      </c>
    </row>
    <row r="2" spans="1:3" s="1" customFormat="1" x14ac:dyDescent="0.3">
      <c r="A2" s="19" t="s">
        <v>1</v>
      </c>
      <c r="B2" s="20" t="s">
        <v>34</v>
      </c>
      <c r="C2" s="19" t="s">
        <v>33</v>
      </c>
    </row>
    <row r="3" spans="1:3" x14ac:dyDescent="0.3">
      <c r="A3" s="2" t="s">
        <v>2</v>
      </c>
      <c r="B3" s="8" t="s">
        <v>3</v>
      </c>
      <c r="C3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" sqref="B1:B3"/>
    </sheetView>
  </sheetViews>
  <sheetFormatPr defaultRowHeight="14.4" x14ac:dyDescent="0.3"/>
  <cols>
    <col min="1" max="1" width="24.77734375" customWidth="1"/>
    <col min="2" max="2" width="23.109375" style="14" customWidth="1"/>
    <col min="3" max="3" width="10.77734375" style="14" bestFit="1" customWidth="1"/>
    <col min="4" max="4" width="14" style="14" customWidth="1"/>
    <col min="5" max="5" width="64.21875" bestFit="1" customWidth="1"/>
    <col min="6" max="6" width="14.109375" style="23" customWidth="1"/>
    <col min="7" max="7" width="10.44140625" style="14" customWidth="1"/>
  </cols>
  <sheetData>
    <row r="1" spans="1:7" s="3" customFormat="1" x14ac:dyDescent="0.3">
      <c r="A1" s="3" t="s">
        <v>113</v>
      </c>
      <c r="B1" s="16" t="s">
        <v>137</v>
      </c>
      <c r="C1" s="16" t="s">
        <v>36</v>
      </c>
      <c r="D1" s="6" t="s">
        <v>37</v>
      </c>
      <c r="E1" s="9" t="s">
        <v>134</v>
      </c>
      <c r="F1" s="3" t="s">
        <v>115</v>
      </c>
      <c r="G1" s="6" t="s">
        <v>114</v>
      </c>
    </row>
    <row r="2" spans="1:7" s="3" customFormat="1" x14ac:dyDescent="0.3">
      <c r="A2" s="3" t="s">
        <v>29</v>
      </c>
      <c r="B2" s="24" t="str">
        <f>IF($A2="","",$A2)</f>
        <v>TText</v>
      </c>
      <c r="C2" s="24" t="s">
        <v>1</v>
      </c>
      <c r="D2" s="6" t="s">
        <v>40</v>
      </c>
      <c r="E2" s="9" t="s">
        <v>41</v>
      </c>
      <c r="F2" s="9" t="s">
        <v>42</v>
      </c>
      <c r="G2" s="6" t="s">
        <v>71</v>
      </c>
    </row>
    <row r="3" spans="1:7" s="5" customFormat="1" x14ac:dyDescent="0.3">
      <c r="A3" s="4" t="str">
        <f t="shared" ref="A3:A11" si="0">IF(OR($C3="",$D3=""),"",CONCATENATE("SHR_",$C3,"_",$D3))</f>
        <v>SHR_Trx001_Insurer</v>
      </c>
      <c r="B3" s="21" t="str">
        <f>IF($A3="","",$A3)</f>
        <v>SHR_Trx001_Insurer</v>
      </c>
      <c r="C3" s="21" t="str">
        <f>IF($D3="","",'#Scopes'!$A$3)</f>
        <v>Trx001</v>
      </c>
      <c r="D3" s="7" t="s">
        <v>6</v>
      </c>
      <c r="E3" s="18" t="s">
        <v>19</v>
      </c>
      <c r="F3" s="10" t="s">
        <v>5</v>
      </c>
      <c r="G3" s="7" t="s">
        <v>94</v>
      </c>
    </row>
    <row r="4" spans="1:7" s="2" customFormat="1" x14ac:dyDescent="0.3">
      <c r="A4" s="4" t="str">
        <f t="shared" si="0"/>
        <v>SHR_Trx001_RDW</v>
      </c>
      <c r="B4" s="21" t="str">
        <f t="shared" ref="B4:B11" si="1">IF($A4="","",$A4)</f>
        <v>SHR_Trx001_RDW</v>
      </c>
      <c r="C4" s="21" t="str">
        <f>IF($D4="","",'#Scopes'!$A$3)</f>
        <v>Trx001</v>
      </c>
      <c r="D4" s="7" t="s">
        <v>8</v>
      </c>
      <c r="E4" s="18" t="s">
        <v>9</v>
      </c>
      <c r="F4" s="10" t="s">
        <v>8</v>
      </c>
      <c r="G4" s="14" t="s">
        <v>95</v>
      </c>
    </row>
    <row r="5" spans="1:7" x14ac:dyDescent="0.3">
      <c r="A5" s="4" t="str">
        <f t="shared" si="0"/>
        <v>SHR_Trx001_AP</v>
      </c>
      <c r="B5" s="21" t="str">
        <f t="shared" si="1"/>
        <v>SHR_Trx001_AP</v>
      </c>
      <c r="C5" s="21" t="str">
        <f>IF($D5="","",'#Scopes'!$A$3)</f>
        <v>Trx001</v>
      </c>
      <c r="D5" s="8" t="s">
        <v>16</v>
      </c>
      <c r="E5" s="2" t="s">
        <v>15</v>
      </c>
      <c r="F5" s="22"/>
      <c r="G5" s="14" t="s">
        <v>96</v>
      </c>
    </row>
    <row r="6" spans="1:7" x14ac:dyDescent="0.3">
      <c r="A6" s="4" t="str">
        <f t="shared" si="0"/>
        <v>SHR_Trx001_Customer</v>
      </c>
      <c r="B6" s="21" t="str">
        <f t="shared" si="1"/>
        <v>SHR_Trx001_Customer</v>
      </c>
      <c r="C6" s="21" t="str">
        <f>IF($D6="","",'#Scopes'!$A$3)</f>
        <v>Trx001</v>
      </c>
      <c r="D6" s="7" t="s">
        <v>0</v>
      </c>
      <c r="E6" s="18" t="s">
        <v>7</v>
      </c>
      <c r="F6" s="10"/>
      <c r="G6" s="8" t="s">
        <v>97</v>
      </c>
    </row>
    <row r="7" spans="1:7" x14ac:dyDescent="0.3">
      <c r="A7" s="4" t="str">
        <f t="shared" si="0"/>
        <v>SHR_Trx001_PrevInsurer</v>
      </c>
      <c r="B7" s="21" t="str">
        <f t="shared" si="1"/>
        <v>SHR_Trx001_PrevInsurer</v>
      </c>
      <c r="C7" s="21" t="str">
        <f>IF($D7="","",'#Scopes'!$A$3)</f>
        <v>Trx001</v>
      </c>
      <c r="D7" s="11" t="s">
        <v>17</v>
      </c>
      <c r="E7" s="18" t="s">
        <v>18</v>
      </c>
    </row>
    <row r="8" spans="1:7" x14ac:dyDescent="0.3">
      <c r="A8" s="4" t="str">
        <f t="shared" si="0"/>
        <v/>
      </c>
      <c r="B8" s="21" t="str">
        <f t="shared" si="1"/>
        <v/>
      </c>
      <c r="C8" s="21" t="str">
        <f>IF($D8="","",'#Scopes'!$A$3)</f>
        <v/>
      </c>
      <c r="D8" s="11"/>
      <c r="E8" s="18"/>
    </row>
    <row r="9" spans="1:7" x14ac:dyDescent="0.3">
      <c r="A9" s="4" t="str">
        <f t="shared" si="0"/>
        <v/>
      </c>
      <c r="B9" s="21" t="str">
        <f t="shared" si="1"/>
        <v/>
      </c>
      <c r="C9" s="21" t="str">
        <f>IF($D9="","",'#Scopes'!$A$3)</f>
        <v/>
      </c>
      <c r="E9" s="18"/>
    </row>
    <row r="10" spans="1:7" x14ac:dyDescent="0.3">
      <c r="A10" s="4" t="str">
        <f t="shared" si="0"/>
        <v/>
      </c>
      <c r="B10" s="21" t="str">
        <f t="shared" si="1"/>
        <v/>
      </c>
      <c r="C10" s="21" t="str">
        <f>IF($D10="","",'#Scopes'!$A$3)</f>
        <v/>
      </c>
      <c r="D10" s="11"/>
      <c r="E10" s="18"/>
    </row>
    <row r="11" spans="1:7" x14ac:dyDescent="0.3">
      <c r="A11" s="4" t="str">
        <f t="shared" si="0"/>
        <v/>
      </c>
      <c r="B11" s="21" t="str">
        <f t="shared" si="1"/>
        <v/>
      </c>
      <c r="C11" s="21" t="str">
        <f>IF($D11="","",'#Scopes'!$A$3)</f>
        <v/>
      </c>
      <c r="D11" s="7"/>
      <c r="E11" s="18"/>
      <c r="F11" s="10"/>
      <c r="G1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2" sqref="B2"/>
    </sheetView>
  </sheetViews>
  <sheetFormatPr defaultRowHeight="14.4" x14ac:dyDescent="0.3"/>
  <cols>
    <col min="1" max="1" width="25.77734375" customWidth="1"/>
    <col min="2" max="2" width="12.44140625" style="14" customWidth="1"/>
    <col min="3" max="3" width="18.44140625" style="14" bestFit="1" customWidth="1"/>
    <col min="4" max="4" width="14.109375" style="14" customWidth="1"/>
    <col min="5" max="5" width="86.6640625" customWidth="1"/>
  </cols>
  <sheetData>
    <row r="1" spans="1:5" s="28" customFormat="1" x14ac:dyDescent="0.3">
      <c r="A1" s="28" t="s">
        <v>116</v>
      </c>
      <c r="B1" s="16" t="s">
        <v>36</v>
      </c>
      <c r="C1" s="6" t="s">
        <v>37</v>
      </c>
      <c r="D1" s="6" t="s">
        <v>38</v>
      </c>
      <c r="E1" s="9" t="s">
        <v>39</v>
      </c>
    </row>
    <row r="2" spans="1:5" s="28" customFormat="1" x14ac:dyDescent="0.3">
      <c r="A2" s="28" t="s">
        <v>29</v>
      </c>
      <c r="B2" s="16" t="s">
        <v>1</v>
      </c>
      <c r="C2" s="6" t="s">
        <v>40</v>
      </c>
      <c r="D2" s="6" t="s">
        <v>40</v>
      </c>
      <c r="E2" s="9" t="s">
        <v>41</v>
      </c>
    </row>
    <row r="3" spans="1:5" x14ac:dyDescent="0.3">
      <c r="A3" s="17" t="str">
        <f>IF(OR($B3="",$C3=""),"",CONCATENATE("Conc_",$B3,"_",$C3))</f>
        <v>Conc_Trx001_Beslissing</v>
      </c>
      <c r="B3" s="15" t="str">
        <f>IF(AND($E3="",$C3=""),"",'#Scopes'!$A$3)</f>
        <v>Trx001</v>
      </c>
      <c r="C3" s="14" t="s">
        <v>117</v>
      </c>
      <c r="D3" s="7" t="s">
        <v>6</v>
      </c>
      <c r="E3" t="s">
        <v>121</v>
      </c>
    </row>
    <row r="4" spans="1:5" ht="28.8" x14ac:dyDescent="0.3">
      <c r="A4" s="17" t="str">
        <f t="shared" ref="A4:A18" si="0">IF(OR($B4="",$C4=""),"",CONCATENATE("Conc_",$B4,"_",$C4))</f>
        <v>Conc_Trx001_Customer Agreement</v>
      </c>
      <c r="B4" s="15" t="str">
        <f>IF(AND($E4="",$C4=""),"",'#Scopes'!$A$3)</f>
        <v>Trx001</v>
      </c>
      <c r="C4" s="7" t="s">
        <v>122</v>
      </c>
      <c r="D4" s="7" t="s">
        <v>6</v>
      </c>
      <c r="E4" s="13" t="s">
        <v>126</v>
      </c>
    </row>
    <row r="5" spans="1:5" x14ac:dyDescent="0.3">
      <c r="A5" s="17" t="str">
        <f t="shared" si="0"/>
        <v>Conc_Trx001_Eigen Risico</v>
      </c>
      <c r="B5" s="15" t="str">
        <f>IF(AND($E5="",$C5=""),"",'#Scopes'!$A$3)</f>
        <v>Trx001</v>
      </c>
      <c r="C5" s="14" t="s">
        <v>123</v>
      </c>
      <c r="D5" s="7" t="s">
        <v>0</v>
      </c>
      <c r="E5" t="s">
        <v>124</v>
      </c>
    </row>
    <row r="6" spans="1:5" x14ac:dyDescent="0.3">
      <c r="A6" s="17" t="str">
        <f t="shared" si="0"/>
        <v/>
      </c>
      <c r="B6" s="15" t="str">
        <f>IF(AND($E6="",$C6=""),"",'#Scopes'!$A$3)</f>
        <v/>
      </c>
      <c r="D6" s="8"/>
    </row>
    <row r="7" spans="1:5" x14ac:dyDescent="0.3">
      <c r="A7" s="17" t="str">
        <f t="shared" si="0"/>
        <v/>
      </c>
      <c r="B7" s="15" t="str">
        <f>IF(AND($E7="",$C7=""),"",'#Scopes'!$A$3)</f>
        <v/>
      </c>
      <c r="D7" s="11"/>
    </row>
    <row r="8" spans="1:5" x14ac:dyDescent="0.3">
      <c r="A8" s="17" t="str">
        <f t="shared" si="0"/>
        <v/>
      </c>
      <c r="B8" s="15" t="str">
        <f>IF(AND($E8="",$C8=""),"",'#Scopes'!$A$3)</f>
        <v/>
      </c>
    </row>
    <row r="9" spans="1:5" x14ac:dyDescent="0.3">
      <c r="A9" s="17" t="str">
        <f t="shared" si="0"/>
        <v/>
      </c>
      <c r="B9" s="15" t="str">
        <f>IF(AND($E9="",$C9=""),"",'#Scopes'!$A$3)</f>
        <v/>
      </c>
    </row>
    <row r="10" spans="1:5" x14ac:dyDescent="0.3">
      <c r="A10" s="17" t="str">
        <f t="shared" si="0"/>
        <v/>
      </c>
      <c r="B10" s="15" t="str">
        <f>IF(AND($E10="",$C10=""),"",'#Scopes'!$A$3)</f>
        <v/>
      </c>
    </row>
    <row r="11" spans="1:5" x14ac:dyDescent="0.3">
      <c r="A11" s="17" t="str">
        <f t="shared" si="0"/>
        <v/>
      </c>
      <c r="B11" s="15" t="str">
        <f>IF(AND($E11="",$C11=""),"",'#Scopes'!$A$3)</f>
        <v/>
      </c>
    </row>
    <row r="12" spans="1:5" x14ac:dyDescent="0.3">
      <c r="A12" s="17" t="str">
        <f t="shared" si="0"/>
        <v/>
      </c>
      <c r="B12" s="15" t="str">
        <f>IF(AND($E12="",$C12=""),"",'#Scopes'!$A$3)</f>
        <v/>
      </c>
    </row>
    <row r="13" spans="1:5" x14ac:dyDescent="0.3">
      <c r="A13" s="17" t="str">
        <f t="shared" si="0"/>
        <v/>
      </c>
      <c r="B13" s="15" t="str">
        <f>IF(AND($E13="",$C13=""),"",'#Scopes'!$A$3)</f>
        <v/>
      </c>
    </row>
    <row r="14" spans="1:5" x14ac:dyDescent="0.3">
      <c r="A14" s="17" t="str">
        <f t="shared" si="0"/>
        <v/>
      </c>
      <c r="B14" s="15" t="str">
        <f>IF(AND($E14="",$C14=""),"",'#Scopes'!$A$3)</f>
        <v/>
      </c>
    </row>
    <row r="15" spans="1:5" x14ac:dyDescent="0.3">
      <c r="A15" s="17" t="str">
        <f t="shared" si="0"/>
        <v/>
      </c>
      <c r="B15" s="15" t="str">
        <f>IF(AND($E15="",$C15=""),"",'#Scopes'!$A$3)</f>
        <v/>
      </c>
    </row>
    <row r="16" spans="1:5" x14ac:dyDescent="0.3">
      <c r="A16" s="17" t="str">
        <f t="shared" si="0"/>
        <v/>
      </c>
      <c r="B16" s="15" t="str">
        <f>IF(AND($E16="",$C16=""),"",'#Scopes'!$A$3)</f>
        <v/>
      </c>
    </row>
    <row r="17" spans="1:2" x14ac:dyDescent="0.3">
      <c r="A17" s="17" t="str">
        <f t="shared" si="0"/>
        <v/>
      </c>
      <c r="B17" s="15" t="str">
        <f>IF(AND($E17="",$C17=""),"",'#Scopes'!$A$3)</f>
        <v/>
      </c>
    </row>
    <row r="18" spans="1:2" x14ac:dyDescent="0.3">
      <c r="A18" s="17" t="str">
        <f t="shared" si="0"/>
        <v/>
      </c>
      <c r="B18" s="15" t="str">
        <f>IF(AND($E18="",$C18=""),"",'#Scopes'!$A$3)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E1" sqref="E1"/>
    </sheetView>
  </sheetViews>
  <sheetFormatPr defaultRowHeight="14.4" x14ac:dyDescent="0.3"/>
  <cols>
    <col min="1" max="1" width="25.77734375" style="2" customWidth="1"/>
    <col min="2" max="2" width="6.5546875" style="11" bestFit="1" customWidth="1"/>
    <col min="3" max="3" width="18.21875" style="11" customWidth="1"/>
    <col min="4" max="4" width="15" style="11" customWidth="1"/>
    <col min="5" max="5" width="14.109375" style="11" customWidth="1"/>
    <col min="6" max="6" width="44.21875" style="13" customWidth="1"/>
    <col min="7" max="7" width="37.109375" style="11" customWidth="1"/>
    <col min="8" max="10" width="13.77734375" style="12" customWidth="1"/>
    <col min="11" max="11" width="13.5546875" style="12" customWidth="1"/>
    <col min="12" max="24" width="13.77734375" style="12" customWidth="1"/>
    <col min="25" max="16384" width="8.88671875" style="12"/>
  </cols>
  <sheetData>
    <row r="1" spans="1:24" s="3" customFormat="1" x14ac:dyDescent="0.3">
      <c r="A1" s="3" t="s">
        <v>35</v>
      </c>
      <c r="B1" s="16" t="s">
        <v>36</v>
      </c>
      <c r="C1" s="6" t="s">
        <v>37</v>
      </c>
      <c r="D1" s="6" t="s">
        <v>43</v>
      </c>
      <c r="E1" s="6" t="s">
        <v>38</v>
      </c>
      <c r="F1" s="9" t="s">
        <v>39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s="3" customFormat="1" x14ac:dyDescent="0.3">
      <c r="A2" s="3" t="s">
        <v>29</v>
      </c>
      <c r="B2" s="16" t="s">
        <v>1</v>
      </c>
      <c r="C2" s="6" t="s">
        <v>40</v>
      </c>
      <c r="D2" s="6" t="s">
        <v>44</v>
      </c>
      <c r="E2" s="6" t="s">
        <v>40</v>
      </c>
      <c r="F2" s="9" t="s">
        <v>41</v>
      </c>
      <c r="G2" s="6" t="s">
        <v>131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28.8" x14ac:dyDescent="0.3">
      <c r="A3" s="17" t="str">
        <f t="shared" ref="A3:A25" si="0">IF(OR($B3="",$C3=""),"",CONCATENATE("Var_",$B3,"_",$C3))</f>
        <v>Var_Trx001_licenseplate</v>
      </c>
      <c r="B3" s="15" t="str">
        <f>IF(AND($F3="",$C3=""),"",'#Scopes'!$A$3)</f>
        <v>Trx001</v>
      </c>
      <c r="C3" s="11" t="s">
        <v>107</v>
      </c>
      <c r="D3" s="11" t="s">
        <v>45</v>
      </c>
      <c r="E3" s="11" t="s">
        <v>0</v>
      </c>
      <c r="F3" s="10" t="s">
        <v>104</v>
      </c>
      <c r="G3" s="7" t="s">
        <v>132</v>
      </c>
      <c r="H3" s="7"/>
      <c r="I3" s="7"/>
    </row>
    <row r="4" spans="1:24" x14ac:dyDescent="0.3">
      <c r="A4" s="17" t="str">
        <f t="shared" si="0"/>
        <v>Var_Trx001_mileage</v>
      </c>
      <c r="B4" s="15" t="str">
        <f>IF(AND($F4="",$C4=""),"",'#Scopes'!$A$3)</f>
        <v>Trx001</v>
      </c>
      <c r="C4" s="11" t="s">
        <v>12</v>
      </c>
      <c r="E4" s="11" t="s">
        <v>0</v>
      </c>
      <c r="F4" s="13" t="s">
        <v>105</v>
      </c>
      <c r="K4" s="7"/>
    </row>
    <row r="5" spans="1:24" x14ac:dyDescent="0.3">
      <c r="A5" s="17" t="str">
        <f t="shared" si="0"/>
        <v>Var_Trx001_no-claim</v>
      </c>
      <c r="B5" s="15" t="str">
        <f>IF(AND($F5="",$C5=""),"",'#Scopes'!$A$3)</f>
        <v>Trx001</v>
      </c>
      <c r="C5" s="7" t="s">
        <v>13</v>
      </c>
      <c r="D5" s="7">
        <v>10</v>
      </c>
      <c r="E5" s="11" t="s">
        <v>17</v>
      </c>
      <c r="F5" s="13" t="s">
        <v>103</v>
      </c>
    </row>
    <row r="6" spans="1:24" x14ac:dyDescent="0.3">
      <c r="A6" s="17" t="str">
        <f t="shared" si="0"/>
        <v>Var_Trx001_date-of-birth</v>
      </c>
      <c r="B6" s="15" t="str">
        <f>IF(AND($F6="",$C6=""),"",'#Scopes'!$A$3)</f>
        <v>Trx001</v>
      </c>
      <c r="C6" s="11" t="s">
        <v>14</v>
      </c>
      <c r="D6" s="29">
        <v>5094</v>
      </c>
      <c r="E6" s="11" t="s">
        <v>16</v>
      </c>
      <c r="F6" s="13" t="s">
        <v>102</v>
      </c>
    </row>
    <row r="7" spans="1:24" x14ac:dyDescent="0.3">
      <c r="A7" s="17" t="str">
        <f t="shared" si="0"/>
        <v>Var_Trx001_postcode</v>
      </c>
      <c r="B7" s="15" t="str">
        <f>IF(AND($F7="",$C7=""),"",'#Scopes'!$A$3)</f>
        <v>Trx001</v>
      </c>
      <c r="C7" s="11" t="s">
        <v>10</v>
      </c>
      <c r="D7" s="11" t="s">
        <v>46</v>
      </c>
      <c r="E7" s="11" t="s">
        <v>16</v>
      </c>
      <c r="F7" s="13" t="s">
        <v>101</v>
      </c>
      <c r="J7" s="7"/>
      <c r="K7" s="7"/>
    </row>
    <row r="8" spans="1:24" x14ac:dyDescent="0.3">
      <c r="A8" s="17" t="str">
        <f t="shared" si="0"/>
        <v>Var_Trx001_housenumber</v>
      </c>
      <c r="B8" s="15" t="str">
        <f>IF(AND($F8="",$C8=""),"",'#Scopes'!$A$3)</f>
        <v>Trx001</v>
      </c>
      <c r="C8" s="11" t="s">
        <v>11</v>
      </c>
      <c r="D8" s="11">
        <v>3</v>
      </c>
      <c r="E8" s="7" t="s">
        <v>16</v>
      </c>
      <c r="F8" s="13" t="s">
        <v>106</v>
      </c>
      <c r="M8" s="7"/>
    </row>
    <row r="9" spans="1:24" x14ac:dyDescent="0.3">
      <c r="A9" s="17" t="str">
        <f t="shared" si="0"/>
        <v>Var_Trx001_drivers address</v>
      </c>
      <c r="B9" s="15" t="str">
        <f>IF(AND($F9="",$C9=""),"",'#Scopes'!$A$3)</f>
        <v>Trx001</v>
      </c>
      <c r="C9" s="11" t="s">
        <v>20</v>
      </c>
      <c r="E9" s="11" t="s">
        <v>0</v>
      </c>
      <c r="F9" s="13" t="s">
        <v>99</v>
      </c>
      <c r="G9" s="11" t="s">
        <v>133</v>
      </c>
    </row>
    <row r="10" spans="1:24" x14ac:dyDescent="0.3">
      <c r="A10" s="17" t="str">
        <f t="shared" si="0"/>
        <v>Var_Trx001_carinfo</v>
      </c>
      <c r="B10" s="15" t="str">
        <f>IF(AND($F10="",$C10=""),"",'#Scopes'!$A$3)</f>
        <v>Trx001</v>
      </c>
      <c r="C10" s="11" t="s">
        <v>21</v>
      </c>
      <c r="E10" s="11" t="s">
        <v>8</v>
      </c>
      <c r="F10" s="13" t="s">
        <v>100</v>
      </c>
      <c r="G10" s="11" t="s">
        <v>133</v>
      </c>
    </row>
    <row r="11" spans="1:24" x14ac:dyDescent="0.3">
      <c r="A11" s="17" t="str">
        <f t="shared" si="0"/>
        <v>Var_Trx001_premium</v>
      </c>
      <c r="B11" s="15" t="str">
        <f>IF(AND($F11="",$C11=""),"",'#Scopes'!$A$3)</f>
        <v>Trx001</v>
      </c>
      <c r="C11" s="11" t="s">
        <v>22</v>
      </c>
      <c r="E11" s="11" t="s">
        <v>6</v>
      </c>
      <c r="F11" s="13" t="s">
        <v>23</v>
      </c>
    </row>
    <row r="12" spans="1:24" x14ac:dyDescent="0.3">
      <c r="A12" s="17" t="str">
        <f t="shared" si="0"/>
        <v>Var_Trx001_merk</v>
      </c>
      <c r="B12" s="15" t="str">
        <f>IF(AND($F12="",$C12=""),"",'#Scopes'!$A$3)</f>
        <v>Trx001</v>
      </c>
      <c r="C12" s="11" t="s">
        <v>24</v>
      </c>
      <c r="D12" s="11" t="s">
        <v>47</v>
      </c>
      <c r="E12" s="11" t="s">
        <v>8</v>
      </c>
      <c r="F12" s="13" t="s">
        <v>108</v>
      </c>
    </row>
    <row r="13" spans="1:24" x14ac:dyDescent="0.3">
      <c r="A13" s="17" t="str">
        <f t="shared" si="0"/>
        <v>Var_Trx001_type</v>
      </c>
      <c r="B13" s="15" t="str">
        <f>IF(AND($F13="",$C13=""),"",'#Scopes'!$A$3)</f>
        <v>Trx001</v>
      </c>
      <c r="C13" s="11" t="s">
        <v>25</v>
      </c>
      <c r="D13" s="11" t="s">
        <v>48</v>
      </c>
      <c r="E13" s="11" t="s">
        <v>8</v>
      </c>
      <c r="F13" s="13" t="s">
        <v>109</v>
      </c>
    </row>
    <row r="14" spans="1:24" x14ac:dyDescent="0.3">
      <c r="A14" s="17" t="str">
        <f t="shared" si="0"/>
        <v>Var_Trx001_bouwjaar</v>
      </c>
      <c r="B14" s="15" t="str">
        <f>IF(AND($F14="",$C14=""),"",'#Scopes'!$A$3)</f>
        <v>Trx001</v>
      </c>
      <c r="C14" s="11" t="s">
        <v>27</v>
      </c>
      <c r="D14" s="11">
        <v>2002</v>
      </c>
      <c r="E14" s="11" t="s">
        <v>8</v>
      </c>
      <c r="F14" s="13" t="s">
        <v>110</v>
      </c>
    </row>
    <row r="15" spans="1:24" x14ac:dyDescent="0.3">
      <c r="A15" s="17" t="str">
        <f t="shared" si="0"/>
        <v>Var_Trx001_gewicht</v>
      </c>
      <c r="B15" s="15" t="str">
        <f>IF(AND($F15="",$C15=""),"",'#Scopes'!$A$3)</f>
        <v>Trx001</v>
      </c>
      <c r="C15" s="11" t="s">
        <v>26</v>
      </c>
      <c r="D15" s="11">
        <v>1234</v>
      </c>
      <c r="E15" s="11" t="s">
        <v>8</v>
      </c>
      <c r="F15" s="13" t="s">
        <v>111</v>
      </c>
    </row>
    <row r="16" spans="1:24" ht="28.8" x14ac:dyDescent="0.3">
      <c r="A16" s="17" t="str">
        <f t="shared" si="0"/>
        <v>Var_Trx001_catalogusprijs</v>
      </c>
      <c r="B16" s="15" t="str">
        <f>IF(AND($F16="",$C16=""),"",'#Scopes'!$A$3)</f>
        <v>Trx001</v>
      </c>
      <c r="C16" s="11" t="s">
        <v>28</v>
      </c>
      <c r="D16" s="11">
        <v>22222</v>
      </c>
      <c r="E16" s="11" t="s">
        <v>8</v>
      </c>
      <c r="F16" s="13" t="s">
        <v>112</v>
      </c>
    </row>
    <row r="17" spans="1:6" ht="28.8" x14ac:dyDescent="0.3">
      <c r="A17" s="17" t="str">
        <f t="shared" si="0"/>
        <v>Var_Trx001_polisbesluit</v>
      </c>
      <c r="B17" s="15" t="str">
        <f>IF(AND($F17="",$C17=""),"",'#Scopes'!$A$3)</f>
        <v>Trx001</v>
      </c>
      <c r="C17" s="11" t="s">
        <v>118</v>
      </c>
      <c r="E17" s="11" t="s">
        <v>6</v>
      </c>
      <c r="F17" s="13" t="s">
        <v>119</v>
      </c>
    </row>
    <row r="18" spans="1:6" ht="28.8" x14ac:dyDescent="0.3">
      <c r="A18" s="17" t="str">
        <f t="shared" si="0"/>
        <v>Var_Trx001_conditionsurl</v>
      </c>
      <c r="B18" s="15" t="str">
        <f>IF(AND($F18="",$C18=""),"",'#Scopes'!$A$3)</f>
        <v>Trx001</v>
      </c>
      <c r="C18" s="11" t="s">
        <v>120</v>
      </c>
      <c r="E18" s="11" t="s">
        <v>6</v>
      </c>
      <c r="F18" s="13" t="s">
        <v>130</v>
      </c>
    </row>
    <row r="19" spans="1:6" ht="28.8" x14ac:dyDescent="0.3">
      <c r="A19" s="17" t="str">
        <f t="shared" si="0"/>
        <v>Var_Trx001_eigenrisico</v>
      </c>
      <c r="B19" s="15" t="str">
        <f>IF(AND($F19="",$C19=""),"",'#Scopes'!$A$3)</f>
        <v>Trx001</v>
      </c>
      <c r="C19" s="11" t="s">
        <v>125</v>
      </c>
      <c r="E19" s="11" t="s">
        <v>6</v>
      </c>
      <c r="F19" s="13" t="s">
        <v>129</v>
      </c>
    </row>
    <row r="20" spans="1:6" ht="57.6" x14ac:dyDescent="0.3">
      <c r="A20" s="17" t="str">
        <f t="shared" si="0"/>
        <v>Var_Trx001_CustomerSignature</v>
      </c>
      <c r="B20" s="15" t="str">
        <f>IF(AND($F20="",$C20=""),"",'#Scopes'!$A$3)</f>
        <v>Trx001</v>
      </c>
      <c r="C20" s="11" t="s">
        <v>127</v>
      </c>
      <c r="E20" s="11" t="s">
        <v>0</v>
      </c>
      <c r="F20" s="13" t="s">
        <v>128</v>
      </c>
    </row>
    <row r="21" spans="1:6" x14ac:dyDescent="0.3">
      <c r="A21" s="17" t="str">
        <f t="shared" si="0"/>
        <v/>
      </c>
      <c r="B21" s="15" t="str">
        <f>IF(AND($F21="",$C21=""),"",'#Scopes'!$A$3)</f>
        <v/>
      </c>
    </row>
    <row r="22" spans="1:6" x14ac:dyDescent="0.3">
      <c r="A22" s="17" t="str">
        <f t="shared" si="0"/>
        <v/>
      </c>
      <c r="B22" s="15" t="str">
        <f>IF(AND($F22="",$C22=""),"",'#Scopes'!$A$3)</f>
        <v/>
      </c>
    </row>
    <row r="23" spans="1:6" x14ac:dyDescent="0.3">
      <c r="A23" s="17" t="str">
        <f t="shared" si="0"/>
        <v/>
      </c>
      <c r="B23" s="15" t="str">
        <f>IF(AND($F23="",$C23=""),"",'#Scopes'!$A$3)</f>
        <v/>
      </c>
    </row>
    <row r="24" spans="1:6" x14ac:dyDescent="0.3">
      <c r="A24" s="17" t="str">
        <f t="shared" si="0"/>
        <v/>
      </c>
      <c r="B24" s="15" t="str">
        <f>IF(AND($F24="",$C24=""),"",'#Scopes'!$A$3)</f>
        <v/>
      </c>
    </row>
    <row r="25" spans="1:6" x14ac:dyDescent="0.3">
      <c r="A25" s="17" t="str">
        <f t="shared" si="0"/>
        <v/>
      </c>
      <c r="B25" s="15" t="str">
        <f>IF(AND($F25="",$C25=""),"",'#Scopes'!$A$3)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topLeftCell="A10" workbookViewId="0">
      <selection activeCell="C15" sqref="C15"/>
    </sheetView>
  </sheetViews>
  <sheetFormatPr defaultRowHeight="14.4" x14ac:dyDescent="0.3"/>
  <cols>
    <col min="1" max="1" width="13.77734375" customWidth="1"/>
    <col min="2" max="2" width="24.5546875" style="14" customWidth="1"/>
    <col min="3" max="3" width="17.33203125" style="14" customWidth="1"/>
    <col min="4" max="5" width="13.77734375" style="14" customWidth="1"/>
    <col min="6" max="6" width="30.6640625" style="14" customWidth="1"/>
    <col min="7" max="7" width="15.88671875" style="14" customWidth="1"/>
  </cols>
  <sheetData>
    <row r="1" spans="1:7" s="1" customFormat="1" x14ac:dyDescent="0.3">
      <c r="A1" s="1" t="s">
        <v>49</v>
      </c>
      <c r="B1" s="24" t="s">
        <v>50</v>
      </c>
      <c r="C1" s="24" t="s">
        <v>51</v>
      </c>
      <c r="D1" s="24"/>
      <c r="E1" s="24"/>
      <c r="F1" s="24"/>
      <c r="G1" s="24"/>
    </row>
    <row r="2" spans="1:7" s="1" customFormat="1" x14ac:dyDescent="0.3">
      <c r="A2" s="1" t="s">
        <v>52</v>
      </c>
      <c r="B2" s="24" t="s">
        <v>53</v>
      </c>
      <c r="C2" s="24" t="s">
        <v>54</v>
      </c>
      <c r="D2" s="24"/>
      <c r="E2" s="24"/>
      <c r="F2" s="24"/>
      <c r="G2" s="24"/>
    </row>
    <row r="3" spans="1:7" s="2" customFormat="1" x14ac:dyDescent="0.3">
      <c r="A3" s="26" t="str">
        <f>IF($B3="","",$B3)</f>
        <v>TNO</v>
      </c>
      <c r="B3" s="8" t="s">
        <v>55</v>
      </c>
      <c r="C3" s="22" t="s">
        <v>78</v>
      </c>
      <c r="D3" s="8"/>
      <c r="E3" s="8"/>
      <c r="F3" s="8"/>
      <c r="G3" s="8"/>
    </row>
    <row r="4" spans="1:7" s="2" customFormat="1" x14ac:dyDescent="0.3">
      <c r="A4" s="26" t="str">
        <f t="shared" ref="A4:A8" si="0">IF($B4="","",$B4)</f>
        <v>PGGM</v>
      </c>
      <c r="B4" s="14" t="s">
        <v>5</v>
      </c>
      <c r="C4" t="s">
        <v>77</v>
      </c>
      <c r="D4" s="14"/>
      <c r="E4" s="8"/>
      <c r="F4" s="8"/>
      <c r="G4" s="8"/>
    </row>
    <row r="5" spans="1:7" s="2" customFormat="1" x14ac:dyDescent="0.3">
      <c r="A5" s="26" t="str">
        <f t="shared" si="0"/>
        <v>RDW</v>
      </c>
      <c r="B5" s="14" t="s">
        <v>8</v>
      </c>
      <c r="C5" s="23" t="s">
        <v>93</v>
      </c>
      <c r="D5" s="14"/>
      <c r="E5" s="8"/>
      <c r="F5" s="8"/>
      <c r="G5" s="8"/>
    </row>
    <row r="6" spans="1:7" s="2" customFormat="1" x14ac:dyDescent="0.3">
      <c r="A6" s="26" t="str">
        <f t="shared" si="0"/>
        <v>Overheid</v>
      </c>
      <c r="B6" s="14" t="s">
        <v>87</v>
      </c>
      <c r="C6" s="23" t="s">
        <v>88</v>
      </c>
      <c r="D6" s="14"/>
      <c r="E6" s="8"/>
      <c r="F6" s="8"/>
      <c r="G6" s="8"/>
    </row>
    <row r="7" spans="1:7" x14ac:dyDescent="0.3">
      <c r="A7" s="26" t="str">
        <f t="shared" si="0"/>
        <v/>
      </c>
    </row>
    <row r="8" spans="1:7" x14ac:dyDescent="0.3">
      <c r="A8" s="26" t="str">
        <f t="shared" si="0"/>
        <v/>
      </c>
    </row>
    <row r="9" spans="1:7" s="1" customFormat="1" x14ac:dyDescent="0.3">
      <c r="A9" s="1" t="s">
        <v>56</v>
      </c>
      <c r="B9" s="24" t="s">
        <v>57</v>
      </c>
      <c r="C9" s="24" t="s">
        <v>58</v>
      </c>
      <c r="D9" s="24"/>
      <c r="E9" s="24"/>
      <c r="F9" s="24"/>
      <c r="G9" s="24"/>
    </row>
    <row r="10" spans="1:7" s="1" customFormat="1" x14ac:dyDescent="0.3">
      <c r="A10" s="1" t="s">
        <v>59</v>
      </c>
      <c r="B10" s="24" t="s">
        <v>60</v>
      </c>
      <c r="C10" s="24" t="s">
        <v>61</v>
      </c>
      <c r="D10" s="24"/>
      <c r="E10" s="24"/>
      <c r="F10" s="24"/>
      <c r="G10" s="24"/>
    </row>
    <row r="11" spans="1:7" x14ac:dyDescent="0.3">
      <c r="A11" s="26" t="str">
        <f>IF(OR($B11="",$C11=""),"",CONCATENATE("person",ROW()-ROW($A$11)))</f>
        <v>person0</v>
      </c>
      <c r="B11" s="14" t="s">
        <v>62</v>
      </c>
      <c r="C11" s="14" t="s">
        <v>63</v>
      </c>
    </row>
    <row r="12" spans="1:7" x14ac:dyDescent="0.3">
      <c r="A12" s="26" t="str">
        <f t="shared" ref="A12:A19" si="1">IF(OR($B12="",$C12=""),"",CONCATENATE("person",ROW()-ROW($A$11)))</f>
        <v>person1</v>
      </c>
      <c r="B12" s="14" t="s">
        <v>82</v>
      </c>
      <c r="C12" s="14" t="s">
        <v>83</v>
      </c>
    </row>
    <row r="13" spans="1:7" x14ac:dyDescent="0.3">
      <c r="A13" s="26" t="str">
        <f t="shared" si="1"/>
        <v>person2</v>
      </c>
      <c r="B13" s="14" t="s">
        <v>79</v>
      </c>
      <c r="C13" s="14" t="s">
        <v>80</v>
      </c>
    </row>
    <row r="14" spans="1:7" x14ac:dyDescent="0.3">
      <c r="A14" s="26" t="str">
        <f t="shared" si="1"/>
        <v>person3</v>
      </c>
      <c r="B14" s="14" t="s">
        <v>86</v>
      </c>
      <c r="C14" s="14" t="s">
        <v>89</v>
      </c>
    </row>
    <row r="15" spans="1:7" x14ac:dyDescent="0.3">
      <c r="A15" s="26" t="str">
        <f t="shared" si="1"/>
        <v>person4</v>
      </c>
      <c r="B15" s="14" t="s">
        <v>135</v>
      </c>
      <c r="C15" s="14" t="s">
        <v>136</v>
      </c>
    </row>
    <row r="16" spans="1:7" x14ac:dyDescent="0.3">
      <c r="A16" s="26" t="str">
        <f t="shared" si="1"/>
        <v>person5</v>
      </c>
      <c r="B16" s="14" t="s">
        <v>91</v>
      </c>
      <c r="C16" s="14" t="s">
        <v>92</v>
      </c>
    </row>
    <row r="17" spans="1:7" x14ac:dyDescent="0.3">
      <c r="A17" s="26" t="str">
        <f t="shared" si="1"/>
        <v/>
      </c>
    </row>
    <row r="18" spans="1:7" x14ac:dyDescent="0.3">
      <c r="A18" s="26" t="str">
        <f t="shared" si="1"/>
        <v/>
      </c>
    </row>
    <row r="19" spans="1:7" x14ac:dyDescent="0.3">
      <c r="A19" s="26" t="str">
        <f t="shared" si="1"/>
        <v/>
      </c>
    </row>
    <row r="20" spans="1:7" s="1" customFormat="1" x14ac:dyDescent="0.3">
      <c r="A20" s="1" t="s">
        <v>64</v>
      </c>
      <c r="B20" s="24" t="s">
        <v>65</v>
      </c>
      <c r="C20" s="24" t="s">
        <v>66</v>
      </c>
      <c r="D20" s="24" t="s">
        <v>67</v>
      </c>
      <c r="E20" s="24" t="s">
        <v>68</v>
      </c>
      <c r="F20" s="24" t="s">
        <v>69</v>
      </c>
      <c r="G20" s="24" t="s">
        <v>70</v>
      </c>
    </row>
    <row r="21" spans="1:7" s="1" customFormat="1" x14ac:dyDescent="0.3">
      <c r="A21" s="1" t="s">
        <v>71</v>
      </c>
      <c r="B21" s="24" t="s">
        <v>72</v>
      </c>
      <c r="C21" s="24" t="s">
        <v>73</v>
      </c>
      <c r="D21" s="24" t="s">
        <v>59</v>
      </c>
      <c r="E21" s="24" t="s">
        <v>52</v>
      </c>
      <c r="F21" s="24" t="s">
        <v>74</v>
      </c>
      <c r="G21" s="24" t="str">
        <f>$A21</f>
        <v>Account</v>
      </c>
    </row>
    <row r="22" spans="1:7" x14ac:dyDescent="0.3">
      <c r="A22" s="26" t="str">
        <f>IF(OR($B22="",$C22=""),"",CONCATENATE("Acc_",ROW()-ROW($A$22)))</f>
        <v>Acc_0</v>
      </c>
      <c r="B22" s="23" t="s">
        <v>75</v>
      </c>
      <c r="C22" s="14" t="s">
        <v>76</v>
      </c>
      <c r="D22" s="27" t="str">
        <f>IF(OR($B22="",$C22=""),"",$A11)</f>
        <v>person0</v>
      </c>
      <c r="E22" s="14" t="s">
        <v>55</v>
      </c>
    </row>
    <row r="23" spans="1:7" x14ac:dyDescent="0.3">
      <c r="A23" s="26" t="str">
        <f t="shared" ref="A23:A31" si="2">IF(OR($B23="",$C23=""),"",CONCATENATE("Acc_",ROW()-ROW($A$22)))</f>
        <v>Acc_1</v>
      </c>
      <c r="B23" s="25" t="s">
        <v>84</v>
      </c>
      <c r="C23" s="14" t="str">
        <f>IF($B23="","","*****")</f>
        <v>*****</v>
      </c>
      <c r="D23" s="27" t="str">
        <f t="shared" ref="D23:D31" si="3">IF(OR($B23="",$C23=""),"",$A12)</f>
        <v>person1</v>
      </c>
      <c r="E23" s="14" t="s">
        <v>5</v>
      </c>
      <c r="G23" s="14" t="str">
        <f>$A23</f>
        <v>Acc_1</v>
      </c>
    </row>
    <row r="24" spans="1:7" x14ac:dyDescent="0.3">
      <c r="A24" s="26" t="str">
        <f t="shared" si="2"/>
        <v>Acc_2</v>
      </c>
      <c r="B24" s="25" t="s">
        <v>81</v>
      </c>
      <c r="C24" s="14" t="str">
        <f t="shared" ref="C24:C31" si="4">IF($B24="","","*****")</f>
        <v>*****</v>
      </c>
      <c r="D24" s="27" t="str">
        <f t="shared" si="3"/>
        <v>person2</v>
      </c>
      <c r="E24" s="14" t="s">
        <v>8</v>
      </c>
    </row>
    <row r="25" spans="1:7" x14ac:dyDescent="0.3">
      <c r="A25" s="26" t="str">
        <f t="shared" si="2"/>
        <v>Acc_3</v>
      </c>
      <c r="B25" s="25" t="s">
        <v>90</v>
      </c>
      <c r="C25" s="14" t="str">
        <f t="shared" si="4"/>
        <v>*****</v>
      </c>
      <c r="D25" s="27" t="str">
        <f t="shared" si="3"/>
        <v>person3</v>
      </c>
      <c r="E25" s="14" t="s">
        <v>87</v>
      </c>
    </row>
    <row r="26" spans="1:7" x14ac:dyDescent="0.3">
      <c r="A26" s="26" t="str">
        <f t="shared" si="2"/>
        <v>Acc_4</v>
      </c>
      <c r="B26" s="25" t="s">
        <v>85</v>
      </c>
      <c r="C26" s="14" t="str">
        <f t="shared" si="4"/>
        <v>*****</v>
      </c>
      <c r="D26" s="27" t="str">
        <f t="shared" si="3"/>
        <v>person4</v>
      </c>
    </row>
    <row r="27" spans="1:7" x14ac:dyDescent="0.3">
      <c r="A27" s="26" t="str">
        <f t="shared" si="2"/>
        <v>Acc_5</v>
      </c>
      <c r="B27" s="25" t="s">
        <v>98</v>
      </c>
      <c r="C27" s="14" t="str">
        <f t="shared" si="4"/>
        <v>*****</v>
      </c>
      <c r="D27" s="27" t="str">
        <f t="shared" si="3"/>
        <v>person5</v>
      </c>
    </row>
    <row r="28" spans="1:7" x14ac:dyDescent="0.3">
      <c r="A28" s="26" t="str">
        <f t="shared" si="2"/>
        <v/>
      </c>
      <c r="B28" s="25"/>
      <c r="C28" s="14" t="str">
        <f t="shared" si="4"/>
        <v/>
      </c>
      <c r="D28" s="27" t="str">
        <f t="shared" si="3"/>
        <v/>
      </c>
    </row>
    <row r="29" spans="1:7" x14ac:dyDescent="0.3">
      <c r="A29" s="26" t="str">
        <f t="shared" si="2"/>
        <v/>
      </c>
      <c r="B29" s="23"/>
      <c r="C29" s="14" t="str">
        <f t="shared" si="4"/>
        <v/>
      </c>
      <c r="D29" s="27" t="str">
        <f t="shared" si="3"/>
        <v/>
      </c>
    </row>
    <row r="30" spans="1:7" x14ac:dyDescent="0.3">
      <c r="A30" s="26" t="str">
        <f t="shared" si="2"/>
        <v/>
      </c>
      <c r="C30" s="14" t="str">
        <f t="shared" si="4"/>
        <v/>
      </c>
      <c r="D30" s="27" t="str">
        <f t="shared" si="3"/>
        <v/>
      </c>
    </row>
    <row r="31" spans="1:7" x14ac:dyDescent="0.3">
      <c r="A31" s="26" t="str">
        <f t="shared" si="2"/>
        <v/>
      </c>
      <c r="C31" s="14" t="str">
        <f t="shared" si="4"/>
        <v/>
      </c>
      <c r="D31" s="27" t="str">
        <f t="shared" si="3"/>
        <v/>
      </c>
    </row>
  </sheetData>
  <conditionalFormatting sqref="C23:C31">
    <cfRule type="cellIs" dxfId="1" priority="2" operator="equal">
      <formula>"*****"</formula>
    </cfRule>
  </conditionalFormatting>
  <conditionalFormatting sqref="C23:C31">
    <cfRule type="containsBlanks" dxfId="0" priority="1">
      <formula>LEN(TRIM(C23))=0</formula>
    </cfRule>
  </conditionalFormatting>
  <hyperlinks>
    <hyperlink ref="B22" r:id="rId1"/>
    <hyperlink ref="B25" r:id="rId2"/>
    <hyperlink ref="B23" r:id="rId3"/>
    <hyperlink ref="B24" r:id="rId4"/>
    <hyperlink ref="B26" r:id="rId5"/>
    <hyperlink ref="B27" r:id="rId6"/>
  </hyperlinks>
  <pageMargins left="0.7" right="0.7" top="0.75" bottom="0.75" header="0.3" footer="0.3"/>
  <pageSetup paperSize="9" orientation="portrait" horizontalDpi="4294967293" verticalDpi="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#Scopes</vt:lpstr>
      <vt:lpstr>#TParties</vt:lpstr>
      <vt:lpstr>#Concerns</vt:lpstr>
      <vt:lpstr>#TTexts</vt:lpstr>
      <vt:lpstr>SIAM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2017-02-21T15:13:28Z</dcterms:modified>
</cp:coreProperties>
</file>