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Q132" i="1"/>
  <c r="Q134" i="1"/>
  <c r="Q136" i="1"/>
  <c r="Q138" i="1"/>
  <c r="Q130" i="1"/>
  <c r="Q120" i="1"/>
  <c r="Q122" i="1"/>
  <c r="Q124" i="1"/>
  <c r="Q126" i="1"/>
  <c r="Q128" i="1"/>
  <c r="Q118" i="1"/>
  <c r="Q108" i="1"/>
  <c r="Q110" i="1"/>
  <c r="Q112" i="1"/>
  <c r="Q114" i="1"/>
  <c r="Q116" i="1"/>
  <c r="Q106" i="1"/>
  <c r="Q96" i="1"/>
  <c r="Q98" i="1"/>
  <c r="Q100" i="1"/>
  <c r="Q102" i="1"/>
  <c r="Q104" i="1"/>
  <c r="Q94" i="1"/>
  <c r="Q84" i="1"/>
  <c r="Q86" i="1"/>
  <c r="Q88" i="1"/>
  <c r="Q90" i="1"/>
  <c r="Q92" i="1"/>
  <c r="Q82" i="1"/>
  <c r="Q72" i="1"/>
  <c r="Q74" i="1"/>
  <c r="Q76" i="1"/>
  <c r="Q78" i="1"/>
  <c r="Q80" i="1"/>
  <c r="Q70" i="1"/>
  <c r="Q58" i="1"/>
  <c r="Q60" i="1"/>
  <c r="Q62" i="1"/>
  <c r="Q64" i="1"/>
  <c r="Q66" i="1"/>
  <c r="Q68" i="1"/>
  <c r="Q56" i="1"/>
  <c r="Q44" i="1"/>
  <c r="Q46" i="1"/>
  <c r="Q48" i="1"/>
  <c r="Q50" i="1"/>
  <c r="Q52" i="1"/>
  <c r="Q54" i="1"/>
  <c r="Q42" i="1"/>
  <c r="Q30" i="1"/>
  <c r="Q32" i="1"/>
  <c r="Q34" i="1"/>
  <c r="Q36" i="1"/>
  <c r="Q38" i="1"/>
  <c r="Q40" i="1"/>
  <c r="Q28" i="1"/>
  <c r="Q18" i="1"/>
  <c r="Q20" i="1"/>
  <c r="Q22" i="1"/>
  <c r="Q24" i="1"/>
  <c r="Q26" i="1"/>
  <c r="Q16" i="1"/>
  <c r="Q4" i="1" l="1"/>
  <c r="Q6" i="1"/>
  <c r="Q8" i="1"/>
  <c r="Q10" i="1"/>
  <c r="Q12" i="1"/>
  <c r="Q14" i="1"/>
  <c r="R2" i="1"/>
  <c r="Q2" i="1"/>
  <c r="P130" i="1"/>
  <c r="O130" i="1"/>
  <c r="P118" i="1"/>
  <c r="O118" i="1"/>
  <c r="P106" i="1"/>
  <c r="O106" i="1"/>
  <c r="P94" i="1"/>
  <c r="O94" i="1"/>
  <c r="P82" i="1"/>
  <c r="O82" i="1"/>
  <c r="P70" i="1"/>
  <c r="O70" i="1"/>
  <c r="P56" i="1"/>
  <c r="O56" i="1"/>
  <c r="P42" i="1"/>
  <c r="O42" i="1"/>
  <c r="P28" i="1"/>
  <c r="O28" i="1"/>
  <c r="P16" i="1"/>
  <c r="O16" i="1"/>
  <c r="P2" i="1"/>
  <c r="O2" i="1"/>
  <c r="M141" i="1"/>
  <c r="M4" i="1"/>
  <c r="N4" i="1"/>
  <c r="M6" i="1"/>
  <c r="N6" i="1"/>
  <c r="M8" i="1"/>
  <c r="N8" i="1"/>
  <c r="M10" i="1"/>
  <c r="N10" i="1"/>
  <c r="M12" i="1"/>
  <c r="N12" i="1"/>
  <c r="M14" i="1"/>
  <c r="N14" i="1"/>
  <c r="M16" i="1"/>
  <c r="N16" i="1"/>
  <c r="M18" i="1"/>
  <c r="N18" i="1"/>
  <c r="M20" i="1"/>
  <c r="N20" i="1"/>
  <c r="M22" i="1"/>
  <c r="N22" i="1"/>
  <c r="M24" i="1"/>
  <c r="N24" i="1"/>
  <c r="M26" i="1"/>
  <c r="N26" i="1"/>
  <c r="M28" i="1"/>
  <c r="N28" i="1"/>
  <c r="M30" i="1"/>
  <c r="N30" i="1"/>
  <c r="M32" i="1"/>
  <c r="N32" i="1"/>
  <c r="M34" i="1"/>
  <c r="N34" i="1"/>
  <c r="M36" i="1"/>
  <c r="N36" i="1"/>
  <c r="M38" i="1"/>
  <c r="N38" i="1"/>
  <c r="M40" i="1"/>
  <c r="N40" i="1"/>
  <c r="M42" i="1"/>
  <c r="N42" i="1"/>
  <c r="M44" i="1"/>
  <c r="N44" i="1"/>
  <c r="M46" i="1"/>
  <c r="N46" i="1"/>
  <c r="M48" i="1"/>
  <c r="N48" i="1"/>
  <c r="M50" i="1"/>
  <c r="N50" i="1"/>
  <c r="M52" i="1"/>
  <c r="N52" i="1"/>
  <c r="M54" i="1"/>
  <c r="N54" i="1"/>
  <c r="M56" i="1"/>
  <c r="N56" i="1"/>
  <c r="M58" i="1"/>
  <c r="N58" i="1"/>
  <c r="M60" i="1"/>
  <c r="N60" i="1"/>
  <c r="M62" i="1"/>
  <c r="N62" i="1"/>
  <c r="M64" i="1"/>
  <c r="N64" i="1"/>
  <c r="M66" i="1"/>
  <c r="N66" i="1"/>
  <c r="M68" i="1"/>
  <c r="N68" i="1"/>
  <c r="M70" i="1"/>
  <c r="N70" i="1"/>
  <c r="M72" i="1"/>
  <c r="N72" i="1"/>
  <c r="M74" i="1"/>
  <c r="N74" i="1"/>
  <c r="M76" i="1"/>
  <c r="N76" i="1"/>
  <c r="M78" i="1"/>
  <c r="N78" i="1"/>
  <c r="M80" i="1"/>
  <c r="N80" i="1"/>
  <c r="M82" i="1"/>
  <c r="N82" i="1"/>
  <c r="M84" i="1"/>
  <c r="N84" i="1"/>
  <c r="M86" i="1"/>
  <c r="N86" i="1"/>
  <c r="M88" i="1"/>
  <c r="N88" i="1"/>
  <c r="M90" i="1"/>
  <c r="N90" i="1"/>
  <c r="M92" i="1"/>
  <c r="N92" i="1"/>
  <c r="M94" i="1"/>
  <c r="N94" i="1"/>
  <c r="M96" i="1"/>
  <c r="N96" i="1"/>
  <c r="M98" i="1"/>
  <c r="N98" i="1"/>
  <c r="M100" i="1"/>
  <c r="N100" i="1"/>
  <c r="M102" i="1"/>
  <c r="N102" i="1"/>
  <c r="M104" i="1"/>
  <c r="N104" i="1"/>
  <c r="M106" i="1"/>
  <c r="N106" i="1"/>
  <c r="M108" i="1"/>
  <c r="N108" i="1"/>
  <c r="M110" i="1"/>
  <c r="N110" i="1"/>
  <c r="M112" i="1"/>
  <c r="N112" i="1"/>
  <c r="M114" i="1"/>
  <c r="N114" i="1"/>
  <c r="M116" i="1"/>
  <c r="N116" i="1"/>
  <c r="M118" i="1"/>
  <c r="N118" i="1"/>
  <c r="M120" i="1"/>
  <c r="N120" i="1"/>
  <c r="M122" i="1"/>
  <c r="N122" i="1"/>
  <c r="M124" i="1"/>
  <c r="N124" i="1"/>
  <c r="M126" i="1"/>
  <c r="N126" i="1"/>
  <c r="M128" i="1"/>
  <c r="N128" i="1"/>
  <c r="M130" i="1"/>
  <c r="N130" i="1"/>
  <c r="M132" i="1"/>
  <c r="N132" i="1"/>
  <c r="M134" i="1"/>
  <c r="N134" i="1"/>
  <c r="M136" i="1"/>
  <c r="N136" i="1"/>
  <c r="M138" i="1"/>
  <c r="N138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2" i="1"/>
  <c r="L9" i="4"/>
  <c r="J6" i="4"/>
  <c r="J8" i="4"/>
  <c r="J10" i="4"/>
  <c r="J4" i="4"/>
  <c r="I19" i="4"/>
  <c r="H19" i="4"/>
  <c r="I17" i="4"/>
  <c r="H17" i="4"/>
  <c r="I15" i="4"/>
  <c r="H15" i="4"/>
  <c r="I13" i="4"/>
  <c r="H13" i="4"/>
  <c r="I10" i="4"/>
  <c r="H10" i="4"/>
  <c r="I8" i="4"/>
  <c r="H8" i="4"/>
  <c r="I6" i="4"/>
  <c r="H6" i="4"/>
  <c r="I4" i="4"/>
  <c r="H4" i="4"/>
  <c r="J62" i="1"/>
  <c r="K62" i="1"/>
  <c r="J10" i="1"/>
  <c r="K10" i="1"/>
  <c r="J34" i="1"/>
  <c r="K34" i="1"/>
  <c r="J50" i="1"/>
  <c r="K50" i="1"/>
  <c r="J88" i="1"/>
  <c r="K88" i="1"/>
  <c r="J52" i="1"/>
  <c r="K52" i="1"/>
  <c r="J90" i="1"/>
  <c r="K90" i="1"/>
  <c r="J36" i="1"/>
  <c r="K36" i="1"/>
  <c r="J64" i="1"/>
  <c r="K64" i="1"/>
  <c r="J136" i="1"/>
  <c r="K136" i="1"/>
  <c r="J66" i="1"/>
  <c r="K66" i="1"/>
  <c r="J138" i="1"/>
  <c r="K138" i="1"/>
  <c r="J100" i="1"/>
  <c r="K100" i="1"/>
  <c r="J112" i="1"/>
  <c r="K112" i="1"/>
  <c r="J76" i="1"/>
  <c r="K76" i="1"/>
  <c r="J114" i="1"/>
  <c r="K114" i="1"/>
  <c r="J78" i="1"/>
  <c r="K78" i="1"/>
  <c r="J22" i="1"/>
  <c r="K22" i="1"/>
  <c r="J124" i="1"/>
  <c r="K124" i="1"/>
  <c r="J126" i="1"/>
  <c r="K126" i="1"/>
  <c r="J54" i="1"/>
  <c r="K54" i="1"/>
  <c r="J12" i="1"/>
  <c r="K12" i="1"/>
  <c r="J38" i="1"/>
  <c r="K38" i="1"/>
  <c r="J40" i="1"/>
  <c r="K40" i="1"/>
  <c r="J68" i="1"/>
  <c r="K68" i="1"/>
  <c r="J92" i="1"/>
  <c r="K92" i="1"/>
  <c r="J102" i="1"/>
  <c r="K102" i="1"/>
  <c r="J104" i="1"/>
  <c r="K104" i="1"/>
  <c r="J116" i="1"/>
  <c r="K116" i="1"/>
  <c r="J24" i="1"/>
  <c r="K24" i="1"/>
  <c r="J26" i="1"/>
  <c r="K26" i="1"/>
  <c r="J128" i="1"/>
  <c r="K128" i="1"/>
  <c r="J80" i="1"/>
  <c r="K80" i="1"/>
  <c r="J14" i="1"/>
  <c r="K14" i="1"/>
  <c r="J2" i="1" l="1"/>
  <c r="K2" i="1"/>
  <c r="J28" i="1"/>
  <c r="K28" i="1"/>
  <c r="J42" i="1"/>
  <c r="K42" i="1"/>
  <c r="J82" i="1"/>
  <c r="K82" i="1"/>
  <c r="J106" i="1"/>
  <c r="K106" i="1"/>
  <c r="J130" i="1"/>
  <c r="K130" i="1"/>
  <c r="J94" i="1"/>
  <c r="K94" i="1"/>
  <c r="J58" i="1"/>
  <c r="K58" i="1"/>
  <c r="J132" i="1"/>
  <c r="K132" i="1"/>
  <c r="J118" i="1"/>
  <c r="K118" i="1"/>
  <c r="J70" i="1"/>
  <c r="K70" i="1"/>
  <c r="J16" i="1"/>
  <c r="K16" i="1"/>
  <c r="J108" i="1"/>
  <c r="K108" i="1"/>
  <c r="J72" i="1"/>
  <c r="K72" i="1"/>
  <c r="J30" i="1"/>
  <c r="K30" i="1"/>
  <c r="J44" i="1"/>
  <c r="K44" i="1"/>
  <c r="J4" i="1"/>
  <c r="K4" i="1"/>
  <c r="J120" i="1"/>
  <c r="K120" i="1"/>
  <c r="J96" i="1"/>
  <c r="K96" i="1"/>
  <c r="J46" i="1"/>
  <c r="K46" i="1"/>
  <c r="J84" i="1"/>
  <c r="K84" i="1"/>
  <c r="J32" i="1"/>
  <c r="K32" i="1"/>
  <c r="J18" i="1"/>
  <c r="K18" i="1"/>
  <c r="J60" i="1"/>
  <c r="K60" i="1"/>
  <c r="J134" i="1"/>
  <c r="K134" i="1"/>
  <c r="J98" i="1"/>
  <c r="K98" i="1"/>
  <c r="J6" i="1"/>
  <c r="K6" i="1"/>
  <c r="J110" i="1"/>
  <c r="K110" i="1"/>
  <c r="J74" i="1"/>
  <c r="K74" i="1"/>
  <c r="J20" i="1"/>
  <c r="K20" i="1"/>
  <c r="J86" i="1"/>
  <c r="K86" i="1"/>
  <c r="J122" i="1"/>
  <c r="K122" i="1"/>
  <c r="J48" i="1"/>
  <c r="K48" i="1"/>
  <c r="J8" i="1"/>
  <c r="K8" i="1"/>
  <c r="K56" i="1"/>
  <c r="J56" i="1"/>
</calcChain>
</file>

<file path=xl/sharedStrings.xml><?xml version="1.0" encoding="utf-8"?>
<sst xmlns="http://schemas.openxmlformats.org/spreadsheetml/2006/main" count="618" uniqueCount="97">
  <si>
    <t>N</t>
  </si>
  <si>
    <t>Species</t>
  </si>
  <si>
    <t>Acclimation Temp.</t>
  </si>
  <si>
    <t>Treatment</t>
  </si>
  <si>
    <t>Sample ID</t>
  </si>
  <si>
    <t>RNA ID</t>
  </si>
  <si>
    <t>Plate</t>
  </si>
  <si>
    <t>Target Name</t>
  </si>
  <si>
    <t>CT</t>
  </si>
  <si>
    <t>Ct Mean</t>
  </si>
  <si>
    <t>Ct SD</t>
  </si>
  <si>
    <t>105</t>
  </si>
  <si>
    <t>78</t>
  </si>
  <si>
    <t>58</t>
  </si>
  <si>
    <t>104</t>
  </si>
  <si>
    <t>83</t>
  </si>
  <si>
    <t>111</t>
  </si>
  <si>
    <t>87</t>
  </si>
  <si>
    <t>64</t>
  </si>
  <si>
    <t>107</t>
  </si>
  <si>
    <t>89</t>
  </si>
  <si>
    <t>123</t>
  </si>
  <si>
    <t>93</t>
  </si>
  <si>
    <t>70</t>
  </si>
  <si>
    <t>113</t>
  </si>
  <si>
    <t>95</t>
  </si>
  <si>
    <t>57</t>
  </si>
  <si>
    <t>99</t>
  </si>
  <si>
    <t>76</t>
  </si>
  <si>
    <t>125</t>
  </si>
  <si>
    <t>63</t>
  </si>
  <si>
    <t>100</t>
  </si>
  <si>
    <t>82</t>
  </si>
  <si>
    <t>59</t>
  </si>
  <si>
    <t>69</t>
  </si>
  <si>
    <t>106</t>
  </si>
  <si>
    <t>88</t>
  </si>
  <si>
    <t>65</t>
  </si>
  <si>
    <t>75</t>
  </si>
  <si>
    <t>112</t>
  </si>
  <si>
    <t>94</t>
  </si>
  <si>
    <t>71</t>
  </si>
  <si>
    <t>81</t>
  </si>
  <si>
    <t>124</t>
  </si>
  <si>
    <t>101</t>
  </si>
  <si>
    <t>77</t>
  </si>
  <si>
    <t>COX2</t>
  </si>
  <si>
    <t>E.verrucosus</t>
  </si>
  <si>
    <t>Vr-80-23,6</t>
  </si>
  <si>
    <t>Vr-80-12,4</t>
  </si>
  <si>
    <t>Vr-80-18,8</t>
  </si>
  <si>
    <t>Vr-80-22</t>
  </si>
  <si>
    <t>Vr-80-K12,4</t>
  </si>
  <si>
    <t>Vr-80-K23,6</t>
  </si>
  <si>
    <t>Vr-80-KS</t>
  </si>
  <si>
    <t>Vr-80-K18,8</t>
  </si>
  <si>
    <t>Vr-80-K9,2</t>
  </si>
  <si>
    <t>Vr-80-9,2</t>
  </si>
  <si>
    <t>Vr-80-15,6</t>
  </si>
  <si>
    <t>86</t>
  </si>
  <si>
    <t>102</t>
  </si>
  <si>
    <t>84</t>
  </si>
  <si>
    <t>61</t>
  </si>
  <si>
    <t>110</t>
  </si>
  <si>
    <t>92</t>
  </si>
  <si>
    <t>108</t>
  </si>
  <si>
    <t>90</t>
  </si>
  <si>
    <t>67</t>
  </si>
  <si>
    <t>116</t>
  </si>
  <si>
    <t>98</t>
  </si>
  <si>
    <t>114</t>
  </si>
  <si>
    <t>96</t>
  </si>
  <si>
    <t>73</t>
  </si>
  <si>
    <t>128</t>
  </si>
  <si>
    <t>126</t>
  </si>
  <si>
    <t>103</t>
  </si>
  <si>
    <t>79</t>
  </si>
  <si>
    <t>62</t>
  </si>
  <si>
    <t>60</t>
  </si>
  <si>
    <t>109</t>
  </si>
  <si>
    <t>85</t>
  </si>
  <si>
    <t>68</t>
  </si>
  <si>
    <t>66</t>
  </si>
  <si>
    <t>115</t>
  </si>
  <si>
    <t>74</t>
  </si>
  <si>
    <t>72</t>
  </si>
  <si>
    <t>127</t>
  </si>
  <si>
    <t>97</t>
  </si>
  <si>
    <t>80</t>
  </si>
  <si>
    <t>Delta plate2-1</t>
  </si>
  <si>
    <t>Ct norm</t>
  </si>
  <si>
    <r>
      <t>CT</t>
    </r>
    <r>
      <rPr>
        <sz val="10"/>
        <rFont val="Arial"/>
        <family val="2"/>
        <charset val="204"/>
      </rPr>
      <t>n</t>
    </r>
    <r>
      <rPr>
        <sz val="10"/>
        <rFont val="Arial"/>
        <family val="2"/>
        <charset val="204"/>
      </rPr>
      <t xml:space="preserve"> mean</t>
    </r>
  </si>
  <si>
    <r>
      <t>CT</t>
    </r>
    <r>
      <rPr>
        <sz val="10"/>
        <rFont val="Arial"/>
        <family val="2"/>
        <charset val="204"/>
      </rPr>
      <t>n</t>
    </r>
    <r>
      <rPr>
        <sz val="10"/>
        <rFont val="Arial"/>
        <family val="2"/>
        <charset val="204"/>
      </rPr>
      <t xml:space="preserve"> SD</t>
    </r>
  </si>
  <si>
    <t>Ct treatment</t>
  </si>
  <si>
    <t>SD treatment</t>
  </si>
  <si>
    <t>Nalimov</t>
  </si>
  <si>
    <t>HSP70(RQ)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</si>
</sst>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2" fillId="0" borderId="0" xfId="0" applyFont="1"/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5" fontId="0" fillId="7" borderId="0" xfId="0" applyNumberFormat="1" applyFill="1"/>
    <xf numFmtId="164" fontId="0" fillId="7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5" fontId="0" fillId="5" borderId="0" xfId="0" applyNumberFormat="1" applyFill="1"/>
    <xf numFmtId="164" fontId="0" fillId="5" borderId="0" xfId="0" applyNumberFormat="1" applyFill="1"/>
    <xf numFmtId="165" fontId="0" fillId="10" borderId="0" xfId="0" applyNumberFormat="1" applyFill="1"/>
    <xf numFmtId="164" fontId="0" fillId="10" borderId="0" xfId="0" applyNumberFormat="1" applyFill="1"/>
    <xf numFmtId="165" fontId="0" fillId="9" borderId="0" xfId="0" applyNumberFormat="1" applyFill="1"/>
    <xf numFmtId="164" fontId="0" fillId="9" borderId="0" xfId="0" applyNumberFormat="1" applyFill="1"/>
    <xf numFmtId="165" fontId="0" fillId="8" borderId="0" xfId="0" applyNumberFormat="1" applyFill="1"/>
    <xf numFmtId="164" fontId="0" fillId="8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165" fontId="0" fillId="11" borderId="0" xfId="0" applyNumberFormat="1" applyFill="1"/>
    <xf numFmtId="164" fontId="0" fillId="11" borderId="0" xfId="0" applyNumberFormat="1" applyFill="1"/>
  </cellXfs>
  <cellStyles count="1">
    <cellStyle name="Обычный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abSelected="1" topLeftCell="A124" workbookViewId="0">
      <selection activeCell="E141" sqref="E141"/>
    </sheetView>
  </sheetViews>
  <sheetFormatPr defaultRowHeight="15" x14ac:dyDescent="0.25"/>
  <cols>
    <col min="1" max="1" width="9.140625" style="1"/>
    <col min="2" max="2" width="12.5703125" style="1" customWidth="1"/>
    <col min="3" max="3" width="9.42578125" style="1" customWidth="1"/>
    <col min="4" max="4" width="8.5703125" style="1" customWidth="1"/>
    <col min="5" max="5" width="15.5703125" style="1" customWidth="1"/>
    <col min="6" max="16384" width="9.140625" style="1"/>
  </cols>
  <sheetData>
    <row r="1" spans="1:18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20" t="s">
        <v>96</v>
      </c>
    </row>
    <row r="2" spans="1:18" s="23" customFormat="1" ht="15.75" customHeight="1" x14ac:dyDescent="0.25">
      <c r="A2" s="23">
        <v>1</v>
      </c>
      <c r="B2" s="23" t="s">
        <v>47</v>
      </c>
      <c r="C2" s="24">
        <v>12.4</v>
      </c>
      <c r="D2" s="24">
        <v>12.4</v>
      </c>
      <c r="E2" s="25" t="s">
        <v>49</v>
      </c>
      <c r="F2" s="23" t="s">
        <v>12</v>
      </c>
      <c r="G2" s="23">
        <v>1</v>
      </c>
      <c r="H2" s="23" t="s">
        <v>46</v>
      </c>
      <c r="I2" s="26">
        <v>19.599000930786133</v>
      </c>
      <c r="J2" s="27">
        <f>AVERAGE(I2:I3)</f>
        <v>19.613000869750977</v>
      </c>
      <c r="K2" s="27">
        <f>_xlfn.STDEV.S(I2:I3)</f>
        <v>1.9798903556477579E-2</v>
      </c>
      <c r="L2" s="27">
        <f>IF(G2=2,I2,I2+Лист1!$L$9)</f>
        <v>19.859375715255737</v>
      </c>
      <c r="M2" s="27">
        <f>AVERAGE(L2:L3)</f>
        <v>19.873375654220581</v>
      </c>
      <c r="N2" s="27">
        <f>_xlfn.STDEV.S(L2:L3)</f>
        <v>1.9798903556477579E-2</v>
      </c>
      <c r="O2" s="27">
        <f>AVERAGE(M2:M15)</f>
        <v>19.445643016270228</v>
      </c>
      <c r="P2" s="26">
        <f>_xlfn.STDEV.S(M2:M15)</f>
        <v>0.32553650286766328</v>
      </c>
      <c r="Q2" s="53">
        <f>(M2-O$2)/P$2*SQRT(7/6)</f>
        <v>1.4192081330272435</v>
      </c>
      <c r="R2" s="54">
        <f>2^(MIN(M$2:M$139)-M2)</f>
        <v>0.51090407694590456</v>
      </c>
    </row>
    <row r="3" spans="1:18" s="23" customFormat="1" ht="13.5" customHeight="1" x14ac:dyDescent="0.25">
      <c r="A3" s="23">
        <v>2</v>
      </c>
      <c r="B3" s="23" t="s">
        <v>47</v>
      </c>
      <c r="C3" s="24">
        <v>12.4</v>
      </c>
      <c r="D3" s="24">
        <v>12.4</v>
      </c>
      <c r="E3" s="25" t="s">
        <v>49</v>
      </c>
      <c r="F3" s="23" t="s">
        <v>12</v>
      </c>
      <c r="G3" s="23">
        <v>1</v>
      </c>
      <c r="H3" s="23" t="s">
        <v>46</v>
      </c>
      <c r="I3" s="26">
        <v>19.62700080871582</v>
      </c>
      <c r="J3" s="27"/>
      <c r="K3" s="27"/>
      <c r="L3" s="27">
        <f>IF(G3=2,I3,I3+Лист1!$L$9)</f>
        <v>19.887375593185425</v>
      </c>
      <c r="M3" s="27"/>
      <c r="N3" s="27"/>
    </row>
    <row r="4" spans="1:18" s="23" customFormat="1" x14ac:dyDescent="0.25">
      <c r="A4" s="23">
        <v>3</v>
      </c>
      <c r="B4" s="23" t="s">
        <v>47</v>
      </c>
      <c r="C4" s="24">
        <v>12.4</v>
      </c>
      <c r="D4" s="24">
        <v>12.4</v>
      </c>
      <c r="E4" s="28" t="s">
        <v>49</v>
      </c>
      <c r="F4" s="23" t="s">
        <v>28</v>
      </c>
      <c r="G4" s="23">
        <v>1</v>
      </c>
      <c r="H4" s="23" t="s">
        <v>46</v>
      </c>
      <c r="I4" s="26">
        <v>19.363000869750977</v>
      </c>
      <c r="J4" s="27">
        <f>AVERAGE(I4:I5)</f>
        <v>19.354000091552734</v>
      </c>
      <c r="K4" s="27">
        <f>_xlfn.STDEV.S(I4:I5)</f>
        <v>1.2729022599866172E-2</v>
      </c>
      <c r="L4" s="27">
        <f>IF(G4=2,I4,I4+Лист1!$L$9)</f>
        <v>19.623375654220581</v>
      </c>
      <c r="M4" s="27">
        <f t="shared" ref="M4" si="0">AVERAGE(L4:L5)</f>
        <v>19.614374876022339</v>
      </c>
      <c r="N4" s="27">
        <f t="shared" ref="N4:N35" si="1">_xlfn.STDEV.S(L4:L5)</f>
        <v>1.2729022599866172E-2</v>
      </c>
      <c r="Q4" s="53">
        <f t="shared" ref="Q4" si="2">(M4-O$2)/P$2*SQRT(7/6)</f>
        <v>0.55984885513647076</v>
      </c>
      <c r="R4" s="54">
        <f t="shared" ref="R4:R35" si="3">2^(MIN(M$2:M$139)-M4)</f>
        <v>0.61137316376587514</v>
      </c>
    </row>
    <row r="5" spans="1:18" s="23" customFormat="1" x14ac:dyDescent="0.25">
      <c r="A5" s="23">
        <v>4</v>
      </c>
      <c r="B5" s="23" t="s">
        <v>47</v>
      </c>
      <c r="C5" s="24">
        <v>12.4</v>
      </c>
      <c r="D5" s="24">
        <v>12.4</v>
      </c>
      <c r="E5" s="28" t="s">
        <v>49</v>
      </c>
      <c r="F5" s="23" t="s">
        <v>28</v>
      </c>
      <c r="G5" s="23">
        <v>1</v>
      </c>
      <c r="H5" s="23" t="s">
        <v>46</v>
      </c>
      <c r="I5" s="26">
        <v>19.344999313354492</v>
      </c>
      <c r="J5" s="27"/>
      <c r="K5" s="27"/>
      <c r="L5" s="27">
        <f>IF(G5=2,I5,I5+Лист1!$L$9)</f>
        <v>19.605374097824097</v>
      </c>
      <c r="M5" s="27"/>
      <c r="N5" s="27"/>
    </row>
    <row r="6" spans="1:18" s="23" customFormat="1" x14ac:dyDescent="0.25">
      <c r="A6" s="23">
        <v>5</v>
      </c>
      <c r="B6" s="23" t="s">
        <v>47</v>
      </c>
      <c r="C6" s="24">
        <v>12.4</v>
      </c>
      <c r="D6" s="24">
        <v>12.4</v>
      </c>
      <c r="E6" s="28" t="s">
        <v>49</v>
      </c>
      <c r="F6" s="23" t="s">
        <v>38</v>
      </c>
      <c r="G6" s="23">
        <v>1</v>
      </c>
      <c r="H6" s="23" t="s">
        <v>46</v>
      </c>
      <c r="I6" s="26">
        <v>19.075000762939453</v>
      </c>
      <c r="J6" s="27">
        <f>AVERAGE(I6:I7)</f>
        <v>19.028500556945801</v>
      </c>
      <c r="K6" s="27">
        <f>_xlfn.STDEV.S(I6:I7)</f>
        <v>6.5761221969365832E-2</v>
      </c>
      <c r="L6" s="27">
        <f>IF(G6=2,I6,I6+Лист1!$L$9)</f>
        <v>19.335375547409058</v>
      </c>
      <c r="M6" s="27">
        <f t="shared" ref="M6" si="4">AVERAGE(L6:L7)</f>
        <v>19.288875341415405</v>
      </c>
      <c r="N6" s="27">
        <f t="shared" ref="N6:N37" si="5">_xlfn.STDEV.S(L6:L7)</f>
        <v>6.5761221969365832E-2</v>
      </c>
      <c r="Q6" s="53">
        <f t="shared" ref="Q6" si="6">(M6-O$2)/P$2*SQRT(7/6)</f>
        <v>-0.52015193466615806</v>
      </c>
      <c r="R6" s="54">
        <f t="shared" ref="R6:R37" si="7">2^(MIN(M$2:M$139)-M6)</f>
        <v>0.76611064163866716</v>
      </c>
    </row>
    <row r="7" spans="1:18" s="23" customFormat="1" x14ac:dyDescent="0.25">
      <c r="A7" s="23">
        <v>6</v>
      </c>
      <c r="B7" s="23" t="s">
        <v>47</v>
      </c>
      <c r="C7" s="24">
        <v>12.4</v>
      </c>
      <c r="D7" s="24">
        <v>12.4</v>
      </c>
      <c r="E7" s="28" t="s">
        <v>49</v>
      </c>
      <c r="F7" s="23" t="s">
        <v>38</v>
      </c>
      <c r="G7" s="23">
        <v>1</v>
      </c>
      <c r="H7" s="23" t="s">
        <v>46</v>
      </c>
      <c r="I7" s="26">
        <v>18.982000350952148</v>
      </c>
      <c r="J7" s="27"/>
      <c r="K7" s="27"/>
      <c r="L7" s="27">
        <f>IF(G7=2,I7,I7+Лист1!$L$9)</f>
        <v>19.242375135421753</v>
      </c>
      <c r="M7" s="27"/>
      <c r="N7" s="27"/>
    </row>
    <row r="8" spans="1:18" s="23" customFormat="1" x14ac:dyDescent="0.25">
      <c r="A8" s="23">
        <v>7</v>
      </c>
      <c r="B8" s="23" t="s">
        <v>47</v>
      </c>
      <c r="C8" s="24">
        <v>12.4</v>
      </c>
      <c r="D8" s="24">
        <v>12.4</v>
      </c>
      <c r="E8" s="28" t="s">
        <v>49</v>
      </c>
      <c r="F8" s="23" t="s">
        <v>45</v>
      </c>
      <c r="G8" s="23">
        <v>1</v>
      </c>
      <c r="H8" s="23" t="s">
        <v>46</v>
      </c>
      <c r="I8" s="26">
        <v>18.931999206542969</v>
      </c>
      <c r="J8" s="27">
        <f>AVERAGE(I8:I9)</f>
        <v>18.957999229431152</v>
      </c>
      <c r="K8" s="27">
        <f>_xlfn.STDEV.S(I8:I9)</f>
        <v>3.6769584990480129E-2</v>
      </c>
      <c r="L8" s="27">
        <f>IF(G8=2,I8,I8+Лист1!$L$9)</f>
        <v>19.192373991012573</v>
      </c>
      <c r="M8" s="27">
        <f t="shared" ref="M8" si="8">AVERAGE(L8:L9)</f>
        <v>19.218374013900757</v>
      </c>
      <c r="N8" s="27">
        <f t="shared" ref="N8:N39" si="9">_xlfn.STDEV.S(L8:L9)</f>
        <v>3.6769584990480129E-2</v>
      </c>
      <c r="Q8" s="53">
        <f t="shared" ref="Q8" si="10">(M8-O$2)/P$2*SQRT(7/6)</f>
        <v>-0.75407389553747228</v>
      </c>
      <c r="R8" s="54">
        <f t="shared" ref="R8:R39" si="11">2^(MIN(M$2:M$139)-M8)</f>
        <v>0.80447862476052301</v>
      </c>
    </row>
    <row r="9" spans="1:18" s="23" customFormat="1" x14ac:dyDescent="0.25">
      <c r="A9" s="23">
        <v>8</v>
      </c>
      <c r="B9" s="23" t="s">
        <v>47</v>
      </c>
      <c r="C9" s="24">
        <v>12.4</v>
      </c>
      <c r="D9" s="24">
        <v>12.4</v>
      </c>
      <c r="E9" s="28" t="s">
        <v>49</v>
      </c>
      <c r="F9" s="23" t="s">
        <v>45</v>
      </c>
      <c r="G9" s="23">
        <v>1</v>
      </c>
      <c r="H9" s="23" t="s">
        <v>46</v>
      </c>
      <c r="I9" s="26">
        <v>18.983999252319336</v>
      </c>
      <c r="J9" s="27"/>
      <c r="K9" s="27"/>
      <c r="L9" s="27">
        <f>IF(G9=2,I9,I9+Лист1!$L$9)</f>
        <v>19.24437403678894</v>
      </c>
      <c r="M9" s="27"/>
      <c r="N9" s="27"/>
    </row>
    <row r="10" spans="1:18" s="23" customFormat="1" x14ac:dyDescent="0.25">
      <c r="A10" s="23">
        <v>9</v>
      </c>
      <c r="B10" s="23" t="s">
        <v>47</v>
      </c>
      <c r="C10" s="24">
        <v>12.4</v>
      </c>
      <c r="D10" s="24">
        <v>12.4</v>
      </c>
      <c r="E10" s="25" t="s">
        <v>49</v>
      </c>
      <c r="F10" s="23" t="s">
        <v>12</v>
      </c>
      <c r="G10" s="23">
        <v>2</v>
      </c>
      <c r="H10" s="23" t="s">
        <v>46</v>
      </c>
      <c r="I10" s="26">
        <v>19.790000915527344</v>
      </c>
      <c r="J10" s="27">
        <f>AVERAGE(I10:I11)</f>
        <v>19.82650089263916</v>
      </c>
      <c r="K10" s="27">
        <f>_xlfn.STDEV.S(I10:I11)</f>
        <v>5.161876265783831E-2</v>
      </c>
      <c r="L10" s="27">
        <f>IF(G10=2,I10,I10+Лист1!$L$9)</f>
        <v>19.790000915527344</v>
      </c>
      <c r="M10" s="27">
        <f t="shared" ref="M10" si="12">AVERAGE(L10:L11)</f>
        <v>19.82650089263916</v>
      </c>
      <c r="N10" s="27">
        <f t="shared" ref="N10:N41" si="13">_xlfn.STDEV.S(L10:L11)</f>
        <v>5.161876265783831E-2</v>
      </c>
      <c r="Q10" s="53">
        <f t="shared" ref="Q10" si="14">(M10-O$2)/P$2*SQRT(7/6)</f>
        <v>1.2636786340653543</v>
      </c>
      <c r="R10" s="54">
        <f t="shared" ref="R10:R41" si="15">2^(MIN(M$2:M$139)-M10)</f>
        <v>0.52777653505857824</v>
      </c>
    </row>
    <row r="11" spans="1:18" s="23" customFormat="1" x14ac:dyDescent="0.25">
      <c r="A11" s="23">
        <v>10</v>
      </c>
      <c r="B11" s="23" t="s">
        <v>47</v>
      </c>
      <c r="C11" s="24">
        <v>12.4</v>
      </c>
      <c r="D11" s="24">
        <v>12.4</v>
      </c>
      <c r="E11" s="25" t="s">
        <v>49</v>
      </c>
      <c r="F11" s="23" t="s">
        <v>12</v>
      </c>
      <c r="G11" s="23">
        <v>2</v>
      </c>
      <c r="H11" s="23" t="s">
        <v>46</v>
      </c>
      <c r="I11" s="26">
        <v>19.863000869750977</v>
      </c>
      <c r="J11" s="27"/>
      <c r="K11" s="27"/>
      <c r="L11" s="27">
        <f>IF(G11=2,I11,I11+Лист1!$L$9)</f>
        <v>19.863000869750977</v>
      </c>
      <c r="M11" s="27"/>
      <c r="N11" s="27"/>
    </row>
    <row r="12" spans="1:18" s="23" customFormat="1" x14ac:dyDescent="0.25">
      <c r="A12" s="23">
        <v>11</v>
      </c>
      <c r="B12" s="23" t="s">
        <v>47</v>
      </c>
      <c r="C12" s="24">
        <v>12.4</v>
      </c>
      <c r="D12" s="24">
        <v>12.4</v>
      </c>
      <c r="E12" s="25" t="s">
        <v>49</v>
      </c>
      <c r="F12" s="23" t="s">
        <v>76</v>
      </c>
      <c r="G12" s="23">
        <v>2</v>
      </c>
      <c r="H12" s="23" t="s">
        <v>46</v>
      </c>
      <c r="I12" s="26">
        <v>19.054000854492188</v>
      </c>
      <c r="J12" s="27">
        <f>AVERAGE(I12:I13)</f>
        <v>19.032500267028809</v>
      </c>
      <c r="K12" s="27">
        <f>_xlfn.STDEV.S(I12:I13)</f>
        <v>3.040642238969939E-2</v>
      </c>
      <c r="L12" s="27">
        <f>IF(G12=2,I12,I12+Лист1!$L$9)</f>
        <v>19.054000854492188</v>
      </c>
      <c r="M12" s="27">
        <f t="shared" ref="M12" si="16">AVERAGE(L12:L13)</f>
        <v>19.032500267028809</v>
      </c>
      <c r="N12" s="27">
        <f t="shared" ref="N12:N43" si="17">_xlfn.STDEV.S(L12:L13)</f>
        <v>3.040642238969939E-2</v>
      </c>
      <c r="Q12" s="53">
        <f t="shared" ref="Q12" si="18">(M12-O$2)/P$2*SQRT(7/6)</f>
        <v>-1.3707991810826328</v>
      </c>
      <c r="R12" s="54">
        <f t="shared" ref="R12:R43" si="19">2^(MIN(M$2:M$139)-M12)</f>
        <v>0.9150990035913078</v>
      </c>
    </row>
    <row r="13" spans="1:18" s="23" customFormat="1" x14ac:dyDescent="0.25">
      <c r="A13" s="23">
        <v>12</v>
      </c>
      <c r="B13" s="23" t="s">
        <v>47</v>
      </c>
      <c r="C13" s="24">
        <v>12.4</v>
      </c>
      <c r="D13" s="24">
        <v>12.4</v>
      </c>
      <c r="E13" s="25" t="s">
        <v>49</v>
      </c>
      <c r="F13" s="23" t="s">
        <v>76</v>
      </c>
      <c r="G13" s="23">
        <v>2</v>
      </c>
      <c r="H13" s="23" t="s">
        <v>46</v>
      </c>
      <c r="I13" s="26">
        <v>19.01099967956543</v>
      </c>
      <c r="J13" s="27"/>
      <c r="K13" s="27"/>
      <c r="L13" s="27">
        <f>IF(G13=2,I13,I13+Лист1!$L$9)</f>
        <v>19.01099967956543</v>
      </c>
      <c r="M13" s="27"/>
      <c r="N13" s="27"/>
    </row>
    <row r="14" spans="1:18" s="23" customFormat="1" x14ac:dyDescent="0.25">
      <c r="A14" s="23">
        <v>13</v>
      </c>
      <c r="B14" s="23" t="s">
        <v>47</v>
      </c>
      <c r="C14" s="24">
        <v>12.4</v>
      </c>
      <c r="D14" s="24">
        <v>12.4</v>
      </c>
      <c r="E14" s="28" t="s">
        <v>49</v>
      </c>
      <c r="F14" s="23" t="s">
        <v>88</v>
      </c>
      <c r="G14" s="23">
        <v>2</v>
      </c>
      <c r="H14" s="23" t="s">
        <v>46</v>
      </c>
      <c r="I14" s="26">
        <v>19.25</v>
      </c>
      <c r="J14" s="27">
        <f>AVERAGE(I14:I15)</f>
        <v>19.265500068664551</v>
      </c>
      <c r="K14" s="27">
        <f>_xlfn.STDEV.S(I14:I15)</f>
        <v>2.1920407323121942E-2</v>
      </c>
      <c r="L14" s="27">
        <f>IF(G14=2,I14,I14+Лист1!$L$9)</f>
        <v>19.25</v>
      </c>
      <c r="M14" s="27">
        <f t="shared" ref="M14" si="20">AVERAGE(L14:L15)</f>
        <v>19.265500068664551</v>
      </c>
      <c r="N14" s="27">
        <f t="shared" ref="N14:N45" si="21">_xlfn.STDEV.S(L14:L15)</f>
        <v>2.1920407323121942E-2</v>
      </c>
      <c r="Q14" s="53">
        <f t="shared" ref="Q14:Q16" si="22">(M14-O$2)/P$2*SQRT(7/6)</f>
        <v>-0.59771061094279365</v>
      </c>
      <c r="R14" s="54">
        <f t="shared" ref="R14:R45" si="23">2^(MIN(M$2:M$139)-M14)</f>
        <v>0.77862465812089676</v>
      </c>
    </row>
    <row r="15" spans="1:18" s="23" customFormat="1" x14ac:dyDescent="0.25">
      <c r="A15" s="23">
        <v>14</v>
      </c>
      <c r="B15" s="23" t="s">
        <v>47</v>
      </c>
      <c r="C15" s="24">
        <v>12.4</v>
      </c>
      <c r="D15" s="24">
        <v>12.4</v>
      </c>
      <c r="E15" s="28" t="s">
        <v>49</v>
      </c>
      <c r="F15" s="23" t="s">
        <v>88</v>
      </c>
      <c r="G15" s="23">
        <v>2</v>
      </c>
      <c r="H15" s="23" t="s">
        <v>46</v>
      </c>
      <c r="I15" s="26">
        <v>19.281000137329102</v>
      </c>
      <c r="J15" s="27"/>
      <c r="K15" s="27"/>
      <c r="L15" s="27">
        <f>IF(G15=2,I15,I15+Лист1!$L$9)</f>
        <v>19.281000137329102</v>
      </c>
      <c r="M15" s="27"/>
      <c r="N15" s="27"/>
    </row>
    <row r="16" spans="1:18" s="4" customFormat="1" x14ac:dyDescent="0.25">
      <c r="A16" s="4">
        <v>15</v>
      </c>
      <c r="B16" s="4" t="s">
        <v>47</v>
      </c>
      <c r="C16" s="16">
        <v>15.6</v>
      </c>
      <c r="D16" s="16">
        <v>15.6</v>
      </c>
      <c r="E16" s="11" t="s">
        <v>58</v>
      </c>
      <c r="F16" s="4" t="s">
        <v>23</v>
      </c>
      <c r="G16" s="4">
        <v>1</v>
      </c>
      <c r="H16" s="4" t="s">
        <v>46</v>
      </c>
      <c r="I16" s="29">
        <v>18.700000762939453</v>
      </c>
      <c r="J16" s="30">
        <f>AVERAGE(I16:I17)</f>
        <v>18.675000190734863</v>
      </c>
      <c r="K16" s="30">
        <f>_xlfn.STDEV.S(I16:I17)</f>
        <v>3.5356148278818784E-2</v>
      </c>
      <c r="L16" s="30">
        <f>IF(G16=2,I16,I16+Лист1!$L$9)</f>
        <v>18.960375547409058</v>
      </c>
      <c r="M16" s="30">
        <f t="shared" ref="M16" si="24">AVERAGE(L16:L17)</f>
        <v>18.935374975204468</v>
      </c>
      <c r="N16" s="30">
        <f t="shared" ref="N16:N47" si="25">_xlfn.STDEV.S(L16:L17)</f>
        <v>3.5356148278818784E-2</v>
      </c>
      <c r="O16" s="30">
        <f>AVERAGE(M16:M27)</f>
        <v>19.491604208946228</v>
      </c>
      <c r="P16" s="29">
        <f>_xlfn.STDEV.S(M16:M27)</f>
        <v>0.45429184841037323</v>
      </c>
      <c r="Q16" s="55">
        <f>(M16-O$16)/P$16*SQRT(6/5)</f>
        <v>-1.3412492411220611</v>
      </c>
      <c r="R16" s="56">
        <f t="shared" ref="R16:R47" si="26">2^(MIN(M$2:M$139)-M16)</f>
        <v>0.97882647757258689</v>
      </c>
    </row>
    <row r="17" spans="1:18" s="4" customFormat="1" x14ac:dyDescent="0.25">
      <c r="A17" s="4">
        <v>16</v>
      </c>
      <c r="B17" s="4" t="s">
        <v>47</v>
      </c>
      <c r="C17" s="16">
        <v>15.6</v>
      </c>
      <c r="D17" s="16">
        <v>15.6</v>
      </c>
      <c r="E17" s="11" t="s">
        <v>58</v>
      </c>
      <c r="F17" s="4" t="s">
        <v>23</v>
      </c>
      <c r="G17" s="4">
        <v>1</v>
      </c>
      <c r="H17" s="4" t="s">
        <v>46</v>
      </c>
      <c r="I17" s="29">
        <v>18.649999618530273</v>
      </c>
      <c r="J17" s="30"/>
      <c r="K17" s="30"/>
      <c r="L17" s="30">
        <f>IF(G17=2,I17,I17+Лист1!$L$9)</f>
        <v>18.910374402999878</v>
      </c>
      <c r="M17" s="30"/>
      <c r="N17" s="30"/>
    </row>
    <row r="18" spans="1:18" s="4" customFormat="1" x14ac:dyDescent="0.25">
      <c r="A18" s="4">
        <v>17</v>
      </c>
      <c r="B18" s="4" t="s">
        <v>47</v>
      </c>
      <c r="C18" s="16">
        <v>15.6</v>
      </c>
      <c r="D18" s="16">
        <v>15.6</v>
      </c>
      <c r="E18" s="11" t="s">
        <v>58</v>
      </c>
      <c r="F18" s="4" t="s">
        <v>34</v>
      </c>
      <c r="G18" s="4">
        <v>1</v>
      </c>
      <c r="H18" s="4" t="s">
        <v>46</v>
      </c>
      <c r="I18" s="29">
        <v>19.683000564575195</v>
      </c>
      <c r="J18" s="30">
        <f>AVERAGE(I18:I19)</f>
        <v>19.659000396728516</v>
      </c>
      <c r="K18" s="30">
        <f>_xlfn.STDEV.S(I18:I19)</f>
        <v>3.3941362868005094E-2</v>
      </c>
      <c r="L18" s="30">
        <f>IF(G18=2,I18,I18+Лист1!$L$9)</f>
        <v>19.9433753490448</v>
      </c>
      <c r="M18" s="30">
        <f t="shared" ref="M18" si="27">AVERAGE(L18:L19)</f>
        <v>19.91937518119812</v>
      </c>
      <c r="N18" s="30">
        <f t="shared" ref="N18:N49" si="28">_xlfn.STDEV.S(L18:L19)</f>
        <v>3.3941362868005094E-2</v>
      </c>
      <c r="Q18" s="55">
        <f t="shared" ref="Q18" si="29">(M18-O$16)/P$16*SQRT(6/5)</f>
        <v>1.0314946736029869</v>
      </c>
      <c r="R18" s="56">
        <f t="shared" ref="R18:R49" si="30">2^(MIN(M$2:M$139)-M18)</f>
        <v>0.49487114413529026</v>
      </c>
    </row>
    <row r="19" spans="1:18" s="4" customFormat="1" x14ac:dyDescent="0.25">
      <c r="A19" s="4">
        <v>18</v>
      </c>
      <c r="B19" s="4" t="s">
        <v>47</v>
      </c>
      <c r="C19" s="16">
        <v>15.6</v>
      </c>
      <c r="D19" s="16">
        <v>15.6</v>
      </c>
      <c r="E19" s="11" t="s">
        <v>58</v>
      </c>
      <c r="F19" s="4" t="s">
        <v>34</v>
      </c>
      <c r="G19" s="4">
        <v>1</v>
      </c>
      <c r="H19" s="4" t="s">
        <v>46</v>
      </c>
      <c r="I19" s="29">
        <v>19.635000228881836</v>
      </c>
      <c r="J19" s="30"/>
      <c r="K19" s="30"/>
      <c r="L19" s="30">
        <f>IF(G19=2,I19,I19+Лист1!$L$9)</f>
        <v>19.89537501335144</v>
      </c>
      <c r="M19" s="30"/>
      <c r="N19" s="30"/>
    </row>
    <row r="20" spans="1:18" s="4" customFormat="1" x14ac:dyDescent="0.25">
      <c r="A20" s="4">
        <v>19</v>
      </c>
      <c r="B20" s="4" t="s">
        <v>47</v>
      </c>
      <c r="C20" s="16">
        <v>15.6</v>
      </c>
      <c r="D20" s="16">
        <v>15.6</v>
      </c>
      <c r="E20" s="11" t="s">
        <v>58</v>
      </c>
      <c r="F20" s="4" t="s">
        <v>41</v>
      </c>
      <c r="G20" s="4">
        <v>1</v>
      </c>
      <c r="H20" s="4" t="s">
        <v>46</v>
      </c>
      <c r="I20" s="29">
        <v>19.805999755859375</v>
      </c>
      <c r="J20" s="30">
        <f>AVERAGE(I20:I21)</f>
        <v>19.786999702453613</v>
      </c>
      <c r="K20" s="30">
        <f>_xlfn.STDEV.S(I20:I21)</f>
        <v>2.6870133212241337E-2</v>
      </c>
      <c r="L20" s="30">
        <f>IF(G20=2,I20,I20+Лист1!$L$9)</f>
        <v>20.066374540328979</v>
      </c>
      <c r="M20" s="30">
        <f t="shared" ref="M20" si="31">AVERAGE(L20:L21)</f>
        <v>20.047374486923218</v>
      </c>
      <c r="N20" s="30">
        <f t="shared" ref="N20:N51" si="32">_xlfn.STDEV.S(L20:L21)</f>
        <v>2.6870133212241337E-2</v>
      </c>
      <c r="Q20" s="55">
        <f t="shared" ref="Q20" si="33">(M20-O$16)/P$16*SQRT(6/5)</f>
        <v>1.3401425497907442</v>
      </c>
      <c r="R20" s="56">
        <f t="shared" ref="R20:R51" si="34">2^(MIN(M$2:M$139)-M20)</f>
        <v>0.45285639025887298</v>
      </c>
    </row>
    <row r="21" spans="1:18" s="4" customFormat="1" x14ac:dyDescent="0.25">
      <c r="A21" s="4">
        <v>20</v>
      </c>
      <c r="B21" s="4" t="s">
        <v>47</v>
      </c>
      <c r="C21" s="16">
        <v>15.6</v>
      </c>
      <c r="D21" s="16">
        <v>15.6</v>
      </c>
      <c r="E21" s="11" t="s">
        <v>58</v>
      </c>
      <c r="F21" s="4" t="s">
        <v>41</v>
      </c>
      <c r="G21" s="4">
        <v>1</v>
      </c>
      <c r="H21" s="4" t="s">
        <v>46</v>
      </c>
      <c r="I21" s="29">
        <v>19.767999649047852</v>
      </c>
      <c r="J21" s="30"/>
      <c r="K21" s="30"/>
      <c r="L21" s="30">
        <f>IF(G21=2,I21,I21+Лист1!$L$9)</f>
        <v>20.028374433517456</v>
      </c>
      <c r="M21" s="30"/>
      <c r="N21" s="30"/>
    </row>
    <row r="22" spans="1:18" s="4" customFormat="1" x14ac:dyDescent="0.25">
      <c r="A22" s="4">
        <v>21</v>
      </c>
      <c r="B22" s="4" t="s">
        <v>47</v>
      </c>
      <c r="C22" s="16">
        <v>15.6</v>
      </c>
      <c r="D22" s="16">
        <v>15.6</v>
      </c>
      <c r="E22" s="11" t="s">
        <v>58</v>
      </c>
      <c r="F22" s="4" t="s">
        <v>72</v>
      </c>
      <c r="G22" s="4">
        <v>2</v>
      </c>
      <c r="H22" s="4" t="s">
        <v>46</v>
      </c>
      <c r="I22" s="29">
        <v>19.281999588012695</v>
      </c>
      <c r="J22" s="30">
        <f>AVERAGE(I22:I23)</f>
        <v>19.214499473571777</v>
      </c>
      <c r="K22" s="30">
        <f>_xlfn.STDEV.S(I22:I23)</f>
        <v>9.5459577304082194E-2</v>
      </c>
      <c r="L22" s="30">
        <f>IF(G22=2,I22,I22+Лист1!$L$9)</f>
        <v>19.281999588012695</v>
      </c>
      <c r="M22" s="30">
        <f t="shared" ref="M22" si="35">AVERAGE(L22:L23)</f>
        <v>19.214499473571777</v>
      </c>
      <c r="N22" s="30">
        <f t="shared" ref="N22:N53" si="36">_xlfn.STDEV.S(L22:L23)</f>
        <v>9.5459577304082194E-2</v>
      </c>
      <c r="Q22" s="55">
        <f t="shared" ref="Q22" si="37">(M22-O$16)/P$16*SQRT(6/5)</f>
        <v>-0.66818946845369254</v>
      </c>
      <c r="R22" s="56">
        <f t="shared" ref="R22:R53" si="38">2^(MIN(M$2:M$139)-M22)</f>
        <v>0.80664205782525689</v>
      </c>
    </row>
    <row r="23" spans="1:18" s="4" customFormat="1" x14ac:dyDescent="0.25">
      <c r="A23" s="4">
        <v>22</v>
      </c>
      <c r="B23" s="4" t="s">
        <v>47</v>
      </c>
      <c r="C23" s="16">
        <v>15.6</v>
      </c>
      <c r="D23" s="16">
        <v>15.6</v>
      </c>
      <c r="E23" s="11" t="s">
        <v>58</v>
      </c>
      <c r="F23" s="4" t="s">
        <v>72</v>
      </c>
      <c r="G23" s="4">
        <v>2</v>
      </c>
      <c r="H23" s="4" t="s">
        <v>46</v>
      </c>
      <c r="I23" s="29">
        <v>19.146999359130859</v>
      </c>
      <c r="J23" s="30"/>
      <c r="K23" s="30"/>
      <c r="L23" s="30">
        <f>IF(G23=2,I23,I23+Лист1!$L$9)</f>
        <v>19.146999359130859</v>
      </c>
      <c r="M23" s="30"/>
      <c r="N23" s="30"/>
    </row>
    <row r="24" spans="1:18" s="4" customFormat="1" x14ac:dyDescent="0.25">
      <c r="A24" s="4">
        <v>23</v>
      </c>
      <c r="B24" s="4" t="s">
        <v>47</v>
      </c>
      <c r="C24" s="16">
        <v>15.6</v>
      </c>
      <c r="D24" s="16">
        <v>15.6</v>
      </c>
      <c r="E24" s="11" t="s">
        <v>58</v>
      </c>
      <c r="F24" s="4" t="s">
        <v>84</v>
      </c>
      <c r="G24" s="4">
        <v>2</v>
      </c>
      <c r="H24" s="4" t="s">
        <v>46</v>
      </c>
      <c r="I24" s="29">
        <v>19.179000854492188</v>
      </c>
      <c r="J24" s="30">
        <f>AVERAGE(I24:I25)</f>
        <v>19.149500846862793</v>
      </c>
      <c r="K24" s="30">
        <f>_xlfn.STDEV.S(I24:I25)</f>
        <v>4.1719310879599521E-2</v>
      </c>
      <c r="L24" s="30">
        <f>IF(G24=2,I24,I24+Лист1!$L$9)</f>
        <v>19.179000854492188</v>
      </c>
      <c r="M24" s="30">
        <f t="shared" ref="M24" si="39">AVERAGE(L24:L25)</f>
        <v>19.149500846862793</v>
      </c>
      <c r="N24" s="30">
        <f t="shared" ref="N24:N55" si="40">_xlfn.STDEV.S(L24:L25)</f>
        <v>4.1719310879599521E-2</v>
      </c>
      <c r="Q24" s="55">
        <f t="shared" ref="Q24" si="41">(M24-O$16)/P$16*SQRT(6/5)</f>
        <v>-0.82492225677002196</v>
      </c>
      <c r="R24" s="56">
        <f t="shared" ref="R24:R55" si="42">2^(MIN(M$2:M$139)-M24)</f>
        <v>0.84381530527216353</v>
      </c>
    </row>
    <row r="25" spans="1:18" s="4" customFormat="1" x14ac:dyDescent="0.25">
      <c r="A25" s="4">
        <v>24</v>
      </c>
      <c r="B25" s="4" t="s">
        <v>47</v>
      </c>
      <c r="C25" s="16">
        <v>15.6</v>
      </c>
      <c r="D25" s="16">
        <v>15.6</v>
      </c>
      <c r="E25" s="11" t="s">
        <v>58</v>
      </c>
      <c r="F25" s="4" t="s">
        <v>84</v>
      </c>
      <c r="G25" s="4">
        <v>2</v>
      </c>
      <c r="H25" s="4" t="s">
        <v>46</v>
      </c>
      <c r="I25" s="29">
        <v>19.120000839233398</v>
      </c>
      <c r="J25" s="30"/>
      <c r="K25" s="30"/>
      <c r="L25" s="30">
        <f>IF(G25=2,I25,I25+Лист1!$L$9)</f>
        <v>19.120000839233398</v>
      </c>
      <c r="M25" s="30"/>
      <c r="N25" s="30"/>
    </row>
    <row r="26" spans="1:18" s="4" customFormat="1" x14ac:dyDescent="0.25">
      <c r="A26" s="4">
        <v>25</v>
      </c>
      <c r="B26" s="4" t="s">
        <v>47</v>
      </c>
      <c r="C26" s="16">
        <v>15.6</v>
      </c>
      <c r="D26" s="16">
        <v>15.6</v>
      </c>
      <c r="E26" s="11" t="s">
        <v>58</v>
      </c>
      <c r="F26" s="4" t="s">
        <v>85</v>
      </c>
      <c r="G26" s="4">
        <v>2</v>
      </c>
      <c r="H26" s="4" t="s">
        <v>46</v>
      </c>
      <c r="I26" s="29">
        <v>19.613000869750977</v>
      </c>
      <c r="J26" s="30">
        <f>AVERAGE(I26:I27)</f>
        <v>19.683500289916992</v>
      </c>
      <c r="K26" s="30">
        <f>_xlfn.STDEV.S(I26:I27)</f>
        <v>9.9701236138218574E-2</v>
      </c>
      <c r="L26" s="30">
        <f>IF(G26=2,I26,I26+Лист1!$L$9)</f>
        <v>19.613000869750977</v>
      </c>
      <c r="M26" s="30">
        <f t="shared" ref="M26" si="43">AVERAGE(L26:L27)</f>
        <v>19.683500289916992</v>
      </c>
      <c r="N26" s="30">
        <f t="shared" ref="N26:N57" si="44">_xlfn.STDEV.S(L26:L27)</f>
        <v>9.9701236138218574E-2</v>
      </c>
      <c r="Q26" s="55">
        <f t="shared" ref="Q26:Q28" si="45">(M26-O$16)/P$16*SQRT(6/5)</f>
        <v>0.4627237429520446</v>
      </c>
      <c r="R26" s="56">
        <f t="shared" ref="R26:R57" si="46">2^(MIN(M$2:M$139)-M26)</f>
        <v>0.58277048503840223</v>
      </c>
    </row>
    <row r="27" spans="1:18" s="4" customFormat="1" x14ac:dyDescent="0.25">
      <c r="A27" s="4">
        <v>26</v>
      </c>
      <c r="B27" s="4" t="s">
        <v>47</v>
      </c>
      <c r="C27" s="16">
        <v>15.6</v>
      </c>
      <c r="D27" s="16">
        <v>15.6</v>
      </c>
      <c r="E27" s="11" t="s">
        <v>58</v>
      </c>
      <c r="F27" s="4" t="s">
        <v>85</v>
      </c>
      <c r="G27" s="4">
        <v>2</v>
      </c>
      <c r="H27" s="4" t="s">
        <v>46</v>
      </c>
      <c r="I27" s="29">
        <v>19.753999710083008</v>
      </c>
      <c r="J27" s="30"/>
      <c r="K27" s="30"/>
      <c r="L27" s="30">
        <f>IF(G27=2,I27,I27+Лист1!$L$9)</f>
        <v>19.753999710083008</v>
      </c>
      <c r="M27" s="30"/>
      <c r="N27" s="30"/>
    </row>
    <row r="28" spans="1:18" s="43" customFormat="1" x14ac:dyDescent="0.25">
      <c r="A28" s="43">
        <v>27</v>
      </c>
      <c r="B28" s="43" t="s">
        <v>47</v>
      </c>
      <c r="C28" s="44">
        <v>18.8</v>
      </c>
      <c r="D28" s="44">
        <v>18.8</v>
      </c>
      <c r="E28" s="47" t="s">
        <v>50</v>
      </c>
      <c r="F28" s="43" t="s">
        <v>13</v>
      </c>
      <c r="G28" s="43">
        <v>1</v>
      </c>
      <c r="H28" s="43" t="s">
        <v>46</v>
      </c>
      <c r="I28" s="45">
        <v>20.474000930786133</v>
      </c>
      <c r="J28" s="46">
        <f>AVERAGE(I28:I29)</f>
        <v>20.532999992370605</v>
      </c>
      <c r="K28" s="46">
        <f>_xlfn.STDEV.S(I28:I29)</f>
        <v>8.3437273060046696E-2</v>
      </c>
      <c r="L28" s="46">
        <f>IF(G28=2,I28,I28+Лист1!$L$9)</f>
        <v>20.734375715255737</v>
      </c>
      <c r="M28" s="46">
        <f t="shared" ref="M28" si="47">AVERAGE(L28:L29)</f>
        <v>20.79337477684021</v>
      </c>
      <c r="N28" s="46">
        <f t="shared" ref="N28:N59" si="48">_xlfn.STDEV.S(L28:L29)</f>
        <v>8.3437273060046696E-2</v>
      </c>
      <c r="O28" s="46">
        <f>AVERAGE(M28:M41)</f>
        <v>20.243374994822911</v>
      </c>
      <c r="P28" s="45">
        <f>_xlfn.STDEV.S(M28:M41)</f>
        <v>0.44542893074495182</v>
      </c>
      <c r="Q28" s="59">
        <f>(M28-O$28)/P$28*SQRT(7/6)</f>
        <v>1.3336979726761029</v>
      </c>
      <c r="R28" s="60">
        <f t="shared" ref="R28:R59" si="49">2^(MIN(M$2:M$139)-M28)</f>
        <v>0.27001757737623744</v>
      </c>
    </row>
    <row r="29" spans="1:18" s="43" customFormat="1" x14ac:dyDescent="0.25">
      <c r="A29" s="43">
        <v>28</v>
      </c>
      <c r="B29" s="43" t="s">
        <v>47</v>
      </c>
      <c r="C29" s="44">
        <v>18.8</v>
      </c>
      <c r="D29" s="44">
        <v>18.8</v>
      </c>
      <c r="E29" s="47" t="s">
        <v>50</v>
      </c>
      <c r="F29" s="43" t="s">
        <v>13</v>
      </c>
      <c r="G29" s="43">
        <v>1</v>
      </c>
      <c r="H29" s="43" t="s">
        <v>46</v>
      </c>
      <c r="I29" s="45">
        <v>20.591999053955078</v>
      </c>
      <c r="J29" s="46"/>
      <c r="K29" s="46"/>
      <c r="L29" s="46">
        <f>IF(G29=2,I29,I29+Лист1!$L$9)</f>
        <v>20.852373838424683</v>
      </c>
      <c r="M29" s="46"/>
      <c r="N29" s="46"/>
    </row>
    <row r="30" spans="1:18" s="43" customFormat="1" x14ac:dyDescent="0.25">
      <c r="A30" s="43">
        <v>29</v>
      </c>
      <c r="B30" s="43" t="s">
        <v>47</v>
      </c>
      <c r="C30" s="44">
        <v>18.8</v>
      </c>
      <c r="D30" s="44">
        <v>18.8</v>
      </c>
      <c r="E30" s="47" t="s">
        <v>50</v>
      </c>
      <c r="F30" s="43" t="s">
        <v>26</v>
      </c>
      <c r="G30" s="43">
        <v>1</v>
      </c>
      <c r="H30" s="43" t="s">
        <v>46</v>
      </c>
      <c r="I30" s="45">
        <v>19.881000518798828</v>
      </c>
      <c r="J30" s="46">
        <f>AVERAGE(I30:I31)</f>
        <v>19.785500526428223</v>
      </c>
      <c r="K30" s="46">
        <f>_xlfn.STDEV.S(I30:I31)</f>
        <v>0.13505738441703735</v>
      </c>
      <c r="L30" s="46">
        <f>IF(G30=2,I30,I30+Лист1!$L$9)</f>
        <v>20.141375303268433</v>
      </c>
      <c r="M30" s="46">
        <f t="shared" ref="M30" si="50">AVERAGE(L30:L31)</f>
        <v>20.045875310897827</v>
      </c>
      <c r="N30" s="46">
        <f t="shared" ref="N30:N61" si="51">_xlfn.STDEV.S(L30:L31)</f>
        <v>0.13505738441703735</v>
      </c>
      <c r="Q30" s="59">
        <f t="shared" ref="Q30" si="52">(M30-O$28)/P$28*SQRT(7/6)</f>
        <v>-0.47891824081990508</v>
      </c>
      <c r="R30" s="60">
        <f t="shared" ref="R30:R61" si="53">2^(MIN(M$2:M$139)-M30)</f>
        <v>0.45332722040070844</v>
      </c>
    </row>
    <row r="31" spans="1:18" s="43" customFormat="1" x14ac:dyDescent="0.25">
      <c r="A31" s="43">
        <v>30</v>
      </c>
      <c r="B31" s="43" t="s">
        <v>47</v>
      </c>
      <c r="C31" s="44">
        <v>18.8</v>
      </c>
      <c r="D31" s="44">
        <v>18.8</v>
      </c>
      <c r="E31" s="47" t="s">
        <v>50</v>
      </c>
      <c r="F31" s="43" t="s">
        <v>26</v>
      </c>
      <c r="G31" s="43">
        <v>1</v>
      </c>
      <c r="H31" s="43" t="s">
        <v>46</v>
      </c>
      <c r="I31" s="45">
        <v>19.690000534057617</v>
      </c>
      <c r="J31" s="46"/>
      <c r="K31" s="46"/>
      <c r="L31" s="46">
        <f>IF(G31=2,I31,I31+Лист1!$L$9)</f>
        <v>19.950375318527222</v>
      </c>
      <c r="M31" s="46"/>
      <c r="N31" s="46"/>
    </row>
    <row r="32" spans="1:18" s="43" customFormat="1" x14ac:dyDescent="0.25">
      <c r="A32" s="43">
        <v>31</v>
      </c>
      <c r="B32" s="43" t="s">
        <v>47</v>
      </c>
      <c r="C32" s="44">
        <v>18.8</v>
      </c>
      <c r="D32" s="44">
        <v>18.8</v>
      </c>
      <c r="E32" s="47" t="s">
        <v>50</v>
      </c>
      <c r="F32" s="43" t="s">
        <v>33</v>
      </c>
      <c r="G32" s="43">
        <v>1</v>
      </c>
      <c r="H32" s="43" t="s">
        <v>46</v>
      </c>
      <c r="I32" s="45">
        <v>20.389999389648438</v>
      </c>
      <c r="J32" s="46">
        <f>AVERAGE(I32:I33)</f>
        <v>20.394000053405762</v>
      </c>
      <c r="K32" s="46">
        <f>_xlfn.STDEV.S(I32:I33)</f>
        <v>5.6577929441024152E-3</v>
      </c>
      <c r="L32" s="46">
        <f>IF(G32=2,I32,I32+Лист1!$L$9)</f>
        <v>20.650374174118042</v>
      </c>
      <c r="M32" s="46">
        <f t="shared" ref="M32" si="54">AVERAGE(L32:L33)</f>
        <v>20.654374837875366</v>
      </c>
      <c r="N32" s="46">
        <f t="shared" ref="N32:N63" si="55">_xlfn.STDEV.S(L32:L33)</f>
        <v>5.6577929441024152E-3</v>
      </c>
      <c r="Q32" s="59">
        <f t="shared" ref="Q32" si="56">(M32-O$28)/P$28*SQRT(7/6)</f>
        <v>0.9966361358158049</v>
      </c>
      <c r="R32" s="60">
        <f t="shared" ref="R32:R63" si="57">2^(MIN(M$2:M$139)-M32)</f>
        <v>0.297327574087767</v>
      </c>
    </row>
    <row r="33" spans="1:18" s="43" customFormat="1" x14ac:dyDescent="0.25">
      <c r="A33" s="43">
        <v>32</v>
      </c>
      <c r="B33" s="43" t="s">
        <v>47</v>
      </c>
      <c r="C33" s="44">
        <v>18.8</v>
      </c>
      <c r="D33" s="44">
        <v>18.8</v>
      </c>
      <c r="E33" s="47" t="s">
        <v>50</v>
      </c>
      <c r="F33" s="43" t="s">
        <v>33</v>
      </c>
      <c r="G33" s="43">
        <v>1</v>
      </c>
      <c r="H33" s="43" t="s">
        <v>46</v>
      </c>
      <c r="I33" s="45">
        <v>20.398000717163086</v>
      </c>
      <c r="J33" s="46"/>
      <c r="K33" s="46"/>
      <c r="L33" s="46">
        <f>IF(G33=2,I33,I33+Лист1!$L$9)</f>
        <v>20.65837550163269</v>
      </c>
      <c r="M33" s="46"/>
      <c r="N33" s="46"/>
    </row>
    <row r="34" spans="1:18" s="43" customFormat="1" x14ac:dyDescent="0.25">
      <c r="A34" s="43">
        <v>33</v>
      </c>
      <c r="B34" s="43" t="s">
        <v>47</v>
      </c>
      <c r="C34" s="44">
        <v>18.8</v>
      </c>
      <c r="D34" s="44">
        <v>18.8</v>
      </c>
      <c r="E34" s="47" t="s">
        <v>50</v>
      </c>
      <c r="F34" s="43" t="s">
        <v>13</v>
      </c>
      <c r="G34" s="43">
        <v>2</v>
      </c>
      <c r="H34" s="43" t="s">
        <v>46</v>
      </c>
      <c r="I34" s="45">
        <v>20.684999465942383</v>
      </c>
      <c r="J34" s="46">
        <f>AVERAGE(I34:I35)</f>
        <v>20.616499900817871</v>
      </c>
      <c r="K34" s="46">
        <f>_xlfn.STDEV.S(I34:I35)</f>
        <v>9.6873014015743539E-2</v>
      </c>
      <c r="L34" s="46">
        <f>IF(G34=2,I34,I34+Лист1!$L$9)</f>
        <v>20.684999465942383</v>
      </c>
      <c r="M34" s="46">
        <f t="shared" ref="M34" si="58">AVERAGE(L34:L35)</f>
        <v>20.616499900817871</v>
      </c>
      <c r="N34" s="46">
        <f t="shared" ref="N34:N65" si="59">_xlfn.STDEV.S(L34:L35)</f>
        <v>9.6873014015743539E-2</v>
      </c>
      <c r="Q34" s="59">
        <f t="shared" ref="Q34" si="60">(M34-O$28)/P$28*SQRT(7/6)</f>
        <v>0.90479295983573249</v>
      </c>
      <c r="R34" s="60">
        <f t="shared" ref="R34:R65" si="61">2^(MIN(M$2:M$139)-M34)</f>
        <v>0.30523665076581591</v>
      </c>
    </row>
    <row r="35" spans="1:18" s="43" customFormat="1" x14ac:dyDescent="0.25">
      <c r="A35" s="43">
        <v>34</v>
      </c>
      <c r="B35" s="43" t="s">
        <v>47</v>
      </c>
      <c r="C35" s="44">
        <v>18.8</v>
      </c>
      <c r="D35" s="44">
        <v>18.8</v>
      </c>
      <c r="E35" s="47" t="s">
        <v>50</v>
      </c>
      <c r="F35" s="43" t="s">
        <v>13</v>
      </c>
      <c r="G35" s="43">
        <v>2</v>
      </c>
      <c r="H35" s="43" t="s">
        <v>46</v>
      </c>
      <c r="I35" s="45">
        <v>20.548000335693359</v>
      </c>
      <c r="J35" s="46"/>
      <c r="K35" s="46"/>
      <c r="L35" s="46">
        <f>IF(G35=2,I35,I35+Лист1!$L$9)</f>
        <v>20.548000335693359</v>
      </c>
      <c r="M35" s="46"/>
      <c r="N35" s="46"/>
    </row>
    <row r="36" spans="1:18" s="43" customFormat="1" x14ac:dyDescent="0.25">
      <c r="A36" s="43">
        <v>35</v>
      </c>
      <c r="B36" s="43" t="s">
        <v>47</v>
      </c>
      <c r="C36" s="44">
        <v>18.8</v>
      </c>
      <c r="D36" s="44">
        <v>18.8</v>
      </c>
      <c r="E36" s="47" t="s">
        <v>50</v>
      </c>
      <c r="F36" s="43" t="s">
        <v>62</v>
      </c>
      <c r="G36" s="43">
        <v>2</v>
      </c>
      <c r="H36" s="43" t="s">
        <v>46</v>
      </c>
      <c r="I36" s="45">
        <v>20.004999160766602</v>
      </c>
      <c r="J36" s="46">
        <f>AVERAGE(I36:I37)</f>
        <v>20.030499458312988</v>
      </c>
      <c r="K36" s="46">
        <f>_xlfn.STDEV.S(I36:I37)</f>
        <v>3.6062866634649457E-2</v>
      </c>
      <c r="L36" s="46">
        <f>IF(G36=2,I36,I36+Лист1!$L$9)</f>
        <v>20.004999160766602</v>
      </c>
      <c r="M36" s="46">
        <f t="shared" ref="M36" si="62">AVERAGE(L36:L37)</f>
        <v>20.030499458312988</v>
      </c>
      <c r="N36" s="46">
        <f t="shared" ref="N36:N67" si="63">_xlfn.STDEV.S(L36:L37)</f>
        <v>3.6062866634649457E-2</v>
      </c>
      <c r="Q36" s="59">
        <f t="shared" ref="Q36" si="64">(M36-O$28)/P$28*SQRT(7/6)</f>
        <v>-0.51620324363454484</v>
      </c>
      <c r="R36" s="60">
        <f t="shared" ref="R36:R67" si="65">2^(MIN(M$2:M$139)-M36)</f>
        <v>0.45818449679465106</v>
      </c>
    </row>
    <row r="37" spans="1:18" s="43" customFormat="1" x14ac:dyDescent="0.25">
      <c r="A37" s="43">
        <v>36</v>
      </c>
      <c r="B37" s="43" t="s">
        <v>47</v>
      </c>
      <c r="C37" s="44">
        <v>18.8</v>
      </c>
      <c r="D37" s="44">
        <v>18.8</v>
      </c>
      <c r="E37" s="47" t="s">
        <v>50</v>
      </c>
      <c r="F37" s="43" t="s">
        <v>62</v>
      </c>
      <c r="G37" s="43">
        <v>2</v>
      </c>
      <c r="H37" s="43" t="s">
        <v>46</v>
      </c>
      <c r="I37" s="45">
        <v>20.055999755859375</v>
      </c>
      <c r="J37" s="46"/>
      <c r="K37" s="46"/>
      <c r="L37" s="46">
        <f>IF(G37=2,I37,I37+Лист1!$L$9)</f>
        <v>20.055999755859375</v>
      </c>
      <c r="M37" s="46"/>
      <c r="N37" s="46"/>
    </row>
    <row r="38" spans="1:18" s="43" customFormat="1" x14ac:dyDescent="0.25">
      <c r="A38" s="43">
        <v>37</v>
      </c>
      <c r="B38" s="43" t="s">
        <v>47</v>
      </c>
      <c r="C38" s="44">
        <v>18.8</v>
      </c>
      <c r="D38" s="44">
        <v>18.8</v>
      </c>
      <c r="E38" s="47" t="s">
        <v>50</v>
      </c>
      <c r="F38" s="43" t="s">
        <v>77</v>
      </c>
      <c r="G38" s="43">
        <v>2</v>
      </c>
      <c r="H38" s="43" t="s">
        <v>46</v>
      </c>
      <c r="I38" s="45">
        <v>19.982000350952148</v>
      </c>
      <c r="J38" s="46">
        <f>AVERAGE(I38:I39)</f>
        <v>19.967000007629395</v>
      </c>
      <c r="K38" s="46">
        <f>_xlfn.STDEV.S(I38:I39)</f>
        <v>2.1213688967291273E-2</v>
      </c>
      <c r="L38" s="46">
        <f>IF(G38=2,I38,I38+Лист1!$L$9)</f>
        <v>19.982000350952148</v>
      </c>
      <c r="M38" s="46">
        <f t="shared" ref="M38" si="66">AVERAGE(L38:L39)</f>
        <v>19.967000007629395</v>
      </c>
      <c r="N38" s="46">
        <f t="shared" ref="N38:N69" si="67">_xlfn.STDEV.S(L38:L39)</f>
        <v>2.1213688967291273E-2</v>
      </c>
      <c r="Q38" s="59">
        <f t="shared" ref="Q38" si="68">(M38-O$28)/P$28*SQRT(7/6)</f>
        <v>-0.67018346583050847</v>
      </c>
      <c r="R38" s="60">
        <f t="shared" ref="R38:R69" si="69">2^(MIN(M$2:M$139)-M38)</f>
        <v>0.47880164034928685</v>
      </c>
    </row>
    <row r="39" spans="1:18" s="43" customFormat="1" x14ac:dyDescent="0.25">
      <c r="A39" s="43">
        <v>38</v>
      </c>
      <c r="B39" s="43" t="s">
        <v>47</v>
      </c>
      <c r="C39" s="44">
        <v>18.8</v>
      </c>
      <c r="D39" s="44">
        <v>18.8</v>
      </c>
      <c r="E39" s="47" t="s">
        <v>50</v>
      </c>
      <c r="F39" s="43" t="s">
        <v>77</v>
      </c>
      <c r="G39" s="43">
        <v>2</v>
      </c>
      <c r="H39" s="43" t="s">
        <v>46</v>
      </c>
      <c r="I39" s="45">
        <v>19.951999664306641</v>
      </c>
      <c r="J39" s="46"/>
      <c r="K39" s="46"/>
      <c r="L39" s="46">
        <f>IF(G39=2,I39,I39+Лист1!$L$9)</f>
        <v>19.951999664306641</v>
      </c>
      <c r="M39" s="46"/>
      <c r="N39" s="46"/>
    </row>
    <row r="40" spans="1:18" s="43" customFormat="1" x14ac:dyDescent="0.25">
      <c r="A40" s="43">
        <v>39</v>
      </c>
      <c r="B40" s="43" t="s">
        <v>47</v>
      </c>
      <c r="C40" s="44">
        <v>18.8</v>
      </c>
      <c r="D40" s="44">
        <v>18.8</v>
      </c>
      <c r="E40" s="47" t="s">
        <v>50</v>
      </c>
      <c r="F40" s="43" t="s">
        <v>78</v>
      </c>
      <c r="G40" s="43">
        <v>2</v>
      </c>
      <c r="H40" s="43" t="s">
        <v>46</v>
      </c>
      <c r="I40" s="45">
        <v>19.641000747680664</v>
      </c>
      <c r="J40" s="46">
        <f>AVERAGE(I40:I41)</f>
        <v>19.596000671386719</v>
      </c>
      <c r="K40" s="46">
        <f>_xlfn.STDEV.S(I40:I41)</f>
        <v>6.3639718202721463E-2</v>
      </c>
      <c r="L40" s="46">
        <f>IF(G40=2,I40,I40+Лист1!$L$9)</f>
        <v>19.641000747680664</v>
      </c>
      <c r="M40" s="46">
        <f t="shared" ref="M40" si="70">AVERAGE(L40:L41)</f>
        <v>19.596000671386719</v>
      </c>
      <c r="N40" s="46">
        <f t="shared" ref="N40:N71" si="71">_xlfn.STDEV.S(L40:L41)</f>
        <v>6.3639718202721463E-2</v>
      </c>
      <c r="Q40" s="59">
        <f t="shared" ref="Q40:Q42" si="72">(M40-O$28)/P$28*SQRT(7/6)</f>
        <v>-1.5698221180426906</v>
      </c>
      <c r="R40" s="60">
        <f t="shared" ref="R40:R71" si="73">2^(MIN(M$2:M$139)-M40)</f>
        <v>0.61920942508081411</v>
      </c>
    </row>
    <row r="41" spans="1:18" s="43" customFormat="1" x14ac:dyDescent="0.25">
      <c r="A41" s="43">
        <v>40</v>
      </c>
      <c r="B41" s="43" t="s">
        <v>47</v>
      </c>
      <c r="C41" s="44">
        <v>18.8</v>
      </c>
      <c r="D41" s="44">
        <v>18.8</v>
      </c>
      <c r="E41" s="47" t="s">
        <v>50</v>
      </c>
      <c r="F41" s="43" t="s">
        <v>78</v>
      </c>
      <c r="G41" s="43">
        <v>2</v>
      </c>
      <c r="H41" s="43" t="s">
        <v>46</v>
      </c>
      <c r="I41" s="45">
        <v>19.551000595092773</v>
      </c>
      <c r="J41" s="46"/>
      <c r="K41" s="46"/>
      <c r="L41" s="46">
        <f>IF(G41=2,I41,I41+Лист1!$L$9)</f>
        <v>19.551000595092773</v>
      </c>
      <c r="M41" s="46"/>
      <c r="N41" s="46"/>
    </row>
    <row r="42" spans="1:18" s="31" customFormat="1" x14ac:dyDescent="0.25">
      <c r="A42" s="31">
        <v>41</v>
      </c>
      <c r="B42" s="31" t="s">
        <v>47</v>
      </c>
      <c r="C42" s="32">
        <v>22</v>
      </c>
      <c r="D42" s="32">
        <v>22</v>
      </c>
      <c r="E42" s="35" t="s">
        <v>51</v>
      </c>
      <c r="F42" s="31" t="s">
        <v>14</v>
      </c>
      <c r="G42" s="31">
        <v>1</v>
      </c>
      <c r="H42" s="31" t="s">
        <v>46</v>
      </c>
      <c r="I42" s="33">
        <v>19.995000839233398</v>
      </c>
      <c r="J42" s="34">
        <f>AVERAGE(I42:I43)</f>
        <v>20.056000709533691</v>
      </c>
      <c r="K42" s="34">
        <f>_xlfn.STDEV.S(I42:I43)</f>
        <v>8.6266843881674077E-2</v>
      </c>
      <c r="L42" s="34">
        <f>IF(G42=2,I42,I42+Лист1!$L$9)</f>
        <v>20.255375623703003</v>
      </c>
      <c r="M42" s="34">
        <f t="shared" ref="M42" si="74">AVERAGE(L42:L43)</f>
        <v>20.316375494003296</v>
      </c>
      <c r="N42" s="34">
        <f t="shared" ref="N42:N73" si="75">_xlfn.STDEV.S(L42:L43)</f>
        <v>8.6266843881674077E-2</v>
      </c>
      <c r="O42" s="34">
        <f>AVERAGE(M42:M55)</f>
        <v>20.187071391514369</v>
      </c>
      <c r="P42" s="33">
        <f>_xlfn.STDEV.S(M42:M55)</f>
        <v>0.31763628297286528</v>
      </c>
      <c r="Q42" s="63">
        <f>(M42-O$42)/P$42*SQRT(7/6)</f>
        <v>0.43969911729861422</v>
      </c>
      <c r="R42" s="64">
        <f t="shared" ref="R42:R73" si="76">2^(MIN(M$2:M$139)-M42)</f>
        <v>0.37582280398069018</v>
      </c>
    </row>
    <row r="43" spans="1:18" s="31" customFormat="1" x14ac:dyDescent="0.25">
      <c r="A43" s="31">
        <v>42</v>
      </c>
      <c r="B43" s="31" t="s">
        <v>47</v>
      </c>
      <c r="C43" s="32">
        <v>22</v>
      </c>
      <c r="D43" s="32">
        <v>22</v>
      </c>
      <c r="E43" s="35" t="s">
        <v>51</v>
      </c>
      <c r="F43" s="31" t="s">
        <v>14</v>
      </c>
      <c r="G43" s="31">
        <v>1</v>
      </c>
      <c r="H43" s="31" t="s">
        <v>46</v>
      </c>
      <c r="I43" s="33">
        <v>20.117000579833984</v>
      </c>
      <c r="J43" s="34"/>
      <c r="K43" s="34"/>
      <c r="L43" s="34">
        <f>IF(G43=2,I43,I43+Лист1!$L$9)</f>
        <v>20.377375364303589</v>
      </c>
      <c r="M43" s="34"/>
      <c r="N43" s="34"/>
    </row>
    <row r="44" spans="1:18" s="31" customFormat="1" x14ac:dyDescent="0.25">
      <c r="A44" s="31">
        <v>43</v>
      </c>
      <c r="B44" s="31" t="s">
        <v>47</v>
      </c>
      <c r="C44" s="32">
        <v>22</v>
      </c>
      <c r="D44" s="32">
        <v>22</v>
      </c>
      <c r="E44" s="31" t="s">
        <v>51</v>
      </c>
      <c r="F44" s="31" t="s">
        <v>27</v>
      </c>
      <c r="G44" s="31">
        <v>1</v>
      </c>
      <c r="H44" s="31" t="s">
        <v>46</v>
      </c>
      <c r="I44" s="33">
        <v>19.974000930786133</v>
      </c>
      <c r="J44" s="34">
        <f>AVERAGE(I44:I45)</f>
        <v>19.976000785827637</v>
      </c>
      <c r="K44" s="34">
        <f>_xlfn.STDEV.S(I44:I45)</f>
        <v>2.8282221224750332E-3</v>
      </c>
      <c r="L44" s="34">
        <f>IF(G44=2,I44,I44+Лист1!$L$9)</f>
        <v>20.234375715255737</v>
      </c>
      <c r="M44" s="34">
        <f t="shared" ref="M44" si="77">AVERAGE(L44:L45)</f>
        <v>20.236375570297241</v>
      </c>
      <c r="N44" s="34">
        <f t="shared" ref="N44:N75" si="78">_xlfn.STDEV.S(L44:L45)</f>
        <v>2.8282221224750332E-3</v>
      </c>
      <c r="Q44" s="63">
        <f t="shared" ref="Q44" si="79">(M44-O$42)/P$42*SQRT(7/6)</f>
        <v>0.16765905700338088</v>
      </c>
      <c r="R44" s="64">
        <f t="shared" ref="R44:R75" si="80">2^(MIN(M$2:M$139)-M44)</f>
        <v>0.39725146285412982</v>
      </c>
    </row>
    <row r="45" spans="1:18" s="31" customFormat="1" x14ac:dyDescent="0.25">
      <c r="A45" s="31">
        <v>44</v>
      </c>
      <c r="B45" s="31" t="s">
        <v>47</v>
      </c>
      <c r="C45" s="32">
        <v>22</v>
      </c>
      <c r="D45" s="32">
        <v>22</v>
      </c>
      <c r="E45" s="35" t="s">
        <v>51</v>
      </c>
      <c r="F45" s="31" t="s">
        <v>27</v>
      </c>
      <c r="G45" s="31">
        <v>1</v>
      </c>
      <c r="H45" s="31" t="s">
        <v>46</v>
      </c>
      <c r="I45" s="33">
        <v>19.978000640869141</v>
      </c>
      <c r="J45" s="34"/>
      <c r="K45" s="34"/>
      <c r="L45" s="34">
        <f>IF(G45=2,I45,I45+Лист1!$L$9)</f>
        <v>20.238375425338745</v>
      </c>
      <c r="M45" s="34"/>
      <c r="N45" s="34"/>
    </row>
    <row r="46" spans="1:18" s="31" customFormat="1" x14ac:dyDescent="0.25">
      <c r="A46" s="31">
        <v>45</v>
      </c>
      <c r="B46" s="31" t="s">
        <v>47</v>
      </c>
      <c r="C46" s="32">
        <v>22</v>
      </c>
      <c r="D46" s="32">
        <v>22</v>
      </c>
      <c r="E46" s="35" t="s">
        <v>51</v>
      </c>
      <c r="F46" s="31" t="s">
        <v>31</v>
      </c>
      <c r="G46" s="31">
        <v>1</v>
      </c>
      <c r="H46" s="31" t="s">
        <v>46</v>
      </c>
      <c r="I46" s="33">
        <v>19.214000701904297</v>
      </c>
      <c r="J46" s="34">
        <f>AVERAGE(I46:I47)</f>
        <v>19.234000205993652</v>
      </c>
      <c r="K46" s="34">
        <f>_xlfn.STDEV.S(I46:I47)</f>
        <v>2.8283569923902678E-2</v>
      </c>
      <c r="L46" s="34">
        <f>IF(G46=2,I46,I46+Лист1!$L$9)</f>
        <v>19.474375486373901</v>
      </c>
      <c r="M46" s="34">
        <f t="shared" ref="M46" si="81">AVERAGE(L46:L47)</f>
        <v>19.494374990463257</v>
      </c>
      <c r="N46" s="34">
        <f t="shared" ref="N46:N77" si="82">_xlfn.STDEV.S(L46:L47)</f>
        <v>2.8283569923902678E-2</v>
      </c>
      <c r="Q46" s="63">
        <f t="shared" ref="Q46" si="83">(M46-O$42)/P$42*SQRT(7/6)</f>
        <v>-2.3555168802488966</v>
      </c>
      <c r="R46" s="64">
        <f t="shared" ref="R46:R77" si="84">2^(MIN(M$2:M$139)-M46)</f>
        <v>0.66440047837405847</v>
      </c>
    </row>
    <row r="47" spans="1:18" s="31" customFormat="1" x14ac:dyDescent="0.25">
      <c r="A47" s="31">
        <v>46</v>
      </c>
      <c r="B47" s="31" t="s">
        <v>47</v>
      </c>
      <c r="C47" s="32">
        <v>22</v>
      </c>
      <c r="D47" s="32">
        <v>22</v>
      </c>
      <c r="E47" s="35" t="s">
        <v>51</v>
      </c>
      <c r="F47" s="31" t="s">
        <v>31</v>
      </c>
      <c r="G47" s="31">
        <v>1</v>
      </c>
      <c r="H47" s="31" t="s">
        <v>46</v>
      </c>
      <c r="I47" s="33">
        <v>19.253999710083008</v>
      </c>
      <c r="J47" s="34"/>
      <c r="K47" s="34"/>
      <c r="L47" s="34">
        <f>IF(G47=2,I47,I47+Лист1!$L$9)</f>
        <v>19.514374494552612</v>
      </c>
      <c r="M47" s="34"/>
      <c r="N47" s="34"/>
    </row>
    <row r="48" spans="1:18" s="31" customFormat="1" x14ac:dyDescent="0.25">
      <c r="A48" s="31">
        <v>47</v>
      </c>
      <c r="B48" s="31" t="s">
        <v>47</v>
      </c>
      <c r="C48" s="32">
        <v>22</v>
      </c>
      <c r="D48" s="32">
        <v>22</v>
      </c>
      <c r="E48" s="35" t="s">
        <v>51</v>
      </c>
      <c r="F48" s="31" t="s">
        <v>44</v>
      </c>
      <c r="G48" s="31">
        <v>1</v>
      </c>
      <c r="H48" s="31" t="s">
        <v>46</v>
      </c>
      <c r="I48" s="33">
        <v>19.930000305175781</v>
      </c>
      <c r="J48" s="34">
        <f>AVERAGE(I48:I49)</f>
        <v>19.941499710083008</v>
      </c>
      <c r="K48" s="34">
        <f>_xlfn.STDEV.S(I48:I49)</f>
        <v>1.6262614379019529E-2</v>
      </c>
      <c r="L48" s="34">
        <f>IF(G48=2,I48,I48+Лист1!$L$9)</f>
        <v>20.190375089645386</v>
      </c>
      <c r="M48" s="34">
        <f t="shared" ref="M48" si="85">AVERAGE(L48:L49)</f>
        <v>20.201874494552612</v>
      </c>
      <c r="N48" s="34">
        <f t="shared" ref="N48:N79" si="86">_xlfn.STDEV.S(L48:L49)</f>
        <v>1.6262614379019529E-2</v>
      </c>
      <c r="Q48" s="63">
        <f t="shared" ref="Q48" si="87">(M48-O$42)/P$42*SQRT(7/6)</f>
        <v>5.0338011044571827E-2</v>
      </c>
      <c r="R48" s="64">
        <f t="shared" ref="R48:R79" si="88">2^(MIN(M$2:M$139)-M48)</f>
        <v>0.40686596677466641</v>
      </c>
    </row>
    <row r="49" spans="1:18" s="31" customFormat="1" x14ac:dyDescent="0.25">
      <c r="A49" s="31">
        <v>48</v>
      </c>
      <c r="B49" s="31" t="s">
        <v>47</v>
      </c>
      <c r="C49" s="32">
        <v>22</v>
      </c>
      <c r="D49" s="32">
        <v>22</v>
      </c>
      <c r="E49" s="35" t="s">
        <v>51</v>
      </c>
      <c r="F49" s="31" t="s">
        <v>44</v>
      </c>
      <c r="G49" s="31">
        <v>1</v>
      </c>
      <c r="H49" s="31" t="s">
        <v>46</v>
      </c>
      <c r="I49" s="33">
        <v>19.952999114990234</v>
      </c>
      <c r="J49" s="34"/>
      <c r="K49" s="34"/>
      <c r="L49" s="34">
        <f>IF(G49=2,I49,I49+Лист1!$L$9)</f>
        <v>20.213373899459839</v>
      </c>
      <c r="M49" s="34"/>
      <c r="N49" s="34"/>
    </row>
    <row r="50" spans="1:18" s="31" customFormat="1" x14ac:dyDescent="0.25">
      <c r="A50" s="31">
        <v>49</v>
      </c>
      <c r="B50" s="31" t="s">
        <v>47</v>
      </c>
      <c r="C50" s="32">
        <v>22</v>
      </c>
      <c r="D50" s="32">
        <v>22</v>
      </c>
      <c r="E50" s="35" t="s">
        <v>51</v>
      </c>
      <c r="F50" s="31" t="s">
        <v>14</v>
      </c>
      <c r="G50" s="31">
        <v>2</v>
      </c>
      <c r="H50" s="31" t="s">
        <v>46</v>
      </c>
      <c r="I50" s="33">
        <v>20.231000900268555</v>
      </c>
      <c r="J50" s="34">
        <f>AVERAGE(I50:I51)</f>
        <v>20.235500335693359</v>
      </c>
      <c r="K50" s="34">
        <f>_xlfn.STDEV.S(I50:I51)</f>
        <v>6.3631626007807371E-3</v>
      </c>
      <c r="L50" s="34">
        <f>IF(G50=2,I50,I50+Лист1!$L$9)</f>
        <v>20.231000900268555</v>
      </c>
      <c r="M50" s="34">
        <f t="shared" ref="M50" si="89">AVERAGE(L50:L51)</f>
        <v>20.235500335693359</v>
      </c>
      <c r="N50" s="34">
        <f t="shared" ref="N50:N81" si="90">_xlfn.STDEV.S(L50:L51)</f>
        <v>6.3631626007807371E-3</v>
      </c>
      <c r="Q50" s="63">
        <f t="shared" ref="Q50" si="91">(M50-O$42)/P$42*SQRT(7/6)</f>
        <v>0.1646828182348623</v>
      </c>
      <c r="R50" s="64">
        <f t="shared" ref="R50:R81" si="92">2^(MIN(M$2:M$139)-M50)</f>
        <v>0.39749253508602095</v>
      </c>
    </row>
    <row r="51" spans="1:18" s="31" customFormat="1" x14ac:dyDescent="0.25">
      <c r="A51" s="31">
        <v>50</v>
      </c>
      <c r="B51" s="31" t="s">
        <v>47</v>
      </c>
      <c r="C51" s="32">
        <v>22</v>
      </c>
      <c r="D51" s="32">
        <v>22</v>
      </c>
      <c r="E51" s="35" t="s">
        <v>51</v>
      </c>
      <c r="F51" s="31" t="s">
        <v>14</v>
      </c>
      <c r="G51" s="31">
        <v>2</v>
      </c>
      <c r="H51" s="31" t="s">
        <v>46</v>
      </c>
      <c r="I51" s="33">
        <v>20.239999771118164</v>
      </c>
      <c r="J51" s="34"/>
      <c r="K51" s="34"/>
      <c r="L51" s="34">
        <f>IF(G51=2,I51,I51+Лист1!$L$9)</f>
        <v>20.239999771118164</v>
      </c>
      <c r="M51" s="34"/>
      <c r="N51" s="34"/>
    </row>
    <row r="52" spans="1:18" s="31" customFormat="1" x14ac:dyDescent="0.25">
      <c r="A52" s="31">
        <v>51</v>
      </c>
      <c r="B52" s="31" t="s">
        <v>47</v>
      </c>
      <c r="C52" s="32">
        <v>22</v>
      </c>
      <c r="D52" s="32">
        <v>22</v>
      </c>
      <c r="E52" s="35" t="s">
        <v>51</v>
      </c>
      <c r="F52" s="31" t="s">
        <v>60</v>
      </c>
      <c r="G52" s="31">
        <v>2</v>
      </c>
      <c r="H52" s="31" t="s">
        <v>46</v>
      </c>
      <c r="I52" s="33">
        <v>20.434999465942383</v>
      </c>
      <c r="J52" s="34">
        <f>AVERAGE(I52:I53)</f>
        <v>20.379499435424805</v>
      </c>
      <c r="K52" s="34">
        <f>_xlfn.STDEV.S(I52:I53)</f>
        <v>7.848889587007965E-2</v>
      </c>
      <c r="L52" s="34">
        <f>IF(G52=2,I52,I52+Лист1!$L$9)</f>
        <v>20.434999465942383</v>
      </c>
      <c r="M52" s="34">
        <f t="shared" ref="M52" si="93">AVERAGE(L52:L53)</f>
        <v>20.379499435424805</v>
      </c>
      <c r="N52" s="34">
        <f t="shared" ref="N52:N83" si="94">_xlfn.STDEV.S(L52:L53)</f>
        <v>7.848889587007965E-2</v>
      </c>
      <c r="Q52" s="63">
        <f t="shared" ref="Q52" si="95">(M52-O$42)/P$42*SQRT(7/6)</f>
        <v>0.6543523323876228</v>
      </c>
      <c r="R52" s="64">
        <f t="shared" ref="R52:R83" si="96">2^(MIN(M$2:M$139)-M52)</f>
        <v>0.35973353768091126</v>
      </c>
    </row>
    <row r="53" spans="1:18" s="31" customFormat="1" x14ac:dyDescent="0.25">
      <c r="A53" s="31">
        <v>52</v>
      </c>
      <c r="B53" s="31" t="s">
        <v>47</v>
      </c>
      <c r="C53" s="32">
        <v>22</v>
      </c>
      <c r="D53" s="32">
        <v>22</v>
      </c>
      <c r="E53" s="35" t="s">
        <v>51</v>
      </c>
      <c r="F53" s="31" t="s">
        <v>60</v>
      </c>
      <c r="G53" s="31">
        <v>2</v>
      </c>
      <c r="H53" s="31" t="s">
        <v>46</v>
      </c>
      <c r="I53" s="33">
        <v>20.323999404907227</v>
      </c>
      <c r="J53" s="34"/>
      <c r="K53" s="34"/>
      <c r="L53" s="34">
        <f>IF(G53=2,I53,I53+Лист1!$L$9)</f>
        <v>20.323999404907227</v>
      </c>
      <c r="M53" s="34"/>
      <c r="N53" s="34"/>
    </row>
    <row r="54" spans="1:18" s="31" customFormat="1" x14ac:dyDescent="0.25">
      <c r="A54" s="31">
        <v>53</v>
      </c>
      <c r="B54" s="31" t="s">
        <v>47</v>
      </c>
      <c r="C54" s="32">
        <v>22</v>
      </c>
      <c r="D54" s="32">
        <v>22</v>
      </c>
      <c r="E54" s="35" t="s">
        <v>51</v>
      </c>
      <c r="F54" s="31" t="s">
        <v>75</v>
      </c>
      <c r="G54" s="31">
        <v>2</v>
      </c>
      <c r="H54" s="31" t="s">
        <v>46</v>
      </c>
      <c r="I54" s="33">
        <v>20.375999450683594</v>
      </c>
      <c r="J54" s="34">
        <f>AVERAGE(I54:I55)</f>
        <v>20.445499420166016</v>
      </c>
      <c r="K54" s="34">
        <f>_xlfn.STDEV.S(I54:I55)</f>
        <v>9.8287799426557229E-2</v>
      </c>
      <c r="L54" s="34">
        <f>IF(G54=2,I54,I54+Лист1!$L$9)</f>
        <v>20.375999450683594</v>
      </c>
      <c r="M54" s="34">
        <f t="shared" ref="M54" si="97">AVERAGE(L54:L55)</f>
        <v>20.445499420166016</v>
      </c>
      <c r="N54" s="34">
        <f t="shared" ref="N54:N85" si="98">_xlfn.STDEV.S(L54:L55)</f>
        <v>9.8287799426557229E-2</v>
      </c>
      <c r="Q54" s="63">
        <f t="shared" ref="Q54:Q56" si="99">(M54-O$42)/P$42*SQRT(7/6)</f>
        <v>0.87878554427985645</v>
      </c>
      <c r="R54" s="64">
        <f t="shared" ref="R54:R85" si="100">2^(MIN(M$2:M$139)-M54)</f>
        <v>0.34364731382567865</v>
      </c>
    </row>
    <row r="55" spans="1:18" s="31" customFormat="1" x14ac:dyDescent="0.25">
      <c r="A55" s="31">
        <v>54</v>
      </c>
      <c r="B55" s="31" t="s">
        <v>47</v>
      </c>
      <c r="C55" s="32">
        <v>22</v>
      </c>
      <c r="D55" s="32">
        <v>22</v>
      </c>
      <c r="E55" s="35" t="s">
        <v>51</v>
      </c>
      <c r="F55" s="31" t="s">
        <v>75</v>
      </c>
      <c r="G55" s="31">
        <v>2</v>
      </c>
      <c r="H55" s="31" t="s">
        <v>46</v>
      </c>
      <c r="I55" s="33">
        <v>20.514999389648438</v>
      </c>
      <c r="J55" s="34"/>
      <c r="K55" s="34"/>
      <c r="L55" s="34">
        <f>IF(G55=2,I55,I55+Лист1!$L$9)</f>
        <v>20.514999389648438</v>
      </c>
      <c r="M55" s="34"/>
      <c r="N55" s="34"/>
    </row>
    <row r="56" spans="1:18" s="5" customFormat="1" x14ac:dyDescent="0.25">
      <c r="A56" s="5">
        <v>55</v>
      </c>
      <c r="B56" s="5" t="s">
        <v>47</v>
      </c>
      <c r="C56" s="17">
        <v>23.6</v>
      </c>
      <c r="D56" s="17">
        <v>23.6</v>
      </c>
      <c r="E56" s="9" t="s">
        <v>48</v>
      </c>
      <c r="F56" s="5" t="s">
        <v>11</v>
      </c>
      <c r="G56" s="5">
        <v>1</v>
      </c>
      <c r="H56" s="5" t="s">
        <v>46</v>
      </c>
      <c r="I56" s="36">
        <v>19.993999481201172</v>
      </c>
      <c r="J56" s="37">
        <f>AVERAGE(I56:I57)</f>
        <v>19.993000030517578</v>
      </c>
      <c r="K56" s="37">
        <f>_xlfn.STDEV.S(I56:I57)</f>
        <v>1.4134367116613422E-3</v>
      </c>
      <c r="L56" s="37">
        <f>IF(G56=2,I56,I56+Лист1!$L$9)</f>
        <v>20.254374265670776</v>
      </c>
      <c r="M56" s="37">
        <f t="shared" ref="M56" si="101">AVERAGE(L56:L57)</f>
        <v>20.253374814987183</v>
      </c>
      <c r="N56" s="37">
        <f t="shared" ref="N56:N87" si="102">_xlfn.STDEV.S(L56:L57)</f>
        <v>1.4134367116613422E-3</v>
      </c>
      <c r="O56" s="37">
        <f>AVERAGE(M56:M69)</f>
        <v>20.246589285986765</v>
      </c>
      <c r="P56" s="36">
        <f>_xlfn.STDEV.S(M56:M69)</f>
        <v>0.45144132193666542</v>
      </c>
      <c r="Q56" s="57">
        <f>(M56-O$56)/P$56*SQRT(7/6)</f>
        <v>1.6235130981726291E-2</v>
      </c>
      <c r="R56" s="58">
        <f t="shared" ref="R56:R87" si="103">2^(MIN(M$2:M$139)-M56)</f>
        <v>0.39259812631758928</v>
      </c>
    </row>
    <row r="57" spans="1:18" s="5" customFormat="1" x14ac:dyDescent="0.25">
      <c r="A57" s="5">
        <v>56</v>
      </c>
      <c r="B57" s="5" t="s">
        <v>47</v>
      </c>
      <c r="C57" s="17">
        <v>23.6</v>
      </c>
      <c r="D57" s="17">
        <v>23.6</v>
      </c>
      <c r="E57" s="9" t="s">
        <v>48</v>
      </c>
      <c r="F57" s="5" t="s">
        <v>11</v>
      </c>
      <c r="G57" s="5">
        <v>1</v>
      </c>
      <c r="H57" s="5" t="s">
        <v>46</v>
      </c>
      <c r="I57" s="36">
        <v>19.992000579833984</v>
      </c>
      <c r="J57" s="37"/>
      <c r="K57" s="37"/>
      <c r="L57" s="37">
        <f>IF(G57=2,I57,I57+Лист1!$L$9)</f>
        <v>20.252375364303589</v>
      </c>
      <c r="M57" s="37"/>
      <c r="N57" s="37"/>
    </row>
    <row r="58" spans="1:18" s="5" customFormat="1" x14ac:dyDescent="0.25">
      <c r="A58" s="5">
        <v>57</v>
      </c>
      <c r="B58" s="5" t="s">
        <v>47</v>
      </c>
      <c r="C58" s="17">
        <v>23.6</v>
      </c>
      <c r="D58" s="17">
        <v>23.6</v>
      </c>
      <c r="E58" s="13" t="s">
        <v>48</v>
      </c>
      <c r="F58" s="5" t="s">
        <v>19</v>
      </c>
      <c r="G58" s="5">
        <v>1</v>
      </c>
      <c r="H58" s="5" t="s">
        <v>46</v>
      </c>
      <c r="I58" s="36">
        <v>20.709999084472656</v>
      </c>
      <c r="J58" s="37">
        <f>AVERAGE(I58:I59)</f>
        <v>20.744999885559082</v>
      </c>
      <c r="K58" s="37">
        <f>_xlfn.STDEV.S(I58:I59)</f>
        <v>4.94986075903463E-2</v>
      </c>
      <c r="L58" s="37">
        <f>IF(G58=2,I58,I58+Лист1!$L$9)</f>
        <v>20.970373868942261</v>
      </c>
      <c r="M58" s="37">
        <f t="shared" ref="M58" si="104">AVERAGE(L58:L59)</f>
        <v>21.005374670028687</v>
      </c>
      <c r="N58" s="37">
        <f t="shared" ref="N58:N89" si="105">_xlfn.STDEV.S(L58:L59)</f>
        <v>4.94986075903463E-2</v>
      </c>
      <c r="Q58" s="57">
        <f t="shared" ref="Q58" si="106">(M58-O$56)/P$56*SQRT(7/6)</f>
        <v>1.8154782178636475</v>
      </c>
      <c r="R58" s="58">
        <f t="shared" ref="R58:R89" si="107">2^(MIN(M$2:M$139)-M58)</f>
        <v>0.23311687331839792</v>
      </c>
    </row>
    <row r="59" spans="1:18" s="5" customFormat="1" x14ac:dyDescent="0.25">
      <c r="A59" s="5">
        <v>58</v>
      </c>
      <c r="B59" s="5" t="s">
        <v>47</v>
      </c>
      <c r="C59" s="17">
        <v>23.6</v>
      </c>
      <c r="D59" s="17">
        <v>23.6</v>
      </c>
      <c r="E59" s="13" t="s">
        <v>48</v>
      </c>
      <c r="F59" s="5" t="s">
        <v>19</v>
      </c>
      <c r="G59" s="5">
        <v>1</v>
      </c>
      <c r="H59" s="5" t="s">
        <v>46</v>
      </c>
      <c r="I59" s="36">
        <v>20.780000686645508</v>
      </c>
      <c r="J59" s="37"/>
      <c r="K59" s="37"/>
      <c r="L59" s="37">
        <f>IF(G59=2,I59,I59+Лист1!$L$9)</f>
        <v>21.040375471115112</v>
      </c>
      <c r="M59" s="37"/>
      <c r="N59" s="37"/>
    </row>
    <row r="60" spans="1:18" s="5" customFormat="1" x14ac:dyDescent="0.25">
      <c r="A60" s="5">
        <v>59</v>
      </c>
      <c r="B60" s="5" t="s">
        <v>47</v>
      </c>
      <c r="C60" s="17">
        <v>23.6</v>
      </c>
      <c r="D60" s="17">
        <v>23.6</v>
      </c>
      <c r="E60" s="13" t="s">
        <v>48</v>
      </c>
      <c r="F60" s="5" t="s">
        <v>35</v>
      </c>
      <c r="G60" s="5">
        <v>1</v>
      </c>
      <c r="H60" s="5" t="s">
        <v>46</v>
      </c>
      <c r="I60" s="36">
        <v>19.427000045776367</v>
      </c>
      <c r="J60" s="37">
        <f>AVERAGE(I60:I61)</f>
        <v>19.43649959564209</v>
      </c>
      <c r="K60" s="37">
        <f>_xlfn.STDEV.S(I60:I61)</f>
        <v>1.3434392256544494E-2</v>
      </c>
      <c r="L60" s="37">
        <f>IF(G60=2,I60,I60+Лист1!$L$9)</f>
        <v>19.687374830245972</v>
      </c>
      <c r="M60" s="37">
        <f t="shared" ref="M60" si="108">AVERAGE(L60:L61)</f>
        <v>19.696874380111694</v>
      </c>
      <c r="N60" s="37">
        <f t="shared" ref="N60:N91" si="109">_xlfn.STDEV.S(L60:L61)</f>
        <v>1.3434392256544494E-2</v>
      </c>
      <c r="Q60" s="57">
        <f t="shared" ref="Q60" si="110">(M60-O$56)/P$56*SQRT(7/6)</f>
        <v>-1.3152539026714025</v>
      </c>
      <c r="R60" s="58">
        <f t="shared" ref="R60:R91" si="111">2^(MIN(M$2:M$139)-M60)</f>
        <v>0.57739304209433262</v>
      </c>
    </row>
    <row r="61" spans="1:18" s="5" customFormat="1" x14ac:dyDescent="0.25">
      <c r="A61" s="5">
        <v>60</v>
      </c>
      <c r="B61" s="5" t="s">
        <v>47</v>
      </c>
      <c r="C61" s="17">
        <v>23.6</v>
      </c>
      <c r="D61" s="17">
        <v>23.6</v>
      </c>
      <c r="E61" s="13" t="s">
        <v>48</v>
      </c>
      <c r="F61" s="5" t="s">
        <v>35</v>
      </c>
      <c r="G61" s="5">
        <v>1</v>
      </c>
      <c r="H61" s="5" t="s">
        <v>46</v>
      </c>
      <c r="I61" s="36">
        <v>19.445999145507813</v>
      </c>
      <c r="J61" s="37"/>
      <c r="K61" s="37"/>
      <c r="L61" s="37">
        <f>IF(G61=2,I61,I61+Лист1!$L$9)</f>
        <v>19.706373929977417</v>
      </c>
      <c r="M61" s="37"/>
      <c r="N61" s="37"/>
    </row>
    <row r="62" spans="1:18" s="5" customFormat="1" x14ac:dyDescent="0.25">
      <c r="A62" s="5">
        <v>61</v>
      </c>
      <c r="B62" s="5" t="s">
        <v>47</v>
      </c>
      <c r="C62" s="17">
        <v>23.6</v>
      </c>
      <c r="D62" s="17">
        <v>23.6</v>
      </c>
      <c r="E62" s="9" t="s">
        <v>48</v>
      </c>
      <c r="F62" s="5" t="s">
        <v>11</v>
      </c>
      <c r="G62" s="5">
        <v>2</v>
      </c>
      <c r="H62" s="5" t="s">
        <v>46</v>
      </c>
      <c r="I62" s="36">
        <v>20.538999557495117</v>
      </c>
      <c r="J62" s="37">
        <f>AVERAGE(I62:I63)</f>
        <v>20.557999610900879</v>
      </c>
      <c r="K62" s="37">
        <f>_xlfn.STDEV.S(I62:I63)</f>
        <v>2.6870133212241337E-2</v>
      </c>
      <c r="L62" s="37">
        <f>IF(G62=2,I62,I62+Лист1!$L$9)</f>
        <v>20.538999557495117</v>
      </c>
      <c r="M62" s="37">
        <f t="shared" ref="M62" si="112">AVERAGE(L62:L63)</f>
        <v>20.557999610900879</v>
      </c>
      <c r="N62" s="37">
        <f t="shared" ref="N62:N93" si="113">_xlfn.STDEV.S(L62:L63)</f>
        <v>2.6870133212241337E-2</v>
      </c>
      <c r="Q62" s="57">
        <f t="shared" ref="Q62" si="114">(M62-O$56)/P$56*SQRT(7/6)</f>
        <v>0.74508375304733043</v>
      </c>
      <c r="R62" s="58">
        <f t="shared" ref="R62:R93" si="115">2^(MIN(M$2:M$139)-M62)</f>
        <v>0.31786815532702095</v>
      </c>
    </row>
    <row r="63" spans="1:18" s="5" customFormat="1" x14ac:dyDescent="0.25">
      <c r="A63" s="5">
        <v>62</v>
      </c>
      <c r="B63" s="5" t="s">
        <v>47</v>
      </c>
      <c r="C63" s="17">
        <v>23.6</v>
      </c>
      <c r="D63" s="17">
        <v>23.6</v>
      </c>
      <c r="E63" s="9" t="s">
        <v>48</v>
      </c>
      <c r="F63" s="5" t="s">
        <v>11</v>
      </c>
      <c r="G63" s="5">
        <v>2</v>
      </c>
      <c r="H63" s="5" t="s">
        <v>46</v>
      </c>
      <c r="I63" s="36">
        <v>20.576999664306641</v>
      </c>
      <c r="J63" s="37"/>
      <c r="K63" s="37"/>
      <c r="L63" s="37">
        <f>IF(G63=2,I63,I63+Лист1!$L$9)</f>
        <v>20.576999664306641</v>
      </c>
      <c r="M63" s="37"/>
      <c r="N63" s="37"/>
    </row>
    <row r="64" spans="1:18" s="5" customFormat="1" x14ac:dyDescent="0.25">
      <c r="A64" s="5">
        <v>63</v>
      </c>
      <c r="B64" s="5" t="s">
        <v>47</v>
      </c>
      <c r="C64" s="17">
        <v>23.6</v>
      </c>
      <c r="D64" s="17">
        <v>23.6</v>
      </c>
      <c r="E64" s="13" t="s">
        <v>48</v>
      </c>
      <c r="F64" s="5" t="s">
        <v>63</v>
      </c>
      <c r="G64" s="5">
        <v>2</v>
      </c>
      <c r="H64" s="5" t="s">
        <v>46</v>
      </c>
      <c r="I64" s="36">
        <v>20.009000778198242</v>
      </c>
      <c r="J64" s="37">
        <f>AVERAGE(I64:I65)</f>
        <v>20.023500442504883</v>
      </c>
      <c r="K64" s="37">
        <f>_xlfn.STDEV.S(I64:I65)</f>
        <v>2.0505621912308251E-2</v>
      </c>
      <c r="L64" s="37">
        <f>IF(G64=2,I64,I64+Лист1!$L$9)</f>
        <v>20.009000778198242</v>
      </c>
      <c r="M64" s="37">
        <f t="shared" ref="M64" si="116">AVERAGE(L64:L65)</f>
        <v>20.023500442504883</v>
      </c>
      <c r="N64" s="37">
        <f t="shared" ref="N64:N95" si="117">_xlfn.STDEV.S(L64:L65)</f>
        <v>2.0505621912308251E-2</v>
      </c>
      <c r="Q64" s="57">
        <f t="shared" ref="Q64" si="118">(M64-O$56)/P$56*SQRT(7/6)</f>
        <v>-0.53376480953324967</v>
      </c>
      <c r="R64" s="58">
        <f t="shared" ref="R64:R95" si="119">2^(MIN(M$2:M$139)-M64)</f>
        <v>0.46041270981904425</v>
      </c>
    </row>
    <row r="65" spans="1:18" s="5" customFormat="1" x14ac:dyDescent="0.25">
      <c r="A65" s="5">
        <v>64</v>
      </c>
      <c r="B65" s="5" t="s">
        <v>47</v>
      </c>
      <c r="C65" s="17">
        <v>23.6</v>
      </c>
      <c r="D65" s="17">
        <v>23.6</v>
      </c>
      <c r="E65" s="13" t="s">
        <v>48</v>
      </c>
      <c r="F65" s="5" t="s">
        <v>63</v>
      </c>
      <c r="G65" s="5">
        <v>2</v>
      </c>
      <c r="H65" s="5" t="s">
        <v>46</v>
      </c>
      <c r="I65" s="36">
        <v>20.038000106811523</v>
      </c>
      <c r="J65" s="37"/>
      <c r="K65" s="37"/>
      <c r="L65" s="37">
        <f>IF(G65=2,I65,I65+Лист1!$L$9)</f>
        <v>20.038000106811523</v>
      </c>
      <c r="M65" s="37"/>
      <c r="N65" s="37"/>
    </row>
    <row r="66" spans="1:18" s="5" customFormat="1" x14ac:dyDescent="0.25">
      <c r="A66" s="5">
        <v>65</v>
      </c>
      <c r="B66" s="5" t="s">
        <v>47</v>
      </c>
      <c r="C66" s="17">
        <v>23.6</v>
      </c>
      <c r="D66" s="17">
        <v>23.6</v>
      </c>
      <c r="E66" s="13" t="s">
        <v>48</v>
      </c>
      <c r="F66" s="5" t="s">
        <v>65</v>
      </c>
      <c r="G66" s="5">
        <v>2</v>
      </c>
      <c r="H66" s="5" t="s">
        <v>46</v>
      </c>
      <c r="I66" s="36">
        <v>19.899999618530273</v>
      </c>
      <c r="J66" s="37">
        <f>AVERAGE(I66:I67)</f>
        <v>19.819000244140625</v>
      </c>
      <c r="K66" s="37">
        <f>_xlfn.STDEV.S(I66:I67)</f>
        <v>0.11455041380557676</v>
      </c>
      <c r="L66" s="37">
        <f>IF(G66=2,I66,I66+Лист1!$L$9)</f>
        <v>19.899999618530273</v>
      </c>
      <c r="M66" s="37">
        <f t="shared" ref="M66" si="120">AVERAGE(L66:L67)</f>
        <v>19.819000244140625</v>
      </c>
      <c r="N66" s="37">
        <f t="shared" ref="N66:N97" si="121">_xlfn.STDEV.S(L66:L67)</f>
        <v>0.11455041380557676</v>
      </c>
      <c r="Q66" s="57">
        <f t="shared" ref="Q66" si="122">(M66-O$56)/P$56*SQRT(7/6)</f>
        <v>-1.0230542232294331</v>
      </c>
      <c r="R66" s="58">
        <f t="shared" ref="R66:R97" si="123">2^(MIN(M$2:M$139)-M66)</f>
        <v>0.53052761874463572</v>
      </c>
    </row>
    <row r="67" spans="1:18" s="5" customFormat="1" x14ac:dyDescent="0.25">
      <c r="A67" s="5">
        <v>66</v>
      </c>
      <c r="B67" s="5" t="s">
        <v>47</v>
      </c>
      <c r="C67" s="17">
        <v>23.6</v>
      </c>
      <c r="D67" s="17">
        <v>23.6</v>
      </c>
      <c r="E67" s="13" t="s">
        <v>48</v>
      </c>
      <c r="F67" s="5" t="s">
        <v>65</v>
      </c>
      <c r="G67" s="5">
        <v>2</v>
      </c>
      <c r="H67" s="5" t="s">
        <v>46</v>
      </c>
      <c r="I67" s="36">
        <v>19.738000869750977</v>
      </c>
      <c r="J67" s="37"/>
      <c r="K67" s="37"/>
      <c r="L67" s="37">
        <f>IF(G67=2,I67,I67+Лист1!$L$9)</f>
        <v>19.738000869750977</v>
      </c>
      <c r="M67" s="37"/>
      <c r="N67" s="37"/>
    </row>
    <row r="68" spans="1:18" s="5" customFormat="1" x14ac:dyDescent="0.25">
      <c r="A68" s="5">
        <v>67</v>
      </c>
      <c r="B68" s="5" t="s">
        <v>47</v>
      </c>
      <c r="C68" s="17">
        <v>23.6</v>
      </c>
      <c r="D68" s="17">
        <v>23.6</v>
      </c>
      <c r="E68" s="13" t="s">
        <v>48</v>
      </c>
      <c r="F68" s="5" t="s">
        <v>79</v>
      </c>
      <c r="G68" s="5">
        <v>2</v>
      </c>
      <c r="H68" s="5" t="s">
        <v>46</v>
      </c>
      <c r="I68" s="36">
        <v>20.384000778198242</v>
      </c>
      <c r="J68" s="37">
        <f>AVERAGE(I68:I69)</f>
        <v>20.370000839233398</v>
      </c>
      <c r="K68" s="37">
        <f>_xlfn.STDEV.S(I68:I69)</f>
        <v>1.9798903556477579E-2</v>
      </c>
      <c r="L68" s="37">
        <f>IF(G68=2,I68,I68+Лист1!$L$9)</f>
        <v>20.384000778198242</v>
      </c>
      <c r="M68" s="37">
        <f t="shared" ref="M68" si="124">AVERAGE(L68:L69)</f>
        <v>20.370000839233398</v>
      </c>
      <c r="N68" s="37">
        <f t="shared" ref="N68:N99" si="125">_xlfn.STDEV.S(L68:L69)</f>
        <v>1.9798903556477579E-2</v>
      </c>
      <c r="Q68" s="57">
        <f t="shared" ref="Q68:Q70" si="126">(M68-O$56)/P$56*SQRT(7/6)</f>
        <v>0.29527583354136427</v>
      </c>
      <c r="R68" s="58">
        <f t="shared" ref="R68:R99" si="127">2^(MIN(M$2:M$139)-M68)</f>
        <v>0.36210981039086343</v>
      </c>
    </row>
    <row r="69" spans="1:18" s="5" customFormat="1" x14ac:dyDescent="0.25">
      <c r="A69" s="5">
        <v>68</v>
      </c>
      <c r="B69" s="5" t="s">
        <v>47</v>
      </c>
      <c r="C69" s="17">
        <v>23.6</v>
      </c>
      <c r="D69" s="17">
        <v>23.6</v>
      </c>
      <c r="E69" s="13" t="s">
        <v>48</v>
      </c>
      <c r="F69" s="5" t="s">
        <v>79</v>
      </c>
      <c r="G69" s="5">
        <v>2</v>
      </c>
      <c r="H69" s="5" t="s">
        <v>46</v>
      </c>
      <c r="I69" s="36">
        <v>20.356000900268555</v>
      </c>
      <c r="J69" s="37"/>
      <c r="K69" s="37"/>
      <c r="L69" s="37">
        <f>IF(G69=2,I69,I69+Лист1!$L$9)</f>
        <v>20.356000900268555</v>
      </c>
      <c r="M69" s="37"/>
      <c r="N69" s="37"/>
    </row>
    <row r="70" spans="1:18" s="38" customFormat="1" x14ac:dyDescent="0.25">
      <c r="A70" s="38">
        <v>69</v>
      </c>
      <c r="B70" s="38" t="s">
        <v>47</v>
      </c>
      <c r="C70" s="39">
        <v>9.1999999999999993</v>
      </c>
      <c r="D70" s="39">
        <v>9.1999999999999993</v>
      </c>
      <c r="E70" s="42" t="s">
        <v>57</v>
      </c>
      <c r="F70" s="38" t="s">
        <v>22</v>
      </c>
      <c r="G70" s="38">
        <v>1</v>
      </c>
      <c r="H70" s="38" t="s">
        <v>46</v>
      </c>
      <c r="I70" s="40">
        <v>19.63800048828125</v>
      </c>
      <c r="J70" s="41">
        <f>AVERAGE(I70:I71)</f>
        <v>19.607000350952148</v>
      </c>
      <c r="K70" s="41">
        <f>_xlfn.STDEV.S(I70:I71)</f>
        <v>4.3840814646243884E-2</v>
      </c>
      <c r="L70" s="41">
        <f>IF(G70=2,I70,I70+Лист1!$L$9)</f>
        <v>19.898375272750854</v>
      </c>
      <c r="M70" s="41">
        <f t="shared" ref="M70" si="128">AVERAGE(L70:L71)</f>
        <v>19.867375135421753</v>
      </c>
      <c r="N70" s="41">
        <f t="shared" ref="N70:N101" si="129">_xlfn.STDEV.S(L70:L71)</f>
        <v>4.3840814646243884E-2</v>
      </c>
      <c r="O70" s="41">
        <f>AVERAGE(M70:M81)</f>
        <v>19.764270822207134</v>
      </c>
      <c r="P70" s="40">
        <f>_xlfn.STDEV.S(M70:M81)</f>
        <v>0.4669264892017938</v>
      </c>
      <c r="Q70" s="61">
        <f>(M70-O$70)/P$70*SQRT(6/5)</f>
        <v>0.24189057348305065</v>
      </c>
      <c r="R70" s="62">
        <f t="shared" ref="R70:R101" si="130">2^(MIN(M$2:M$139)-M70)</f>
        <v>0.51303347626637319</v>
      </c>
    </row>
    <row r="71" spans="1:18" s="38" customFormat="1" x14ac:dyDescent="0.25">
      <c r="A71" s="38">
        <v>70</v>
      </c>
      <c r="B71" s="38" t="s">
        <v>47</v>
      </c>
      <c r="C71" s="39">
        <v>9.1999999999999993</v>
      </c>
      <c r="D71" s="39">
        <v>9.1999999999999993</v>
      </c>
      <c r="E71" s="42" t="s">
        <v>57</v>
      </c>
      <c r="F71" s="38" t="s">
        <v>22</v>
      </c>
      <c r="G71" s="38">
        <v>1</v>
      </c>
      <c r="H71" s="38" t="s">
        <v>46</v>
      </c>
      <c r="I71" s="40">
        <v>19.576000213623047</v>
      </c>
      <c r="J71" s="41"/>
      <c r="K71" s="41"/>
      <c r="L71" s="41">
        <f>IF(G71=2,I71,I71+Лист1!$L$9)</f>
        <v>19.836374998092651</v>
      </c>
      <c r="M71" s="41"/>
      <c r="N71" s="41"/>
    </row>
    <row r="72" spans="1:18" s="38" customFormat="1" x14ac:dyDescent="0.25">
      <c r="A72" s="38">
        <v>71</v>
      </c>
      <c r="B72" s="38" t="s">
        <v>47</v>
      </c>
      <c r="C72" s="39">
        <v>9.1999999999999993</v>
      </c>
      <c r="D72" s="39">
        <v>9.1999999999999993</v>
      </c>
      <c r="E72" s="42" t="s">
        <v>57</v>
      </c>
      <c r="F72" s="38" t="s">
        <v>25</v>
      </c>
      <c r="G72" s="38">
        <v>1</v>
      </c>
      <c r="H72" s="38" t="s">
        <v>46</v>
      </c>
      <c r="I72" s="40">
        <v>20.155000686645508</v>
      </c>
      <c r="J72" s="41">
        <f>AVERAGE(I72:I73)</f>
        <v>20.175000190734863</v>
      </c>
      <c r="K72" s="41">
        <f>_xlfn.STDEV.S(I72:I73)</f>
        <v>2.8283569923902678E-2</v>
      </c>
      <c r="L72" s="41">
        <f>IF(G72=2,I72,I72+Лист1!$L$9)</f>
        <v>20.415375471115112</v>
      </c>
      <c r="M72" s="41">
        <f t="shared" ref="M72" si="131">AVERAGE(L72:L73)</f>
        <v>20.435374975204468</v>
      </c>
      <c r="N72" s="41">
        <f t="shared" ref="N72:N103" si="132">_xlfn.STDEV.S(L72:L73)</f>
        <v>2.8283569923902678E-2</v>
      </c>
      <c r="Q72" s="61">
        <f t="shared" ref="Q72" si="133">(M72-O$70)/P$70*SQRT(6/5)</f>
        <v>1.5744614689152046</v>
      </c>
      <c r="R72" s="62">
        <f t="shared" ref="R72:R103" si="134">2^(MIN(M$2:M$139)-M72)</f>
        <v>0.34606741994825918</v>
      </c>
    </row>
    <row r="73" spans="1:18" s="38" customFormat="1" x14ac:dyDescent="0.25">
      <c r="A73" s="38">
        <v>72</v>
      </c>
      <c r="B73" s="38" t="s">
        <v>47</v>
      </c>
      <c r="C73" s="39">
        <v>9.1999999999999993</v>
      </c>
      <c r="D73" s="39">
        <v>9.1999999999999993</v>
      </c>
      <c r="E73" s="42" t="s">
        <v>57</v>
      </c>
      <c r="F73" s="38" t="s">
        <v>25</v>
      </c>
      <c r="G73" s="38">
        <v>1</v>
      </c>
      <c r="H73" s="38" t="s">
        <v>46</v>
      </c>
      <c r="I73" s="40">
        <v>20.194999694824219</v>
      </c>
      <c r="J73" s="41"/>
      <c r="K73" s="41"/>
      <c r="L73" s="41">
        <f>IF(G73=2,I73,I73+Лист1!$L$9)</f>
        <v>20.455374479293823</v>
      </c>
      <c r="M73" s="41"/>
      <c r="N73" s="41"/>
    </row>
    <row r="74" spans="1:18" s="38" customFormat="1" x14ac:dyDescent="0.25">
      <c r="A74" s="38">
        <v>73</v>
      </c>
      <c r="B74" s="38" t="s">
        <v>47</v>
      </c>
      <c r="C74" s="39">
        <v>9.1999999999999993</v>
      </c>
      <c r="D74" s="39">
        <v>9.1999999999999993</v>
      </c>
      <c r="E74" s="42" t="s">
        <v>57</v>
      </c>
      <c r="F74" s="38" t="s">
        <v>40</v>
      </c>
      <c r="G74" s="38">
        <v>1</v>
      </c>
      <c r="H74" s="38" t="s">
        <v>46</v>
      </c>
      <c r="I74" s="40">
        <v>19.774999618530273</v>
      </c>
      <c r="J74" s="41">
        <f>AVERAGE(I74:I75)</f>
        <v>19.762499809265137</v>
      </c>
      <c r="K74" s="41">
        <f>_xlfn.STDEV.S(I74:I75)</f>
        <v>1.767739978983322E-2</v>
      </c>
      <c r="L74" s="41">
        <f>IF(G74=2,I74,I74+Лист1!$L$9)</f>
        <v>20.035374402999878</v>
      </c>
      <c r="M74" s="41">
        <f t="shared" ref="M74" si="135">AVERAGE(L74:L75)</f>
        <v>20.022874593734741</v>
      </c>
      <c r="N74" s="41">
        <f t="shared" ref="N74:N105" si="136">_xlfn.STDEV.S(L74:L75)</f>
        <v>1.767739978983322E-2</v>
      </c>
      <c r="Q74" s="61">
        <f t="shared" ref="Q74" si="137">(M74-O$70)/P$70*SQRT(6/5)</f>
        <v>0.60670414892811109</v>
      </c>
      <c r="R74" s="62">
        <f t="shared" ref="R74:R105" si="138">2^(MIN(M$2:M$139)-M74)</f>
        <v>0.46061248262569582</v>
      </c>
    </row>
    <row r="75" spans="1:18" s="38" customFormat="1" x14ac:dyDescent="0.25">
      <c r="A75" s="38">
        <v>74</v>
      </c>
      <c r="B75" s="38" t="s">
        <v>47</v>
      </c>
      <c r="C75" s="39">
        <v>9.1999999999999993</v>
      </c>
      <c r="D75" s="39">
        <v>9.1999999999999993</v>
      </c>
      <c r="E75" s="42" t="s">
        <v>57</v>
      </c>
      <c r="F75" s="38" t="s">
        <v>40</v>
      </c>
      <c r="G75" s="38">
        <v>1</v>
      </c>
      <c r="H75" s="38" t="s">
        <v>46</v>
      </c>
      <c r="I75" s="40">
        <v>19.75</v>
      </c>
      <c r="J75" s="41"/>
      <c r="K75" s="41"/>
      <c r="L75" s="41">
        <f>IF(G75=2,I75,I75+Лист1!$L$9)</f>
        <v>20.010374784469604</v>
      </c>
      <c r="M75" s="41"/>
      <c r="N75" s="41"/>
    </row>
    <row r="76" spans="1:18" s="38" customFormat="1" x14ac:dyDescent="0.25">
      <c r="A76" s="38">
        <v>75</v>
      </c>
      <c r="B76" s="38" t="s">
        <v>47</v>
      </c>
      <c r="C76" s="39">
        <v>9.1999999999999993</v>
      </c>
      <c r="D76" s="39">
        <v>9.1999999999999993</v>
      </c>
      <c r="E76" s="42" t="s">
        <v>57</v>
      </c>
      <c r="F76" s="38" t="s">
        <v>69</v>
      </c>
      <c r="G76" s="38">
        <v>2</v>
      </c>
      <c r="H76" s="38" t="s">
        <v>46</v>
      </c>
      <c r="I76" s="40">
        <v>19.381999969482422</v>
      </c>
      <c r="J76" s="41">
        <f>AVERAGE(I76:I77)</f>
        <v>19.310000419616699</v>
      </c>
      <c r="K76" s="41">
        <f>_xlfn.STDEV.S(I76:I77)</f>
        <v>0.10182273990486293</v>
      </c>
      <c r="L76" s="41">
        <f>IF(G76=2,I76,I76+Лист1!$L$9)</f>
        <v>19.381999969482422</v>
      </c>
      <c r="M76" s="41">
        <f t="shared" ref="M76" si="139">AVERAGE(L76:L77)</f>
        <v>19.310000419616699</v>
      </c>
      <c r="N76" s="41">
        <f t="shared" ref="N76:N107" si="140">_xlfn.STDEV.S(L76:L77)</f>
        <v>0.10182273990486293</v>
      </c>
      <c r="Q76" s="61">
        <f t="shared" ref="Q76" si="141">(M76-O$70)/P$70*SQRT(6/5)</f>
        <v>-1.065752971655473</v>
      </c>
      <c r="R76" s="62">
        <f t="shared" ref="R76:R107" si="142">2^(MIN(M$2:M$139)-M76)</f>
        <v>0.75497437758318653</v>
      </c>
    </row>
    <row r="77" spans="1:18" s="38" customFormat="1" x14ac:dyDescent="0.25">
      <c r="A77" s="38">
        <v>76</v>
      </c>
      <c r="B77" s="38" t="s">
        <v>47</v>
      </c>
      <c r="C77" s="39">
        <v>9.1999999999999993</v>
      </c>
      <c r="D77" s="39">
        <v>9.1999999999999993</v>
      </c>
      <c r="E77" s="42" t="s">
        <v>57</v>
      </c>
      <c r="F77" s="38" t="s">
        <v>69</v>
      </c>
      <c r="G77" s="38">
        <v>2</v>
      </c>
      <c r="H77" s="38" t="s">
        <v>46</v>
      </c>
      <c r="I77" s="40">
        <v>19.238000869750977</v>
      </c>
      <c r="J77" s="41"/>
      <c r="K77" s="41"/>
      <c r="L77" s="41">
        <f>IF(G77=2,I77,I77+Лист1!$L$9)</f>
        <v>19.238000869750977</v>
      </c>
      <c r="M77" s="41"/>
      <c r="N77" s="41"/>
    </row>
    <row r="78" spans="1:18" s="38" customFormat="1" x14ac:dyDescent="0.25">
      <c r="A78" s="38">
        <v>77</v>
      </c>
      <c r="B78" s="38" t="s">
        <v>47</v>
      </c>
      <c r="C78" s="39">
        <v>9.1999999999999993</v>
      </c>
      <c r="D78" s="39">
        <v>9.1999999999999993</v>
      </c>
      <c r="E78" s="42" t="s">
        <v>57</v>
      </c>
      <c r="F78" s="38" t="s">
        <v>71</v>
      </c>
      <c r="G78" s="38">
        <v>2</v>
      </c>
      <c r="H78" s="38" t="s">
        <v>46</v>
      </c>
      <c r="I78" s="40">
        <v>19.754999160766602</v>
      </c>
      <c r="J78" s="41">
        <f>AVERAGE(I78:I79)</f>
        <v>19.781999588012695</v>
      </c>
      <c r="K78" s="41">
        <f>_xlfn.STDEV.S(I78:I79)</f>
        <v>3.818437040129382E-2</v>
      </c>
      <c r="L78" s="41">
        <f>IF(G78=2,I78,I78+Лист1!$L$9)</f>
        <v>19.754999160766602</v>
      </c>
      <c r="M78" s="41">
        <f t="shared" ref="M78" si="143">AVERAGE(L78:L79)</f>
        <v>19.781999588012695</v>
      </c>
      <c r="N78" s="41">
        <f t="shared" ref="N78:N109" si="144">_xlfn.STDEV.S(L78:L79)</f>
        <v>3.818437040129382E-2</v>
      </c>
      <c r="Q78" s="61">
        <f t="shared" ref="Q78" si="145">(M78-O$70)/P$70*SQRT(6/5)</f>
        <v>4.1593035190751332E-2</v>
      </c>
      <c r="R78" s="62">
        <f t="shared" ref="R78:R109" si="146">2^(MIN(M$2:M$139)-M78)</f>
        <v>0.54430998987819013</v>
      </c>
    </row>
    <row r="79" spans="1:18" s="38" customFormat="1" x14ac:dyDescent="0.25">
      <c r="A79" s="38">
        <v>78</v>
      </c>
      <c r="B79" s="38" t="s">
        <v>47</v>
      </c>
      <c r="C79" s="39">
        <v>9.1999999999999993</v>
      </c>
      <c r="D79" s="39">
        <v>9.1999999999999993</v>
      </c>
      <c r="E79" s="42" t="s">
        <v>57</v>
      </c>
      <c r="F79" s="38" t="s">
        <v>71</v>
      </c>
      <c r="G79" s="38">
        <v>2</v>
      </c>
      <c r="H79" s="38" t="s">
        <v>46</v>
      </c>
      <c r="I79" s="40">
        <v>19.809000015258789</v>
      </c>
      <c r="J79" s="41"/>
      <c r="K79" s="41"/>
      <c r="L79" s="41">
        <f>IF(G79=2,I79,I79+Лист1!$L$9)</f>
        <v>19.809000015258789</v>
      </c>
      <c r="M79" s="41"/>
      <c r="N79" s="41"/>
    </row>
    <row r="80" spans="1:18" s="38" customFormat="1" x14ac:dyDescent="0.25">
      <c r="A80" s="38">
        <v>79</v>
      </c>
      <c r="B80" s="38" t="s">
        <v>47</v>
      </c>
      <c r="C80" s="39">
        <v>9.1999999999999993</v>
      </c>
      <c r="D80" s="39">
        <v>9.1999999999999993</v>
      </c>
      <c r="E80" s="42" t="s">
        <v>57</v>
      </c>
      <c r="F80" s="38" t="s">
        <v>87</v>
      </c>
      <c r="G80" s="38">
        <v>2</v>
      </c>
      <c r="H80" s="38" t="s">
        <v>46</v>
      </c>
      <c r="I80" s="40">
        <v>19.152999877929687</v>
      </c>
      <c r="J80" s="41">
        <f>AVERAGE(I80:I81)</f>
        <v>19.168000221252441</v>
      </c>
      <c r="K80" s="41">
        <f>_xlfn.STDEV.S(I80:I81)</f>
        <v>2.1213688967291273E-2</v>
      </c>
      <c r="L80" s="41">
        <f>IF(G80=2,I80,I80+Лист1!$L$9)</f>
        <v>19.152999877929687</v>
      </c>
      <c r="M80" s="41">
        <f t="shared" ref="M80" si="147">AVERAGE(L80:L81)</f>
        <v>19.168000221252441</v>
      </c>
      <c r="N80" s="41">
        <f t="shared" ref="N80:N111" si="148">_xlfn.STDEV.S(L80:L81)</f>
        <v>2.1213688967291273E-2</v>
      </c>
      <c r="Q80" s="61">
        <f t="shared" ref="Q80:Q82" si="149">(M80-O$70)/P$70*SQRT(6/5)</f>
        <v>-1.3988962548616612</v>
      </c>
      <c r="R80" s="62">
        <f t="shared" ref="R80:R111" si="150">2^(MIN(M$2:M$139)-M80)</f>
        <v>0.83306431563515748</v>
      </c>
    </row>
    <row r="81" spans="1:18" s="38" customFormat="1" x14ac:dyDescent="0.25">
      <c r="A81" s="38">
        <v>80</v>
      </c>
      <c r="B81" s="38" t="s">
        <v>47</v>
      </c>
      <c r="C81" s="39">
        <v>9.1999999999999993</v>
      </c>
      <c r="D81" s="39">
        <v>9.1999999999999993</v>
      </c>
      <c r="E81" s="42" t="s">
        <v>57</v>
      </c>
      <c r="F81" s="38" t="s">
        <v>87</v>
      </c>
      <c r="G81" s="38">
        <v>2</v>
      </c>
      <c r="H81" s="38" t="s">
        <v>46</v>
      </c>
      <c r="I81" s="40">
        <v>19.183000564575195</v>
      </c>
      <c r="J81" s="41"/>
      <c r="K81" s="41"/>
      <c r="L81" s="41">
        <f>IF(G81=2,I81,I81+Лист1!$L$9)</f>
        <v>19.183000564575195</v>
      </c>
      <c r="M81" s="41"/>
      <c r="N81" s="41"/>
    </row>
    <row r="82" spans="1:18" s="48" customFormat="1" x14ac:dyDescent="0.25">
      <c r="A82" s="48">
        <v>81</v>
      </c>
      <c r="B82" s="48" t="s">
        <v>47</v>
      </c>
      <c r="C82" s="49">
        <v>6</v>
      </c>
      <c r="D82" s="49">
        <v>12.4</v>
      </c>
      <c r="E82" s="50" t="s">
        <v>52</v>
      </c>
      <c r="F82" s="48" t="s">
        <v>15</v>
      </c>
      <c r="G82" s="48">
        <v>1</v>
      </c>
      <c r="H82" s="48" t="s">
        <v>46</v>
      </c>
      <c r="I82" s="51">
        <v>19.485000610351562</v>
      </c>
      <c r="J82" s="52">
        <f>AVERAGE(I82:I83)</f>
        <v>19.412500381469727</v>
      </c>
      <c r="K82" s="52">
        <f>_xlfn.STDEV.S(I82:I83)</f>
        <v>0.10253080695984595</v>
      </c>
      <c r="L82" s="52">
        <f>IF(G82=2,I82,I82+Лист1!$L$9)</f>
        <v>19.745375394821167</v>
      </c>
      <c r="M82" s="52">
        <f t="shared" ref="M82" si="151">AVERAGE(L82:L83)</f>
        <v>19.672875165939331</v>
      </c>
      <c r="N82" s="52">
        <f t="shared" ref="N82:N113" si="152">_xlfn.STDEV.S(L82:L83)</f>
        <v>0.10253080695984595</v>
      </c>
      <c r="O82" s="52">
        <f>AVERAGE(M82:M93)</f>
        <v>19.44168746471405</v>
      </c>
      <c r="P82" s="51">
        <f>_xlfn.STDEV.S(M82:M93)</f>
        <v>0.34258452297405939</v>
      </c>
      <c r="Q82" s="67">
        <f>(M82-O$82)/P$82*SQRT(6/5)</f>
        <v>0.73924366389686091</v>
      </c>
      <c r="R82" s="68">
        <f t="shared" ref="R82:R113" si="153">2^(MIN(M$2:M$139)-M82)</f>
        <v>0.58707830195827415</v>
      </c>
    </row>
    <row r="83" spans="1:18" s="48" customFormat="1" x14ac:dyDescent="0.25">
      <c r="A83" s="48">
        <v>82</v>
      </c>
      <c r="B83" s="48" t="s">
        <v>47</v>
      </c>
      <c r="C83" s="49">
        <v>6</v>
      </c>
      <c r="D83" s="49">
        <v>12.4</v>
      </c>
      <c r="E83" s="50" t="s">
        <v>52</v>
      </c>
      <c r="F83" s="48" t="s">
        <v>15</v>
      </c>
      <c r="G83" s="48">
        <v>1</v>
      </c>
      <c r="H83" s="48" t="s">
        <v>46</v>
      </c>
      <c r="I83" s="51">
        <v>19.340000152587891</v>
      </c>
      <c r="J83" s="52"/>
      <c r="K83" s="52"/>
      <c r="L83" s="52">
        <f>IF(G83=2,I83,I83+Лист1!$L$9)</f>
        <v>19.600374937057495</v>
      </c>
      <c r="M83" s="52"/>
      <c r="N83" s="52"/>
    </row>
    <row r="84" spans="1:18" s="48" customFormat="1" x14ac:dyDescent="0.25">
      <c r="A84" s="48">
        <v>83</v>
      </c>
      <c r="B84" s="48" t="s">
        <v>47</v>
      </c>
      <c r="C84" s="49">
        <v>6</v>
      </c>
      <c r="D84" s="49">
        <v>12.4</v>
      </c>
      <c r="E84" s="50" t="s">
        <v>52</v>
      </c>
      <c r="F84" s="48" t="s">
        <v>32</v>
      </c>
      <c r="G84" s="48">
        <v>1</v>
      </c>
      <c r="H84" s="48" t="s">
        <v>46</v>
      </c>
      <c r="I84" s="51">
        <v>19.451000213623047</v>
      </c>
      <c r="J84" s="52">
        <f>AVERAGE(I84:I85)</f>
        <v>19.395000457763672</v>
      </c>
      <c r="K84" s="52">
        <f>_xlfn.STDEV.S(I84:I85)</f>
        <v>7.9195614225910316E-2</v>
      </c>
      <c r="L84" s="52">
        <f>IF(G84=2,I84,I84+Лист1!$L$9)</f>
        <v>19.711374998092651</v>
      </c>
      <c r="M84" s="52">
        <f t="shared" ref="M84" si="154">AVERAGE(L84:L85)</f>
        <v>19.655375242233276</v>
      </c>
      <c r="N84" s="52">
        <f t="shared" ref="N84:N115" si="155">_xlfn.STDEV.S(L84:L85)</f>
        <v>7.9195614225910316E-2</v>
      </c>
      <c r="Q84" s="67">
        <f t="shared" ref="Q84" si="156">(M84-O$82)/P$82*SQRT(6/5)</f>
        <v>0.68328606905156575</v>
      </c>
      <c r="R84" s="68">
        <f t="shared" ref="R84:R115" si="157">2^(MIN(M$2:M$139)-M84)</f>
        <v>0.59424294090093499</v>
      </c>
    </row>
    <row r="85" spans="1:18" s="48" customFormat="1" x14ac:dyDescent="0.25">
      <c r="A85" s="48">
        <v>84</v>
      </c>
      <c r="B85" s="48" t="s">
        <v>47</v>
      </c>
      <c r="C85" s="49">
        <v>6</v>
      </c>
      <c r="D85" s="49">
        <v>12.4</v>
      </c>
      <c r="E85" s="50" t="s">
        <v>52</v>
      </c>
      <c r="F85" s="48" t="s">
        <v>32</v>
      </c>
      <c r="G85" s="48">
        <v>1</v>
      </c>
      <c r="H85" s="48" t="s">
        <v>46</v>
      </c>
      <c r="I85" s="51">
        <v>19.339000701904297</v>
      </c>
      <c r="J85" s="52"/>
      <c r="K85" s="52"/>
      <c r="L85" s="52">
        <f>IF(G85=2,I85,I85+Лист1!$L$9)</f>
        <v>19.599375486373901</v>
      </c>
      <c r="M85" s="52"/>
      <c r="N85" s="52"/>
    </row>
    <row r="86" spans="1:18" s="48" customFormat="1" x14ac:dyDescent="0.25">
      <c r="A86" s="48">
        <v>85</v>
      </c>
      <c r="B86" s="48" t="s">
        <v>47</v>
      </c>
      <c r="C86" s="49">
        <v>6</v>
      </c>
      <c r="D86" s="49">
        <v>12.4</v>
      </c>
      <c r="E86" s="50" t="s">
        <v>52</v>
      </c>
      <c r="F86" s="48" t="s">
        <v>42</v>
      </c>
      <c r="G86" s="48">
        <v>1</v>
      </c>
      <c r="H86" s="48" t="s">
        <v>46</v>
      </c>
      <c r="I86" s="51">
        <v>18.743999481201172</v>
      </c>
      <c r="J86" s="52">
        <f>AVERAGE(I86:I87)</f>
        <v>18.852999687194824</v>
      </c>
      <c r="K86" s="52">
        <f>_xlfn.STDEV.S(I86:I87)</f>
        <v>0.15414956961768428</v>
      </c>
      <c r="L86" s="52">
        <f>IF(G86=2,I86,I86+Лист1!$L$9)</f>
        <v>19.004374265670776</v>
      </c>
      <c r="M86" s="52">
        <f t="shared" ref="M86" si="158">AVERAGE(L86:L87)</f>
        <v>19.113374471664429</v>
      </c>
      <c r="N86" s="52">
        <f t="shared" ref="N86:N117" si="159">_xlfn.STDEV.S(L86:L87)</f>
        <v>0.15414956961768428</v>
      </c>
      <c r="Q86" s="67">
        <f t="shared" ref="Q86" si="160">(M86-O$82)/P$82*SQRT(6/5)</f>
        <v>-1.049810602383406</v>
      </c>
      <c r="R86" s="68">
        <f t="shared" ref="R86:R117" si="161">2^(MIN(M$2:M$139)-M86)</f>
        <v>0.86521197364308344</v>
      </c>
    </row>
    <row r="87" spans="1:18" s="48" customFormat="1" x14ac:dyDescent="0.25">
      <c r="A87" s="48">
        <v>86</v>
      </c>
      <c r="B87" s="48" t="s">
        <v>47</v>
      </c>
      <c r="C87" s="49">
        <v>6</v>
      </c>
      <c r="D87" s="49">
        <v>12.4</v>
      </c>
      <c r="E87" s="50" t="s">
        <v>52</v>
      </c>
      <c r="F87" s="48" t="s">
        <v>42</v>
      </c>
      <c r="G87" s="48">
        <v>1</v>
      </c>
      <c r="H87" s="48" t="s">
        <v>46</v>
      </c>
      <c r="I87" s="51">
        <v>18.961999893188477</v>
      </c>
      <c r="J87" s="52"/>
      <c r="K87" s="52"/>
      <c r="L87" s="52">
        <f>IF(G87=2,I87,I87+Лист1!$L$9)</f>
        <v>19.222374677658081</v>
      </c>
      <c r="M87" s="52"/>
      <c r="N87" s="52"/>
    </row>
    <row r="88" spans="1:18" s="48" customFormat="1" x14ac:dyDescent="0.25">
      <c r="A88" s="48">
        <v>87</v>
      </c>
      <c r="B88" s="48" t="s">
        <v>47</v>
      </c>
      <c r="C88" s="49">
        <v>6</v>
      </c>
      <c r="D88" s="49">
        <v>12.4</v>
      </c>
      <c r="E88" s="50" t="s">
        <v>52</v>
      </c>
      <c r="F88" s="48" t="s">
        <v>59</v>
      </c>
      <c r="G88" s="48">
        <v>2</v>
      </c>
      <c r="H88" s="48" t="s">
        <v>46</v>
      </c>
      <c r="I88" s="51">
        <v>19.597000122070313</v>
      </c>
      <c r="J88" s="52">
        <f>AVERAGE(I88:I89)</f>
        <v>19.690000534057617</v>
      </c>
      <c r="K88" s="52">
        <f>_xlfn.STDEV.S(I88:I89)</f>
        <v>0.13152244393873166</v>
      </c>
      <c r="L88" s="52">
        <f>IF(G88=2,I88,I88+Лист1!$L$9)</f>
        <v>19.597000122070313</v>
      </c>
      <c r="M88" s="52">
        <f t="shared" ref="M88" si="162">AVERAGE(L88:L89)</f>
        <v>19.690000534057617</v>
      </c>
      <c r="N88" s="52">
        <f t="shared" ref="N88:N119" si="163">_xlfn.STDEV.S(L88:L89)</f>
        <v>0.13152244393873166</v>
      </c>
      <c r="Q88" s="67">
        <f t="shared" ref="Q88" si="164">(M88-O$82)/P$82*SQRT(6/5)</f>
        <v>0.79400358324485409</v>
      </c>
      <c r="R88" s="68">
        <f t="shared" ref="R88:R119" si="165">2^(MIN(M$2:M$139)-M88)</f>
        <v>0.58015064568787855</v>
      </c>
    </row>
    <row r="89" spans="1:18" s="48" customFormat="1" x14ac:dyDescent="0.25">
      <c r="A89" s="48">
        <v>88</v>
      </c>
      <c r="B89" s="48" t="s">
        <v>47</v>
      </c>
      <c r="C89" s="49">
        <v>6</v>
      </c>
      <c r="D89" s="49">
        <v>12.4</v>
      </c>
      <c r="E89" s="50" t="s">
        <v>52</v>
      </c>
      <c r="F89" s="48" t="s">
        <v>59</v>
      </c>
      <c r="G89" s="48">
        <v>2</v>
      </c>
      <c r="H89" s="48" t="s">
        <v>46</v>
      </c>
      <c r="I89" s="51">
        <v>19.783000946044922</v>
      </c>
      <c r="J89" s="52"/>
      <c r="K89" s="52"/>
      <c r="L89" s="52">
        <f>IF(G89=2,I89,I89+Лист1!$L$9)</f>
        <v>19.783000946044922</v>
      </c>
      <c r="M89" s="52"/>
      <c r="N89" s="52"/>
    </row>
    <row r="90" spans="1:18" s="48" customFormat="1" x14ac:dyDescent="0.25">
      <c r="A90" s="48">
        <v>89</v>
      </c>
      <c r="B90" s="48" t="s">
        <v>47</v>
      </c>
      <c r="C90" s="49">
        <v>6</v>
      </c>
      <c r="D90" s="49">
        <v>12.4</v>
      </c>
      <c r="E90" s="50" t="s">
        <v>52</v>
      </c>
      <c r="F90" s="48" t="s">
        <v>61</v>
      </c>
      <c r="G90" s="48">
        <v>2</v>
      </c>
      <c r="H90" s="48" t="s">
        <v>46</v>
      </c>
      <c r="I90" s="51">
        <v>19.632999420166016</v>
      </c>
      <c r="J90" s="52">
        <f>AVERAGE(I90:I91)</f>
        <v>19.613999366760254</v>
      </c>
      <c r="K90" s="52">
        <f>_xlfn.STDEV.S(I90:I91)</f>
        <v>2.6870133212241337E-2</v>
      </c>
      <c r="L90" s="52">
        <f>IF(G90=2,I90,I90+Лист1!$L$9)</f>
        <v>19.632999420166016</v>
      </c>
      <c r="M90" s="52">
        <f t="shared" ref="M90" si="166">AVERAGE(L90:L91)</f>
        <v>19.613999366760254</v>
      </c>
      <c r="N90" s="52">
        <f t="shared" ref="N90:N121" si="167">_xlfn.STDEV.S(L90:L91)</f>
        <v>2.6870133212241337E-2</v>
      </c>
      <c r="Q90" s="67">
        <f t="shared" ref="Q90" si="168">(M90-O$82)/P$82*SQRT(6/5)</f>
        <v>0.55098295076495751</v>
      </c>
      <c r="R90" s="68">
        <f t="shared" ref="R90:R121" si="169">2^(MIN(M$2:M$139)-M90)</f>
        <v>0.61153231463220015</v>
      </c>
    </row>
    <row r="91" spans="1:18" s="48" customFormat="1" x14ac:dyDescent="0.25">
      <c r="A91" s="48">
        <v>90</v>
      </c>
      <c r="B91" s="48" t="s">
        <v>47</v>
      </c>
      <c r="C91" s="49">
        <v>6</v>
      </c>
      <c r="D91" s="49">
        <v>12.4</v>
      </c>
      <c r="E91" s="50" t="s">
        <v>52</v>
      </c>
      <c r="F91" s="48" t="s">
        <v>61</v>
      </c>
      <c r="G91" s="48">
        <v>2</v>
      </c>
      <c r="H91" s="48" t="s">
        <v>46</v>
      </c>
      <c r="I91" s="51">
        <v>19.594999313354492</v>
      </c>
      <c r="J91" s="52"/>
      <c r="K91" s="52"/>
      <c r="L91" s="52">
        <f>IF(G91=2,I91,I91+Лист1!$L$9)</f>
        <v>19.594999313354492</v>
      </c>
      <c r="M91" s="52"/>
      <c r="N91" s="52"/>
    </row>
    <row r="92" spans="1:18" s="48" customFormat="1" x14ac:dyDescent="0.25">
      <c r="A92" s="48">
        <v>91</v>
      </c>
      <c r="B92" s="48" t="s">
        <v>47</v>
      </c>
      <c r="C92" s="49">
        <v>6</v>
      </c>
      <c r="D92" s="49">
        <v>12.4</v>
      </c>
      <c r="E92" s="50" t="s">
        <v>52</v>
      </c>
      <c r="F92" s="48" t="s">
        <v>80</v>
      </c>
      <c r="G92" s="48">
        <v>2</v>
      </c>
      <c r="H92" s="48" t="s">
        <v>46</v>
      </c>
      <c r="I92" s="51">
        <v>18.915000915527344</v>
      </c>
      <c r="J92" s="52">
        <f>AVERAGE(I92:I93)</f>
        <v>18.904500007629395</v>
      </c>
      <c r="K92" s="52">
        <f>_xlfn.STDEV.S(I92:I93)</f>
        <v>1.4850526366510533E-2</v>
      </c>
      <c r="L92" s="52">
        <f>IF(G92=2,I92,I92+Лист1!$L$9)</f>
        <v>18.915000915527344</v>
      </c>
      <c r="M92" s="52">
        <f t="shared" ref="M92" si="170">AVERAGE(L92:L93)</f>
        <v>18.904500007629395</v>
      </c>
      <c r="N92" s="52">
        <f t="shared" ref="N92:N139" si="171">_xlfn.STDEV.S(L92:L93)</f>
        <v>1.4850526366510533E-2</v>
      </c>
      <c r="Q92" s="67">
        <f t="shared" ref="Q92:Q94" si="172">(M92-O$82)/P$82*SQRT(6/5)</f>
        <v>-1.7177056645748323</v>
      </c>
      <c r="R92" s="68">
        <f t="shared" ref="R92:R139" si="173">2^(MIN(M$2:M$139)-M92)</f>
        <v>1</v>
      </c>
    </row>
    <row r="93" spans="1:18" s="48" customFormat="1" x14ac:dyDescent="0.25">
      <c r="A93" s="48">
        <v>92</v>
      </c>
      <c r="B93" s="48" t="s">
        <v>47</v>
      </c>
      <c r="C93" s="49">
        <v>6</v>
      </c>
      <c r="D93" s="49">
        <v>12.4</v>
      </c>
      <c r="E93" s="50" t="s">
        <v>52</v>
      </c>
      <c r="F93" s="48" t="s">
        <v>80</v>
      </c>
      <c r="G93" s="48">
        <v>2</v>
      </c>
      <c r="H93" s="48" t="s">
        <v>46</v>
      </c>
      <c r="I93" s="51">
        <v>18.893999099731445</v>
      </c>
      <c r="J93" s="52"/>
      <c r="K93" s="52"/>
      <c r="L93" s="52">
        <f>IF(G93=2,I93,I93+Лист1!$L$9)</f>
        <v>18.893999099731445</v>
      </c>
      <c r="M93" s="52"/>
      <c r="N93" s="52"/>
    </row>
    <row r="94" spans="1:18" s="6" customFormat="1" x14ac:dyDescent="0.25">
      <c r="A94" s="6">
        <v>93</v>
      </c>
      <c r="B94" s="6" t="s">
        <v>47</v>
      </c>
      <c r="C94" s="18">
        <v>6</v>
      </c>
      <c r="D94" s="18">
        <v>18.8</v>
      </c>
      <c r="E94" s="14" t="s">
        <v>55</v>
      </c>
      <c r="F94" s="6" t="s">
        <v>18</v>
      </c>
      <c r="G94" s="6">
        <v>1</v>
      </c>
      <c r="H94" s="6" t="s">
        <v>46</v>
      </c>
      <c r="I94" s="21">
        <v>19.437000274658203</v>
      </c>
      <c r="J94" s="22">
        <f>AVERAGE(I94:I95)</f>
        <v>19.420000076293945</v>
      </c>
      <c r="K94" s="22">
        <f>_xlfn.STDEV.S(I94:I95)</f>
        <v>2.4041911089766305E-2</v>
      </c>
      <c r="L94" s="22">
        <f>IF(G94=2,I94,I94+Лист1!$L$9)</f>
        <v>19.697375059127808</v>
      </c>
      <c r="M94" s="22">
        <f t="shared" ref="M94" si="174">AVERAGE(L94:L95)</f>
        <v>19.68037486076355</v>
      </c>
      <c r="N94" s="22">
        <f t="shared" ref="N94:N139" si="175">_xlfn.STDEV.S(L94:L95)</f>
        <v>2.4041911089766305E-2</v>
      </c>
      <c r="O94" s="22">
        <f>AVERAGE(M94:M105)</f>
        <v>20.089770674705505</v>
      </c>
      <c r="P94" s="21">
        <f>_xlfn.STDEV.S(M94:M105)</f>
        <v>0.59054910634670077</v>
      </c>
      <c r="Q94" s="65">
        <f>(M94-O$94)/P$94*SQRT(6/5)</f>
        <v>-0.75941295934347752</v>
      </c>
      <c r="R94" s="66">
        <f t="shared" ref="R94:R139" si="176">2^(MIN(M$2:M$139)-M94)</f>
        <v>0.58403435728477593</v>
      </c>
    </row>
    <row r="95" spans="1:18" s="6" customFormat="1" x14ac:dyDescent="0.25">
      <c r="A95" s="6">
        <v>94</v>
      </c>
      <c r="B95" s="6" t="s">
        <v>47</v>
      </c>
      <c r="C95" s="18">
        <v>6</v>
      </c>
      <c r="D95" s="18">
        <v>18.8</v>
      </c>
      <c r="E95" s="14" t="s">
        <v>55</v>
      </c>
      <c r="F95" s="6" t="s">
        <v>18</v>
      </c>
      <c r="G95" s="6">
        <v>1</v>
      </c>
      <c r="H95" s="6" t="s">
        <v>46</v>
      </c>
      <c r="I95" s="21">
        <v>19.402999877929688</v>
      </c>
      <c r="J95" s="22"/>
      <c r="K95" s="22"/>
      <c r="L95" s="22">
        <f>IF(G95=2,I95,I95+Лист1!$L$9)</f>
        <v>19.663374662399292</v>
      </c>
      <c r="M95" s="22"/>
      <c r="N95" s="22"/>
    </row>
    <row r="96" spans="1:18" s="6" customFormat="1" x14ac:dyDescent="0.25">
      <c r="A96" s="6">
        <v>95</v>
      </c>
      <c r="B96" s="6" t="s">
        <v>47</v>
      </c>
      <c r="C96" s="18">
        <v>6</v>
      </c>
      <c r="D96" s="18">
        <v>18.8</v>
      </c>
      <c r="E96" s="14" t="s">
        <v>55</v>
      </c>
      <c r="F96" s="6" t="s">
        <v>30</v>
      </c>
      <c r="G96" s="6">
        <v>1</v>
      </c>
      <c r="H96" s="6" t="s">
        <v>46</v>
      </c>
      <c r="I96" s="21">
        <v>20.989999771118164</v>
      </c>
      <c r="J96" s="22">
        <f>AVERAGE(I96:I97)</f>
        <v>20.975500106811523</v>
      </c>
      <c r="K96" s="22">
        <f>_xlfn.STDEV.S(I96:I97)</f>
        <v>2.0505621912308251E-2</v>
      </c>
      <c r="L96" s="22">
        <f>IF(G96=2,I96,I96+Лист1!$L$9)</f>
        <v>21.250374555587769</v>
      </c>
      <c r="M96" s="22">
        <f t="shared" ref="M96" si="177">AVERAGE(L96:L97)</f>
        <v>21.235874891281128</v>
      </c>
      <c r="N96" s="22">
        <f t="shared" ref="N96:N139" si="178">_xlfn.STDEV.S(L96:L97)</f>
        <v>2.0505621912308251E-2</v>
      </c>
      <c r="Q96" s="65">
        <f t="shared" ref="Q96" si="179">(M96-O$94)/P$94*SQRT(6/5)</f>
        <v>2.125977758407497</v>
      </c>
      <c r="R96" s="66">
        <f t="shared" ref="R96:R139" si="180">2^(MIN(M$2:M$139)-M96)</f>
        <v>0.1986946753073344</v>
      </c>
    </row>
    <row r="97" spans="1:18" s="6" customFormat="1" x14ac:dyDescent="0.25">
      <c r="A97" s="6">
        <v>96</v>
      </c>
      <c r="B97" s="6" t="s">
        <v>47</v>
      </c>
      <c r="C97" s="18">
        <v>6</v>
      </c>
      <c r="D97" s="18">
        <v>18.8</v>
      </c>
      <c r="E97" s="14" t="s">
        <v>55</v>
      </c>
      <c r="F97" s="6" t="s">
        <v>30</v>
      </c>
      <c r="G97" s="6">
        <v>1</v>
      </c>
      <c r="H97" s="6" t="s">
        <v>46</v>
      </c>
      <c r="I97" s="21">
        <v>20.961000442504883</v>
      </c>
      <c r="J97" s="22"/>
      <c r="K97" s="22"/>
      <c r="L97" s="22">
        <f>IF(G97=2,I97,I97+Лист1!$L$9)</f>
        <v>21.221375226974487</v>
      </c>
      <c r="M97" s="22"/>
      <c r="N97" s="22"/>
    </row>
    <row r="98" spans="1:18" s="6" customFormat="1" x14ac:dyDescent="0.25">
      <c r="A98" s="6">
        <v>97</v>
      </c>
      <c r="B98" s="6" t="s">
        <v>47</v>
      </c>
      <c r="C98" s="18">
        <v>6</v>
      </c>
      <c r="D98" s="18">
        <v>18.8</v>
      </c>
      <c r="E98" s="14" t="s">
        <v>55</v>
      </c>
      <c r="F98" s="6" t="s">
        <v>37</v>
      </c>
      <c r="G98" s="6">
        <v>1</v>
      </c>
      <c r="H98" s="6" t="s">
        <v>46</v>
      </c>
      <c r="I98" s="21">
        <v>19.76300048828125</v>
      </c>
      <c r="J98" s="22">
        <f>AVERAGE(I98:I99)</f>
        <v>19.776000022888184</v>
      </c>
      <c r="K98" s="22">
        <f>_xlfn.STDEV.S(I98:I99)</f>
        <v>1.8384118145663889E-2</v>
      </c>
      <c r="L98" s="22">
        <f>IF(G98=2,I98,I98+Лист1!$L$9)</f>
        <v>20.023375272750854</v>
      </c>
      <c r="M98" s="22">
        <f t="shared" ref="M98" si="181">AVERAGE(L98:L99)</f>
        <v>20.036374807357788</v>
      </c>
      <c r="N98" s="22">
        <f t="shared" ref="N98:N139" si="182">_xlfn.STDEV.S(L98:L99)</f>
        <v>1.8384118145663889E-2</v>
      </c>
      <c r="Q98" s="65">
        <f t="shared" ref="Q98" si="183">(M98-O$94)/P$94*SQRT(6/5)</f>
        <v>-9.9047211178839467E-2</v>
      </c>
      <c r="R98" s="66">
        <f t="shared" ref="R98:R139" si="184">2^(MIN(M$2:M$139)-M98)</f>
        <v>0.45632234321728027</v>
      </c>
    </row>
    <row r="99" spans="1:18" s="6" customFormat="1" x14ac:dyDescent="0.25">
      <c r="A99" s="6">
        <v>98</v>
      </c>
      <c r="B99" s="6" t="s">
        <v>47</v>
      </c>
      <c r="C99" s="18">
        <v>6</v>
      </c>
      <c r="D99" s="18">
        <v>18.8</v>
      </c>
      <c r="E99" s="14" t="s">
        <v>55</v>
      </c>
      <c r="F99" s="6" t="s">
        <v>37</v>
      </c>
      <c r="G99" s="6">
        <v>1</v>
      </c>
      <c r="H99" s="6" t="s">
        <v>46</v>
      </c>
      <c r="I99" s="21">
        <v>19.788999557495117</v>
      </c>
      <c r="J99" s="22"/>
      <c r="K99" s="22"/>
      <c r="L99" s="22">
        <f>IF(G99=2,I99,I99+Лист1!$L$9)</f>
        <v>20.049374341964722</v>
      </c>
      <c r="M99" s="22"/>
      <c r="N99" s="22"/>
    </row>
    <row r="100" spans="1:18" s="6" customFormat="1" x14ac:dyDescent="0.25">
      <c r="A100" s="6">
        <v>99</v>
      </c>
      <c r="B100" s="6" t="s">
        <v>47</v>
      </c>
      <c r="C100" s="18">
        <v>6</v>
      </c>
      <c r="D100" s="18">
        <v>18.8</v>
      </c>
      <c r="E100" s="14" t="s">
        <v>55</v>
      </c>
      <c r="F100" s="6" t="s">
        <v>67</v>
      </c>
      <c r="G100" s="6">
        <v>2</v>
      </c>
      <c r="H100" s="6" t="s">
        <v>46</v>
      </c>
      <c r="I100" s="21">
        <v>19.698999404907227</v>
      </c>
      <c r="J100" s="22">
        <f>AVERAGE(I100:I101)</f>
        <v>19.717499732971191</v>
      </c>
      <c r="K100" s="22">
        <f>_xlfn.STDEV.S(I100:I101)</f>
        <v>2.6163414856410667E-2</v>
      </c>
      <c r="L100" s="22">
        <f>IF(G100=2,I100,I100+Лист1!$L$9)</f>
        <v>19.698999404907227</v>
      </c>
      <c r="M100" s="22">
        <f t="shared" ref="M100" si="185">AVERAGE(L100:L101)</f>
        <v>19.717499732971191</v>
      </c>
      <c r="N100" s="22">
        <f t="shared" ref="N100:N139" si="186">_xlfn.STDEV.S(L100:L101)</f>
        <v>2.6163414856410667E-2</v>
      </c>
      <c r="Q100" s="65">
        <f t="shared" ref="Q100" si="187">(M100-O$94)/P$94*SQRT(6/5)</f>
        <v>-0.69054779729653304</v>
      </c>
      <c r="R100" s="66">
        <f t="shared" ref="R100:R139" si="188">2^(MIN(M$2:M$139)-M100)</f>
        <v>0.56919712290035673</v>
      </c>
    </row>
    <row r="101" spans="1:18" s="6" customFormat="1" x14ac:dyDescent="0.25">
      <c r="A101" s="6">
        <v>100</v>
      </c>
      <c r="B101" s="6" t="s">
        <v>47</v>
      </c>
      <c r="C101" s="18">
        <v>6</v>
      </c>
      <c r="D101" s="18">
        <v>18.8</v>
      </c>
      <c r="E101" s="14" t="s">
        <v>55</v>
      </c>
      <c r="F101" s="6" t="s">
        <v>67</v>
      </c>
      <c r="G101" s="6">
        <v>2</v>
      </c>
      <c r="H101" s="6" t="s">
        <v>46</v>
      </c>
      <c r="I101" s="21">
        <v>19.736000061035156</v>
      </c>
      <c r="J101" s="22"/>
      <c r="K101" s="22"/>
      <c r="L101" s="22">
        <f>IF(G101=2,I101,I101+Лист1!$L$9)</f>
        <v>19.736000061035156</v>
      </c>
      <c r="M101" s="22"/>
      <c r="N101" s="22"/>
    </row>
    <row r="102" spans="1:18" s="6" customFormat="1" x14ac:dyDescent="0.25">
      <c r="A102" s="6">
        <v>101</v>
      </c>
      <c r="B102" s="6" t="s">
        <v>47</v>
      </c>
      <c r="C102" s="18">
        <v>6</v>
      </c>
      <c r="D102" s="18">
        <v>18.8</v>
      </c>
      <c r="E102" s="14" t="s">
        <v>55</v>
      </c>
      <c r="F102" s="6" t="s">
        <v>81</v>
      </c>
      <c r="G102" s="6">
        <v>2</v>
      </c>
      <c r="H102" s="6" t="s">
        <v>46</v>
      </c>
      <c r="I102" s="21">
        <v>20.111000061035156</v>
      </c>
      <c r="J102" s="22">
        <f>AVERAGE(I102:I103)</f>
        <v>20.125</v>
      </c>
      <c r="K102" s="22">
        <f>_xlfn.STDEV.S(I102:I103)</f>
        <v>1.9798903556477579E-2</v>
      </c>
      <c r="L102" s="22">
        <f>IF(G102=2,I102,I102+Лист1!$L$9)</f>
        <v>20.111000061035156</v>
      </c>
      <c r="M102" s="22">
        <f t="shared" ref="M102" si="189">AVERAGE(L102:L103)</f>
        <v>20.125</v>
      </c>
      <c r="N102" s="22">
        <f t="shared" ref="N102:N139" si="190">_xlfn.STDEV.S(L102:L103)</f>
        <v>1.9798903556477579E-2</v>
      </c>
      <c r="Q102" s="65">
        <f t="shared" ref="Q102" si="191">(M102-O$94)/P$94*SQRT(6/5)</f>
        <v>6.5348997880470119E-2</v>
      </c>
      <c r="R102" s="66">
        <f t="shared" ref="R102:R139" si="192">2^(MIN(M$2:M$139)-M102)</f>
        <v>0.42913396821365873</v>
      </c>
    </row>
    <row r="103" spans="1:18" s="6" customFormat="1" x14ac:dyDescent="0.25">
      <c r="A103" s="6">
        <v>102</v>
      </c>
      <c r="B103" s="6" t="s">
        <v>47</v>
      </c>
      <c r="C103" s="18">
        <v>6</v>
      </c>
      <c r="D103" s="18">
        <v>18.8</v>
      </c>
      <c r="E103" s="14" t="s">
        <v>55</v>
      </c>
      <c r="F103" s="6" t="s">
        <v>81</v>
      </c>
      <c r="G103" s="6">
        <v>2</v>
      </c>
      <c r="H103" s="6" t="s">
        <v>46</v>
      </c>
      <c r="I103" s="21">
        <v>20.138999938964844</v>
      </c>
      <c r="J103" s="22"/>
      <c r="K103" s="22"/>
      <c r="L103" s="22">
        <f>IF(G103=2,I103,I103+Лист1!$L$9)</f>
        <v>20.138999938964844</v>
      </c>
      <c r="M103" s="22"/>
      <c r="N103" s="22"/>
    </row>
    <row r="104" spans="1:18" s="6" customFormat="1" x14ac:dyDescent="0.25">
      <c r="A104" s="6">
        <v>103</v>
      </c>
      <c r="B104" s="6" t="s">
        <v>47</v>
      </c>
      <c r="C104" s="18">
        <v>6</v>
      </c>
      <c r="D104" s="18">
        <v>18.8</v>
      </c>
      <c r="E104" s="14" t="s">
        <v>55</v>
      </c>
      <c r="F104" s="6" t="s">
        <v>82</v>
      </c>
      <c r="G104" s="6">
        <v>2</v>
      </c>
      <c r="H104" s="6" t="s">
        <v>46</v>
      </c>
      <c r="I104" s="21">
        <v>19.795000076293945</v>
      </c>
      <c r="J104" s="22">
        <f>AVERAGE(I104:I105)</f>
        <v>19.743499755859375</v>
      </c>
      <c r="K104" s="22">
        <f>_xlfn.STDEV.S(I104:I105)</f>
        <v>7.2832451625129579E-2</v>
      </c>
      <c r="L104" s="22">
        <f>IF(G104=2,I104,I104+Лист1!$L$9)</f>
        <v>19.795000076293945</v>
      </c>
      <c r="M104" s="22">
        <f t="shared" ref="M104" si="193">AVERAGE(L104:L105)</f>
        <v>19.743499755859375</v>
      </c>
      <c r="N104" s="22">
        <f t="shared" ref="N104:N139" si="194">_xlfn.STDEV.S(L104:L105)</f>
        <v>7.2832451625129579E-2</v>
      </c>
      <c r="Q104" s="65">
        <f t="shared" ref="Q104:Q106" si="195">(M104-O$94)/P$94*SQRT(6/5)</f>
        <v>-0.64231878846911716</v>
      </c>
      <c r="R104" s="66">
        <f t="shared" ref="R104:R139" si="196">2^(MIN(M$2:M$139)-M104)</f>
        <v>0.559031023041483</v>
      </c>
    </row>
    <row r="105" spans="1:18" s="6" customFormat="1" x14ac:dyDescent="0.25">
      <c r="A105" s="6">
        <v>104</v>
      </c>
      <c r="B105" s="6" t="s">
        <v>47</v>
      </c>
      <c r="C105" s="18">
        <v>6</v>
      </c>
      <c r="D105" s="18">
        <v>18.8</v>
      </c>
      <c r="E105" s="14" t="s">
        <v>55</v>
      </c>
      <c r="F105" s="6" t="s">
        <v>82</v>
      </c>
      <c r="G105" s="6">
        <v>2</v>
      </c>
      <c r="H105" s="6" t="s">
        <v>46</v>
      </c>
      <c r="I105" s="21">
        <v>19.691999435424805</v>
      </c>
      <c r="J105" s="22"/>
      <c r="K105" s="22"/>
      <c r="L105" s="22">
        <f>IF(G105=2,I105,I105+Лист1!$L$9)</f>
        <v>19.691999435424805</v>
      </c>
      <c r="M105" s="22"/>
      <c r="N105" s="22"/>
    </row>
    <row r="106" spans="1:18" s="48" customFormat="1" x14ac:dyDescent="0.25">
      <c r="A106" s="48">
        <v>105</v>
      </c>
      <c r="B106" s="48" t="s">
        <v>47</v>
      </c>
      <c r="C106" s="49">
        <v>6</v>
      </c>
      <c r="D106" s="49">
        <v>23.6</v>
      </c>
      <c r="E106" s="50" t="s">
        <v>53</v>
      </c>
      <c r="F106" s="48" t="s">
        <v>16</v>
      </c>
      <c r="G106" s="48">
        <v>1</v>
      </c>
      <c r="H106" s="48" t="s">
        <v>46</v>
      </c>
      <c r="I106" s="51">
        <v>19.14900016784668</v>
      </c>
      <c r="J106" s="52">
        <f>AVERAGE(I106:I107)</f>
        <v>19.148500442504883</v>
      </c>
      <c r="K106" s="52">
        <f>_xlfn.STDEV.S(I106:I107)</f>
        <v>7.0671835583067109E-4</v>
      </c>
      <c r="L106" s="52">
        <f>IF(G106=2,I106,I106+Лист1!$L$9)</f>
        <v>19.409374952316284</v>
      </c>
      <c r="M106" s="52">
        <f t="shared" ref="M106" si="197">AVERAGE(L106:L107)</f>
        <v>19.408875226974487</v>
      </c>
      <c r="N106" s="52">
        <f t="shared" ref="N106:N139" si="198">_xlfn.STDEV.S(L106:L107)</f>
        <v>7.0671835583067109E-4</v>
      </c>
      <c r="O106" s="52">
        <f>AVERAGE(M106:M117)</f>
        <v>19.392354051272076</v>
      </c>
      <c r="P106" s="51">
        <f>_xlfn.STDEV.S(M106:M117)</f>
        <v>0.36291937967692756</v>
      </c>
      <c r="Q106" s="67">
        <f>(M106-O$106)/P$106*SQRT(6/5)</f>
        <v>4.9867938255447504E-2</v>
      </c>
      <c r="R106" s="68">
        <f t="shared" ref="R106:R139" si="199">2^(MIN(M$2:M$139)-M106)</f>
        <v>0.70496560736917213</v>
      </c>
    </row>
    <row r="107" spans="1:18" s="48" customFormat="1" x14ac:dyDescent="0.25">
      <c r="A107" s="48">
        <v>106</v>
      </c>
      <c r="B107" s="48" t="s">
        <v>47</v>
      </c>
      <c r="C107" s="49">
        <v>6</v>
      </c>
      <c r="D107" s="49">
        <v>23.6</v>
      </c>
      <c r="E107" s="50" t="s">
        <v>53</v>
      </c>
      <c r="F107" s="48" t="s">
        <v>16</v>
      </c>
      <c r="G107" s="48">
        <v>1</v>
      </c>
      <c r="H107" s="48" t="s">
        <v>46</v>
      </c>
      <c r="I107" s="51">
        <v>19.148000717163086</v>
      </c>
      <c r="J107" s="52"/>
      <c r="K107" s="52"/>
      <c r="L107" s="52">
        <f>IF(G107=2,I107,I107+Лист1!$L$9)</f>
        <v>19.40837550163269</v>
      </c>
      <c r="M107" s="52"/>
      <c r="N107" s="52"/>
    </row>
    <row r="108" spans="1:18" s="48" customFormat="1" x14ac:dyDescent="0.25">
      <c r="A108" s="48">
        <v>107</v>
      </c>
      <c r="B108" s="48" t="s">
        <v>47</v>
      </c>
      <c r="C108" s="49">
        <v>6</v>
      </c>
      <c r="D108" s="49">
        <v>23.6</v>
      </c>
      <c r="E108" s="50" t="s">
        <v>53</v>
      </c>
      <c r="F108" s="48" t="s">
        <v>24</v>
      </c>
      <c r="G108" s="48">
        <v>1</v>
      </c>
      <c r="H108" s="48" t="s">
        <v>46</v>
      </c>
      <c r="I108" s="51">
        <v>18.777999877929688</v>
      </c>
      <c r="J108" s="52">
        <f>AVERAGE(I108:I109)</f>
        <v>18.743000030517578</v>
      </c>
      <c r="K108" s="52">
        <f>_xlfn.STDEV.S(I108:I109)</f>
        <v>4.9497258891193954E-2</v>
      </c>
      <c r="L108" s="52">
        <f>IF(G108=2,I108,I108+Лист1!$L$9)</f>
        <v>19.038374662399292</v>
      </c>
      <c r="M108" s="52">
        <f t="shared" ref="M108" si="200">AVERAGE(L108:L109)</f>
        <v>19.003374814987183</v>
      </c>
      <c r="N108" s="52">
        <f t="shared" ref="N108:N139" si="201">_xlfn.STDEV.S(L108:L109)</f>
        <v>4.9497258891193954E-2</v>
      </c>
      <c r="Q108" s="67">
        <f t="shared" ref="Q108" si="202">(M108-O$106)/P$106*SQRT(6/5)</f>
        <v>-1.1741048510775496</v>
      </c>
      <c r="R108" s="68">
        <f t="shared" ref="R108:R139" si="203">2^(MIN(M$2:M$139)-M108)</f>
        <v>0.9337609703072286</v>
      </c>
    </row>
    <row r="109" spans="1:18" s="48" customFormat="1" x14ac:dyDescent="0.25">
      <c r="A109" s="48">
        <v>108</v>
      </c>
      <c r="B109" s="48" t="s">
        <v>47</v>
      </c>
      <c r="C109" s="49">
        <v>6</v>
      </c>
      <c r="D109" s="49">
        <v>23.6</v>
      </c>
      <c r="E109" s="50" t="s">
        <v>53</v>
      </c>
      <c r="F109" s="48" t="s">
        <v>24</v>
      </c>
      <c r="G109" s="48">
        <v>1</v>
      </c>
      <c r="H109" s="48" t="s">
        <v>46</v>
      </c>
      <c r="I109" s="51">
        <v>18.708000183105469</v>
      </c>
      <c r="J109" s="52"/>
      <c r="K109" s="52"/>
      <c r="L109" s="52">
        <f>IF(G109=2,I109,I109+Лист1!$L$9)</f>
        <v>18.968374967575073</v>
      </c>
      <c r="M109" s="52"/>
      <c r="N109" s="52"/>
    </row>
    <row r="110" spans="1:18" s="48" customFormat="1" ht="13.5" customHeight="1" x14ac:dyDescent="0.25">
      <c r="A110" s="48">
        <v>109</v>
      </c>
      <c r="B110" s="48" t="s">
        <v>47</v>
      </c>
      <c r="C110" s="49">
        <v>6</v>
      </c>
      <c r="D110" s="49">
        <v>23.6</v>
      </c>
      <c r="E110" s="50" t="s">
        <v>53</v>
      </c>
      <c r="F110" s="48" t="s">
        <v>39</v>
      </c>
      <c r="G110" s="48">
        <v>1</v>
      </c>
      <c r="H110" s="48" t="s">
        <v>46</v>
      </c>
      <c r="I110" s="51">
        <v>19.638999938964844</v>
      </c>
      <c r="J110" s="52">
        <f>AVERAGE(I110:I111)</f>
        <v>19.6875</v>
      </c>
      <c r="K110" s="52">
        <f>_xlfn.STDEV.S(I110:I111)</f>
        <v>6.8589444091840854E-2</v>
      </c>
      <c r="L110" s="52">
        <f>IF(G110=2,I110,I110+Лист1!$L$9)</f>
        <v>19.899374723434448</v>
      </c>
      <c r="M110" s="52">
        <f t="shared" ref="M110" si="204">AVERAGE(L110:L111)</f>
        <v>19.947874784469604</v>
      </c>
      <c r="N110" s="52">
        <f t="shared" ref="N110:N139" si="205">_xlfn.STDEV.S(L110:L111)</f>
        <v>6.8589444091840854E-2</v>
      </c>
      <c r="Q110" s="67">
        <f t="shared" ref="Q110" si="206">(M110-O$106)/P$106*SQRT(6/5)</f>
        <v>1.6767979544380307</v>
      </c>
      <c r="R110" s="68">
        <f t="shared" ref="R110:R139" si="207">2^(MIN(M$2:M$139)-M110)</f>
        <v>0.48519117772649611</v>
      </c>
    </row>
    <row r="111" spans="1:18" s="48" customFormat="1" x14ac:dyDescent="0.25">
      <c r="A111" s="48">
        <v>110</v>
      </c>
      <c r="B111" s="48" t="s">
        <v>47</v>
      </c>
      <c r="C111" s="49">
        <v>6</v>
      </c>
      <c r="D111" s="49">
        <v>23.6</v>
      </c>
      <c r="E111" s="50" t="s">
        <v>53</v>
      </c>
      <c r="F111" s="48" t="s">
        <v>39</v>
      </c>
      <c r="G111" s="48">
        <v>1</v>
      </c>
      <c r="H111" s="48" t="s">
        <v>46</v>
      </c>
      <c r="I111" s="51">
        <v>19.736000061035156</v>
      </c>
      <c r="J111" s="52"/>
      <c r="K111" s="52"/>
      <c r="L111" s="52">
        <f>IF(G111=2,I111,I111+Лист1!$L$9)</f>
        <v>19.996374845504761</v>
      </c>
      <c r="M111" s="52"/>
      <c r="N111" s="52"/>
    </row>
    <row r="112" spans="1:18" s="48" customFormat="1" x14ac:dyDescent="0.25">
      <c r="A112" s="48">
        <v>111</v>
      </c>
      <c r="B112" s="48" t="s">
        <v>47</v>
      </c>
      <c r="C112" s="49">
        <v>6</v>
      </c>
      <c r="D112" s="49">
        <v>23.6</v>
      </c>
      <c r="E112" s="50" t="s">
        <v>53</v>
      </c>
      <c r="F112" s="48" t="s">
        <v>68</v>
      </c>
      <c r="G112" s="48">
        <v>2</v>
      </c>
      <c r="H112" s="48" t="s">
        <v>46</v>
      </c>
      <c r="I112" s="51">
        <v>19.028999328613281</v>
      </c>
      <c r="J112" s="52">
        <f>AVERAGE(I112:I113)</f>
        <v>19.064000129699707</v>
      </c>
      <c r="K112" s="52">
        <f>_xlfn.STDEV.S(I112:I113)</f>
        <v>4.94986075903463E-2</v>
      </c>
      <c r="L112" s="52">
        <f>IF(G112=2,I112,I112+Лист1!$L$9)</f>
        <v>19.028999328613281</v>
      </c>
      <c r="M112" s="52">
        <f t="shared" ref="M112" si="208">AVERAGE(L112:L113)</f>
        <v>19.064000129699707</v>
      </c>
      <c r="N112" s="52">
        <f t="shared" ref="N112:N139" si="209">_xlfn.STDEV.S(L112:L113)</f>
        <v>4.94986075903463E-2</v>
      </c>
      <c r="Q112" s="67">
        <f t="shared" ref="Q112" si="210">(M112-O$106)/P$106*SQRT(6/5)</f>
        <v>-0.99111185437696325</v>
      </c>
      <c r="R112" s="68">
        <f t="shared" ref="R112:R139" si="211">2^(MIN(M$2:M$139)-M112)</f>
        <v>0.89533524098186246</v>
      </c>
    </row>
    <row r="113" spans="1:18" s="48" customFormat="1" x14ac:dyDescent="0.25">
      <c r="A113" s="48">
        <v>112</v>
      </c>
      <c r="B113" s="48" t="s">
        <v>47</v>
      </c>
      <c r="C113" s="49">
        <v>6</v>
      </c>
      <c r="D113" s="49">
        <v>23.6</v>
      </c>
      <c r="E113" s="50" t="s">
        <v>53</v>
      </c>
      <c r="F113" s="48" t="s">
        <v>68</v>
      </c>
      <c r="G113" s="48">
        <v>2</v>
      </c>
      <c r="H113" s="48" t="s">
        <v>46</v>
      </c>
      <c r="I113" s="51">
        <v>19.099000930786133</v>
      </c>
      <c r="J113" s="52"/>
      <c r="K113" s="52"/>
      <c r="L113" s="52">
        <f>IF(G113=2,I113,I113+Лист1!$L$9)</f>
        <v>19.099000930786133</v>
      </c>
      <c r="M113" s="52"/>
      <c r="N113" s="52"/>
    </row>
    <row r="114" spans="1:18" s="48" customFormat="1" x14ac:dyDescent="0.25">
      <c r="A114" s="48">
        <v>113</v>
      </c>
      <c r="B114" s="48" t="s">
        <v>47</v>
      </c>
      <c r="C114" s="49">
        <v>6</v>
      </c>
      <c r="D114" s="49">
        <v>23.6</v>
      </c>
      <c r="E114" s="50" t="s">
        <v>53</v>
      </c>
      <c r="F114" s="48" t="s">
        <v>70</v>
      </c>
      <c r="G114" s="48">
        <v>2</v>
      </c>
      <c r="H114" s="48" t="s">
        <v>46</v>
      </c>
      <c r="I114" s="51">
        <v>19.715000152587891</v>
      </c>
      <c r="J114" s="52">
        <f>AVERAGE(I114:I115)</f>
        <v>19.664999961853027</v>
      </c>
      <c r="K114" s="52">
        <f>_xlfn.STDEV.S(I114:I115)</f>
        <v>7.0710947858485224E-2</v>
      </c>
      <c r="L114" s="52">
        <f>IF(G114=2,I114,I114+Лист1!$L$9)</f>
        <v>19.715000152587891</v>
      </c>
      <c r="M114" s="52">
        <f t="shared" ref="M114" si="212">AVERAGE(L114:L115)</f>
        <v>19.664999961853027</v>
      </c>
      <c r="N114" s="52">
        <f t="shared" ref="N114:N139" si="213">_xlfn.STDEV.S(L114:L115)</f>
        <v>7.0710947858485224E-2</v>
      </c>
      <c r="Q114" s="67">
        <f t="shared" ref="Q114" si="214">(M114-O$106)/P$106*SQRT(6/5)</f>
        <v>0.82296137268647274</v>
      </c>
      <c r="R114" s="68">
        <f t="shared" ref="R114:R139" si="215">2^(MIN(M$2:M$139)-M114)</f>
        <v>0.59029173447031813</v>
      </c>
    </row>
    <row r="115" spans="1:18" s="48" customFormat="1" x14ac:dyDescent="0.25">
      <c r="A115" s="48">
        <v>114</v>
      </c>
      <c r="B115" s="48" t="s">
        <v>47</v>
      </c>
      <c r="C115" s="49">
        <v>6</v>
      </c>
      <c r="D115" s="49">
        <v>23.6</v>
      </c>
      <c r="E115" s="50" t="s">
        <v>53</v>
      </c>
      <c r="F115" s="48" t="s">
        <v>70</v>
      </c>
      <c r="G115" s="48">
        <v>2</v>
      </c>
      <c r="H115" s="48" t="s">
        <v>46</v>
      </c>
      <c r="I115" s="51">
        <v>19.614999771118164</v>
      </c>
      <c r="J115" s="52"/>
      <c r="K115" s="52"/>
      <c r="L115" s="52">
        <f>IF(G115=2,I115,I115+Лист1!$L$9)</f>
        <v>19.614999771118164</v>
      </c>
      <c r="M115" s="52"/>
      <c r="N115" s="52"/>
    </row>
    <row r="116" spans="1:18" s="48" customFormat="1" x14ac:dyDescent="0.25">
      <c r="A116" s="48">
        <v>115</v>
      </c>
      <c r="B116" s="48" t="s">
        <v>47</v>
      </c>
      <c r="C116" s="49">
        <v>6</v>
      </c>
      <c r="D116" s="49">
        <v>23.6</v>
      </c>
      <c r="E116" s="50" t="s">
        <v>53</v>
      </c>
      <c r="F116" s="48" t="s">
        <v>83</v>
      </c>
      <c r="G116" s="48">
        <v>2</v>
      </c>
      <c r="H116" s="48" t="s">
        <v>46</v>
      </c>
      <c r="I116" s="51">
        <v>19.320999145507813</v>
      </c>
      <c r="J116" s="52">
        <f>AVERAGE(I116:I117)</f>
        <v>19.264999389648438</v>
      </c>
      <c r="K116" s="52">
        <f>_xlfn.STDEV.S(I116:I117)</f>
        <v>7.9195614225910316E-2</v>
      </c>
      <c r="L116" s="52">
        <f>IF(G116=2,I116,I116+Лист1!$L$9)</f>
        <v>19.320999145507813</v>
      </c>
      <c r="M116" s="52">
        <f t="shared" ref="M116" si="216">AVERAGE(L116:L117)</f>
        <v>19.264999389648438</v>
      </c>
      <c r="N116" s="52">
        <f t="shared" ref="N116:N139" si="217">_xlfn.STDEV.S(L116:L117)</f>
        <v>7.9195614225910316E-2</v>
      </c>
      <c r="Q116" s="67">
        <f t="shared" ref="Q116:Q118" si="218">(M116-O$106)/P$106*SQRT(6/5)</f>
        <v>-0.38441055992545942</v>
      </c>
      <c r="R116" s="68">
        <f t="shared" ref="R116:R139" si="219">2^(MIN(M$2:M$139)-M116)</f>
        <v>0.77889492222423662</v>
      </c>
    </row>
    <row r="117" spans="1:18" s="48" customFormat="1" x14ac:dyDescent="0.25">
      <c r="A117" s="48">
        <v>116</v>
      </c>
      <c r="B117" s="48" t="s">
        <v>47</v>
      </c>
      <c r="C117" s="49">
        <v>6</v>
      </c>
      <c r="D117" s="49">
        <v>23.6</v>
      </c>
      <c r="E117" s="50" t="s">
        <v>53</v>
      </c>
      <c r="F117" s="48" t="s">
        <v>83</v>
      </c>
      <c r="G117" s="48">
        <v>2</v>
      </c>
      <c r="H117" s="48" t="s">
        <v>46</v>
      </c>
      <c r="I117" s="51">
        <v>19.208999633789063</v>
      </c>
      <c r="J117" s="52"/>
      <c r="K117" s="52"/>
      <c r="L117" s="52">
        <f>IF(G117=2,I117,I117+Лист1!$L$9)</f>
        <v>19.208999633789063</v>
      </c>
      <c r="M117" s="52"/>
      <c r="N117" s="52"/>
    </row>
    <row r="118" spans="1:18" s="4" customFormat="1" x14ac:dyDescent="0.25">
      <c r="A118" s="4">
        <v>117</v>
      </c>
      <c r="B118" s="4" t="s">
        <v>47</v>
      </c>
      <c r="C118" s="16">
        <v>6</v>
      </c>
      <c r="D118" s="16">
        <v>9.1999999999999993</v>
      </c>
      <c r="E118" s="11" t="s">
        <v>56</v>
      </c>
      <c r="F118" s="4" t="s">
        <v>21</v>
      </c>
      <c r="G118" s="4">
        <v>1</v>
      </c>
      <c r="H118" s="4" t="s">
        <v>46</v>
      </c>
      <c r="I118" s="29">
        <v>19.584999084472656</v>
      </c>
      <c r="J118" s="30">
        <f>AVERAGE(I118:I119)</f>
        <v>19.60099983215332</v>
      </c>
      <c r="K118" s="30">
        <f>_xlfn.STDEV.S(I118:I119)</f>
        <v>2.2628474378104963E-2</v>
      </c>
      <c r="L118" s="30">
        <f>IF(G118=2,I118,I118+Лист1!$L$9)</f>
        <v>19.845373868942261</v>
      </c>
      <c r="M118" s="30">
        <f t="shared" ref="M118" si="220">AVERAGE(L118:L119)</f>
        <v>19.861374616622925</v>
      </c>
      <c r="N118" s="30">
        <f t="shared" ref="N118:N139" si="221">_xlfn.STDEV.S(L118:L119)</f>
        <v>2.2628474378104963E-2</v>
      </c>
      <c r="O118" s="30">
        <f>AVERAGE(M118:M129)</f>
        <v>19.556437691052754</v>
      </c>
      <c r="P118" s="29">
        <f>_xlfn.STDEV.S(M118:M129)</f>
        <v>0.5130820636055432</v>
      </c>
      <c r="Q118" s="55">
        <f>(M118-O$118)/P$118*SQRT(6/5)</f>
        <v>0.65104919699341546</v>
      </c>
      <c r="R118" s="56">
        <f t="shared" ref="R118:R139" si="222">2^(MIN(M$2:M$139)-M118)</f>
        <v>0.51517175071951449</v>
      </c>
    </row>
    <row r="119" spans="1:18" s="4" customFormat="1" x14ac:dyDescent="0.25">
      <c r="A119" s="4">
        <v>118</v>
      </c>
      <c r="B119" s="4" t="s">
        <v>47</v>
      </c>
      <c r="C119" s="16">
        <v>6</v>
      </c>
      <c r="D119" s="16">
        <v>9.1999999999999993</v>
      </c>
      <c r="E119" s="11" t="s">
        <v>56</v>
      </c>
      <c r="F119" s="4" t="s">
        <v>21</v>
      </c>
      <c r="G119" s="4">
        <v>1</v>
      </c>
      <c r="H119" s="4" t="s">
        <v>46</v>
      </c>
      <c r="I119" s="29">
        <v>19.617000579833984</v>
      </c>
      <c r="J119" s="30"/>
      <c r="K119" s="30"/>
      <c r="L119" s="30">
        <f>IF(G119=2,I119,I119+Лист1!$L$9)</f>
        <v>19.877375364303589</v>
      </c>
      <c r="M119" s="30"/>
      <c r="N119" s="30"/>
    </row>
    <row r="120" spans="1:18" s="4" customFormat="1" x14ac:dyDescent="0.25">
      <c r="A120" s="4">
        <v>119</v>
      </c>
      <c r="B120" s="4" t="s">
        <v>47</v>
      </c>
      <c r="C120" s="16">
        <v>6</v>
      </c>
      <c r="D120" s="16">
        <v>9.1999999999999993</v>
      </c>
      <c r="E120" s="11" t="s">
        <v>56</v>
      </c>
      <c r="F120" s="4" t="s">
        <v>29</v>
      </c>
      <c r="G120" s="4">
        <v>1</v>
      </c>
      <c r="H120" s="4" t="s">
        <v>46</v>
      </c>
      <c r="I120" s="29">
        <v>18.944000244140625</v>
      </c>
      <c r="J120" s="30">
        <f>AVERAGE(I120:I121)</f>
        <v>18.914000511169434</v>
      </c>
      <c r="K120" s="30">
        <f>_xlfn.STDEV.S(I120:I121)</f>
        <v>4.2426029235430193E-2</v>
      </c>
      <c r="L120" s="30">
        <f>IF(G120=2,I120,I120+Лист1!$L$9)</f>
        <v>19.204375028610229</v>
      </c>
      <c r="M120" s="30">
        <f t="shared" ref="M120" si="223">AVERAGE(L120:L121)</f>
        <v>19.174375295639038</v>
      </c>
      <c r="N120" s="30">
        <f t="shared" ref="N120:N139" si="224">_xlfn.STDEV.S(L120:L121)</f>
        <v>4.2426029235430193E-2</v>
      </c>
      <c r="Q120" s="55">
        <f t="shared" ref="Q120" si="225">(M120-O$118)/P$118*SQRT(6/5)</f>
        <v>-0.81571431623239243</v>
      </c>
      <c r="R120" s="56">
        <f t="shared" ref="R120:R139" si="226">2^(MIN(M$2:M$139)-M120)</f>
        <v>0.82939123841659779</v>
      </c>
    </row>
    <row r="121" spans="1:18" s="4" customFormat="1" x14ac:dyDescent="0.25">
      <c r="A121" s="4">
        <v>120</v>
      </c>
      <c r="B121" s="4" t="s">
        <v>47</v>
      </c>
      <c r="C121" s="16">
        <v>6</v>
      </c>
      <c r="D121" s="16">
        <v>9.1999999999999993</v>
      </c>
      <c r="E121" s="11" t="s">
        <v>56</v>
      </c>
      <c r="F121" s="4" t="s">
        <v>29</v>
      </c>
      <c r="G121" s="4">
        <v>1</v>
      </c>
      <c r="H121" s="4" t="s">
        <v>46</v>
      </c>
      <c r="I121" s="29">
        <v>18.884000778198242</v>
      </c>
      <c r="J121" s="30"/>
      <c r="K121" s="30"/>
      <c r="L121" s="30">
        <f>IF(G121=2,I121,I121+Лист1!$L$9)</f>
        <v>19.144375562667847</v>
      </c>
      <c r="M121" s="30"/>
      <c r="N121" s="30"/>
    </row>
    <row r="122" spans="1:18" s="4" customFormat="1" x14ac:dyDescent="0.25">
      <c r="A122" s="4">
        <v>121</v>
      </c>
      <c r="B122" s="4" t="s">
        <v>47</v>
      </c>
      <c r="C122" s="16">
        <v>6</v>
      </c>
      <c r="D122" s="16">
        <v>9.1999999999999993</v>
      </c>
      <c r="E122" s="11" t="s">
        <v>56</v>
      </c>
      <c r="F122" s="4" t="s">
        <v>43</v>
      </c>
      <c r="G122" s="4">
        <v>1</v>
      </c>
      <c r="H122" s="4" t="s">
        <v>46</v>
      </c>
      <c r="I122" s="29">
        <v>19.284000396728516</v>
      </c>
      <c r="J122" s="30">
        <f>AVERAGE(I122:I123)</f>
        <v>19.310500144958496</v>
      </c>
      <c r="K122" s="30">
        <f>_xlfn.STDEV.S(I122:I123)</f>
        <v>3.7476303346310802E-2</v>
      </c>
      <c r="L122" s="30">
        <f>IF(G122=2,I122,I122+Лист1!$L$9)</f>
        <v>19.54437518119812</v>
      </c>
      <c r="M122" s="30">
        <f t="shared" ref="M122" si="227">AVERAGE(L122:L123)</f>
        <v>19.570874929428101</v>
      </c>
      <c r="N122" s="30">
        <f t="shared" ref="N122:N139" si="228">_xlfn.STDEV.S(L122:L123)</f>
        <v>3.7476303346310802E-2</v>
      </c>
      <c r="Q122" s="55">
        <f t="shared" ref="Q122" si="229">(M122-O$118)/P$118*SQRT(6/5)</f>
        <v>3.0823923450717886E-2</v>
      </c>
      <c r="R122" s="56">
        <f t="shared" ref="R122:R139" si="230">2^(MIN(M$2:M$139)-M122)</f>
        <v>0.63008792978989447</v>
      </c>
    </row>
    <row r="123" spans="1:18" s="4" customFormat="1" x14ac:dyDescent="0.25">
      <c r="A123" s="4">
        <v>122</v>
      </c>
      <c r="B123" s="4" t="s">
        <v>47</v>
      </c>
      <c r="C123" s="16">
        <v>6</v>
      </c>
      <c r="D123" s="16">
        <v>9.1999999999999993</v>
      </c>
      <c r="E123" s="11" t="s">
        <v>56</v>
      </c>
      <c r="F123" s="4" t="s">
        <v>43</v>
      </c>
      <c r="G123" s="4">
        <v>1</v>
      </c>
      <c r="H123" s="4" t="s">
        <v>46</v>
      </c>
      <c r="I123" s="29">
        <v>19.336999893188477</v>
      </c>
      <c r="J123" s="30"/>
      <c r="K123" s="30"/>
      <c r="L123" s="30">
        <f>IF(G123=2,I123,I123+Лист1!$L$9)</f>
        <v>19.597374677658081</v>
      </c>
      <c r="M123" s="30"/>
      <c r="N123" s="30"/>
    </row>
    <row r="124" spans="1:18" s="4" customFormat="1" x14ac:dyDescent="0.25">
      <c r="A124" s="4">
        <v>123</v>
      </c>
      <c r="B124" s="4" t="s">
        <v>47</v>
      </c>
      <c r="C124" s="16">
        <v>6</v>
      </c>
      <c r="D124" s="16">
        <v>9.1999999999999993</v>
      </c>
      <c r="E124" s="11" t="s">
        <v>56</v>
      </c>
      <c r="F124" s="4" t="s">
        <v>73</v>
      </c>
      <c r="G124" s="4">
        <v>2</v>
      </c>
      <c r="H124" s="4" t="s">
        <v>46</v>
      </c>
      <c r="I124" s="29">
        <v>19.37700080871582</v>
      </c>
      <c r="J124" s="30">
        <f>AVERAGE(I124:I125)</f>
        <v>19.387500762939453</v>
      </c>
      <c r="K124" s="30">
        <f>_xlfn.STDEV.S(I124:I125)</f>
        <v>1.4849177667358186E-2</v>
      </c>
      <c r="L124" s="30">
        <f>IF(G124=2,I124,I124+Лист1!$L$9)</f>
        <v>19.37700080871582</v>
      </c>
      <c r="M124" s="30">
        <f t="shared" ref="M124" si="231">AVERAGE(L124:L125)</f>
        <v>19.387500762939453</v>
      </c>
      <c r="N124" s="30">
        <f t="shared" ref="N124:N139" si="232">_xlfn.STDEV.S(L124:L125)</f>
        <v>1.4849177667358186E-2</v>
      </c>
      <c r="Q124" s="55">
        <f t="shared" ref="Q124" si="233">(M124-O$118)/P$118*SQRT(6/5)</f>
        <v>-0.3606852505154835</v>
      </c>
      <c r="R124" s="56">
        <f t="shared" ref="R124:R139" si="234">2^(MIN(M$2:M$139)-M124)</f>
        <v>0.71548788542408825</v>
      </c>
    </row>
    <row r="125" spans="1:18" s="4" customFormat="1" x14ac:dyDescent="0.25">
      <c r="A125" s="4">
        <v>124</v>
      </c>
      <c r="B125" s="4" t="s">
        <v>47</v>
      </c>
      <c r="C125" s="16">
        <v>6</v>
      </c>
      <c r="D125" s="16">
        <v>9.1999999999999993</v>
      </c>
      <c r="E125" s="11" t="s">
        <v>56</v>
      </c>
      <c r="F125" s="4" t="s">
        <v>73</v>
      </c>
      <c r="G125" s="4">
        <v>2</v>
      </c>
      <c r="H125" s="4" t="s">
        <v>46</v>
      </c>
      <c r="I125" s="29">
        <v>19.398000717163086</v>
      </c>
      <c r="J125" s="30"/>
      <c r="K125" s="30"/>
      <c r="L125" s="30">
        <f>IF(G125=2,I125,I125+Лист1!$L$9)</f>
        <v>19.398000717163086</v>
      </c>
      <c r="M125" s="30"/>
      <c r="N125" s="30"/>
    </row>
    <row r="126" spans="1:18" s="4" customFormat="1" x14ac:dyDescent="0.25">
      <c r="A126" s="4">
        <v>125</v>
      </c>
      <c r="B126" s="4" t="s">
        <v>47</v>
      </c>
      <c r="C126" s="16">
        <v>6</v>
      </c>
      <c r="D126" s="16">
        <v>9.1999999999999993</v>
      </c>
      <c r="E126" s="11" t="s">
        <v>56</v>
      </c>
      <c r="F126" s="4" t="s">
        <v>74</v>
      </c>
      <c r="G126" s="4">
        <v>2</v>
      </c>
      <c r="H126" s="4" t="s">
        <v>46</v>
      </c>
      <c r="I126" s="29">
        <v>18.961000442504883</v>
      </c>
      <c r="J126" s="30">
        <f>AVERAGE(I126:I127)</f>
        <v>18.957500457763672</v>
      </c>
      <c r="K126" s="30">
        <f>_xlfn.STDEV.S(I126:I127)</f>
        <v>4.9497258891193947E-3</v>
      </c>
      <c r="L126" s="30">
        <f>IF(G126=2,I126,I126+Лист1!$L$9)</f>
        <v>18.961000442504883</v>
      </c>
      <c r="M126" s="30">
        <f t="shared" ref="M126" si="235">AVERAGE(L126:L127)</f>
        <v>18.957500457763672</v>
      </c>
      <c r="N126" s="30">
        <f t="shared" ref="N126:N139" si="236">_xlfn.STDEV.S(L126:L127)</f>
        <v>4.9497258891193947E-3</v>
      </c>
      <c r="Q126" s="55">
        <f t="shared" ref="Q126" si="237">(M126-O$118)/P$118*SQRT(6/5)</f>
        <v>-1.2787483970765721</v>
      </c>
      <c r="R126" s="56">
        <f t="shared" ref="R126:R139" si="238">2^(MIN(M$2:M$139)-M126)</f>
        <v>0.96392950698562052</v>
      </c>
    </row>
    <row r="127" spans="1:18" s="4" customFormat="1" x14ac:dyDescent="0.25">
      <c r="A127" s="4">
        <v>126</v>
      </c>
      <c r="B127" s="4" t="s">
        <v>47</v>
      </c>
      <c r="C127" s="16">
        <v>6</v>
      </c>
      <c r="D127" s="16">
        <v>9.1999999999999993</v>
      </c>
      <c r="E127" s="11" t="s">
        <v>56</v>
      </c>
      <c r="F127" s="4" t="s">
        <v>74</v>
      </c>
      <c r="G127" s="4">
        <v>2</v>
      </c>
      <c r="H127" s="4" t="s">
        <v>46</v>
      </c>
      <c r="I127" s="29">
        <v>18.954000473022461</v>
      </c>
      <c r="J127" s="30"/>
      <c r="K127" s="30"/>
      <c r="L127" s="30">
        <f>IF(G127=2,I127,I127+Лист1!$L$9)</f>
        <v>18.954000473022461</v>
      </c>
      <c r="M127" s="30"/>
      <c r="N127" s="30"/>
    </row>
    <row r="128" spans="1:18" s="4" customFormat="1" x14ac:dyDescent="0.25">
      <c r="A128" s="4">
        <v>127</v>
      </c>
      <c r="B128" s="4" t="s">
        <v>47</v>
      </c>
      <c r="C128" s="16">
        <v>6</v>
      </c>
      <c r="D128" s="16">
        <v>9.1999999999999993</v>
      </c>
      <c r="E128" s="11" t="s">
        <v>56</v>
      </c>
      <c r="F128" s="4" t="s">
        <v>86</v>
      </c>
      <c r="G128" s="4">
        <v>2</v>
      </c>
      <c r="H128" s="4" t="s">
        <v>46</v>
      </c>
      <c r="I128" s="29">
        <v>20.344999313354492</v>
      </c>
      <c r="J128" s="30">
        <f>AVERAGE(I128:I129)</f>
        <v>20.38700008392334</v>
      </c>
      <c r="K128" s="30">
        <f>_xlfn.STDEV.S(I128:I129)</f>
        <v>5.9398059368585089E-2</v>
      </c>
      <c r="L128" s="30">
        <f>IF(G128=2,I128,I128+Лист1!$L$9)</f>
        <v>20.344999313354492</v>
      </c>
      <c r="M128" s="30">
        <f t="shared" ref="M128" si="239">AVERAGE(L128:L129)</f>
        <v>20.38700008392334</v>
      </c>
      <c r="N128" s="30">
        <f t="shared" ref="N128:N139" si="240">_xlfn.STDEV.S(L128:L129)</f>
        <v>5.9398059368585089E-2</v>
      </c>
      <c r="Q128" s="55">
        <f t="shared" ref="Q128:Q130" si="241">(M128-O$118)/P$118*SQRT(6/5)</f>
        <v>1.77327484338033</v>
      </c>
      <c r="R128" s="56">
        <f t="shared" ref="R128:R139" si="242">2^(MIN(M$2:M$139)-M128)</f>
        <v>0.35786811723553758</v>
      </c>
    </row>
    <row r="129" spans="1:18" s="4" customFormat="1" x14ac:dyDescent="0.25">
      <c r="A129" s="4">
        <v>128</v>
      </c>
      <c r="B129" s="4" t="s">
        <v>47</v>
      </c>
      <c r="C129" s="16">
        <v>6</v>
      </c>
      <c r="D129" s="16">
        <v>9.1999999999999993</v>
      </c>
      <c r="E129" s="11" t="s">
        <v>56</v>
      </c>
      <c r="F129" s="4" t="s">
        <v>86</v>
      </c>
      <c r="G129" s="4">
        <v>2</v>
      </c>
      <c r="H129" s="4" t="s">
        <v>46</v>
      </c>
      <c r="I129" s="29">
        <v>20.429000854492188</v>
      </c>
      <c r="J129" s="30"/>
      <c r="K129" s="30"/>
      <c r="L129" s="30">
        <f>IF(G129=2,I129,I129+Лист1!$L$9)</f>
        <v>20.429000854492188</v>
      </c>
      <c r="M129" s="30"/>
      <c r="N129" s="30"/>
    </row>
    <row r="130" spans="1:18" s="6" customFormat="1" x14ac:dyDescent="0.25">
      <c r="A130" s="6">
        <v>129</v>
      </c>
      <c r="B130" s="6" t="s">
        <v>47</v>
      </c>
      <c r="C130" s="18">
        <v>6</v>
      </c>
      <c r="D130" s="18">
        <v>6</v>
      </c>
      <c r="E130" s="14" t="s">
        <v>54</v>
      </c>
      <c r="F130" s="6" t="s">
        <v>17</v>
      </c>
      <c r="G130" s="6">
        <v>1</v>
      </c>
      <c r="H130" s="6" t="s">
        <v>46</v>
      </c>
      <c r="I130" s="21">
        <v>20.145000457763672</v>
      </c>
      <c r="J130" s="22">
        <f>AVERAGE(I130:I131)</f>
        <v>20.22599983215332</v>
      </c>
      <c r="K130" s="22">
        <f>_xlfn.STDEV.S(I130:I131)</f>
        <v>0.11455041380557676</v>
      </c>
      <c r="L130" s="22">
        <f>IF(G130=2,I130,I130+Лист1!$L$9)</f>
        <v>20.405375242233276</v>
      </c>
      <c r="M130" s="22">
        <f t="shared" ref="M130" si="243">AVERAGE(L130:L131)</f>
        <v>20.486374616622925</v>
      </c>
      <c r="N130" s="22">
        <f t="shared" ref="N130:N139" si="244">_xlfn.STDEV.S(L130:L131)</f>
        <v>0.11455041380557676</v>
      </c>
      <c r="O130" s="22">
        <f>AVERAGE(M130:M139)</f>
        <v>19.889524698257446</v>
      </c>
      <c r="P130" s="21">
        <f>_xlfn.STDEV.S(M130:M139)</f>
        <v>0.51046593778952831</v>
      </c>
      <c r="Q130" s="65">
        <f>(M130-O$130)/P$130*SQRT(5/4)</f>
        <v>1.3072341277163551</v>
      </c>
      <c r="R130" s="66">
        <f t="shared" ref="R130:R139" si="245">2^(MIN(M$2:M$139)-M130)</f>
        <v>0.3340475518859381</v>
      </c>
    </row>
    <row r="131" spans="1:18" s="6" customFormat="1" x14ac:dyDescent="0.25">
      <c r="A131" s="6">
        <v>130</v>
      </c>
      <c r="B131" s="6" t="s">
        <v>47</v>
      </c>
      <c r="C131" s="18">
        <v>6</v>
      </c>
      <c r="D131" s="18">
        <v>6</v>
      </c>
      <c r="E131" s="14" t="s">
        <v>54</v>
      </c>
      <c r="F131" s="6" t="s">
        <v>17</v>
      </c>
      <c r="G131" s="6">
        <v>1</v>
      </c>
      <c r="H131" s="6" t="s">
        <v>46</v>
      </c>
      <c r="I131" s="21">
        <v>20.306999206542969</v>
      </c>
      <c r="J131" s="22"/>
      <c r="K131" s="22"/>
      <c r="L131" s="22">
        <f>IF(G131=2,I131,I131+Лист1!$L$9)</f>
        <v>20.567373991012573</v>
      </c>
      <c r="M131" s="22"/>
      <c r="N131" s="22"/>
    </row>
    <row r="132" spans="1:18" s="6" customFormat="1" x14ac:dyDescent="0.25">
      <c r="A132" s="6">
        <v>131</v>
      </c>
      <c r="B132" s="6" t="s">
        <v>47</v>
      </c>
      <c r="C132" s="18">
        <v>6</v>
      </c>
      <c r="D132" s="18">
        <v>6</v>
      </c>
      <c r="E132" s="14" t="s">
        <v>54</v>
      </c>
      <c r="F132" s="6" t="s">
        <v>20</v>
      </c>
      <c r="G132" s="6">
        <v>1</v>
      </c>
      <c r="H132" s="6" t="s">
        <v>46</v>
      </c>
      <c r="I132" s="21">
        <v>19.486000061035156</v>
      </c>
      <c r="J132" s="22">
        <f>AVERAGE(I132:I133)</f>
        <v>19.489500045776367</v>
      </c>
      <c r="K132" s="22">
        <f>_xlfn.STDEV.S(I132:I133)</f>
        <v>4.9497258891193947E-3</v>
      </c>
      <c r="L132" s="22">
        <f>IF(G132=2,I132,I132+Лист1!$L$9)</f>
        <v>19.746374845504761</v>
      </c>
      <c r="M132" s="22">
        <f t="shared" ref="M132" si="246">AVERAGE(L132:L133)</f>
        <v>19.749874830245972</v>
      </c>
      <c r="N132" s="22">
        <f t="shared" ref="N132:N139" si="247">_xlfn.STDEV.S(L132:L133)</f>
        <v>4.9497258891193947E-3</v>
      </c>
      <c r="Q132" s="65">
        <f t="shared" ref="Q132" si="248">(M132-O$130)/P$130*SQRT(5/4)</f>
        <v>-0.30586428476965505</v>
      </c>
      <c r="R132" s="66">
        <f t="shared" ref="R132:R139" si="249">2^(MIN(M$2:M$139)-M132)</f>
        <v>0.55656619040291755</v>
      </c>
    </row>
    <row r="133" spans="1:18" s="6" customFormat="1" x14ac:dyDescent="0.25">
      <c r="A133" s="6">
        <v>132</v>
      </c>
      <c r="B133" s="6" t="s">
        <v>47</v>
      </c>
      <c r="C133" s="18">
        <v>6</v>
      </c>
      <c r="D133" s="18">
        <v>6</v>
      </c>
      <c r="E133" s="14" t="s">
        <v>54</v>
      </c>
      <c r="F133" s="6" t="s">
        <v>20</v>
      </c>
      <c r="G133" s="6">
        <v>1</v>
      </c>
      <c r="H133" s="6" t="s">
        <v>46</v>
      </c>
      <c r="I133" s="21">
        <v>19.493000030517578</v>
      </c>
      <c r="J133" s="22"/>
      <c r="K133" s="22"/>
      <c r="L133" s="22">
        <f>IF(G133=2,I133,I133+Лист1!$L$9)</f>
        <v>19.753374814987183</v>
      </c>
      <c r="M133" s="22"/>
      <c r="N133" s="22"/>
    </row>
    <row r="134" spans="1:18" s="6" customFormat="1" x14ac:dyDescent="0.25">
      <c r="A134" s="6">
        <v>133</v>
      </c>
      <c r="B134" s="6" t="s">
        <v>47</v>
      </c>
      <c r="C134" s="18">
        <v>6</v>
      </c>
      <c r="D134" s="18">
        <v>6</v>
      </c>
      <c r="E134" s="14" t="s">
        <v>54</v>
      </c>
      <c r="F134" s="6" t="s">
        <v>36</v>
      </c>
      <c r="G134" s="6">
        <v>1</v>
      </c>
      <c r="H134" s="6" t="s">
        <v>46</v>
      </c>
      <c r="I134" s="21">
        <v>19.499000549316406</v>
      </c>
      <c r="J134" s="22">
        <f>AVERAGE(I134:I135)</f>
        <v>19.485500335693359</v>
      </c>
      <c r="K134" s="22">
        <f>_xlfn.STDEV.S(I134:I135)</f>
        <v>1.909218520064691E-2</v>
      </c>
      <c r="L134" s="22">
        <f>IF(G134=2,I134,I134+Лист1!$L$9)</f>
        <v>19.759375333786011</v>
      </c>
      <c r="M134" s="22">
        <f t="shared" ref="M134" si="250">AVERAGE(L134:L135)</f>
        <v>19.745875120162964</v>
      </c>
      <c r="N134" s="22">
        <f t="shared" ref="N134:N139" si="251">_xlfn.STDEV.S(L134:L135)</f>
        <v>1.909218520064691E-2</v>
      </c>
      <c r="Q134" s="65">
        <f t="shared" ref="Q134" si="252">(M134-O$130)/P$130*SQRT(5/4)</f>
        <v>-0.31462453983645289</v>
      </c>
      <c r="R134" s="66">
        <f t="shared" ref="R134:R139" si="253">2^(MIN(M$2:M$139)-M134)</f>
        <v>0.55811134859991962</v>
      </c>
    </row>
    <row r="135" spans="1:18" s="6" customFormat="1" x14ac:dyDescent="0.25">
      <c r="A135" s="6">
        <v>134</v>
      </c>
      <c r="B135" s="6" t="s">
        <v>47</v>
      </c>
      <c r="C135" s="18">
        <v>6</v>
      </c>
      <c r="D135" s="18">
        <v>6</v>
      </c>
      <c r="E135" s="14" t="s">
        <v>54</v>
      </c>
      <c r="F135" s="6" t="s">
        <v>36</v>
      </c>
      <c r="G135" s="6">
        <v>1</v>
      </c>
      <c r="H135" s="6" t="s">
        <v>46</v>
      </c>
      <c r="I135" s="21">
        <v>19.472000122070313</v>
      </c>
      <c r="J135" s="22"/>
      <c r="K135" s="22"/>
      <c r="L135" s="22">
        <f>IF(G135=2,I135,I135+Лист1!$L$9)</f>
        <v>19.732374906539917</v>
      </c>
      <c r="M135" s="22"/>
      <c r="N135" s="22"/>
    </row>
    <row r="136" spans="1:18" s="6" customFormat="1" x14ac:dyDescent="0.25">
      <c r="A136" s="6">
        <v>135</v>
      </c>
      <c r="B136" s="6" t="s">
        <v>47</v>
      </c>
      <c r="C136" s="18">
        <v>6</v>
      </c>
      <c r="D136" s="18">
        <v>6</v>
      </c>
      <c r="E136" s="14" t="s">
        <v>54</v>
      </c>
      <c r="F136" s="6" t="s">
        <v>64</v>
      </c>
      <c r="G136" s="6">
        <v>2</v>
      </c>
      <c r="H136" s="6" t="s">
        <v>46</v>
      </c>
      <c r="I136" s="21">
        <v>20.341999053955078</v>
      </c>
      <c r="J136" s="22">
        <f>AVERAGE(I136:I137)</f>
        <v>20.278999328613281</v>
      </c>
      <c r="K136" s="22">
        <f>_xlfn.STDEV.S(I136:I137)</f>
        <v>8.9095066004149112E-2</v>
      </c>
      <c r="L136" s="22">
        <f>IF(G136=2,I136,I136+Лист1!$L$9)</f>
        <v>20.341999053955078</v>
      </c>
      <c r="M136" s="22">
        <f t="shared" ref="M136" si="254">AVERAGE(L136:L137)</f>
        <v>20.278999328613281</v>
      </c>
      <c r="N136" s="22">
        <f t="shared" ref="N136:N139" si="255">_xlfn.STDEV.S(L136:L137)</f>
        <v>8.9095066004149112E-2</v>
      </c>
      <c r="Q136" s="65">
        <f t="shared" ref="Q136" si="256">(M136-O$130)/P$130*SQRT(5/4)</f>
        <v>0.85303610340630609</v>
      </c>
      <c r="R136" s="66">
        <f t="shared" ref="R136:R139" si="257">2^(MIN(M$2:M$139)-M136)</f>
        <v>0.38568653342178799</v>
      </c>
    </row>
    <row r="137" spans="1:18" s="6" customFormat="1" x14ac:dyDescent="0.25">
      <c r="A137" s="6">
        <v>136</v>
      </c>
      <c r="B137" s="6" t="s">
        <v>47</v>
      </c>
      <c r="C137" s="18">
        <v>6</v>
      </c>
      <c r="D137" s="18">
        <v>6</v>
      </c>
      <c r="E137" s="14" t="s">
        <v>54</v>
      </c>
      <c r="F137" s="6" t="s">
        <v>64</v>
      </c>
      <c r="G137" s="6">
        <v>2</v>
      </c>
      <c r="H137" s="6" t="s">
        <v>46</v>
      </c>
      <c r="I137" s="21">
        <v>20.215999603271484</v>
      </c>
      <c r="J137" s="22"/>
      <c r="K137" s="22"/>
      <c r="L137" s="22">
        <f>IF(G137=2,I137,I137+Лист1!$L$9)</f>
        <v>20.215999603271484</v>
      </c>
      <c r="M137" s="22"/>
      <c r="N137" s="22"/>
    </row>
    <row r="138" spans="1:18" s="6" customFormat="1" x14ac:dyDescent="0.25">
      <c r="A138" s="6">
        <v>137</v>
      </c>
      <c r="B138" s="6" t="s">
        <v>47</v>
      </c>
      <c r="C138" s="18">
        <v>6</v>
      </c>
      <c r="D138" s="18">
        <v>6</v>
      </c>
      <c r="E138" s="14" t="s">
        <v>54</v>
      </c>
      <c r="F138" s="6" t="s">
        <v>66</v>
      </c>
      <c r="G138" s="6">
        <v>2</v>
      </c>
      <c r="H138" s="6" t="s">
        <v>46</v>
      </c>
      <c r="I138" s="21">
        <v>19.205999374389648</v>
      </c>
      <c r="J138" s="22">
        <f>AVERAGE(I138:I139)</f>
        <v>19.18649959564209</v>
      </c>
      <c r="K138" s="22">
        <f>_xlfn.STDEV.S(I138:I139)</f>
        <v>2.7576851568072009E-2</v>
      </c>
      <c r="L138" s="22">
        <f>IF(G138=2,I138,I138+Лист1!$L$9)</f>
        <v>19.205999374389648</v>
      </c>
      <c r="M138" s="22">
        <f t="shared" ref="M138" si="258">AVERAGE(L138:L139)</f>
        <v>19.18649959564209</v>
      </c>
      <c r="N138" s="22">
        <f t="shared" ref="N138:N139" si="259">_xlfn.STDEV.S(L138:L139)</f>
        <v>2.7576851568072009E-2</v>
      </c>
      <c r="Q138" s="65">
        <f t="shared" ref="Q138" si="260">(M138-O$130)/P$130*SQRT(5/4)</f>
        <v>-1.5397814065165529</v>
      </c>
      <c r="R138" s="66">
        <f t="shared" ref="R138:R139" si="261">2^(MIN(M$2:M$139)-M138)</f>
        <v>0.82245030357778637</v>
      </c>
    </row>
    <row r="139" spans="1:18" s="6" customFormat="1" x14ac:dyDescent="0.25">
      <c r="A139" s="6">
        <v>138</v>
      </c>
      <c r="B139" s="6" t="s">
        <v>47</v>
      </c>
      <c r="C139" s="18">
        <v>6</v>
      </c>
      <c r="D139" s="18">
        <v>6</v>
      </c>
      <c r="E139" s="14" t="s">
        <v>54</v>
      </c>
      <c r="F139" s="6" t="s">
        <v>66</v>
      </c>
      <c r="G139" s="6">
        <v>2</v>
      </c>
      <c r="H139" s="6" t="s">
        <v>46</v>
      </c>
      <c r="I139" s="21">
        <v>19.166999816894531</v>
      </c>
      <c r="J139" s="22"/>
      <c r="K139" s="22"/>
      <c r="L139" s="22">
        <f>IF(G139=2,I139,I139+Лист1!$L$9)</f>
        <v>19.166999816894531</v>
      </c>
      <c r="M139" s="22"/>
      <c r="N139" s="22"/>
    </row>
    <row r="140" spans="1:18" x14ac:dyDescent="0.25">
      <c r="H140"/>
    </row>
    <row r="141" spans="1:18" x14ac:dyDescent="0.25">
      <c r="H141"/>
      <c r="M141" s="8">
        <f>MIN(M2:M139)</f>
        <v>18.904500007629395</v>
      </c>
    </row>
    <row r="142" spans="1:18" x14ac:dyDescent="0.25">
      <c r="H142"/>
    </row>
    <row r="143" spans="1:18" x14ac:dyDescent="0.25">
      <c r="H143"/>
    </row>
  </sheetData>
  <sortState ref="A2:K139">
    <sortCondition ref="E2:E139"/>
  </sortState>
  <conditionalFormatting sqref="Q2 Q4 Q6 Q8 Q10 Q12 Q14">
    <cfRule type="cellIs" dxfId="65" priority="21" operator="lessThan">
      <formula>-1.6</formula>
    </cfRule>
    <cfRule type="cellIs" dxfId="64" priority="22" operator="greaterThan">
      <formula>1.6</formula>
    </cfRule>
  </conditionalFormatting>
  <conditionalFormatting sqref="Q16 Q18 Q20 Q22 Q24 Q26">
    <cfRule type="cellIs" dxfId="59" priority="19" operator="lessThan">
      <formula>-1.6</formula>
    </cfRule>
    <cfRule type="cellIs" dxfId="58" priority="20" operator="greaterThan">
      <formula>1.6</formula>
    </cfRule>
  </conditionalFormatting>
  <conditionalFormatting sqref="Q28 Q30 Q32 Q34 Q36 Q38 Q40">
    <cfRule type="cellIs" dxfId="53" priority="17" operator="lessThan">
      <formula>-1.6</formula>
    </cfRule>
    <cfRule type="cellIs" dxfId="52" priority="18" operator="greaterThan">
      <formula>1.6</formula>
    </cfRule>
  </conditionalFormatting>
  <conditionalFormatting sqref="Q42 Q44 Q46 Q48 Q50 Q52 Q54">
    <cfRule type="cellIs" dxfId="47" priority="15" operator="lessThan">
      <formula>-1.6</formula>
    </cfRule>
    <cfRule type="cellIs" dxfId="46" priority="16" operator="greaterThan">
      <formula>1.6</formula>
    </cfRule>
  </conditionalFormatting>
  <conditionalFormatting sqref="Q56 Q58 Q60 Q62 Q64 Q66 Q68">
    <cfRule type="cellIs" dxfId="41" priority="13" operator="lessThan">
      <formula>-1.6</formula>
    </cfRule>
    <cfRule type="cellIs" dxfId="40" priority="14" operator="greaterThan">
      <formula>1.6</formula>
    </cfRule>
  </conditionalFormatting>
  <conditionalFormatting sqref="Q70 Q72 Q74 Q76 Q78 Q80">
    <cfRule type="cellIs" dxfId="35" priority="11" operator="lessThan">
      <formula>-1.6</formula>
    </cfRule>
    <cfRule type="cellIs" dxfId="34" priority="12" operator="greaterThan">
      <formula>1.6</formula>
    </cfRule>
  </conditionalFormatting>
  <conditionalFormatting sqref="Q82 Q84 Q86 Q88 Q90 Q92">
    <cfRule type="cellIs" dxfId="29" priority="9" operator="lessThan">
      <formula>-1.6</formula>
    </cfRule>
    <cfRule type="cellIs" dxfId="28" priority="10" operator="greaterThan">
      <formula>1.6</formula>
    </cfRule>
  </conditionalFormatting>
  <conditionalFormatting sqref="Q94 Q96 Q98 Q100 Q102 Q104">
    <cfRule type="cellIs" dxfId="23" priority="7" operator="lessThan">
      <formula>-1.6</formula>
    </cfRule>
    <cfRule type="cellIs" dxfId="22" priority="8" operator="greaterThan">
      <formula>1.6</formula>
    </cfRule>
  </conditionalFormatting>
  <conditionalFormatting sqref="Q106 Q108 Q110 Q112 Q114 Q116">
    <cfRule type="cellIs" dxfId="17" priority="5" operator="lessThan">
      <formula>-1.6</formula>
    </cfRule>
    <cfRule type="cellIs" dxfId="16" priority="6" operator="greaterThan">
      <formula>1.6</formula>
    </cfRule>
  </conditionalFormatting>
  <conditionalFormatting sqref="Q118 Q120 Q122 Q124 Q126 Q128">
    <cfRule type="cellIs" dxfId="11" priority="3" operator="lessThan">
      <formula>-1.6</formula>
    </cfRule>
    <cfRule type="cellIs" dxfId="10" priority="4" operator="greaterThan">
      <formula>1.6</formula>
    </cfRule>
  </conditionalFormatting>
  <conditionalFormatting sqref="Q130 Q132 Q134 Q136 Q138">
    <cfRule type="cellIs" dxfId="5" priority="1" operator="lessThan">
      <formula>-1.6</formula>
    </cfRule>
    <cfRule type="cellIs" dxfId="4" priority="2" operator="greaterThan">
      <formula>1.6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0"/>
  <sheetViews>
    <sheetView topLeftCell="G1" workbookViewId="0">
      <selection activeCell="L9" sqref="L9"/>
    </sheetView>
  </sheetViews>
  <sheetFormatPr defaultRowHeight="15" x14ac:dyDescent="0.25"/>
  <cols>
    <col min="3" max="3" width="13.85546875" customWidth="1"/>
  </cols>
  <sheetData>
    <row r="3" spans="3:12" x14ac:dyDescent="0.25">
      <c r="C3" s="1" t="s">
        <v>5</v>
      </c>
      <c r="D3" s="1" t="s">
        <v>4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t="s">
        <v>89</v>
      </c>
    </row>
    <row r="4" spans="3:12" ht="18" customHeight="1" x14ac:dyDescent="0.25">
      <c r="C4" s="9" t="s">
        <v>48</v>
      </c>
      <c r="D4" s="1" t="s">
        <v>11</v>
      </c>
      <c r="E4" s="1">
        <v>1</v>
      </c>
      <c r="F4" s="1" t="s">
        <v>46</v>
      </c>
      <c r="G4" s="7">
        <v>19.993999481201172</v>
      </c>
      <c r="H4" s="8">
        <f>AVERAGE(G4:G5)</f>
        <v>19.993000030517578</v>
      </c>
      <c r="I4" s="8">
        <f>_xlfn.STDEV.S(G4:G5)</f>
        <v>1.4134367116613422E-3</v>
      </c>
      <c r="J4" s="15">
        <f>H13-H4</f>
        <v>0.56499958038330078</v>
      </c>
    </row>
    <row r="5" spans="3:12" ht="14.25" customHeight="1" x14ac:dyDescent="0.25">
      <c r="C5" s="9" t="s">
        <v>48</v>
      </c>
      <c r="D5" s="1" t="s">
        <v>11</v>
      </c>
      <c r="E5" s="1">
        <v>1</v>
      </c>
      <c r="F5" s="1" t="s">
        <v>46</v>
      </c>
      <c r="G5" s="7">
        <v>19.992000579833984</v>
      </c>
      <c r="H5" s="8"/>
      <c r="I5" s="8"/>
    </row>
    <row r="6" spans="3:12" ht="15" customHeight="1" x14ac:dyDescent="0.25">
      <c r="C6" s="10" t="s">
        <v>49</v>
      </c>
      <c r="D6" s="1" t="s">
        <v>12</v>
      </c>
      <c r="E6" s="1">
        <v>1</v>
      </c>
      <c r="F6" s="1" t="s">
        <v>46</v>
      </c>
      <c r="G6" s="7">
        <v>19.599000930786133</v>
      </c>
      <c r="H6" s="8">
        <f t="shared" ref="H6" si="0">AVERAGE(G6:G7)</f>
        <v>19.613000869750977</v>
      </c>
      <c r="I6" s="8">
        <f t="shared" ref="I6" si="1">_xlfn.STDEV.S(G6:G7)</f>
        <v>1.9798903556477579E-2</v>
      </c>
      <c r="J6" s="15">
        <f t="shared" ref="J6" si="2">H15-H6</f>
        <v>0.21350002288818359</v>
      </c>
    </row>
    <row r="7" spans="3:12" ht="15.75" customHeight="1" x14ac:dyDescent="0.25">
      <c r="C7" s="10" t="s">
        <v>49</v>
      </c>
      <c r="D7" s="1" t="s">
        <v>12</v>
      </c>
      <c r="E7" s="1">
        <v>1</v>
      </c>
      <c r="F7" s="1" t="s">
        <v>46</v>
      </c>
      <c r="G7" s="7">
        <v>19.62700080871582</v>
      </c>
      <c r="H7" s="8"/>
      <c r="I7" s="8"/>
    </row>
    <row r="8" spans="3:12" x14ac:dyDescent="0.25">
      <c r="C8" s="11" t="s">
        <v>50</v>
      </c>
      <c r="D8" s="1" t="s">
        <v>13</v>
      </c>
      <c r="E8" s="1">
        <v>1</v>
      </c>
      <c r="F8" s="1" t="s">
        <v>46</v>
      </c>
      <c r="G8" s="7">
        <v>20.474000930786133</v>
      </c>
      <c r="H8" s="8">
        <f t="shared" ref="H8" si="3">AVERAGE(G8:G9)</f>
        <v>20.532999992370605</v>
      </c>
      <c r="I8" s="8">
        <f t="shared" ref="I8" si="4">_xlfn.STDEV.S(G8:G9)</f>
        <v>8.3437273060046696E-2</v>
      </c>
      <c r="J8" s="15">
        <f t="shared" ref="J8" si="5">H17-H8</f>
        <v>8.3499908447265625E-2</v>
      </c>
    </row>
    <row r="9" spans="3:12" x14ac:dyDescent="0.25">
      <c r="C9" s="11" t="s">
        <v>50</v>
      </c>
      <c r="D9" s="1" t="s">
        <v>13</v>
      </c>
      <c r="E9" s="1">
        <v>1</v>
      </c>
      <c r="F9" s="1" t="s">
        <v>46</v>
      </c>
      <c r="G9" s="7">
        <v>20.591999053955078</v>
      </c>
      <c r="H9" s="8"/>
      <c r="I9" s="8"/>
      <c r="L9" s="15">
        <f>AVERAGE(J4:J11)</f>
        <v>0.26037478446960449</v>
      </c>
    </row>
    <row r="10" spans="3:12" x14ac:dyDescent="0.25">
      <c r="C10" s="12" t="s">
        <v>51</v>
      </c>
      <c r="D10" s="1" t="s">
        <v>14</v>
      </c>
      <c r="E10" s="1">
        <v>1</v>
      </c>
      <c r="F10" s="1" t="s">
        <v>46</v>
      </c>
      <c r="G10" s="7">
        <v>19.995000839233398</v>
      </c>
      <c r="H10" s="8">
        <f t="shared" ref="H10" si="6">AVERAGE(G10:G11)</f>
        <v>20.056000709533691</v>
      </c>
      <c r="I10" s="8">
        <f t="shared" ref="I10" si="7">_xlfn.STDEV.S(G10:G11)</f>
        <v>8.6266843881674077E-2</v>
      </c>
      <c r="J10" s="15">
        <f t="shared" ref="J10" si="8">H19-H10</f>
        <v>0.17949962615966797</v>
      </c>
    </row>
    <row r="11" spans="3:12" x14ac:dyDescent="0.25">
      <c r="C11" s="12" t="s">
        <v>51</v>
      </c>
      <c r="D11" s="1" t="s">
        <v>14</v>
      </c>
      <c r="E11" s="1">
        <v>1</v>
      </c>
      <c r="F11" s="1" t="s">
        <v>46</v>
      </c>
      <c r="G11" s="7">
        <v>20.117000579833984</v>
      </c>
      <c r="H11" s="8"/>
      <c r="I11" s="8"/>
    </row>
    <row r="13" spans="3:12" x14ac:dyDescent="0.25">
      <c r="D13" s="1" t="s">
        <v>11</v>
      </c>
      <c r="E13" s="1">
        <v>2</v>
      </c>
      <c r="F13" t="s">
        <v>46</v>
      </c>
      <c r="G13" s="15">
        <v>20.538999557495117</v>
      </c>
      <c r="H13" s="8">
        <f>AVERAGE(G13:G14)</f>
        <v>20.557999610900879</v>
      </c>
      <c r="I13" s="8">
        <f>_xlfn.STDEV.S(G13:G14)</f>
        <v>2.6870133212241337E-2</v>
      </c>
    </row>
    <row r="14" spans="3:12" x14ac:dyDescent="0.25">
      <c r="D14" s="1" t="s">
        <v>11</v>
      </c>
      <c r="E14" s="1">
        <v>2</v>
      </c>
      <c r="F14" t="s">
        <v>46</v>
      </c>
      <c r="G14" s="15">
        <v>20.576999664306641</v>
      </c>
      <c r="H14" s="8"/>
      <c r="I14" s="8"/>
    </row>
    <row r="15" spans="3:12" x14ac:dyDescent="0.25">
      <c r="D15" s="1" t="s">
        <v>12</v>
      </c>
      <c r="E15" s="1">
        <v>2</v>
      </c>
      <c r="F15" t="s">
        <v>46</v>
      </c>
      <c r="G15" s="15">
        <v>19.790000915527344</v>
      </c>
      <c r="H15" s="8">
        <f>AVERAGE(G15:G16)</f>
        <v>19.82650089263916</v>
      </c>
      <c r="I15" s="8">
        <f>_xlfn.STDEV.S(G15:G16)</f>
        <v>5.161876265783831E-2</v>
      </c>
    </row>
    <row r="16" spans="3:12" x14ac:dyDescent="0.25">
      <c r="D16" s="1" t="s">
        <v>12</v>
      </c>
      <c r="E16" s="1">
        <v>2</v>
      </c>
      <c r="F16" t="s">
        <v>46</v>
      </c>
      <c r="G16" s="15">
        <v>19.863000869750977</v>
      </c>
      <c r="H16" s="8"/>
      <c r="I16" s="8"/>
    </row>
    <row r="17" spans="4:9" x14ac:dyDescent="0.25">
      <c r="D17" s="1" t="s">
        <v>13</v>
      </c>
      <c r="E17" s="1">
        <v>2</v>
      </c>
      <c r="F17" t="s">
        <v>46</v>
      </c>
      <c r="G17" s="15">
        <v>20.684999465942383</v>
      </c>
      <c r="H17" s="8">
        <f>AVERAGE(G17:G18)</f>
        <v>20.616499900817871</v>
      </c>
      <c r="I17" s="8">
        <f>_xlfn.STDEV.S(G17:G18)</f>
        <v>9.6873014015743539E-2</v>
      </c>
    </row>
    <row r="18" spans="4:9" x14ac:dyDescent="0.25">
      <c r="D18" s="1" t="s">
        <v>13</v>
      </c>
      <c r="E18" s="1">
        <v>2</v>
      </c>
      <c r="F18" t="s">
        <v>46</v>
      </c>
      <c r="G18" s="15">
        <v>20.548000335693359</v>
      </c>
      <c r="H18" s="8"/>
      <c r="I18" s="8"/>
    </row>
    <row r="19" spans="4:9" x14ac:dyDescent="0.25">
      <c r="D19" s="1" t="s">
        <v>14</v>
      </c>
      <c r="E19" s="1">
        <v>2</v>
      </c>
      <c r="F19" t="s">
        <v>46</v>
      </c>
      <c r="G19" s="15">
        <v>20.231000900268555</v>
      </c>
      <c r="H19" s="8">
        <f>AVERAGE(G19:G20)</f>
        <v>20.235500335693359</v>
      </c>
      <c r="I19" s="8">
        <f>_xlfn.STDEV.S(G19:G20)</f>
        <v>6.3631626007807371E-3</v>
      </c>
    </row>
    <row r="20" spans="4:9" x14ac:dyDescent="0.25">
      <c r="D20" s="1" t="s">
        <v>14</v>
      </c>
      <c r="E20" s="1">
        <v>2</v>
      </c>
      <c r="F20" t="s">
        <v>46</v>
      </c>
      <c r="G20" s="15">
        <v>20.239999771118164</v>
      </c>
      <c r="H20" s="8"/>
      <c r="I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2016-03-03T13:22:33Z</dcterms:modified>
</cp:coreProperties>
</file>