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-28920" yWindow="-120" windowWidth="29040" windowHeight="15720" tabRatio="623" activeTab="1"/>
  </bookViews>
  <sheets>
    <sheet name="E. cyaneus " sheetId="1" r:id="rId1"/>
    <sheet name="E. verrucosus" sheetId="2" r:id="rId2"/>
    <sheet name="Лист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6" i="2" l="1"/>
  <c r="V6" i="2"/>
  <c r="Y6" i="2"/>
  <c r="P6" i="2"/>
  <c r="S6" i="2"/>
  <c r="O6" i="1" l="1"/>
  <c r="V76" i="2"/>
  <c r="W76" i="2" s="1"/>
  <c r="X76" i="2" s="1"/>
  <c r="V77" i="2"/>
  <c r="W77" i="2" s="1"/>
  <c r="X77" i="2" s="1"/>
  <c r="V78" i="2"/>
  <c r="W78" i="2"/>
  <c r="X78" i="2"/>
  <c r="V79" i="2"/>
  <c r="W79" i="2" s="1"/>
  <c r="X79" i="2" s="1"/>
  <c r="V80" i="2"/>
  <c r="W80" i="2" s="1"/>
  <c r="X80" i="2" s="1"/>
  <c r="V81" i="2"/>
  <c r="W81" i="2" s="1"/>
  <c r="X81" i="2" s="1"/>
  <c r="V69" i="2"/>
  <c r="W69" i="2" s="1"/>
  <c r="X69" i="2" s="1"/>
  <c r="V70" i="2"/>
  <c r="W70" i="2" s="1"/>
  <c r="X70" i="2" s="1"/>
  <c r="V71" i="2"/>
  <c r="W71" i="2" s="1"/>
  <c r="X71" i="2" s="1"/>
  <c r="V72" i="2"/>
  <c r="W72" i="2"/>
  <c r="X72" i="2" s="1"/>
  <c r="V73" i="2"/>
  <c r="W73" i="2"/>
  <c r="X73" i="2" s="1"/>
  <c r="V74" i="2"/>
  <c r="W74" i="2"/>
  <c r="X74" i="2"/>
  <c r="V62" i="2"/>
  <c r="W62" i="2" s="1"/>
  <c r="X62" i="2" s="1"/>
  <c r="V63" i="2"/>
  <c r="W63" i="2" s="1"/>
  <c r="X63" i="2" s="1"/>
  <c r="V64" i="2"/>
  <c r="W64" i="2" s="1"/>
  <c r="X64" i="2" s="1"/>
  <c r="V65" i="2"/>
  <c r="W65" i="2" s="1"/>
  <c r="X65" i="2" s="1"/>
  <c r="V66" i="2"/>
  <c r="W66" i="2" s="1"/>
  <c r="X66" i="2" s="1"/>
  <c r="V67" i="2"/>
  <c r="W67" i="2"/>
  <c r="X67" i="2" s="1"/>
  <c r="V55" i="2"/>
  <c r="W55" i="2"/>
  <c r="X55" i="2" s="1"/>
  <c r="V56" i="2"/>
  <c r="W56" i="2" s="1"/>
  <c r="X56" i="2" s="1"/>
  <c r="V57" i="2"/>
  <c r="W57" i="2" s="1"/>
  <c r="X57" i="2" s="1"/>
  <c r="V58" i="2"/>
  <c r="W58" i="2" s="1"/>
  <c r="X58" i="2" s="1"/>
  <c r="V59" i="2"/>
  <c r="W59" i="2" s="1"/>
  <c r="X59" i="2" s="1"/>
  <c r="V60" i="2"/>
  <c r="W60" i="2" s="1"/>
  <c r="X60" i="2" s="1"/>
  <c r="V48" i="2"/>
  <c r="W48" i="2" s="1"/>
  <c r="X48" i="2" s="1"/>
  <c r="V49" i="2"/>
  <c r="W49" i="2"/>
  <c r="X49" i="2" s="1"/>
  <c r="V50" i="2"/>
  <c r="W50" i="2" s="1"/>
  <c r="X50" i="2" s="1"/>
  <c r="V51" i="2"/>
  <c r="W51" i="2" s="1"/>
  <c r="X51" i="2" s="1"/>
  <c r="V52" i="2"/>
  <c r="W52" i="2" s="1"/>
  <c r="X52" i="2" s="1"/>
  <c r="V53" i="2"/>
  <c r="W53" i="2" s="1"/>
  <c r="X53" i="2" s="1"/>
  <c r="V41" i="2"/>
  <c r="W41" i="2"/>
  <c r="X41" i="2"/>
  <c r="V42" i="2"/>
  <c r="W42" i="2" s="1"/>
  <c r="X42" i="2" s="1"/>
  <c r="V43" i="2"/>
  <c r="W43" i="2" s="1"/>
  <c r="X43" i="2" s="1"/>
  <c r="V44" i="2"/>
  <c r="W44" i="2"/>
  <c r="X44" i="2" s="1"/>
  <c r="V45" i="2"/>
  <c r="W45" i="2" s="1"/>
  <c r="X45" i="2" s="1"/>
  <c r="V46" i="2"/>
  <c r="W46" i="2" s="1"/>
  <c r="X46" i="2" s="1"/>
  <c r="V34" i="2"/>
  <c r="W34" i="2" s="1"/>
  <c r="X34" i="2" s="1"/>
  <c r="V35" i="2"/>
  <c r="W35" i="2" s="1"/>
  <c r="X35" i="2" s="1"/>
  <c r="V36" i="2"/>
  <c r="W36" i="2" s="1"/>
  <c r="X36" i="2" s="1"/>
  <c r="V37" i="2"/>
  <c r="W37" i="2" s="1"/>
  <c r="X37" i="2" s="1"/>
  <c r="V38" i="2"/>
  <c r="W38" i="2" s="1"/>
  <c r="X38" i="2" s="1"/>
  <c r="V39" i="2"/>
  <c r="W39" i="2"/>
  <c r="X39" i="2" s="1"/>
  <c r="V27" i="2"/>
  <c r="W27" i="2" s="1"/>
  <c r="X27" i="2" s="1"/>
  <c r="V28" i="2"/>
  <c r="W28" i="2" s="1"/>
  <c r="X28" i="2" s="1"/>
  <c r="V29" i="2"/>
  <c r="W29" i="2" s="1"/>
  <c r="X29" i="2" s="1"/>
  <c r="V30" i="2"/>
  <c r="W30" i="2" s="1"/>
  <c r="X30" i="2" s="1"/>
  <c r="V31" i="2"/>
  <c r="W31" i="2" s="1"/>
  <c r="X31" i="2" s="1"/>
  <c r="V32" i="2"/>
  <c r="W32" i="2" s="1"/>
  <c r="X32" i="2" s="1"/>
  <c r="V20" i="2"/>
  <c r="W20" i="2" s="1"/>
  <c r="X20" i="2" s="1"/>
  <c r="V21" i="2"/>
  <c r="W21" i="2"/>
  <c r="X21" i="2" s="1"/>
  <c r="V22" i="2"/>
  <c r="W22" i="2" s="1"/>
  <c r="X22" i="2" s="1"/>
  <c r="V23" i="2"/>
  <c r="W23" i="2" s="1"/>
  <c r="X23" i="2" s="1"/>
  <c r="V24" i="2"/>
  <c r="W24" i="2" s="1"/>
  <c r="X24" i="2" s="1"/>
  <c r="V25" i="2"/>
  <c r="W25" i="2"/>
  <c r="X25" i="2" s="1"/>
  <c r="V13" i="2"/>
  <c r="W13" i="2" s="1"/>
  <c r="X13" i="2" s="1"/>
  <c r="V14" i="2"/>
  <c r="W14" i="2" s="1"/>
  <c r="X14" i="2" s="1"/>
  <c r="V15" i="2"/>
  <c r="W15" i="2" s="1"/>
  <c r="X15" i="2" s="1"/>
  <c r="V16" i="2"/>
  <c r="W16" i="2"/>
  <c r="X16" i="2" s="1"/>
  <c r="V17" i="2"/>
  <c r="W17" i="2" s="1"/>
  <c r="X17" i="2" s="1"/>
  <c r="V18" i="2"/>
  <c r="W18" i="2" s="1"/>
  <c r="X18" i="2" s="1"/>
  <c r="X6" i="2"/>
  <c r="V7" i="2"/>
  <c r="W7" i="2" s="1"/>
  <c r="X7" i="2" s="1"/>
  <c r="V8" i="2"/>
  <c r="W8" i="2" s="1"/>
  <c r="X8" i="2" s="1"/>
  <c r="V9" i="2"/>
  <c r="W9" i="2" s="1"/>
  <c r="X9" i="2" s="1"/>
  <c r="V10" i="2"/>
  <c r="W10" i="2" s="1"/>
  <c r="X10" i="2" s="1"/>
  <c r="V11" i="2"/>
  <c r="W11" i="2"/>
  <c r="X11" i="2" s="1"/>
  <c r="O81" i="2"/>
  <c r="Q81" i="2"/>
  <c r="R81" i="2" s="1"/>
  <c r="O76" i="2"/>
  <c r="O77" i="2"/>
  <c r="O78" i="2"/>
  <c r="Q78" i="2"/>
  <c r="R78" i="2" s="1"/>
  <c r="O79" i="2"/>
  <c r="P79" i="2" s="1"/>
  <c r="O80" i="2"/>
  <c r="H81" i="2"/>
  <c r="H80" i="2"/>
  <c r="H79" i="2"/>
  <c r="H78" i="2"/>
  <c r="H77" i="2"/>
  <c r="H76" i="2"/>
  <c r="O69" i="2"/>
  <c r="O70" i="2"/>
  <c r="O71" i="2"/>
  <c r="O72" i="2"/>
  <c r="Q72" i="2"/>
  <c r="R72" i="2" s="1"/>
  <c r="O73" i="2"/>
  <c r="O74" i="2"/>
  <c r="H74" i="2"/>
  <c r="H73" i="2"/>
  <c r="H72" i="2"/>
  <c r="H71" i="2"/>
  <c r="H70" i="2"/>
  <c r="H69" i="2"/>
  <c r="O62" i="2"/>
  <c r="O63" i="2"/>
  <c r="O64" i="2"/>
  <c r="O65" i="2"/>
  <c r="Q65" i="2" s="1"/>
  <c r="R65" i="2" s="1"/>
  <c r="O66" i="2"/>
  <c r="O67" i="2"/>
  <c r="H67" i="2"/>
  <c r="H66" i="2"/>
  <c r="H65" i="2"/>
  <c r="H64" i="2"/>
  <c r="H63" i="2"/>
  <c r="H62" i="2"/>
  <c r="O55" i="2"/>
  <c r="O56" i="2"/>
  <c r="O57" i="2"/>
  <c r="O58" i="2"/>
  <c r="P58" i="2" s="1"/>
  <c r="Q58" i="2"/>
  <c r="R58" i="2" s="1"/>
  <c r="O59" i="2"/>
  <c r="O60" i="2"/>
  <c r="H60" i="2"/>
  <c r="H59" i="2"/>
  <c r="H58" i="2"/>
  <c r="H57" i="2"/>
  <c r="H56" i="2"/>
  <c r="H55" i="2"/>
  <c r="O48" i="2"/>
  <c r="O49" i="2"/>
  <c r="O50" i="2"/>
  <c r="O51" i="2"/>
  <c r="P51" i="2" s="1"/>
  <c r="O52" i="2"/>
  <c r="O53" i="2"/>
  <c r="H48" i="2"/>
  <c r="H53" i="2"/>
  <c r="H52" i="2"/>
  <c r="H51" i="2"/>
  <c r="H50" i="2"/>
  <c r="H49" i="2"/>
  <c r="O41" i="2"/>
  <c r="O42" i="2"/>
  <c r="O43" i="2"/>
  <c r="P43" i="2" s="1"/>
  <c r="O44" i="2"/>
  <c r="O45" i="2"/>
  <c r="Q45" i="2"/>
  <c r="R45" i="2" s="1"/>
  <c r="O46" i="2"/>
  <c r="H46" i="2"/>
  <c r="H45" i="2"/>
  <c r="H44" i="2"/>
  <c r="H43" i="2"/>
  <c r="H42" i="2"/>
  <c r="H41" i="2"/>
  <c r="O34" i="2"/>
  <c r="O35" i="2"/>
  <c r="O36" i="2"/>
  <c r="O37" i="2"/>
  <c r="Q37" i="2"/>
  <c r="R37" i="2" s="1"/>
  <c r="O38" i="2"/>
  <c r="Q38" i="2"/>
  <c r="R38" i="2" s="1"/>
  <c r="O39" i="2"/>
  <c r="H39" i="2"/>
  <c r="H38" i="2"/>
  <c r="H37" i="2"/>
  <c r="H36" i="2"/>
  <c r="H35" i="2"/>
  <c r="H34" i="2"/>
  <c r="O27" i="2"/>
  <c r="O28" i="2"/>
  <c r="O29" i="2"/>
  <c r="O30" i="2"/>
  <c r="Q30" i="2"/>
  <c r="R30" i="2" s="1"/>
  <c r="O31" i="2"/>
  <c r="O32" i="2"/>
  <c r="H32" i="2"/>
  <c r="H31" i="2"/>
  <c r="H30" i="2"/>
  <c r="H29" i="2"/>
  <c r="H28" i="2"/>
  <c r="H27" i="2"/>
  <c r="H13" i="2"/>
  <c r="O13" i="2"/>
  <c r="Q13" i="2"/>
  <c r="R13" i="2" s="1"/>
  <c r="O14" i="2"/>
  <c r="O15" i="2"/>
  <c r="O16" i="2"/>
  <c r="O17" i="2"/>
  <c r="Q17" i="2"/>
  <c r="R17" i="2" s="1"/>
  <c r="O18" i="2"/>
  <c r="P18" i="2" s="1"/>
  <c r="O20" i="2"/>
  <c r="O21" i="2"/>
  <c r="O22" i="2"/>
  <c r="O23" i="2"/>
  <c r="Q23" i="2"/>
  <c r="R23" i="2" s="1"/>
  <c r="O24" i="2"/>
  <c r="O25" i="2"/>
  <c r="H25" i="2"/>
  <c r="H24" i="2"/>
  <c r="H23" i="2"/>
  <c r="H22" i="2"/>
  <c r="H21" i="2"/>
  <c r="H20" i="2"/>
  <c r="H18" i="2"/>
  <c r="H17" i="2"/>
  <c r="H16" i="2"/>
  <c r="H15" i="2"/>
  <c r="H14" i="2"/>
  <c r="V65" i="1"/>
  <c r="X65" i="1" s="1"/>
  <c r="Y65" i="1" s="1"/>
  <c r="V62" i="1"/>
  <c r="X62" i="1" s="1"/>
  <c r="Y62" i="1" s="1"/>
  <c r="V63" i="1"/>
  <c r="X63" i="1"/>
  <c r="Y63" i="1" s="1"/>
  <c r="V64" i="1"/>
  <c r="X64" i="1" s="1"/>
  <c r="Y64" i="1" s="1"/>
  <c r="V66" i="1"/>
  <c r="X66" i="1" s="1"/>
  <c r="Y66" i="1" s="1"/>
  <c r="V67" i="1"/>
  <c r="X67" i="1" s="1"/>
  <c r="Y67" i="1" s="1"/>
  <c r="V68" i="1"/>
  <c r="X68" i="1" s="1"/>
  <c r="Y68" i="1" s="1"/>
  <c r="V60" i="1"/>
  <c r="X60" i="1"/>
  <c r="Y60" i="1" s="1"/>
  <c r="V54" i="1"/>
  <c r="X54" i="1" s="1"/>
  <c r="Y54" i="1" s="1"/>
  <c r="V55" i="1"/>
  <c r="X55" i="1" s="1"/>
  <c r="Y55" i="1" s="1"/>
  <c r="V56" i="1"/>
  <c r="X56" i="1"/>
  <c r="Y56" i="1" s="1"/>
  <c r="V57" i="1"/>
  <c r="X57" i="1"/>
  <c r="Y57" i="1" s="1"/>
  <c r="V58" i="1"/>
  <c r="X58" i="1" s="1"/>
  <c r="Y58" i="1" s="1"/>
  <c r="V59" i="1"/>
  <c r="X59" i="1" s="1"/>
  <c r="Y59" i="1" s="1"/>
  <c r="V47" i="1"/>
  <c r="X47" i="1" s="1"/>
  <c r="Y47" i="1" s="1"/>
  <c r="V51" i="1"/>
  <c r="X51" i="1"/>
  <c r="Y51" i="1" s="1"/>
  <c r="V46" i="1"/>
  <c r="X46" i="1" s="1"/>
  <c r="Y46" i="1" s="1"/>
  <c r="V48" i="1"/>
  <c r="X48" i="1" s="1"/>
  <c r="Y48" i="1" s="1"/>
  <c r="V49" i="1"/>
  <c r="X49" i="1"/>
  <c r="Y49" i="1"/>
  <c r="V50" i="1"/>
  <c r="X50" i="1" s="1"/>
  <c r="Y50" i="1" s="1"/>
  <c r="V52" i="1"/>
  <c r="X52" i="1" s="1"/>
  <c r="Y52" i="1" s="1"/>
  <c r="V39" i="1"/>
  <c r="X39" i="1" s="1"/>
  <c r="Y39" i="1" s="1"/>
  <c r="V40" i="1"/>
  <c r="X40" i="1"/>
  <c r="Y40" i="1" s="1"/>
  <c r="V43" i="1"/>
  <c r="X43" i="1" s="1"/>
  <c r="Y43" i="1" s="1"/>
  <c r="V38" i="1"/>
  <c r="X38" i="1" s="1"/>
  <c r="Y38" i="1" s="1"/>
  <c r="V41" i="1"/>
  <c r="X41" i="1" s="1"/>
  <c r="Y41" i="1" s="1"/>
  <c r="V42" i="1"/>
  <c r="X42" i="1"/>
  <c r="Y42" i="1" s="1"/>
  <c r="V32" i="1"/>
  <c r="X32" i="1" s="1"/>
  <c r="Y32" i="1" s="1"/>
  <c r="V36" i="1"/>
  <c r="X36" i="1"/>
  <c r="Y36" i="1" s="1"/>
  <c r="V30" i="1"/>
  <c r="X30" i="1" s="1"/>
  <c r="Y30" i="1" s="1"/>
  <c r="V31" i="1"/>
  <c r="X31" i="1"/>
  <c r="Y31" i="1" s="1"/>
  <c r="V33" i="1"/>
  <c r="X33" i="1" s="1"/>
  <c r="Y33" i="1" s="1"/>
  <c r="V34" i="1"/>
  <c r="X34" i="1" s="1"/>
  <c r="Y34" i="1" s="1"/>
  <c r="V35" i="1"/>
  <c r="X35" i="1" s="1"/>
  <c r="Y35" i="1" s="1"/>
  <c r="V23" i="1"/>
  <c r="X23" i="1"/>
  <c r="Y23" i="1" s="1"/>
  <c r="V27" i="1"/>
  <c r="X27" i="1" s="1"/>
  <c r="Y27" i="1" s="1"/>
  <c r="V22" i="1"/>
  <c r="X22" i="1" s="1"/>
  <c r="Y22" i="1" s="1"/>
  <c r="V24" i="1"/>
  <c r="X24" i="1" s="1"/>
  <c r="Y24" i="1" s="1"/>
  <c r="V25" i="1"/>
  <c r="X25" i="1"/>
  <c r="Y25" i="1" s="1"/>
  <c r="V26" i="1"/>
  <c r="X26" i="1" s="1"/>
  <c r="Y26" i="1" s="1"/>
  <c r="V28" i="1"/>
  <c r="X28" i="1" s="1"/>
  <c r="Y28" i="1" s="1"/>
  <c r="V8" i="1"/>
  <c r="X8" i="1" s="1"/>
  <c r="Y8" i="1" s="1"/>
  <c r="V12" i="1"/>
  <c r="X12" i="1"/>
  <c r="Y12" i="1" s="1"/>
  <c r="V7" i="1"/>
  <c r="X7" i="1" s="1"/>
  <c r="Y7" i="1" s="1"/>
  <c r="V9" i="1"/>
  <c r="X9" i="1"/>
  <c r="Y9" i="1" s="1"/>
  <c r="V10" i="1"/>
  <c r="X10" i="1" s="1"/>
  <c r="Y10" i="1" s="1"/>
  <c r="V11" i="1"/>
  <c r="X11" i="1"/>
  <c r="Y11" i="1" s="1"/>
  <c r="V6" i="1"/>
  <c r="X6" i="1" s="1"/>
  <c r="Y6" i="1" s="1"/>
  <c r="O7" i="2"/>
  <c r="Q7" i="2" s="1"/>
  <c r="R7" i="2" s="1"/>
  <c r="O8" i="2"/>
  <c r="O9" i="2"/>
  <c r="Q9" i="2"/>
  <c r="R9" i="2" s="1"/>
  <c r="O10" i="2"/>
  <c r="O11" i="2"/>
  <c r="Q11" i="2" s="1"/>
  <c r="R11" i="2" s="1"/>
  <c r="O6" i="2"/>
  <c r="O62" i="1"/>
  <c r="Q62" i="1"/>
  <c r="R62" i="1" s="1"/>
  <c r="O64" i="1"/>
  <c r="Q64" i="1" s="1"/>
  <c r="R64" i="1" s="1"/>
  <c r="O66" i="1"/>
  <c r="Q66" i="1" s="1"/>
  <c r="R66" i="1" s="1"/>
  <c r="O68" i="1"/>
  <c r="Q68" i="1" s="1"/>
  <c r="R68" i="1" s="1"/>
  <c r="O63" i="1"/>
  <c r="Q63" i="1"/>
  <c r="R63" i="1" s="1"/>
  <c r="O65" i="1"/>
  <c r="Q65" i="1" s="1"/>
  <c r="R65" i="1" s="1"/>
  <c r="O67" i="1"/>
  <c r="Q67" i="1"/>
  <c r="R67" i="1" s="1"/>
  <c r="O57" i="1"/>
  <c r="Q57" i="1" s="1"/>
  <c r="R57" i="1" s="1"/>
  <c r="O55" i="1"/>
  <c r="Q55" i="1"/>
  <c r="R55" i="1" s="1"/>
  <c r="O59" i="1"/>
  <c r="Q59" i="1" s="1"/>
  <c r="R59" i="1" s="1"/>
  <c r="O54" i="1"/>
  <c r="Q54" i="1" s="1"/>
  <c r="R54" i="1" s="1"/>
  <c r="O56" i="1"/>
  <c r="Q56" i="1" s="1"/>
  <c r="R56" i="1" s="1"/>
  <c r="O58" i="1"/>
  <c r="Q58" i="1"/>
  <c r="R58" i="1" s="1"/>
  <c r="O60" i="1"/>
  <c r="Q60" i="1" s="1"/>
  <c r="R60" i="1" s="1"/>
  <c r="O15" i="1"/>
  <c r="Q15" i="1" s="1"/>
  <c r="R15" i="1" s="1"/>
  <c r="O19" i="1"/>
  <c r="Q19" i="1" s="1"/>
  <c r="R19" i="1" s="1"/>
  <c r="O24" i="1"/>
  <c r="Q24" i="1"/>
  <c r="R24" i="1" s="1"/>
  <c r="O28" i="1"/>
  <c r="Q28" i="1" s="1"/>
  <c r="R28" i="1" s="1"/>
  <c r="O33" i="1"/>
  <c r="Q33" i="1" s="1"/>
  <c r="R33" i="1" s="1"/>
  <c r="O38" i="1"/>
  <c r="Q38" i="1" s="1"/>
  <c r="R38" i="1" s="1"/>
  <c r="O42" i="1"/>
  <c r="Q42" i="1"/>
  <c r="R42" i="1" s="1"/>
  <c r="O48" i="1"/>
  <c r="Q48" i="1" s="1"/>
  <c r="R48" i="1" s="1"/>
  <c r="O52" i="1"/>
  <c r="Q52" i="1"/>
  <c r="R52" i="1" s="1"/>
  <c r="O14" i="1"/>
  <c r="Q14" i="1" s="1"/>
  <c r="R14" i="1" s="1"/>
  <c r="O16" i="1"/>
  <c r="Q16" i="1"/>
  <c r="R16" i="1" s="1"/>
  <c r="O17" i="1"/>
  <c r="Q17" i="1" s="1"/>
  <c r="R17" i="1" s="1"/>
  <c r="O18" i="1"/>
  <c r="Q18" i="1" s="1"/>
  <c r="R18" i="1" s="1"/>
  <c r="O20" i="1"/>
  <c r="Q20" i="1" s="1"/>
  <c r="R20" i="1" s="1"/>
  <c r="O22" i="1"/>
  <c r="Q22" i="1"/>
  <c r="R22" i="1" s="1"/>
  <c r="O23" i="1"/>
  <c r="Q23" i="1" s="1"/>
  <c r="R23" i="1" s="1"/>
  <c r="O25" i="1"/>
  <c r="Q25" i="1" s="1"/>
  <c r="R25" i="1" s="1"/>
  <c r="O26" i="1"/>
  <c r="Q26" i="1" s="1"/>
  <c r="R26" i="1" s="1"/>
  <c r="O27" i="1"/>
  <c r="Q27" i="1"/>
  <c r="R27" i="1" s="1"/>
  <c r="O30" i="1"/>
  <c r="P30" i="1" s="1"/>
  <c r="O31" i="1"/>
  <c r="Q31" i="1" s="1"/>
  <c r="R31" i="1" s="1"/>
  <c r="O32" i="1"/>
  <c r="O34" i="1"/>
  <c r="Q34" i="1"/>
  <c r="R34" i="1" s="1"/>
  <c r="O35" i="1"/>
  <c r="Q35" i="1" s="1"/>
  <c r="R35" i="1" s="1"/>
  <c r="O36" i="1"/>
  <c r="Q36" i="1"/>
  <c r="R36" i="1" s="1"/>
  <c r="O39" i="1"/>
  <c r="P39" i="1" s="1"/>
  <c r="O40" i="1"/>
  <c r="Q40" i="1"/>
  <c r="R40" i="1" s="1"/>
  <c r="O41" i="1"/>
  <c r="O43" i="1"/>
  <c r="Q43" i="1" s="1"/>
  <c r="R43" i="1" s="1"/>
  <c r="O46" i="1"/>
  <c r="Q46" i="1" s="1"/>
  <c r="R46" i="1" s="1"/>
  <c r="O47" i="1"/>
  <c r="Q47" i="1"/>
  <c r="R47" i="1" s="1"/>
  <c r="O49" i="1"/>
  <c r="O50" i="1"/>
  <c r="Q50" i="1" s="1"/>
  <c r="R50" i="1" s="1"/>
  <c r="O51" i="1"/>
  <c r="P51" i="1" s="1"/>
  <c r="O7" i="1"/>
  <c r="Q7" i="1"/>
  <c r="R7" i="1" s="1"/>
  <c r="O8" i="1"/>
  <c r="P8" i="1" s="1"/>
  <c r="O9" i="1"/>
  <c r="Q9" i="1" s="1"/>
  <c r="R9" i="1" s="1"/>
  <c r="O10" i="1"/>
  <c r="O11" i="1"/>
  <c r="Q11" i="1"/>
  <c r="R11" i="1" s="1"/>
  <c r="O12" i="1"/>
  <c r="H36" i="1"/>
  <c r="H35" i="1"/>
  <c r="H34" i="1"/>
  <c r="H33" i="1"/>
  <c r="H32" i="1"/>
  <c r="H31" i="1"/>
  <c r="H30" i="1"/>
  <c r="H52" i="1"/>
  <c r="H51" i="1"/>
  <c r="H50" i="1"/>
  <c r="H49" i="1"/>
  <c r="H48" i="1"/>
  <c r="H47" i="1"/>
  <c r="H46" i="1"/>
  <c r="Q6" i="1"/>
  <c r="R6" i="1" s="1"/>
  <c r="H11" i="2"/>
  <c r="H10" i="2"/>
  <c r="H9" i="2"/>
  <c r="H8" i="2"/>
  <c r="H7" i="2"/>
  <c r="H6" i="2"/>
  <c r="H68" i="1"/>
  <c r="H67" i="1"/>
  <c r="H66" i="1"/>
  <c r="H65" i="1"/>
  <c r="H64" i="1"/>
  <c r="H63" i="1"/>
  <c r="H62" i="1"/>
  <c r="H60" i="1"/>
  <c r="H59" i="1"/>
  <c r="H58" i="1"/>
  <c r="H57" i="1"/>
  <c r="H56" i="1"/>
  <c r="H55" i="1"/>
  <c r="H54" i="1"/>
  <c r="H43" i="1"/>
  <c r="H42" i="1"/>
  <c r="H41" i="1"/>
  <c r="H40" i="1"/>
  <c r="H39" i="1"/>
  <c r="H38" i="1"/>
  <c r="H28" i="1"/>
  <c r="H27" i="1"/>
  <c r="H26" i="1"/>
  <c r="H25" i="1"/>
  <c r="H24" i="1"/>
  <c r="H23" i="1"/>
  <c r="H22" i="1"/>
  <c r="H20" i="1"/>
  <c r="H19" i="1"/>
  <c r="H18" i="1"/>
  <c r="H17" i="1"/>
  <c r="H16" i="1"/>
  <c r="H15" i="1"/>
  <c r="H14" i="1"/>
  <c r="H12" i="1"/>
  <c r="H11" i="1"/>
  <c r="H10" i="1"/>
  <c r="H9" i="1"/>
  <c r="H8" i="1"/>
  <c r="H7" i="1"/>
  <c r="H6" i="1"/>
  <c r="Q31" i="2" l="1"/>
  <c r="R31" i="2" s="1"/>
  <c r="P31" i="2"/>
  <c r="P9" i="2"/>
  <c r="Q24" i="2"/>
  <c r="R24" i="2" s="1"/>
  <c r="P24" i="2"/>
  <c r="P37" i="2"/>
  <c r="Q42" i="2"/>
  <c r="R42" i="2" s="1"/>
  <c r="P42" i="2"/>
  <c r="Q53" i="2"/>
  <c r="R53" i="2" s="1"/>
  <c r="P53" i="2"/>
  <c r="Q62" i="2"/>
  <c r="R62" i="2" s="1"/>
  <c r="P62" i="2"/>
  <c r="Q73" i="2"/>
  <c r="R73" i="2" s="1"/>
  <c r="P73" i="2"/>
  <c r="Q8" i="2"/>
  <c r="R8" i="2" s="1"/>
  <c r="P8" i="2"/>
  <c r="P17" i="2"/>
  <c r="P30" i="2"/>
  <c r="Q36" i="2"/>
  <c r="R36" i="2" s="1"/>
  <c r="P36" i="2"/>
  <c r="Q41" i="2"/>
  <c r="R41" i="2" s="1"/>
  <c r="P41" i="2"/>
  <c r="Q52" i="2"/>
  <c r="R52" i="2" s="1"/>
  <c r="P52" i="2"/>
  <c r="Q57" i="2"/>
  <c r="R57" i="2" s="1"/>
  <c r="P57" i="2"/>
  <c r="P78" i="2"/>
  <c r="Q63" i="2"/>
  <c r="R63" i="2" s="1"/>
  <c r="P63" i="2"/>
  <c r="P12" i="1"/>
  <c r="P23" i="2"/>
  <c r="Q16" i="2"/>
  <c r="R16" i="2" s="1"/>
  <c r="P16" i="2"/>
  <c r="Q29" i="2"/>
  <c r="R29" i="2" s="1"/>
  <c r="P29" i="2"/>
  <c r="Q35" i="2"/>
  <c r="R35" i="2" s="1"/>
  <c r="P35" i="2"/>
  <c r="Q46" i="2"/>
  <c r="R46" i="2" s="1"/>
  <c r="P46" i="2"/>
  <c r="Q51" i="2"/>
  <c r="R51" i="2" s="1"/>
  <c r="Q56" i="2"/>
  <c r="R56" i="2" s="1"/>
  <c r="P56" i="2"/>
  <c r="Q67" i="2"/>
  <c r="R67" i="2" s="1"/>
  <c r="P67" i="2"/>
  <c r="P72" i="2"/>
  <c r="Q77" i="2"/>
  <c r="R77" i="2" s="1"/>
  <c r="P77" i="2"/>
  <c r="Q6" i="2"/>
  <c r="R6" i="2" s="1"/>
  <c r="P7" i="2"/>
  <c r="Q22" i="2"/>
  <c r="R22" i="2" s="1"/>
  <c r="P22" i="2"/>
  <c r="Q15" i="2"/>
  <c r="R15" i="2" s="1"/>
  <c r="P15" i="2"/>
  <c r="Q28" i="2"/>
  <c r="R28" i="2" s="1"/>
  <c r="P28" i="2"/>
  <c r="Q39" i="2"/>
  <c r="R39" i="2" s="1"/>
  <c r="P39" i="2"/>
  <c r="Q34" i="2"/>
  <c r="R34" i="2" s="1"/>
  <c r="P34" i="2"/>
  <c r="Q55" i="2"/>
  <c r="R55" i="2" s="1"/>
  <c r="P55" i="2"/>
  <c r="Q66" i="2"/>
  <c r="R66" i="2" s="1"/>
  <c r="P66" i="2"/>
  <c r="Q71" i="2"/>
  <c r="R71" i="2" s="1"/>
  <c r="P71" i="2"/>
  <c r="Q76" i="2"/>
  <c r="R76" i="2" s="1"/>
  <c r="P76" i="2"/>
  <c r="P41" i="1"/>
  <c r="Q21" i="2"/>
  <c r="R21" i="2" s="1"/>
  <c r="P21" i="2"/>
  <c r="Q14" i="2"/>
  <c r="R14" i="2" s="1"/>
  <c r="P14" i="2"/>
  <c r="Q27" i="2"/>
  <c r="R27" i="2" s="1"/>
  <c r="P27" i="2"/>
  <c r="P45" i="2"/>
  <c r="Q50" i="2"/>
  <c r="R50" i="2" s="1"/>
  <c r="P50" i="2"/>
  <c r="Q70" i="2"/>
  <c r="R70" i="2" s="1"/>
  <c r="P70" i="2"/>
  <c r="Q80" i="2"/>
  <c r="R80" i="2" s="1"/>
  <c r="P80" i="2"/>
  <c r="P10" i="1"/>
  <c r="P32" i="1"/>
  <c r="P11" i="2"/>
  <c r="Q20" i="2"/>
  <c r="R20" i="2" s="1"/>
  <c r="P20" i="2"/>
  <c r="Q44" i="2"/>
  <c r="R44" i="2" s="1"/>
  <c r="P44" i="2"/>
  <c r="Q49" i="2"/>
  <c r="R49" i="2" s="1"/>
  <c r="P49" i="2"/>
  <c r="Q60" i="2"/>
  <c r="R60" i="2" s="1"/>
  <c r="P60" i="2"/>
  <c r="P65" i="2"/>
  <c r="Q69" i="2"/>
  <c r="R69" i="2" s="1"/>
  <c r="P69" i="2"/>
  <c r="Q25" i="2"/>
  <c r="R25" i="2" s="1"/>
  <c r="P25" i="2"/>
  <c r="Q74" i="2"/>
  <c r="R74" i="2" s="1"/>
  <c r="P74" i="2"/>
  <c r="P49" i="1"/>
  <c r="Q10" i="2"/>
  <c r="R10" i="2" s="1"/>
  <c r="P10" i="2"/>
  <c r="Q18" i="2"/>
  <c r="R18" i="2" s="1"/>
  <c r="P13" i="2"/>
  <c r="Q32" i="2"/>
  <c r="R32" i="2" s="1"/>
  <c r="P32" i="2"/>
  <c r="P38" i="2"/>
  <c r="Q43" i="2"/>
  <c r="R43" i="2" s="1"/>
  <c r="Q48" i="2"/>
  <c r="R48" i="2" s="1"/>
  <c r="P48" i="2"/>
  <c r="Q59" i="2"/>
  <c r="R59" i="2" s="1"/>
  <c r="P59" i="2"/>
  <c r="Q64" i="2"/>
  <c r="R64" i="2" s="1"/>
  <c r="P64" i="2"/>
  <c r="Q79" i="2"/>
  <c r="R79" i="2" s="1"/>
  <c r="P81" i="2"/>
  <c r="P6" i="1"/>
  <c r="Q12" i="1"/>
  <c r="R12" i="1" s="1"/>
  <c r="P11" i="1"/>
  <c r="Q8" i="1"/>
  <c r="R8" i="1" s="1"/>
  <c r="P7" i="1"/>
  <c r="Q49" i="1"/>
  <c r="R49" i="1" s="1"/>
  <c r="P47" i="1"/>
  <c r="Q41" i="1"/>
  <c r="R41" i="1" s="1"/>
  <c r="P40" i="1"/>
  <c r="P34" i="1"/>
  <c r="Q30" i="1"/>
  <c r="R30" i="1" s="1"/>
  <c r="P27" i="1"/>
  <c r="P22" i="1"/>
  <c r="P16" i="1"/>
  <c r="P42" i="1"/>
  <c r="P24" i="1"/>
  <c r="P58" i="1"/>
  <c r="P55" i="1"/>
  <c r="P63" i="1"/>
  <c r="P62" i="1"/>
  <c r="P35" i="1"/>
  <c r="P23" i="1"/>
  <c r="P17" i="1"/>
  <c r="P48" i="1"/>
  <c r="P28" i="1"/>
  <c r="P60" i="1"/>
  <c r="P59" i="1"/>
  <c r="P65" i="1"/>
  <c r="P64" i="1"/>
  <c r="Q10" i="1"/>
  <c r="R10" i="1" s="1"/>
  <c r="P9" i="1"/>
  <c r="Q51" i="1"/>
  <c r="R51" i="1" s="1"/>
  <c r="P50" i="1"/>
  <c r="P43" i="1"/>
  <c r="Q39" i="1"/>
  <c r="R39" i="1" s="1"/>
  <c r="P36" i="1"/>
  <c r="Q32" i="1"/>
  <c r="R32" i="1" s="1"/>
  <c r="P31" i="1"/>
  <c r="P25" i="1"/>
  <c r="P18" i="1"/>
  <c r="P52" i="1"/>
  <c r="P33" i="1"/>
  <c r="P15" i="1"/>
  <c r="P54" i="1"/>
  <c r="P67" i="1"/>
  <c r="P66" i="1"/>
  <c r="P46" i="1"/>
  <c r="P26" i="1"/>
  <c r="P20" i="1"/>
  <c r="P14" i="1"/>
  <c r="P38" i="1"/>
  <c r="P19" i="1"/>
  <c r="P56" i="1"/>
  <c r="P57" i="1"/>
  <c r="P68" i="1"/>
</calcChain>
</file>

<file path=xl/sharedStrings.xml><?xml version="1.0" encoding="utf-8"?>
<sst xmlns="http://schemas.openxmlformats.org/spreadsheetml/2006/main" count="415" uniqueCount="168">
  <si>
    <t>№</t>
  </si>
  <si>
    <t>Lable</t>
  </si>
  <si>
    <t>weight tube</t>
  </si>
  <si>
    <t>weight with sample</t>
  </si>
  <si>
    <t>weight sample</t>
  </si>
  <si>
    <t>1b</t>
  </si>
  <si>
    <t>C-81-KS</t>
  </si>
  <si>
    <t>2b</t>
  </si>
  <si>
    <t>3b</t>
  </si>
  <si>
    <t>4b</t>
  </si>
  <si>
    <t>5b</t>
  </si>
  <si>
    <t>6b</t>
  </si>
  <si>
    <t>7b</t>
  </si>
  <si>
    <t>8b</t>
  </si>
  <si>
    <t>C-81-K1</t>
  </si>
  <si>
    <t>9b</t>
  </si>
  <si>
    <t>10b</t>
  </si>
  <si>
    <t>11b</t>
  </si>
  <si>
    <t>12b</t>
  </si>
  <si>
    <t>13b</t>
  </si>
  <si>
    <t>14b</t>
  </si>
  <si>
    <t>15b</t>
  </si>
  <si>
    <t>C-81-12,4</t>
  </si>
  <si>
    <t>16b</t>
  </si>
  <si>
    <t>17b</t>
  </si>
  <si>
    <t>18b</t>
  </si>
  <si>
    <t>19b</t>
  </si>
  <si>
    <t>20b</t>
  </si>
  <si>
    <t>21b</t>
  </si>
  <si>
    <t>22b</t>
  </si>
  <si>
    <t>C-81-23,6</t>
  </si>
  <si>
    <t>23b</t>
  </si>
  <si>
    <t>24b</t>
  </si>
  <si>
    <t>25b</t>
  </si>
  <si>
    <t>26b</t>
  </si>
  <si>
    <t>27b</t>
  </si>
  <si>
    <t>28b</t>
  </si>
  <si>
    <t>29b</t>
  </si>
  <si>
    <t>C-81-18,8</t>
  </si>
  <si>
    <t>30b</t>
  </si>
  <si>
    <t>31b</t>
  </si>
  <si>
    <t>32b</t>
  </si>
  <si>
    <t>33b</t>
  </si>
  <si>
    <t>34b</t>
  </si>
  <si>
    <t>36b</t>
  </si>
  <si>
    <t>C-81-K-23,6</t>
  </si>
  <si>
    <t>37b</t>
  </si>
  <si>
    <t>38b</t>
  </si>
  <si>
    <t>39b</t>
  </si>
  <si>
    <t>40b</t>
  </si>
  <si>
    <t>41b</t>
  </si>
  <si>
    <t>42b</t>
  </si>
  <si>
    <t xml:space="preserve">Isolation of RNA </t>
  </si>
  <si>
    <t>Data</t>
  </si>
  <si>
    <t xml:space="preserve">Concentration </t>
  </si>
  <si>
    <t>Homogenisation and aliquot of sample</t>
  </si>
  <si>
    <t xml:space="preserve">Date </t>
  </si>
  <si>
    <t>43b</t>
  </si>
  <si>
    <t>С-81-K-18,8</t>
  </si>
  <si>
    <t>44b</t>
  </si>
  <si>
    <t>45b</t>
  </si>
  <si>
    <t>46b</t>
  </si>
  <si>
    <t>47b</t>
  </si>
  <si>
    <t>48b</t>
  </si>
  <si>
    <t>49b</t>
  </si>
  <si>
    <t>50b</t>
  </si>
  <si>
    <t>C-81-K-12,4</t>
  </si>
  <si>
    <t>51b</t>
  </si>
  <si>
    <t>52b</t>
  </si>
  <si>
    <t>53b</t>
  </si>
  <si>
    <t>54b</t>
  </si>
  <si>
    <t>55b</t>
  </si>
  <si>
    <t>56b</t>
  </si>
  <si>
    <t>75b</t>
  </si>
  <si>
    <t>Vr-80-12,4</t>
  </si>
  <si>
    <t>76b</t>
  </si>
  <si>
    <t>77b</t>
  </si>
  <si>
    <t>78b</t>
  </si>
  <si>
    <t>79b</t>
  </si>
  <si>
    <t>80b</t>
  </si>
  <si>
    <t>mikro g RNA</t>
  </si>
  <si>
    <t>H2O</t>
  </si>
  <si>
    <t>mean value</t>
  </si>
  <si>
    <t>mean value of conc</t>
  </si>
  <si>
    <t>Concentration ng/µl</t>
  </si>
  <si>
    <t>Concentration of RNA after DNAse digestion</t>
  </si>
  <si>
    <t>Vr-80-23,6</t>
  </si>
  <si>
    <t>Vr-80-K23,6</t>
  </si>
  <si>
    <t>T17.11.2014</t>
  </si>
  <si>
    <t>P19.11.14</t>
  </si>
  <si>
    <t>P19.11.2014</t>
  </si>
  <si>
    <t>81b</t>
  </si>
  <si>
    <t>Vr-80-K12,4</t>
  </si>
  <si>
    <t>P18.11.2014</t>
  </si>
  <si>
    <t>82b</t>
  </si>
  <si>
    <t>83b</t>
  </si>
  <si>
    <t>84b</t>
  </si>
  <si>
    <t>85b</t>
  </si>
  <si>
    <t>86b</t>
  </si>
  <si>
    <t>57b</t>
  </si>
  <si>
    <t>Vr-80-18,8</t>
  </si>
  <si>
    <t>58b</t>
  </si>
  <si>
    <t>59b</t>
  </si>
  <si>
    <t>60b</t>
  </si>
  <si>
    <t>61b</t>
  </si>
  <si>
    <t>62b</t>
  </si>
  <si>
    <t>63b</t>
  </si>
  <si>
    <t>Vr-80-K18,8</t>
  </si>
  <si>
    <t>64b</t>
  </si>
  <si>
    <t>65b</t>
  </si>
  <si>
    <t>66b</t>
  </si>
  <si>
    <t>67b</t>
  </si>
  <si>
    <t>68b</t>
  </si>
  <si>
    <t>87b</t>
  </si>
  <si>
    <t>Vr-80-KS</t>
  </si>
  <si>
    <t>88b</t>
  </si>
  <si>
    <t>89b</t>
  </si>
  <si>
    <t>90b</t>
  </si>
  <si>
    <t>91b</t>
  </si>
  <si>
    <t>92b</t>
  </si>
  <si>
    <t>93b</t>
  </si>
  <si>
    <t>Vr-80-9,2</t>
  </si>
  <si>
    <t>94b</t>
  </si>
  <si>
    <t>95b</t>
  </si>
  <si>
    <t>96b</t>
  </si>
  <si>
    <t>97b</t>
  </si>
  <si>
    <t>98b</t>
  </si>
  <si>
    <t>123b</t>
  </si>
  <si>
    <t>Vr-80-K9,2</t>
  </si>
  <si>
    <t>124b</t>
  </si>
  <si>
    <t>125b</t>
  </si>
  <si>
    <t>126b</t>
  </si>
  <si>
    <t>127b</t>
  </si>
  <si>
    <t>128b</t>
  </si>
  <si>
    <t>69b</t>
  </si>
  <si>
    <t>Vr-80-15,6</t>
  </si>
  <si>
    <t>70b</t>
  </si>
  <si>
    <t>71b</t>
  </si>
  <si>
    <t>72b</t>
  </si>
  <si>
    <t>73b</t>
  </si>
  <si>
    <t>P18.11.14</t>
  </si>
  <si>
    <t>74b</t>
  </si>
  <si>
    <t>99b</t>
  </si>
  <si>
    <t>Vr-80-22</t>
  </si>
  <si>
    <t>100b</t>
  </si>
  <si>
    <t>101b</t>
  </si>
  <si>
    <t>102b</t>
  </si>
  <si>
    <t>103b</t>
  </si>
  <si>
    <t>104b</t>
  </si>
  <si>
    <t>105b</t>
  </si>
  <si>
    <t>106b</t>
  </si>
  <si>
    <t>107b</t>
  </si>
  <si>
    <t>108b</t>
  </si>
  <si>
    <t>109b</t>
  </si>
  <si>
    <t>110b</t>
  </si>
  <si>
    <t>111b</t>
  </si>
  <si>
    <t>112b</t>
  </si>
  <si>
    <t>113b</t>
  </si>
  <si>
    <t>114b</t>
  </si>
  <si>
    <t>115b</t>
  </si>
  <si>
    <t>116b</t>
  </si>
  <si>
    <t>Volume (µl)</t>
  </si>
  <si>
    <t>µgRNA/mg animal</t>
  </si>
  <si>
    <r>
      <t>Acclimation t</t>
    </r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</rPr>
      <t>C</t>
    </r>
  </si>
  <si>
    <t xml:space="preserve">Treatment </t>
  </si>
  <si>
    <t xml:space="preserve">Concentration of RNA </t>
  </si>
  <si>
    <t>after DNAse digestion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</si>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</sst>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1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/>
    <xf numFmtId="14" fontId="2" fillId="0" borderId="0" xfId="0" applyNumberFormat="1" applyFont="1" applyBorder="1" applyAlignment="1">
      <alignment horizontal="right"/>
    </xf>
    <xf numFmtId="0" fontId="0" fillId="0" borderId="0" xfId="0" applyFill="1" applyBorder="1"/>
    <xf numFmtId="2" fontId="0" fillId="0" borderId="0" xfId="0" applyNumberFormat="1"/>
    <xf numFmtId="14" fontId="2" fillId="0" borderId="0" xfId="0" applyNumberFormat="1" applyFont="1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0" fontId="2" fillId="0" borderId="0" xfId="0" applyFont="1" applyFill="1"/>
    <xf numFmtId="0" fontId="0" fillId="2" borderId="0" xfId="0" applyFill="1" applyAlignment="1">
      <alignment horizontal="right"/>
    </xf>
    <xf numFmtId="14" fontId="2" fillId="0" borderId="1" xfId="0" applyNumberFormat="1" applyFont="1" applyBorder="1"/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4" fontId="2" fillId="0" borderId="0" xfId="0" applyNumberFormat="1" applyFont="1" applyBorder="1"/>
    <xf numFmtId="0" fontId="0" fillId="0" borderId="0" xfId="0" applyBorder="1"/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Font="1"/>
    <xf numFmtId="1" fontId="0" fillId="4" borderId="0" xfId="0" applyNumberFormat="1" applyFont="1" applyFill="1"/>
    <xf numFmtId="1" fontId="0" fillId="2" borderId="0" xfId="0" applyNumberFormat="1" applyFont="1" applyFill="1"/>
    <xf numFmtId="1" fontId="0" fillId="0" borderId="0" xfId="0" applyNumberFormat="1" applyFont="1" applyFill="1"/>
    <xf numFmtId="0" fontId="1" fillId="0" borderId="0" xfId="0" applyNumberFormat="1" applyFont="1"/>
    <xf numFmtId="0" fontId="0" fillId="0" borderId="0" xfId="0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Fill="1" applyBorder="1" applyAlignment="1">
      <alignment horizontal="center"/>
    </xf>
    <xf numFmtId="2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84"/>
  <sheetViews>
    <sheetView topLeftCell="C1" workbookViewId="0">
      <selection activeCell="E7" sqref="E7"/>
    </sheetView>
  </sheetViews>
  <sheetFormatPr defaultColWidth="8.88671875" defaultRowHeight="14.4" x14ac:dyDescent="0.3"/>
  <cols>
    <col min="1" max="1" width="11.6640625" customWidth="1"/>
    <col min="3" max="3" width="10.88671875" customWidth="1"/>
    <col min="4" max="4" width="16.6640625" customWidth="1"/>
    <col min="5" max="5" width="13" customWidth="1"/>
    <col min="6" max="6" width="13.44140625" customWidth="1"/>
    <col min="7" max="7" width="17.6640625" customWidth="1"/>
    <col min="8" max="8" width="15.44140625" customWidth="1"/>
    <col min="11" max="11" width="10.109375" bestFit="1" customWidth="1"/>
    <col min="12" max="12" width="13.44140625" style="24" customWidth="1"/>
    <col min="13" max="13" width="17.44140625" customWidth="1"/>
    <col min="14" max="15" width="18.88671875" customWidth="1"/>
    <col min="16" max="16" width="22.44140625" customWidth="1"/>
    <col min="17" max="17" width="12" bestFit="1" customWidth="1"/>
    <col min="22" max="22" width="17.33203125" customWidth="1"/>
    <col min="23" max="23" width="0.109375" hidden="1" customWidth="1"/>
    <col min="24" max="24" width="13.88671875" customWidth="1"/>
  </cols>
  <sheetData>
    <row r="2" spans="1:25" x14ac:dyDescent="0.3">
      <c r="G2" s="5" t="s">
        <v>55</v>
      </c>
      <c r="H2" s="5"/>
      <c r="K2" s="6" t="s">
        <v>52</v>
      </c>
      <c r="L2" s="25"/>
      <c r="M2" s="6"/>
    </row>
    <row r="3" spans="1:25" x14ac:dyDescent="0.3">
      <c r="T3" s="5" t="s">
        <v>85</v>
      </c>
      <c r="U3" s="5"/>
      <c r="V3" s="5"/>
      <c r="W3" s="5"/>
      <c r="X3" s="5"/>
    </row>
    <row r="4" spans="1:25" x14ac:dyDescent="0.3">
      <c r="A4" s="1" t="s">
        <v>56</v>
      </c>
      <c r="B4" s="1" t="s">
        <v>0</v>
      </c>
      <c r="C4" s="1" t="s">
        <v>1</v>
      </c>
      <c r="D4" s="1" t="s">
        <v>163</v>
      </c>
      <c r="E4" s="1" t="s">
        <v>164</v>
      </c>
      <c r="F4" s="1" t="s">
        <v>2</v>
      </c>
      <c r="G4" s="1" t="s">
        <v>3</v>
      </c>
      <c r="H4" s="1" t="s">
        <v>4</v>
      </c>
      <c r="K4" s="1" t="s">
        <v>53</v>
      </c>
      <c r="L4" s="26" t="s">
        <v>161</v>
      </c>
      <c r="M4" s="1" t="s">
        <v>84</v>
      </c>
      <c r="N4" s="1"/>
      <c r="O4" s="1" t="s">
        <v>83</v>
      </c>
      <c r="P4" s="1" t="s">
        <v>162</v>
      </c>
      <c r="Q4" s="1" t="s">
        <v>80</v>
      </c>
      <c r="R4" s="15" t="s">
        <v>81</v>
      </c>
    </row>
    <row r="5" spans="1:25" x14ac:dyDescent="0.3">
      <c r="H5" s="1"/>
      <c r="V5" s="1" t="s">
        <v>83</v>
      </c>
      <c r="X5" s="1" t="s">
        <v>80</v>
      </c>
      <c r="Y5" s="15" t="s">
        <v>81</v>
      </c>
    </row>
    <row r="6" spans="1:25" x14ac:dyDescent="0.3">
      <c r="A6" s="2">
        <v>41960</v>
      </c>
      <c r="B6" s="3" t="s">
        <v>5</v>
      </c>
      <c r="C6" t="s">
        <v>6</v>
      </c>
      <c r="D6" s="29">
        <v>6</v>
      </c>
      <c r="E6" s="29">
        <v>6</v>
      </c>
      <c r="F6">
        <v>0.99619999999999997</v>
      </c>
      <c r="G6">
        <v>1.0434000000000001</v>
      </c>
      <c r="H6" s="1">
        <f t="shared" ref="H6:H28" si="0">SUM(G6-F6)</f>
        <v>4.7200000000000131E-2</v>
      </c>
      <c r="J6" t="s">
        <v>6</v>
      </c>
      <c r="K6" s="2">
        <v>41985</v>
      </c>
      <c r="L6" s="24">
        <v>60</v>
      </c>
      <c r="M6" s="3">
        <v>1193.5</v>
      </c>
      <c r="N6">
        <v>1199.7</v>
      </c>
      <c r="O6">
        <f t="shared" ref="O6:O12" si="1">AVERAGE(M6:N6)</f>
        <v>1196.5999999999999</v>
      </c>
      <c r="P6" s="10">
        <f>O6*L6/H6/1000000</f>
        <v>1.52110169491525</v>
      </c>
      <c r="Q6" s="10">
        <f>5/O6*1000</f>
        <v>4.1785057663379579</v>
      </c>
      <c r="R6" s="10">
        <f>12.5-Q6</f>
        <v>8.3214942336620421</v>
      </c>
      <c r="T6">
        <v>157.69999999999999</v>
      </c>
      <c r="U6">
        <v>158.6</v>
      </c>
      <c r="V6">
        <f>AVERAGE(T6:U6)</f>
        <v>158.14999999999998</v>
      </c>
      <c r="X6" s="10">
        <f>400/V6</f>
        <v>2.5292443882390141</v>
      </c>
      <c r="Y6" s="10">
        <f>10-X6</f>
        <v>7.4707556117609855</v>
      </c>
    </row>
    <row r="7" spans="1:25" x14ac:dyDescent="0.3">
      <c r="A7" s="2">
        <v>41960</v>
      </c>
      <c r="B7" s="3" t="s">
        <v>7</v>
      </c>
      <c r="C7" t="s">
        <v>6</v>
      </c>
      <c r="D7" s="12">
        <v>6</v>
      </c>
      <c r="E7" s="12">
        <v>6</v>
      </c>
      <c r="F7">
        <v>0.99560000000000004</v>
      </c>
      <c r="G7">
        <v>1.0660000000000001</v>
      </c>
      <c r="H7" s="1">
        <f t="shared" si="0"/>
        <v>7.0400000000000018E-2</v>
      </c>
      <c r="J7" t="s">
        <v>6</v>
      </c>
      <c r="K7" s="2">
        <v>41985</v>
      </c>
      <c r="L7" s="24">
        <v>60</v>
      </c>
      <c r="M7" s="3">
        <v>1385</v>
      </c>
      <c r="N7">
        <v>1342.6</v>
      </c>
      <c r="O7">
        <f t="shared" si="1"/>
        <v>1363.8</v>
      </c>
      <c r="P7" s="10">
        <f t="shared" ref="P7:P68" si="2">O7*L7/H7/1000000</f>
        <v>1.1623295454545453</v>
      </c>
      <c r="Q7" s="10">
        <f t="shared" ref="Q7:Q68" si="3">5/O7*1000</f>
        <v>3.6662267194603313</v>
      </c>
      <c r="R7" s="10">
        <f t="shared" ref="R7:R68" si="4">12.5-Q7</f>
        <v>8.8337732805396687</v>
      </c>
      <c r="T7">
        <v>161.80000000000001</v>
      </c>
      <c r="U7">
        <v>162</v>
      </c>
      <c r="V7">
        <f t="shared" ref="V7:V68" si="5">AVERAGE(T7:U7)</f>
        <v>161.9</v>
      </c>
      <c r="X7" s="10">
        <f t="shared" ref="X7:X68" si="6">400/V7</f>
        <v>2.4706609017912289</v>
      </c>
      <c r="Y7" s="10">
        <f t="shared" ref="Y7:Y68" si="7">10-X7</f>
        <v>7.5293390982087711</v>
      </c>
    </row>
    <row r="8" spans="1:25" x14ac:dyDescent="0.3">
      <c r="A8" s="2">
        <v>41960</v>
      </c>
      <c r="B8" s="3" t="s">
        <v>8</v>
      </c>
      <c r="C8" t="s">
        <v>6</v>
      </c>
      <c r="D8" s="12">
        <v>6</v>
      </c>
      <c r="E8" s="12">
        <v>6</v>
      </c>
      <c r="F8">
        <v>0.99250000000000005</v>
      </c>
      <c r="G8">
        <v>1.079</v>
      </c>
      <c r="H8" s="1">
        <f t="shared" si="0"/>
        <v>8.649999999999991E-2</v>
      </c>
      <c r="J8" t="s">
        <v>6</v>
      </c>
      <c r="K8" s="2">
        <v>41985</v>
      </c>
      <c r="L8" s="24">
        <v>60</v>
      </c>
      <c r="M8" s="3">
        <v>1989.5</v>
      </c>
      <c r="N8">
        <v>1953.1</v>
      </c>
      <c r="O8">
        <f t="shared" si="1"/>
        <v>1971.3</v>
      </c>
      <c r="P8" s="10">
        <f t="shared" si="2"/>
        <v>1.3673757225433538</v>
      </c>
      <c r="Q8" s="10">
        <f t="shared" si="3"/>
        <v>2.5363973012732717</v>
      </c>
      <c r="R8" s="10">
        <f t="shared" si="4"/>
        <v>9.9636026987267279</v>
      </c>
      <c r="T8">
        <v>171.1</v>
      </c>
      <c r="U8">
        <v>170.3</v>
      </c>
      <c r="V8">
        <f t="shared" si="5"/>
        <v>170.7</v>
      </c>
      <c r="X8" s="10">
        <f t="shared" si="6"/>
        <v>2.3432923257176332</v>
      </c>
      <c r="Y8" s="10">
        <f t="shared" si="7"/>
        <v>7.6567076742823668</v>
      </c>
    </row>
    <row r="9" spans="1:25" x14ac:dyDescent="0.3">
      <c r="A9" s="2">
        <v>41960</v>
      </c>
      <c r="B9" s="3" t="s">
        <v>9</v>
      </c>
      <c r="C9" t="s">
        <v>6</v>
      </c>
      <c r="D9" s="12">
        <v>6</v>
      </c>
      <c r="E9" s="12">
        <v>6</v>
      </c>
      <c r="F9">
        <v>0.99229999999999996</v>
      </c>
      <c r="G9">
        <v>1.0475000000000001</v>
      </c>
      <c r="H9" s="1">
        <f t="shared" si="0"/>
        <v>5.5200000000000138E-2</v>
      </c>
      <c r="J9" t="s">
        <v>6</v>
      </c>
      <c r="K9" s="2">
        <v>41985</v>
      </c>
      <c r="L9" s="24">
        <v>60</v>
      </c>
      <c r="M9" s="3">
        <v>1259.2</v>
      </c>
      <c r="N9">
        <v>1250.5999999999999</v>
      </c>
      <c r="O9">
        <f t="shared" si="1"/>
        <v>1254.9000000000001</v>
      </c>
      <c r="P9" s="10">
        <f t="shared" si="2"/>
        <v>1.3640217391304312</v>
      </c>
      <c r="Q9" s="10">
        <f t="shared" si="3"/>
        <v>3.9843812255956648</v>
      </c>
      <c r="R9" s="10">
        <f t="shared" si="4"/>
        <v>8.5156187744043343</v>
      </c>
      <c r="T9">
        <v>163.19999999999999</v>
      </c>
      <c r="U9">
        <v>160.9</v>
      </c>
      <c r="V9">
        <f t="shared" si="5"/>
        <v>162.05000000000001</v>
      </c>
      <c r="X9" s="10">
        <f t="shared" si="6"/>
        <v>2.4683739586547362</v>
      </c>
      <c r="Y9" s="10">
        <f t="shared" si="7"/>
        <v>7.5316260413452643</v>
      </c>
    </row>
    <row r="10" spans="1:25" x14ac:dyDescent="0.3">
      <c r="A10" s="2">
        <v>41960</v>
      </c>
      <c r="B10" s="3" t="s">
        <v>10</v>
      </c>
      <c r="C10" t="s">
        <v>6</v>
      </c>
      <c r="D10" s="12">
        <v>6</v>
      </c>
      <c r="E10" s="12">
        <v>6</v>
      </c>
      <c r="F10">
        <v>0.99560000000000004</v>
      </c>
      <c r="G10">
        <v>1.08</v>
      </c>
      <c r="H10" s="1">
        <f t="shared" si="0"/>
        <v>8.4400000000000031E-2</v>
      </c>
      <c r="J10" t="s">
        <v>6</v>
      </c>
      <c r="K10" s="2">
        <v>41985</v>
      </c>
      <c r="L10" s="24">
        <v>60</v>
      </c>
      <c r="M10" s="3">
        <v>2248.5</v>
      </c>
      <c r="N10">
        <v>2255.1999999999998</v>
      </c>
      <c r="O10">
        <f t="shared" si="1"/>
        <v>2251.85</v>
      </c>
      <c r="P10" s="10">
        <f t="shared" si="2"/>
        <v>1.6008412322274874</v>
      </c>
      <c r="Q10" s="10">
        <f t="shared" si="3"/>
        <v>2.2203965628261209</v>
      </c>
      <c r="R10" s="10">
        <f t="shared" si="4"/>
        <v>10.279603437173879</v>
      </c>
      <c r="T10">
        <v>156.6</v>
      </c>
      <c r="U10">
        <v>157.1</v>
      </c>
      <c r="V10">
        <f t="shared" si="5"/>
        <v>156.85</v>
      </c>
      <c r="X10" s="10">
        <f t="shared" si="6"/>
        <v>2.5502072043353525</v>
      </c>
      <c r="Y10" s="10">
        <f t="shared" si="7"/>
        <v>7.4497927956646475</v>
      </c>
    </row>
    <row r="11" spans="1:25" x14ac:dyDescent="0.3">
      <c r="A11" s="2">
        <v>41960</v>
      </c>
      <c r="B11" s="3" t="s">
        <v>11</v>
      </c>
      <c r="C11" t="s">
        <v>6</v>
      </c>
      <c r="D11" s="12">
        <v>6</v>
      </c>
      <c r="E11" s="12">
        <v>6</v>
      </c>
      <c r="G11">
        <v>1.0454000000000001</v>
      </c>
      <c r="H11" s="1">
        <f t="shared" si="0"/>
        <v>1.0454000000000001</v>
      </c>
      <c r="J11" t="s">
        <v>6</v>
      </c>
      <c r="K11" s="2">
        <v>41985</v>
      </c>
      <c r="L11" s="24">
        <v>60</v>
      </c>
      <c r="M11" s="3">
        <v>1023.8</v>
      </c>
      <c r="N11">
        <v>1034.5</v>
      </c>
      <c r="O11">
        <f t="shared" si="1"/>
        <v>1029.1500000000001</v>
      </c>
      <c r="P11" s="10">
        <f t="shared" si="2"/>
        <v>5.906734264396403E-2</v>
      </c>
      <c r="Q11" s="10">
        <f t="shared" si="3"/>
        <v>4.8583782733323613</v>
      </c>
      <c r="R11" s="10">
        <f t="shared" si="4"/>
        <v>7.6416217266676387</v>
      </c>
      <c r="T11">
        <v>160.80000000000001</v>
      </c>
      <c r="U11">
        <v>160.30000000000001</v>
      </c>
      <c r="V11">
        <f t="shared" si="5"/>
        <v>160.55000000000001</v>
      </c>
      <c r="X11" s="10">
        <f t="shared" si="6"/>
        <v>2.4914356898162566</v>
      </c>
      <c r="Y11" s="10">
        <f t="shared" si="7"/>
        <v>7.5085643101837434</v>
      </c>
    </row>
    <row r="12" spans="1:25" x14ac:dyDescent="0.3">
      <c r="A12" s="2">
        <v>41960</v>
      </c>
      <c r="B12" s="3" t="s">
        <v>12</v>
      </c>
      <c r="C12" t="s">
        <v>6</v>
      </c>
      <c r="D12" s="12">
        <v>6</v>
      </c>
      <c r="E12" s="12">
        <v>6</v>
      </c>
      <c r="F12">
        <v>0.99739999999999995</v>
      </c>
      <c r="G12">
        <v>1.0650999999999999</v>
      </c>
      <c r="H12" s="1">
        <f t="shared" si="0"/>
        <v>6.7699999999999982E-2</v>
      </c>
      <c r="J12" t="s">
        <v>6</v>
      </c>
      <c r="K12" s="2">
        <v>41985</v>
      </c>
      <c r="L12" s="24">
        <v>60</v>
      </c>
      <c r="M12" s="3">
        <v>1348.4</v>
      </c>
      <c r="N12">
        <v>1368.9</v>
      </c>
      <c r="O12">
        <f t="shared" si="1"/>
        <v>1358.65</v>
      </c>
      <c r="P12" s="10">
        <f t="shared" si="2"/>
        <v>1.2041211225997048</v>
      </c>
      <c r="Q12" s="10">
        <f t="shared" si="3"/>
        <v>3.680123652154712</v>
      </c>
      <c r="R12" s="10">
        <f t="shared" si="4"/>
        <v>8.8198763478452875</v>
      </c>
      <c r="T12">
        <v>161.4</v>
      </c>
      <c r="U12">
        <v>162.80000000000001</v>
      </c>
      <c r="V12">
        <f t="shared" si="5"/>
        <v>162.10000000000002</v>
      </c>
      <c r="X12" s="10">
        <f t="shared" si="6"/>
        <v>2.4676125848241823</v>
      </c>
      <c r="Y12" s="10">
        <f t="shared" si="7"/>
        <v>7.5323874151758172</v>
      </c>
    </row>
    <row r="13" spans="1:25" x14ac:dyDescent="0.3">
      <c r="H13" s="1"/>
      <c r="P13" s="10"/>
      <c r="Q13" s="10"/>
      <c r="R13" s="10"/>
      <c r="X13" s="10"/>
      <c r="Y13" s="10"/>
    </row>
    <row r="14" spans="1:25" x14ac:dyDescent="0.3">
      <c r="A14" s="2">
        <v>41961</v>
      </c>
      <c r="B14" s="3" t="s">
        <v>13</v>
      </c>
      <c r="C14" t="s">
        <v>14</v>
      </c>
      <c r="D14" s="29">
        <v>6</v>
      </c>
      <c r="E14" s="29">
        <v>6</v>
      </c>
      <c r="F14">
        <v>0.99480000000000002</v>
      </c>
      <c r="G14">
        <v>1.0434000000000001</v>
      </c>
      <c r="H14" s="1">
        <f t="shared" si="0"/>
        <v>4.8600000000000088E-2</v>
      </c>
      <c r="J14" t="s">
        <v>14</v>
      </c>
      <c r="K14" s="2">
        <v>41984</v>
      </c>
      <c r="L14" s="24">
        <v>60</v>
      </c>
      <c r="M14" s="3">
        <v>1173.2</v>
      </c>
      <c r="N14">
        <v>1178.5</v>
      </c>
      <c r="O14">
        <f t="shared" ref="O14:O20" si="8">AVERAGE(M14:N14)</f>
        <v>1175.8499999999999</v>
      </c>
      <c r="P14" s="10">
        <f t="shared" si="2"/>
        <v>1.451666666666664</v>
      </c>
      <c r="Q14" s="10">
        <f t="shared" si="3"/>
        <v>4.2522430582132076</v>
      </c>
      <c r="R14" s="10">
        <f t="shared" si="4"/>
        <v>8.2477569417867933</v>
      </c>
      <c r="X14" s="10"/>
      <c r="Y14" s="10"/>
    </row>
    <row r="15" spans="1:25" x14ac:dyDescent="0.3">
      <c r="A15" s="2">
        <v>41961</v>
      </c>
      <c r="B15" s="3" t="s">
        <v>15</v>
      </c>
      <c r="C15" t="s">
        <v>14</v>
      </c>
      <c r="D15" s="12">
        <v>6</v>
      </c>
      <c r="E15" s="12">
        <v>6</v>
      </c>
      <c r="F15">
        <v>0.99260000000000004</v>
      </c>
      <c r="G15">
        <v>1.0731999999999999</v>
      </c>
      <c r="H15" s="1">
        <f t="shared" si="0"/>
        <v>8.0599999999999894E-2</v>
      </c>
      <c r="J15" t="s">
        <v>14</v>
      </c>
      <c r="K15" s="2">
        <v>41984</v>
      </c>
      <c r="L15" s="24">
        <v>60</v>
      </c>
      <c r="M15" s="3">
        <v>1746.6</v>
      </c>
      <c r="N15">
        <v>1801.6</v>
      </c>
      <c r="O15">
        <f t="shared" si="8"/>
        <v>1774.1</v>
      </c>
      <c r="P15" s="10">
        <f t="shared" si="2"/>
        <v>1.320669975186106</v>
      </c>
      <c r="Q15" s="10">
        <f t="shared" si="3"/>
        <v>2.8183304210585653</v>
      </c>
      <c r="R15" s="10">
        <f t="shared" si="4"/>
        <v>9.6816695789414347</v>
      </c>
      <c r="X15" s="10"/>
      <c r="Y15" s="10"/>
    </row>
    <row r="16" spans="1:25" x14ac:dyDescent="0.3">
      <c r="A16" s="2">
        <v>41961</v>
      </c>
      <c r="B16" s="3" t="s">
        <v>16</v>
      </c>
      <c r="C16" t="s">
        <v>14</v>
      </c>
      <c r="D16" s="12">
        <v>6</v>
      </c>
      <c r="E16" s="12">
        <v>6</v>
      </c>
      <c r="F16">
        <v>0.99750000000000005</v>
      </c>
      <c r="G16">
        <v>1.0512999999999999</v>
      </c>
      <c r="H16" s="1">
        <f t="shared" si="0"/>
        <v>5.3799999999999848E-2</v>
      </c>
      <c r="J16" t="s">
        <v>14</v>
      </c>
      <c r="K16" s="2">
        <v>41984</v>
      </c>
      <c r="L16" s="24">
        <v>60</v>
      </c>
      <c r="M16" s="3">
        <v>1437</v>
      </c>
      <c r="N16">
        <v>1428.5</v>
      </c>
      <c r="O16">
        <f t="shared" si="8"/>
        <v>1432.75</v>
      </c>
      <c r="P16" s="10">
        <f t="shared" si="2"/>
        <v>1.5978624535316031</v>
      </c>
      <c r="Q16" s="10">
        <f t="shared" si="3"/>
        <v>3.4897923573547374</v>
      </c>
      <c r="R16" s="10">
        <f t="shared" si="4"/>
        <v>9.0102076426452626</v>
      </c>
      <c r="X16" s="10"/>
      <c r="Y16" s="10"/>
    </row>
    <row r="17" spans="1:25" x14ac:dyDescent="0.3">
      <c r="A17" s="2">
        <v>41961</v>
      </c>
      <c r="B17" s="3" t="s">
        <v>17</v>
      </c>
      <c r="C17" t="s">
        <v>14</v>
      </c>
      <c r="D17" s="12">
        <v>6</v>
      </c>
      <c r="E17" s="12">
        <v>6</v>
      </c>
      <c r="F17">
        <v>0.99299999999999999</v>
      </c>
      <c r="G17">
        <v>1.0570999999999999</v>
      </c>
      <c r="H17" s="1">
        <f t="shared" si="0"/>
        <v>6.4099999999999935E-2</v>
      </c>
      <c r="J17" t="s">
        <v>14</v>
      </c>
      <c r="K17" s="2">
        <v>41984</v>
      </c>
      <c r="L17" s="24">
        <v>60</v>
      </c>
      <c r="M17" s="3">
        <v>1624.2</v>
      </c>
      <c r="N17">
        <v>1634.4</v>
      </c>
      <c r="O17">
        <f t="shared" si="8"/>
        <v>1629.3000000000002</v>
      </c>
      <c r="P17" s="10">
        <f t="shared" si="2"/>
        <v>1.5250858034321391</v>
      </c>
      <c r="Q17" s="10">
        <f t="shared" si="3"/>
        <v>3.068802553243724</v>
      </c>
      <c r="R17" s="10">
        <f t="shared" si="4"/>
        <v>9.4311974467562756</v>
      </c>
      <c r="X17" s="10"/>
      <c r="Y17" s="10"/>
    </row>
    <row r="18" spans="1:25" x14ac:dyDescent="0.3">
      <c r="A18" s="2">
        <v>41961</v>
      </c>
      <c r="B18" s="3" t="s">
        <v>18</v>
      </c>
      <c r="C18" t="s">
        <v>14</v>
      </c>
      <c r="D18" s="12">
        <v>6</v>
      </c>
      <c r="E18" s="12">
        <v>6</v>
      </c>
      <c r="F18">
        <v>0.99480000000000002</v>
      </c>
      <c r="G18">
        <v>1.0373000000000001</v>
      </c>
      <c r="H18" s="1">
        <f t="shared" si="0"/>
        <v>4.2500000000000093E-2</v>
      </c>
      <c r="J18" t="s">
        <v>14</v>
      </c>
      <c r="K18" s="2">
        <v>41984</v>
      </c>
      <c r="L18" s="24">
        <v>60</v>
      </c>
      <c r="M18" s="3">
        <v>894.4</v>
      </c>
      <c r="N18">
        <v>848.4</v>
      </c>
      <c r="O18">
        <f t="shared" si="8"/>
        <v>871.4</v>
      </c>
      <c r="P18" s="10">
        <f t="shared" si="2"/>
        <v>1.2302117647058797</v>
      </c>
      <c r="Q18" s="10">
        <f t="shared" si="3"/>
        <v>5.737893045673629</v>
      </c>
      <c r="R18" s="10">
        <f t="shared" si="4"/>
        <v>6.762106954326371</v>
      </c>
      <c r="X18" s="10"/>
      <c r="Y18" s="10"/>
    </row>
    <row r="19" spans="1:25" x14ac:dyDescent="0.3">
      <c r="A19" s="2">
        <v>41961</v>
      </c>
      <c r="B19" s="3" t="s">
        <v>19</v>
      </c>
      <c r="C19" t="s">
        <v>14</v>
      </c>
      <c r="D19" s="12">
        <v>6</v>
      </c>
      <c r="E19" s="12">
        <v>6</v>
      </c>
      <c r="F19">
        <v>0.99250000000000005</v>
      </c>
      <c r="G19">
        <v>1.0377000000000001</v>
      </c>
      <c r="H19" s="1">
        <f t="shared" si="0"/>
        <v>4.5200000000000018E-2</v>
      </c>
      <c r="J19" t="s">
        <v>14</v>
      </c>
      <c r="K19" s="2">
        <v>41984</v>
      </c>
      <c r="L19" s="24">
        <v>60</v>
      </c>
      <c r="M19" s="3">
        <v>1349.8</v>
      </c>
      <c r="N19">
        <v>1112.5999999999999</v>
      </c>
      <c r="O19">
        <f t="shared" si="8"/>
        <v>1231.1999999999998</v>
      </c>
      <c r="P19" s="10">
        <f t="shared" si="2"/>
        <v>1.6343362831858397</v>
      </c>
      <c r="Q19" s="10">
        <f t="shared" si="3"/>
        <v>4.0610786224821318</v>
      </c>
      <c r="R19" s="10">
        <f t="shared" si="4"/>
        <v>8.4389213775178682</v>
      </c>
      <c r="X19" s="10"/>
      <c r="Y19" s="10"/>
    </row>
    <row r="20" spans="1:25" x14ac:dyDescent="0.3">
      <c r="A20" s="2">
        <v>41961</v>
      </c>
      <c r="B20" s="3" t="s">
        <v>20</v>
      </c>
      <c r="C20" t="s">
        <v>14</v>
      </c>
      <c r="D20" s="12">
        <v>6</v>
      </c>
      <c r="E20" s="12">
        <v>6</v>
      </c>
      <c r="F20">
        <v>0.99550000000000005</v>
      </c>
      <c r="G20">
        <v>1.0450999999999999</v>
      </c>
      <c r="H20" s="1">
        <f t="shared" si="0"/>
        <v>4.9599999999999866E-2</v>
      </c>
      <c r="J20" t="s">
        <v>14</v>
      </c>
      <c r="K20" s="2">
        <v>41984</v>
      </c>
      <c r="L20" s="24">
        <v>60</v>
      </c>
      <c r="M20" s="3">
        <v>1117.8</v>
      </c>
      <c r="N20">
        <v>1129.4000000000001</v>
      </c>
      <c r="O20">
        <f t="shared" si="8"/>
        <v>1123.5999999999999</v>
      </c>
      <c r="P20" s="10">
        <f t="shared" si="2"/>
        <v>1.3591935483871005</v>
      </c>
      <c r="Q20" s="10">
        <f t="shared" si="3"/>
        <v>4.4499822000711999</v>
      </c>
      <c r="R20" s="10">
        <f t="shared" si="4"/>
        <v>8.0500177999287992</v>
      </c>
      <c r="X20" s="10"/>
      <c r="Y20" s="10"/>
    </row>
    <row r="21" spans="1:25" x14ac:dyDescent="0.3">
      <c r="A21" s="4"/>
      <c r="D21" s="20"/>
      <c r="E21" s="20"/>
      <c r="H21" s="1"/>
      <c r="P21" s="10"/>
      <c r="Q21" s="10"/>
      <c r="R21" s="10"/>
      <c r="X21" s="10"/>
      <c r="Y21" s="10"/>
    </row>
    <row r="22" spans="1:25" x14ac:dyDescent="0.3">
      <c r="A22" s="2">
        <v>41961</v>
      </c>
      <c r="B22" s="3" t="s">
        <v>21</v>
      </c>
      <c r="C22" t="s">
        <v>22</v>
      </c>
      <c r="D22" s="29">
        <v>12.4</v>
      </c>
      <c r="E22" s="31">
        <v>12.4</v>
      </c>
      <c r="F22">
        <v>0.99970000000000003</v>
      </c>
      <c r="G22">
        <v>1.0567</v>
      </c>
      <c r="H22" s="1">
        <f t="shared" si="0"/>
        <v>5.699999999999994E-2</v>
      </c>
      <c r="J22" t="s">
        <v>22</v>
      </c>
      <c r="K22" s="2">
        <v>41984</v>
      </c>
      <c r="L22" s="24">
        <v>60</v>
      </c>
      <c r="M22" s="3">
        <v>964.9</v>
      </c>
      <c r="N22">
        <v>957.4</v>
      </c>
      <c r="O22">
        <f t="shared" ref="O22:O28" si="9">AVERAGE(M22:N22)</f>
        <v>961.15</v>
      </c>
      <c r="P22" s="10">
        <f t="shared" si="2"/>
        <v>1.0117368421052642</v>
      </c>
      <c r="Q22" s="10">
        <f t="shared" si="3"/>
        <v>5.2021016490662229</v>
      </c>
      <c r="R22" s="10">
        <f t="shared" si="4"/>
        <v>7.2978983509337771</v>
      </c>
      <c r="T22">
        <v>162</v>
      </c>
      <c r="U22">
        <v>165.3</v>
      </c>
      <c r="V22">
        <f t="shared" si="5"/>
        <v>163.65</v>
      </c>
      <c r="X22" s="10">
        <f t="shared" si="6"/>
        <v>2.4442407577146348</v>
      </c>
      <c r="Y22" s="10">
        <f t="shared" si="7"/>
        <v>7.5557592422853652</v>
      </c>
    </row>
    <row r="23" spans="1:25" x14ac:dyDescent="0.3">
      <c r="A23" s="2">
        <v>41961</v>
      </c>
      <c r="B23" s="3" t="s">
        <v>23</v>
      </c>
      <c r="C23" t="s">
        <v>22</v>
      </c>
      <c r="D23" s="12">
        <v>12.4</v>
      </c>
      <c r="E23" s="30">
        <v>12.4</v>
      </c>
      <c r="F23">
        <v>1.0189999999999999</v>
      </c>
      <c r="G23">
        <v>1.0443</v>
      </c>
      <c r="H23" s="1">
        <f t="shared" si="0"/>
        <v>2.53000000000001E-2</v>
      </c>
      <c r="J23" t="s">
        <v>22</v>
      </c>
      <c r="K23" s="2">
        <v>41984</v>
      </c>
      <c r="L23" s="24">
        <v>60</v>
      </c>
      <c r="M23" s="3">
        <v>982.9</v>
      </c>
      <c r="N23">
        <v>1002.6</v>
      </c>
      <c r="O23">
        <f t="shared" si="9"/>
        <v>992.75</v>
      </c>
      <c r="P23" s="10">
        <f t="shared" si="2"/>
        <v>2.354347826086947</v>
      </c>
      <c r="Q23" s="10">
        <f t="shared" si="3"/>
        <v>5.0365147318055907</v>
      </c>
      <c r="R23" s="10">
        <f t="shared" si="4"/>
        <v>7.4634852681944093</v>
      </c>
      <c r="T23">
        <v>163.1</v>
      </c>
      <c r="U23">
        <v>162.69999999999999</v>
      </c>
      <c r="V23">
        <f t="shared" si="5"/>
        <v>162.89999999999998</v>
      </c>
      <c r="X23" s="10">
        <f t="shared" si="6"/>
        <v>2.4554941682013509</v>
      </c>
      <c r="Y23" s="10">
        <f t="shared" si="7"/>
        <v>7.5445058317986486</v>
      </c>
    </row>
    <row r="24" spans="1:25" x14ac:dyDescent="0.3">
      <c r="A24" s="2">
        <v>41961</v>
      </c>
      <c r="B24" s="3" t="s">
        <v>24</v>
      </c>
      <c r="C24" t="s">
        <v>22</v>
      </c>
      <c r="D24" s="12">
        <v>12.4</v>
      </c>
      <c r="E24" s="30">
        <v>12.4</v>
      </c>
      <c r="F24">
        <v>0.99029999999999996</v>
      </c>
      <c r="G24">
        <v>1.052</v>
      </c>
      <c r="H24" s="1">
        <f t="shared" si="0"/>
        <v>6.1700000000000088E-2</v>
      </c>
      <c r="J24" t="s">
        <v>22</v>
      </c>
      <c r="K24" s="2">
        <v>41984</v>
      </c>
      <c r="L24" s="24">
        <v>60</v>
      </c>
      <c r="M24" s="3">
        <v>1227.7</v>
      </c>
      <c r="N24">
        <v>1259.2</v>
      </c>
      <c r="O24">
        <f t="shared" si="9"/>
        <v>1243.45</v>
      </c>
      <c r="P24" s="10">
        <f t="shared" si="2"/>
        <v>1.2091896272285234</v>
      </c>
      <c r="Q24" s="10">
        <f t="shared" si="3"/>
        <v>4.0210704089428599</v>
      </c>
      <c r="R24" s="10">
        <f t="shared" si="4"/>
        <v>8.4789295910571401</v>
      </c>
      <c r="T24">
        <v>166.2</v>
      </c>
      <c r="U24">
        <v>166.7</v>
      </c>
      <c r="V24">
        <f t="shared" si="5"/>
        <v>166.45</v>
      </c>
      <c r="X24" s="10">
        <f t="shared" si="6"/>
        <v>2.4031240612796636</v>
      </c>
      <c r="Y24" s="10">
        <f t="shared" si="7"/>
        <v>7.596875938720336</v>
      </c>
    </row>
    <row r="25" spans="1:25" x14ac:dyDescent="0.3">
      <c r="A25" s="2">
        <v>41961</v>
      </c>
      <c r="B25" s="3" t="s">
        <v>25</v>
      </c>
      <c r="C25" t="s">
        <v>22</v>
      </c>
      <c r="D25" s="12">
        <v>12.4</v>
      </c>
      <c r="E25" s="30">
        <v>12.4</v>
      </c>
      <c r="F25">
        <v>0.9859</v>
      </c>
      <c r="G25">
        <v>1.0336000000000001</v>
      </c>
      <c r="H25" s="1">
        <f t="shared" si="0"/>
        <v>4.7700000000000076E-2</v>
      </c>
      <c r="J25" t="s">
        <v>22</v>
      </c>
      <c r="K25" s="2">
        <v>41984</v>
      </c>
      <c r="L25" s="24">
        <v>60</v>
      </c>
      <c r="M25" s="3">
        <v>983.4</v>
      </c>
      <c r="N25">
        <v>982</v>
      </c>
      <c r="O25">
        <f t="shared" si="9"/>
        <v>982.7</v>
      </c>
      <c r="P25" s="10">
        <f t="shared" si="2"/>
        <v>1.2361006289308156</v>
      </c>
      <c r="Q25" s="10">
        <f t="shared" si="3"/>
        <v>5.0880227943421179</v>
      </c>
      <c r="R25" s="10">
        <f t="shared" si="4"/>
        <v>7.4119772056578821</v>
      </c>
      <c r="T25">
        <v>163.6</v>
      </c>
      <c r="U25">
        <v>164.8</v>
      </c>
      <c r="V25">
        <f t="shared" si="5"/>
        <v>164.2</v>
      </c>
      <c r="X25" s="10">
        <f t="shared" si="6"/>
        <v>2.4360535931790501</v>
      </c>
      <c r="Y25" s="10">
        <f t="shared" si="7"/>
        <v>7.5639464068209499</v>
      </c>
    </row>
    <row r="26" spans="1:25" x14ac:dyDescent="0.3">
      <c r="A26" s="2">
        <v>41961</v>
      </c>
      <c r="B26" s="3" t="s">
        <v>26</v>
      </c>
      <c r="C26" t="s">
        <v>22</v>
      </c>
      <c r="D26" s="12">
        <v>12.4</v>
      </c>
      <c r="E26" s="30">
        <v>12.4</v>
      </c>
      <c r="F26">
        <v>0.98909999999999998</v>
      </c>
      <c r="G26">
        <v>1.0561</v>
      </c>
      <c r="H26" s="1">
        <f t="shared" si="0"/>
        <v>6.700000000000006E-2</v>
      </c>
      <c r="J26" t="s">
        <v>22</v>
      </c>
      <c r="K26" s="2">
        <v>41984</v>
      </c>
      <c r="L26" s="24">
        <v>60</v>
      </c>
      <c r="M26" s="3">
        <v>1508.2</v>
      </c>
      <c r="N26">
        <v>1484.5</v>
      </c>
      <c r="O26">
        <f t="shared" si="9"/>
        <v>1496.35</v>
      </c>
      <c r="P26" s="10">
        <f t="shared" si="2"/>
        <v>1.340014925373133</v>
      </c>
      <c r="Q26" s="10">
        <f t="shared" si="3"/>
        <v>3.341464229625422</v>
      </c>
      <c r="R26" s="10">
        <f t="shared" si="4"/>
        <v>9.1585357703745771</v>
      </c>
      <c r="T26">
        <v>163.1</v>
      </c>
      <c r="U26">
        <v>162.80000000000001</v>
      </c>
      <c r="V26">
        <f t="shared" si="5"/>
        <v>162.94999999999999</v>
      </c>
      <c r="X26" s="10">
        <f t="shared" si="6"/>
        <v>2.4547407180116601</v>
      </c>
      <c r="Y26" s="10">
        <f t="shared" si="7"/>
        <v>7.5452592819883399</v>
      </c>
    </row>
    <row r="27" spans="1:25" x14ac:dyDescent="0.3">
      <c r="A27" s="2">
        <v>41961</v>
      </c>
      <c r="B27" s="3" t="s">
        <v>27</v>
      </c>
      <c r="C27" t="s">
        <v>22</v>
      </c>
      <c r="D27" s="12">
        <v>12.4</v>
      </c>
      <c r="E27" s="30">
        <v>12.4</v>
      </c>
      <c r="F27">
        <v>0.99519999999999997</v>
      </c>
      <c r="G27">
        <v>1.0550999999999999</v>
      </c>
      <c r="H27" s="1">
        <f t="shared" si="0"/>
        <v>5.9899999999999953E-2</v>
      </c>
      <c r="J27" t="s">
        <v>22</v>
      </c>
      <c r="K27" s="2">
        <v>41984</v>
      </c>
      <c r="L27" s="24">
        <v>60</v>
      </c>
      <c r="M27" s="3">
        <v>1318.3</v>
      </c>
      <c r="N27">
        <v>1312.4</v>
      </c>
      <c r="O27">
        <f t="shared" si="9"/>
        <v>1315.35</v>
      </c>
      <c r="P27" s="10">
        <f t="shared" si="2"/>
        <v>1.3175459098497506</v>
      </c>
      <c r="Q27" s="10">
        <f t="shared" si="3"/>
        <v>3.8012696240544344</v>
      </c>
      <c r="R27" s="10">
        <f t="shared" si="4"/>
        <v>8.6987303759455656</v>
      </c>
      <c r="T27">
        <v>164.8</v>
      </c>
      <c r="U27">
        <v>165.7</v>
      </c>
      <c r="V27">
        <f t="shared" si="5"/>
        <v>165.25</v>
      </c>
      <c r="X27" s="10">
        <f t="shared" si="6"/>
        <v>2.4205748865355523</v>
      </c>
      <c r="Y27" s="10">
        <f t="shared" si="7"/>
        <v>7.5794251134644473</v>
      </c>
    </row>
    <row r="28" spans="1:25" x14ac:dyDescent="0.3">
      <c r="A28" s="2">
        <v>41961</v>
      </c>
      <c r="B28" s="3" t="s">
        <v>28</v>
      </c>
      <c r="C28" t="s">
        <v>22</v>
      </c>
      <c r="D28" s="12">
        <v>12.4</v>
      </c>
      <c r="E28" s="30">
        <v>12.4</v>
      </c>
      <c r="F28">
        <v>1.0058</v>
      </c>
      <c r="G28">
        <v>1.0720000000000001</v>
      </c>
      <c r="H28" s="1">
        <f t="shared" si="0"/>
        <v>6.6200000000000037E-2</v>
      </c>
      <c r="J28" t="s">
        <v>22</v>
      </c>
      <c r="K28" s="2">
        <v>41984</v>
      </c>
      <c r="L28" s="24">
        <v>60</v>
      </c>
      <c r="M28" s="3">
        <v>1276.0999999999999</v>
      </c>
      <c r="N28">
        <v>1293.5999999999999</v>
      </c>
      <c r="O28">
        <f t="shared" si="9"/>
        <v>1284.8499999999999</v>
      </c>
      <c r="P28" s="10">
        <f t="shared" si="2"/>
        <v>1.1645166163141989</v>
      </c>
      <c r="Q28" s="10">
        <f t="shared" si="3"/>
        <v>3.8915048449235323</v>
      </c>
      <c r="R28" s="10">
        <f t="shared" si="4"/>
        <v>8.6084951550764686</v>
      </c>
      <c r="T28">
        <v>173.4</v>
      </c>
      <c r="U28">
        <v>172.3</v>
      </c>
      <c r="V28">
        <f t="shared" si="5"/>
        <v>172.85000000000002</v>
      </c>
      <c r="X28" s="10">
        <f t="shared" si="6"/>
        <v>2.3141452126120909</v>
      </c>
      <c r="Y28" s="10">
        <f t="shared" si="7"/>
        <v>7.6858547873879086</v>
      </c>
    </row>
    <row r="29" spans="1:25" x14ac:dyDescent="0.3">
      <c r="D29" s="20"/>
      <c r="E29" s="20"/>
      <c r="H29" s="1"/>
      <c r="P29" s="10"/>
      <c r="Q29" s="10"/>
      <c r="R29" s="10"/>
      <c r="X29" s="10"/>
      <c r="Y29" s="10"/>
    </row>
    <row r="30" spans="1:25" x14ac:dyDescent="0.3">
      <c r="A30" s="2">
        <v>41992</v>
      </c>
      <c r="B30" s="3" t="s">
        <v>29</v>
      </c>
      <c r="C30" s="7" t="s">
        <v>30</v>
      </c>
      <c r="D30" s="29">
        <v>23.6</v>
      </c>
      <c r="E30" s="29">
        <v>23.6</v>
      </c>
      <c r="F30">
        <v>0.98909999999999998</v>
      </c>
      <c r="G30">
        <v>1.0669</v>
      </c>
      <c r="H30" s="1">
        <f t="shared" ref="H30:H36" si="10">SUM(G30-F30)</f>
        <v>7.779999999999998E-2</v>
      </c>
      <c r="J30" s="7" t="s">
        <v>30</v>
      </c>
      <c r="K30" s="2">
        <v>41996</v>
      </c>
      <c r="L30" s="24">
        <v>60</v>
      </c>
      <c r="M30" s="3">
        <v>1414.4</v>
      </c>
      <c r="N30">
        <v>1412.2</v>
      </c>
      <c r="O30">
        <f t="shared" ref="O30:O36" si="11">AVERAGE(M30:N30)</f>
        <v>1413.3000000000002</v>
      </c>
      <c r="P30" s="10">
        <f t="shared" si="2"/>
        <v>1.0899485861182525</v>
      </c>
      <c r="Q30" s="10">
        <f t="shared" si="3"/>
        <v>3.5378192881907586</v>
      </c>
      <c r="R30" s="10">
        <f t="shared" si="4"/>
        <v>8.9621807118092409</v>
      </c>
      <c r="T30">
        <v>176</v>
      </c>
      <c r="U30">
        <v>175</v>
      </c>
      <c r="V30">
        <f t="shared" si="5"/>
        <v>175.5</v>
      </c>
      <c r="X30" s="10">
        <f t="shared" si="6"/>
        <v>2.2792022792022792</v>
      </c>
      <c r="Y30" s="10">
        <f t="shared" si="7"/>
        <v>7.7207977207977212</v>
      </c>
    </row>
    <row r="31" spans="1:25" x14ac:dyDescent="0.3">
      <c r="A31" s="2">
        <v>41992</v>
      </c>
      <c r="B31" s="3" t="s">
        <v>31</v>
      </c>
      <c r="C31" s="7" t="s">
        <v>30</v>
      </c>
      <c r="D31" s="12">
        <v>23.6</v>
      </c>
      <c r="E31" s="12">
        <v>23.6</v>
      </c>
      <c r="F31">
        <v>0.99760000000000004</v>
      </c>
      <c r="G31">
        <v>1.0680000000000001</v>
      </c>
      <c r="H31" s="1">
        <f t="shared" si="10"/>
        <v>7.0400000000000018E-2</v>
      </c>
      <c r="J31" s="7" t="s">
        <v>30</v>
      </c>
      <c r="K31" s="2">
        <v>41996</v>
      </c>
      <c r="L31" s="24">
        <v>60</v>
      </c>
      <c r="M31" s="3">
        <v>1056</v>
      </c>
      <c r="N31">
        <v>980.7</v>
      </c>
      <c r="O31">
        <f t="shared" si="11"/>
        <v>1018.35</v>
      </c>
      <c r="P31" s="10">
        <f t="shared" si="2"/>
        <v>0.8679119318181816</v>
      </c>
      <c r="Q31" s="10">
        <f t="shared" si="3"/>
        <v>4.9099032749054841</v>
      </c>
      <c r="R31" s="10">
        <f t="shared" si="4"/>
        <v>7.5900967250945159</v>
      </c>
      <c r="T31">
        <v>177.8</v>
      </c>
      <c r="U31">
        <v>177.5</v>
      </c>
      <c r="V31">
        <f t="shared" si="5"/>
        <v>177.65</v>
      </c>
      <c r="X31" s="10">
        <f t="shared" si="6"/>
        <v>2.251618350689558</v>
      </c>
      <c r="Y31" s="10">
        <f t="shared" si="7"/>
        <v>7.748381649310442</v>
      </c>
    </row>
    <row r="32" spans="1:25" x14ac:dyDescent="0.3">
      <c r="A32" s="2">
        <v>41992</v>
      </c>
      <c r="B32" s="3" t="s">
        <v>32</v>
      </c>
      <c r="C32" s="7" t="s">
        <v>30</v>
      </c>
      <c r="D32" s="12">
        <v>23.6</v>
      </c>
      <c r="E32" s="12">
        <v>23.6</v>
      </c>
      <c r="F32">
        <v>1.0001</v>
      </c>
      <c r="G32">
        <v>1.054</v>
      </c>
      <c r="H32" s="1">
        <f t="shared" si="10"/>
        <v>5.3900000000000059E-2</v>
      </c>
      <c r="J32" s="7" t="s">
        <v>30</v>
      </c>
      <c r="K32" s="2">
        <v>41996</v>
      </c>
      <c r="L32" s="24">
        <v>60</v>
      </c>
      <c r="M32" s="3">
        <v>820</v>
      </c>
      <c r="N32">
        <v>829.4</v>
      </c>
      <c r="O32">
        <f t="shared" si="11"/>
        <v>824.7</v>
      </c>
      <c r="P32" s="10">
        <f t="shared" si="2"/>
        <v>0.91803339517625127</v>
      </c>
      <c r="Q32" s="10">
        <f t="shared" si="3"/>
        <v>6.0628107190493505</v>
      </c>
      <c r="R32" s="10">
        <f t="shared" si="4"/>
        <v>6.4371892809506495</v>
      </c>
      <c r="T32">
        <v>176.9</v>
      </c>
      <c r="U32">
        <v>176.7</v>
      </c>
      <c r="V32">
        <f t="shared" si="5"/>
        <v>176.8</v>
      </c>
      <c r="X32" s="10">
        <f t="shared" si="6"/>
        <v>2.2624434389140271</v>
      </c>
      <c r="Y32" s="10">
        <f t="shared" si="7"/>
        <v>7.7375565610859729</v>
      </c>
    </row>
    <row r="33" spans="1:25" x14ac:dyDescent="0.3">
      <c r="A33" s="2">
        <v>41992</v>
      </c>
      <c r="B33" s="3" t="s">
        <v>33</v>
      </c>
      <c r="C33" s="7" t="s">
        <v>30</v>
      </c>
      <c r="D33" s="12">
        <v>23.6</v>
      </c>
      <c r="E33" s="12">
        <v>23.6</v>
      </c>
      <c r="F33">
        <v>1.0053000000000001</v>
      </c>
      <c r="G33">
        <v>1.0720000000000001</v>
      </c>
      <c r="H33" s="1">
        <f t="shared" si="10"/>
        <v>6.6699999999999982E-2</v>
      </c>
      <c r="J33" s="7" t="s">
        <v>30</v>
      </c>
      <c r="K33" s="2">
        <v>41996</v>
      </c>
      <c r="L33" s="24">
        <v>60</v>
      </c>
      <c r="M33" s="3">
        <v>969.6</v>
      </c>
      <c r="N33">
        <v>955.8</v>
      </c>
      <c r="O33">
        <f t="shared" si="11"/>
        <v>962.7</v>
      </c>
      <c r="P33" s="10">
        <f t="shared" si="2"/>
        <v>0.86599700149925063</v>
      </c>
      <c r="Q33" s="10">
        <f t="shared" si="3"/>
        <v>5.1937259790173469</v>
      </c>
      <c r="R33" s="10">
        <f t="shared" si="4"/>
        <v>7.3062740209826531</v>
      </c>
      <c r="T33">
        <v>171.7</v>
      </c>
      <c r="U33">
        <v>171.9</v>
      </c>
      <c r="V33">
        <f t="shared" si="5"/>
        <v>171.8</v>
      </c>
      <c r="X33" s="10">
        <f t="shared" si="6"/>
        <v>2.3282887077997669</v>
      </c>
      <c r="Y33" s="10">
        <f t="shared" si="7"/>
        <v>7.6717112922002331</v>
      </c>
    </row>
    <row r="34" spans="1:25" x14ac:dyDescent="0.3">
      <c r="A34" s="2">
        <v>41992</v>
      </c>
      <c r="B34" s="3" t="s">
        <v>34</v>
      </c>
      <c r="C34" s="7" t="s">
        <v>30</v>
      </c>
      <c r="D34" s="12">
        <v>23.6</v>
      </c>
      <c r="E34" s="12">
        <v>23.6</v>
      </c>
      <c r="F34">
        <v>1.0007999999999999</v>
      </c>
      <c r="G34">
        <v>1.0711999999999999</v>
      </c>
      <c r="H34" s="1">
        <f t="shared" si="10"/>
        <v>7.0400000000000018E-2</v>
      </c>
      <c r="J34" s="7" t="s">
        <v>30</v>
      </c>
      <c r="K34" s="2">
        <v>41996</v>
      </c>
      <c r="L34" s="24">
        <v>60</v>
      </c>
      <c r="M34" s="3">
        <v>1029.9000000000001</v>
      </c>
      <c r="N34">
        <v>1035.4000000000001</v>
      </c>
      <c r="O34">
        <f t="shared" si="11"/>
        <v>1032.6500000000001</v>
      </c>
      <c r="P34" s="10">
        <f t="shared" si="2"/>
        <v>0.88009943181818162</v>
      </c>
      <c r="Q34" s="10">
        <f t="shared" si="3"/>
        <v>4.8419115866944269</v>
      </c>
      <c r="R34" s="10">
        <f t="shared" si="4"/>
        <v>7.6580884133055731</v>
      </c>
      <c r="T34">
        <v>173.8</v>
      </c>
      <c r="U34">
        <v>171.8</v>
      </c>
      <c r="V34">
        <f t="shared" si="5"/>
        <v>172.8</v>
      </c>
      <c r="X34" s="10">
        <f t="shared" si="6"/>
        <v>2.3148148148148149</v>
      </c>
      <c r="Y34" s="10">
        <f t="shared" si="7"/>
        <v>7.6851851851851851</v>
      </c>
    </row>
    <row r="35" spans="1:25" x14ac:dyDescent="0.3">
      <c r="A35" s="2">
        <v>41992</v>
      </c>
      <c r="B35" s="3" t="s">
        <v>35</v>
      </c>
      <c r="C35" s="7" t="s">
        <v>30</v>
      </c>
      <c r="D35" s="12">
        <v>23.6</v>
      </c>
      <c r="E35" s="12">
        <v>23.6</v>
      </c>
      <c r="F35">
        <v>0.99519999999999997</v>
      </c>
      <c r="G35">
        <v>1.0472999999999999</v>
      </c>
      <c r="H35" s="1">
        <f t="shared" si="10"/>
        <v>5.2099999999999924E-2</v>
      </c>
      <c r="J35" s="7" t="s">
        <v>30</v>
      </c>
      <c r="K35" s="2">
        <v>41996</v>
      </c>
      <c r="L35" s="24">
        <v>60</v>
      </c>
      <c r="M35" s="3">
        <v>807.3</v>
      </c>
      <c r="N35">
        <v>760.6</v>
      </c>
      <c r="O35">
        <f t="shared" si="11"/>
        <v>783.95</v>
      </c>
      <c r="P35" s="10">
        <f t="shared" si="2"/>
        <v>0.90282149712092263</v>
      </c>
      <c r="Q35" s="10">
        <f t="shared" si="3"/>
        <v>6.3779577779195105</v>
      </c>
      <c r="R35" s="10">
        <f t="shared" si="4"/>
        <v>6.1220422220804895</v>
      </c>
      <c r="T35">
        <v>161.9</v>
      </c>
      <c r="U35">
        <v>162.6</v>
      </c>
      <c r="V35">
        <f t="shared" si="5"/>
        <v>162.25</v>
      </c>
      <c r="X35" s="10">
        <f t="shared" si="6"/>
        <v>2.4653312788906008</v>
      </c>
      <c r="Y35" s="10">
        <f t="shared" si="7"/>
        <v>7.5346687211093997</v>
      </c>
    </row>
    <row r="36" spans="1:25" x14ac:dyDescent="0.3">
      <c r="A36" s="2">
        <v>41992</v>
      </c>
      <c r="B36" s="3" t="s">
        <v>36</v>
      </c>
      <c r="C36" s="7" t="s">
        <v>30</v>
      </c>
      <c r="D36" s="12">
        <v>23.6</v>
      </c>
      <c r="E36" s="12">
        <v>23.6</v>
      </c>
      <c r="F36">
        <v>0.99450000000000005</v>
      </c>
      <c r="G36">
        <v>1.0409999999999999</v>
      </c>
      <c r="H36" s="1">
        <f t="shared" si="10"/>
        <v>4.6499999999999875E-2</v>
      </c>
      <c r="J36" s="7" t="s">
        <v>30</v>
      </c>
      <c r="K36" s="2">
        <v>41996</v>
      </c>
      <c r="L36" s="24">
        <v>60</v>
      </c>
      <c r="M36" s="3">
        <v>683.4</v>
      </c>
      <c r="N36">
        <v>673.4</v>
      </c>
      <c r="O36">
        <f t="shared" si="11"/>
        <v>678.4</v>
      </c>
      <c r="P36" s="10">
        <f t="shared" si="2"/>
        <v>0.87535483870967978</v>
      </c>
      <c r="Q36" s="10">
        <f t="shared" si="3"/>
        <v>7.3702830188679247</v>
      </c>
      <c r="R36" s="10">
        <f t="shared" si="4"/>
        <v>5.1297169811320753</v>
      </c>
      <c r="T36">
        <v>167.1</v>
      </c>
      <c r="U36">
        <v>171</v>
      </c>
      <c r="V36">
        <f t="shared" si="5"/>
        <v>169.05</v>
      </c>
      <c r="X36" s="10">
        <f t="shared" si="6"/>
        <v>2.3661638568470864</v>
      </c>
      <c r="Y36" s="10">
        <f t="shared" si="7"/>
        <v>7.633836143152914</v>
      </c>
    </row>
    <row r="37" spans="1:25" x14ac:dyDescent="0.3">
      <c r="A37" s="4"/>
      <c r="B37" s="3"/>
      <c r="D37" s="20"/>
      <c r="E37" s="20"/>
      <c r="H37" s="1"/>
      <c r="P37" s="10"/>
      <c r="Q37" s="10"/>
      <c r="R37" s="10"/>
      <c r="X37" s="10"/>
      <c r="Y37" s="10"/>
    </row>
    <row r="38" spans="1:25" x14ac:dyDescent="0.3">
      <c r="A38" s="2">
        <v>41969</v>
      </c>
      <c r="B38" s="3" t="s">
        <v>37</v>
      </c>
      <c r="C38" t="s">
        <v>38</v>
      </c>
      <c r="D38" s="29">
        <v>18.8</v>
      </c>
      <c r="E38" s="29">
        <v>18.8</v>
      </c>
      <c r="F38">
        <v>0.997</v>
      </c>
      <c r="G38">
        <v>1.0705</v>
      </c>
      <c r="H38" s="1">
        <f t="shared" ref="H38:H43" si="12">SUM(G38-F38)</f>
        <v>7.350000000000001E-2</v>
      </c>
      <c r="J38" t="s">
        <v>38</v>
      </c>
      <c r="K38" s="2">
        <v>41982</v>
      </c>
      <c r="L38" s="24">
        <v>60</v>
      </c>
      <c r="M38" s="3">
        <v>1151.4000000000001</v>
      </c>
      <c r="N38">
        <v>1156.3</v>
      </c>
      <c r="O38">
        <f t="shared" ref="O38:O43" si="13">AVERAGE(M38:N38)</f>
        <v>1153.8499999999999</v>
      </c>
      <c r="P38" s="10">
        <f t="shared" si="2"/>
        <v>0.94191836734693868</v>
      </c>
      <c r="Q38" s="10">
        <f t="shared" si="3"/>
        <v>4.3333188889370371</v>
      </c>
      <c r="R38" s="10">
        <f t="shared" si="4"/>
        <v>8.1666811110629638</v>
      </c>
      <c r="T38">
        <v>166.2</v>
      </c>
      <c r="U38">
        <v>165.3</v>
      </c>
      <c r="V38">
        <f t="shared" si="5"/>
        <v>165.75</v>
      </c>
      <c r="X38" s="10">
        <f t="shared" si="6"/>
        <v>2.4132730015082955</v>
      </c>
      <c r="Y38" s="10">
        <f t="shared" si="7"/>
        <v>7.5867269984917041</v>
      </c>
    </row>
    <row r="39" spans="1:25" x14ac:dyDescent="0.3">
      <c r="A39" s="2">
        <v>41969</v>
      </c>
      <c r="B39" s="3" t="s">
        <v>39</v>
      </c>
      <c r="C39" t="s">
        <v>38</v>
      </c>
      <c r="D39" s="12">
        <v>18.8</v>
      </c>
      <c r="E39" s="12">
        <v>18.8</v>
      </c>
      <c r="F39">
        <v>1.004</v>
      </c>
      <c r="G39">
        <v>1.08</v>
      </c>
      <c r="H39" s="1">
        <f t="shared" si="12"/>
        <v>7.6000000000000068E-2</v>
      </c>
      <c r="J39" t="s">
        <v>38</v>
      </c>
      <c r="K39" s="2">
        <v>41982</v>
      </c>
      <c r="L39" s="24">
        <v>60</v>
      </c>
      <c r="M39" s="3">
        <v>1437.3</v>
      </c>
      <c r="N39">
        <v>1418.7</v>
      </c>
      <c r="O39">
        <f t="shared" si="13"/>
        <v>1428</v>
      </c>
      <c r="P39" s="10">
        <f t="shared" si="2"/>
        <v>1.1273684210526305</v>
      </c>
      <c r="Q39" s="10">
        <f t="shared" si="3"/>
        <v>3.5014005602240896</v>
      </c>
      <c r="R39" s="10">
        <f t="shared" si="4"/>
        <v>8.9985994397759104</v>
      </c>
      <c r="T39">
        <v>169.7</v>
      </c>
      <c r="U39">
        <v>170.7</v>
      </c>
      <c r="V39">
        <f t="shared" si="5"/>
        <v>170.2</v>
      </c>
      <c r="X39" s="10">
        <f t="shared" si="6"/>
        <v>2.3501762632197418</v>
      </c>
      <c r="Y39" s="10">
        <f t="shared" si="7"/>
        <v>7.6498237367802577</v>
      </c>
    </row>
    <row r="40" spans="1:25" x14ac:dyDescent="0.3">
      <c r="A40" s="2">
        <v>41969</v>
      </c>
      <c r="B40" s="3" t="s">
        <v>40</v>
      </c>
      <c r="C40" t="s">
        <v>38</v>
      </c>
      <c r="D40" s="12">
        <v>18.8</v>
      </c>
      <c r="E40" s="12">
        <v>18.8</v>
      </c>
      <c r="F40">
        <v>1</v>
      </c>
      <c r="G40">
        <v>1.0590999999999999</v>
      </c>
      <c r="H40" s="1">
        <f t="shared" si="12"/>
        <v>5.909999999999993E-2</v>
      </c>
      <c r="J40" t="s">
        <v>38</v>
      </c>
      <c r="K40" s="2">
        <v>41982</v>
      </c>
      <c r="L40" s="24">
        <v>60</v>
      </c>
      <c r="M40" s="3">
        <v>1035.8</v>
      </c>
      <c r="N40">
        <v>1045.5</v>
      </c>
      <c r="O40">
        <f t="shared" si="13"/>
        <v>1040.6500000000001</v>
      </c>
      <c r="P40" s="10">
        <f t="shared" si="2"/>
        <v>1.0564974619289356</v>
      </c>
      <c r="Q40" s="10">
        <f t="shared" si="3"/>
        <v>4.8046893768317869</v>
      </c>
      <c r="R40" s="10">
        <f t="shared" si="4"/>
        <v>7.6953106231682131</v>
      </c>
      <c r="T40">
        <v>166.6</v>
      </c>
      <c r="U40">
        <v>165.1</v>
      </c>
      <c r="V40">
        <f t="shared" si="5"/>
        <v>165.85</v>
      </c>
      <c r="X40" s="10">
        <f t="shared" si="6"/>
        <v>2.4118179077479649</v>
      </c>
      <c r="Y40" s="10">
        <f t="shared" si="7"/>
        <v>7.5881820922520351</v>
      </c>
    </row>
    <row r="41" spans="1:25" x14ac:dyDescent="0.3">
      <c r="A41" s="2">
        <v>41969</v>
      </c>
      <c r="B41" s="3" t="s">
        <v>41</v>
      </c>
      <c r="C41" t="s">
        <v>38</v>
      </c>
      <c r="D41" s="12">
        <v>18.8</v>
      </c>
      <c r="E41" s="12">
        <v>18.8</v>
      </c>
      <c r="F41">
        <v>0.99299999999999999</v>
      </c>
      <c r="G41">
        <v>1.0610999999999999</v>
      </c>
      <c r="H41" s="1">
        <f t="shared" si="12"/>
        <v>6.8099999999999938E-2</v>
      </c>
      <c r="J41" t="s">
        <v>38</v>
      </c>
      <c r="K41" s="2">
        <v>41982</v>
      </c>
      <c r="L41" s="24">
        <v>60</v>
      </c>
      <c r="M41" s="3">
        <v>909.9</v>
      </c>
      <c r="N41">
        <v>908.7</v>
      </c>
      <c r="O41">
        <f t="shared" si="13"/>
        <v>909.3</v>
      </c>
      <c r="P41" s="10">
        <f t="shared" si="2"/>
        <v>0.80114537444933998</v>
      </c>
      <c r="Q41" s="10">
        <f t="shared" si="3"/>
        <v>5.4987352908830971</v>
      </c>
      <c r="R41" s="10">
        <f t="shared" si="4"/>
        <v>7.0012647091169029</v>
      </c>
      <c r="T41">
        <v>169</v>
      </c>
      <c r="U41">
        <v>170.3</v>
      </c>
      <c r="V41">
        <f t="shared" si="5"/>
        <v>169.65</v>
      </c>
      <c r="X41" s="10">
        <f t="shared" si="6"/>
        <v>2.3577954612437368</v>
      </c>
      <c r="Y41" s="10">
        <f t="shared" si="7"/>
        <v>7.6422045387562632</v>
      </c>
    </row>
    <row r="42" spans="1:25" x14ac:dyDescent="0.3">
      <c r="A42" s="2">
        <v>41969</v>
      </c>
      <c r="B42" s="3" t="s">
        <v>42</v>
      </c>
      <c r="C42" t="s">
        <v>38</v>
      </c>
      <c r="D42" s="12">
        <v>18.8</v>
      </c>
      <c r="E42" s="12">
        <v>18.8</v>
      </c>
      <c r="F42">
        <v>0.99399999999999999</v>
      </c>
      <c r="G42">
        <v>1.0415000000000001</v>
      </c>
      <c r="H42" s="1">
        <f t="shared" si="12"/>
        <v>4.7500000000000098E-2</v>
      </c>
      <c r="J42" t="s">
        <v>38</v>
      </c>
      <c r="K42" s="2">
        <v>41982</v>
      </c>
      <c r="L42" s="24">
        <v>60</v>
      </c>
      <c r="M42" s="3">
        <v>618.5</v>
      </c>
      <c r="N42">
        <v>574.1</v>
      </c>
      <c r="O42">
        <f t="shared" si="13"/>
        <v>596.29999999999995</v>
      </c>
      <c r="P42" s="10">
        <f t="shared" si="2"/>
        <v>0.75322105263157735</v>
      </c>
      <c r="Q42" s="10">
        <f t="shared" si="3"/>
        <v>8.3850410867013263</v>
      </c>
      <c r="R42" s="10">
        <f t="shared" si="4"/>
        <v>4.1149589132986737</v>
      </c>
      <c r="T42">
        <v>175.3</v>
      </c>
      <c r="U42">
        <v>176.5</v>
      </c>
      <c r="V42">
        <f t="shared" si="5"/>
        <v>175.9</v>
      </c>
      <c r="X42" s="10">
        <f t="shared" si="6"/>
        <v>2.2740193291642976</v>
      </c>
      <c r="Y42" s="10">
        <f t="shared" si="7"/>
        <v>7.7259806708357024</v>
      </c>
    </row>
    <row r="43" spans="1:25" x14ac:dyDescent="0.3">
      <c r="A43" s="2">
        <v>41969</v>
      </c>
      <c r="B43" s="3" t="s">
        <v>43</v>
      </c>
      <c r="C43" t="s">
        <v>38</v>
      </c>
      <c r="D43" s="12">
        <v>18.8</v>
      </c>
      <c r="E43" s="12">
        <v>18.8</v>
      </c>
      <c r="F43">
        <v>0.99399999999999999</v>
      </c>
      <c r="G43">
        <v>1.0502</v>
      </c>
      <c r="H43" s="1">
        <f t="shared" si="12"/>
        <v>5.6200000000000028E-2</v>
      </c>
      <c r="J43" t="s">
        <v>38</v>
      </c>
      <c r="K43" s="2">
        <v>41982</v>
      </c>
      <c r="L43" s="24">
        <v>60</v>
      </c>
      <c r="M43" s="3">
        <v>907.9</v>
      </c>
      <c r="N43">
        <v>912.8</v>
      </c>
      <c r="O43">
        <f t="shared" si="13"/>
        <v>910.34999999999991</v>
      </c>
      <c r="P43" s="10">
        <f t="shared" si="2"/>
        <v>0.97190391459074676</v>
      </c>
      <c r="Q43" s="10">
        <f t="shared" si="3"/>
        <v>5.4923930356456312</v>
      </c>
      <c r="R43" s="10">
        <f t="shared" si="4"/>
        <v>7.0076069643543688</v>
      </c>
      <c r="T43">
        <v>163.80000000000001</v>
      </c>
      <c r="U43">
        <v>165</v>
      </c>
      <c r="V43">
        <f t="shared" si="5"/>
        <v>164.4</v>
      </c>
      <c r="X43" s="10">
        <f t="shared" si="6"/>
        <v>2.4330900243309004</v>
      </c>
      <c r="Y43" s="10">
        <f t="shared" si="7"/>
        <v>7.5669099756691001</v>
      </c>
    </row>
    <row r="44" spans="1:25" x14ac:dyDescent="0.3">
      <c r="A44" s="2"/>
      <c r="B44" s="3"/>
      <c r="D44" s="29"/>
      <c r="E44" s="29"/>
      <c r="H44" s="1"/>
      <c r="K44" s="2"/>
      <c r="M44" s="3"/>
      <c r="P44" s="10"/>
      <c r="Q44" s="10"/>
      <c r="R44" s="10"/>
      <c r="X44" s="10"/>
      <c r="Y44" s="10"/>
    </row>
    <row r="45" spans="1:25" x14ac:dyDescent="0.3">
      <c r="A45" s="4"/>
      <c r="B45" s="3"/>
      <c r="D45" s="20"/>
      <c r="E45" s="20"/>
      <c r="H45" s="1"/>
      <c r="P45" s="10"/>
      <c r="Q45" s="10"/>
      <c r="R45" s="10"/>
      <c r="X45" s="10"/>
      <c r="Y45" s="10"/>
    </row>
    <row r="46" spans="1:25" x14ac:dyDescent="0.3">
      <c r="A46" s="2">
        <v>41992</v>
      </c>
      <c r="B46" s="3" t="s">
        <v>44</v>
      </c>
      <c r="C46" s="7" t="s">
        <v>45</v>
      </c>
      <c r="D46" s="29">
        <v>6</v>
      </c>
      <c r="E46" s="29">
        <v>23.6</v>
      </c>
      <c r="F46">
        <v>0.9879</v>
      </c>
      <c r="G46">
        <v>1.0436000000000001</v>
      </c>
      <c r="H46" s="1">
        <f t="shared" ref="H46:H52" si="14">SUM(G46-F46)</f>
        <v>5.5700000000000083E-2</v>
      </c>
      <c r="J46" s="7" t="s">
        <v>45</v>
      </c>
      <c r="K46" s="2">
        <v>41996</v>
      </c>
      <c r="L46" s="24">
        <v>60</v>
      </c>
      <c r="M46" s="3">
        <v>1211.4000000000001</v>
      </c>
      <c r="N46">
        <v>1186.7</v>
      </c>
      <c r="O46">
        <f t="shared" ref="O46:O52" si="15">AVERAGE(M46:N46)</f>
        <v>1199.0500000000002</v>
      </c>
      <c r="P46" s="10">
        <f t="shared" si="2"/>
        <v>1.291615798922799</v>
      </c>
      <c r="Q46" s="10">
        <f t="shared" si="3"/>
        <v>4.1699678912472367</v>
      </c>
      <c r="R46" s="10">
        <f t="shared" si="4"/>
        <v>8.3300321087527642</v>
      </c>
      <c r="T46">
        <v>170.7</v>
      </c>
      <c r="U46">
        <v>171.1</v>
      </c>
      <c r="V46">
        <f t="shared" si="5"/>
        <v>170.89999999999998</v>
      </c>
      <c r="X46" s="10">
        <f t="shared" si="6"/>
        <v>2.3405500292568755</v>
      </c>
      <c r="Y46" s="10">
        <f t="shared" si="7"/>
        <v>7.6594499707431245</v>
      </c>
    </row>
    <row r="47" spans="1:25" x14ac:dyDescent="0.3">
      <c r="A47" s="2">
        <v>41992</v>
      </c>
      <c r="B47" s="3" t="s">
        <v>46</v>
      </c>
      <c r="C47" s="7" t="s">
        <v>45</v>
      </c>
      <c r="D47" s="12">
        <v>6</v>
      </c>
      <c r="E47" s="12">
        <v>23.6</v>
      </c>
      <c r="F47">
        <v>0.999</v>
      </c>
      <c r="G47">
        <v>1.0517000000000001</v>
      </c>
      <c r="H47" s="1">
        <f t="shared" si="14"/>
        <v>5.270000000000008E-2</v>
      </c>
      <c r="J47" s="7" t="s">
        <v>45</v>
      </c>
      <c r="K47" s="2">
        <v>41996</v>
      </c>
      <c r="L47" s="24">
        <v>60</v>
      </c>
      <c r="M47" s="3">
        <v>1218.7</v>
      </c>
      <c r="N47">
        <v>1299.8</v>
      </c>
      <c r="O47">
        <f t="shared" si="15"/>
        <v>1259.25</v>
      </c>
      <c r="P47" s="10">
        <f t="shared" si="2"/>
        <v>1.4336812144212501</v>
      </c>
      <c r="Q47" s="10">
        <f t="shared" si="3"/>
        <v>3.9706174310105227</v>
      </c>
      <c r="R47" s="10">
        <f t="shared" si="4"/>
        <v>8.5293825689894778</v>
      </c>
      <c r="T47">
        <v>162.4</v>
      </c>
      <c r="U47">
        <v>161.19999999999999</v>
      </c>
      <c r="V47">
        <f t="shared" si="5"/>
        <v>161.80000000000001</v>
      </c>
      <c r="X47" s="10">
        <f t="shared" si="6"/>
        <v>2.4721878862793569</v>
      </c>
      <c r="Y47" s="10">
        <f t="shared" si="7"/>
        <v>7.5278121137206426</v>
      </c>
    </row>
    <row r="48" spans="1:25" x14ac:dyDescent="0.3">
      <c r="A48" s="2">
        <v>41992</v>
      </c>
      <c r="B48" s="3" t="s">
        <v>47</v>
      </c>
      <c r="C48" s="7" t="s">
        <v>45</v>
      </c>
      <c r="D48" s="12">
        <v>6</v>
      </c>
      <c r="E48" s="12">
        <v>23.6</v>
      </c>
      <c r="F48">
        <v>0.99429999999999996</v>
      </c>
      <c r="G48">
        <v>1.0669999999999999</v>
      </c>
      <c r="H48" s="1">
        <f t="shared" si="14"/>
        <v>7.2699999999999987E-2</v>
      </c>
      <c r="J48" s="7" t="s">
        <v>45</v>
      </c>
      <c r="K48" s="2">
        <v>41996</v>
      </c>
      <c r="L48" s="24">
        <v>60</v>
      </c>
      <c r="M48" s="3">
        <v>1615.3</v>
      </c>
      <c r="N48">
        <v>1664.7</v>
      </c>
      <c r="O48">
        <f t="shared" si="15"/>
        <v>1640</v>
      </c>
      <c r="P48" s="10">
        <f t="shared" si="2"/>
        <v>1.3535075653370017</v>
      </c>
      <c r="Q48" s="10">
        <f t="shared" si="3"/>
        <v>3.0487804878048781</v>
      </c>
      <c r="R48" s="10">
        <f t="shared" si="4"/>
        <v>9.4512195121951219</v>
      </c>
      <c r="T48">
        <v>169.4</v>
      </c>
      <c r="U48">
        <v>168.8</v>
      </c>
      <c r="V48">
        <f t="shared" si="5"/>
        <v>169.10000000000002</v>
      </c>
      <c r="X48" s="10">
        <f t="shared" si="6"/>
        <v>2.3654642223536366</v>
      </c>
      <c r="Y48" s="10">
        <f t="shared" si="7"/>
        <v>7.6345357776463629</v>
      </c>
    </row>
    <row r="49" spans="1:25" x14ac:dyDescent="0.3">
      <c r="A49" s="2">
        <v>41992</v>
      </c>
      <c r="B49" s="3" t="s">
        <v>48</v>
      </c>
      <c r="C49" s="7" t="s">
        <v>45</v>
      </c>
      <c r="D49" s="12">
        <v>6</v>
      </c>
      <c r="E49" s="12">
        <v>23.6</v>
      </c>
      <c r="F49">
        <v>0.99250000000000005</v>
      </c>
      <c r="G49">
        <v>1.0801000000000001</v>
      </c>
      <c r="H49" s="1">
        <f t="shared" si="14"/>
        <v>8.7600000000000011E-2</v>
      </c>
      <c r="J49" s="7" t="s">
        <v>45</v>
      </c>
      <c r="K49" s="2">
        <v>41996</v>
      </c>
      <c r="L49" s="24">
        <v>60</v>
      </c>
      <c r="M49" s="3">
        <v>1869.6</v>
      </c>
      <c r="N49">
        <v>1737.7</v>
      </c>
      <c r="O49">
        <f t="shared" si="15"/>
        <v>1803.65</v>
      </c>
      <c r="P49" s="10">
        <f t="shared" si="2"/>
        <v>1.2353767123287669</v>
      </c>
      <c r="Q49" s="10">
        <f t="shared" si="3"/>
        <v>2.7721564605106308</v>
      </c>
      <c r="R49" s="10">
        <f t="shared" si="4"/>
        <v>9.7278435394893688</v>
      </c>
      <c r="T49">
        <v>190.5</v>
      </c>
      <c r="U49">
        <v>191.1</v>
      </c>
      <c r="V49">
        <f t="shared" si="5"/>
        <v>190.8</v>
      </c>
      <c r="X49" s="10">
        <f t="shared" si="6"/>
        <v>2.0964360587002093</v>
      </c>
      <c r="Y49" s="10">
        <f t="shared" si="7"/>
        <v>7.9035639412997902</v>
      </c>
    </row>
    <row r="50" spans="1:25" x14ac:dyDescent="0.3">
      <c r="A50" s="2">
        <v>41992</v>
      </c>
      <c r="B50" s="3" t="s">
        <v>49</v>
      </c>
      <c r="C50" s="7" t="s">
        <v>45</v>
      </c>
      <c r="D50" s="12">
        <v>6</v>
      </c>
      <c r="E50" s="12">
        <v>23.6</v>
      </c>
      <c r="F50">
        <v>1.0069999999999999</v>
      </c>
      <c r="G50">
        <v>1.0806</v>
      </c>
      <c r="H50" s="1">
        <f t="shared" si="14"/>
        <v>7.360000000000011E-2</v>
      </c>
      <c r="J50" s="7" t="s">
        <v>45</v>
      </c>
      <c r="K50" s="2">
        <v>41996</v>
      </c>
      <c r="L50" s="24">
        <v>60</v>
      </c>
      <c r="M50" s="3">
        <v>951.7</v>
      </c>
      <c r="N50">
        <v>850.2</v>
      </c>
      <c r="O50">
        <f t="shared" si="15"/>
        <v>900.95</v>
      </c>
      <c r="P50" s="10">
        <f t="shared" si="2"/>
        <v>0.7344701086956511</v>
      </c>
      <c r="Q50" s="10">
        <f t="shared" si="3"/>
        <v>5.5496975414839884</v>
      </c>
      <c r="R50" s="10">
        <f t="shared" si="4"/>
        <v>6.9503024585160116</v>
      </c>
      <c r="T50">
        <v>167.9</v>
      </c>
      <c r="U50">
        <v>168</v>
      </c>
      <c r="V50">
        <f t="shared" si="5"/>
        <v>167.95</v>
      </c>
      <c r="X50" s="10">
        <f t="shared" si="6"/>
        <v>2.3816612086930635</v>
      </c>
      <c r="Y50" s="10">
        <f t="shared" si="7"/>
        <v>7.618338791306936</v>
      </c>
    </row>
    <row r="51" spans="1:25" x14ac:dyDescent="0.3">
      <c r="A51" s="2">
        <v>41992</v>
      </c>
      <c r="B51" s="3" t="s">
        <v>50</v>
      </c>
      <c r="C51" s="7" t="s">
        <v>45</v>
      </c>
      <c r="D51" s="12">
        <v>6</v>
      </c>
      <c r="E51" s="12">
        <v>23.6</v>
      </c>
      <c r="F51">
        <v>0.996</v>
      </c>
      <c r="G51">
        <v>1.0772999999999999</v>
      </c>
      <c r="H51" s="1">
        <f t="shared" si="14"/>
        <v>8.1299999999999928E-2</v>
      </c>
      <c r="J51" s="7" t="s">
        <v>45</v>
      </c>
      <c r="K51" s="2">
        <v>41996</v>
      </c>
      <c r="L51" s="24">
        <v>60</v>
      </c>
      <c r="M51" s="3">
        <v>1099</v>
      </c>
      <c r="N51">
        <v>1103.0999999999999</v>
      </c>
      <c r="O51">
        <f t="shared" si="15"/>
        <v>1101.05</v>
      </c>
      <c r="P51" s="10">
        <f t="shared" si="2"/>
        <v>0.8125830258302591</v>
      </c>
      <c r="Q51" s="10">
        <f t="shared" si="3"/>
        <v>4.5411198401525814</v>
      </c>
      <c r="R51" s="10">
        <f t="shared" si="4"/>
        <v>7.9588801598474186</v>
      </c>
      <c r="T51">
        <v>167</v>
      </c>
      <c r="U51">
        <v>167.1</v>
      </c>
      <c r="V51">
        <f t="shared" si="5"/>
        <v>167.05</v>
      </c>
      <c r="X51" s="10">
        <f t="shared" si="6"/>
        <v>2.3944926668662077</v>
      </c>
      <c r="Y51" s="10">
        <f t="shared" si="7"/>
        <v>7.6055073331337919</v>
      </c>
    </row>
    <row r="52" spans="1:25" x14ac:dyDescent="0.3">
      <c r="A52" s="2">
        <v>41992</v>
      </c>
      <c r="B52" s="3" t="s">
        <v>51</v>
      </c>
      <c r="C52" s="7" t="s">
        <v>45</v>
      </c>
      <c r="D52" s="12">
        <v>6</v>
      </c>
      <c r="E52" s="12">
        <v>23.6</v>
      </c>
      <c r="F52">
        <v>0.98619999999999997</v>
      </c>
      <c r="G52">
        <v>1.0747</v>
      </c>
      <c r="H52" s="1">
        <f t="shared" si="14"/>
        <v>8.8500000000000023E-2</v>
      </c>
      <c r="J52" s="7" t="s">
        <v>45</v>
      </c>
      <c r="K52" s="2">
        <v>41996</v>
      </c>
      <c r="L52" s="24">
        <v>60</v>
      </c>
      <c r="M52" s="3">
        <v>1476.5</v>
      </c>
      <c r="N52">
        <v>1485</v>
      </c>
      <c r="O52">
        <f t="shared" si="15"/>
        <v>1480.75</v>
      </c>
      <c r="P52" s="10">
        <f t="shared" si="2"/>
        <v>1.0038983050847454</v>
      </c>
      <c r="Q52" s="10">
        <f t="shared" si="3"/>
        <v>3.3766672294445383</v>
      </c>
      <c r="R52" s="10">
        <f t="shared" si="4"/>
        <v>9.1233327705554608</v>
      </c>
      <c r="T52">
        <v>172.6</v>
      </c>
      <c r="U52">
        <v>172.5</v>
      </c>
      <c r="V52">
        <f t="shared" si="5"/>
        <v>172.55</v>
      </c>
      <c r="X52" s="10">
        <f t="shared" si="6"/>
        <v>2.3181686467690521</v>
      </c>
      <c r="Y52" s="10">
        <f t="shared" si="7"/>
        <v>7.6818313532309475</v>
      </c>
    </row>
    <row r="53" spans="1:25" x14ac:dyDescent="0.3">
      <c r="D53" s="29"/>
      <c r="E53" s="29"/>
      <c r="F53" s="20"/>
      <c r="H53" s="1"/>
      <c r="P53" s="10"/>
      <c r="Q53" s="10"/>
      <c r="R53" s="10"/>
      <c r="X53" s="10"/>
      <c r="Y53" s="10"/>
    </row>
    <row r="54" spans="1:25" x14ac:dyDescent="0.3">
      <c r="A54" s="2">
        <v>41989</v>
      </c>
      <c r="B54" s="3" t="s">
        <v>57</v>
      </c>
      <c r="C54" t="s">
        <v>58</v>
      </c>
      <c r="D54" s="29">
        <v>6</v>
      </c>
      <c r="E54" s="29">
        <v>18.8</v>
      </c>
      <c r="F54" s="20">
        <v>0.99419999999999997</v>
      </c>
      <c r="G54">
        <v>1.0660000000000001</v>
      </c>
      <c r="H54" s="1">
        <f t="shared" ref="H54:H68" si="16">SUM(G54-F54)</f>
        <v>7.1800000000000086E-2</v>
      </c>
      <c r="J54" t="s">
        <v>58</v>
      </c>
      <c r="K54" s="2">
        <v>41989</v>
      </c>
      <c r="L54" s="24">
        <v>60</v>
      </c>
      <c r="M54" s="3">
        <v>1708.1</v>
      </c>
      <c r="N54">
        <v>1783.1</v>
      </c>
      <c r="O54">
        <f t="shared" ref="O54:O60" si="17">AVERAGE(M54:N54)</f>
        <v>1745.6</v>
      </c>
      <c r="P54" s="10">
        <f t="shared" si="2"/>
        <v>1.4587186629526445</v>
      </c>
      <c r="Q54" s="10">
        <f t="shared" si="3"/>
        <v>2.8643446379468376</v>
      </c>
      <c r="R54" s="10">
        <f t="shared" si="4"/>
        <v>9.6356553620531624</v>
      </c>
      <c r="T54">
        <v>152.4</v>
      </c>
      <c r="U54">
        <v>153.6</v>
      </c>
      <c r="V54">
        <f t="shared" si="5"/>
        <v>153</v>
      </c>
      <c r="X54" s="10">
        <f t="shared" si="6"/>
        <v>2.6143790849673203</v>
      </c>
      <c r="Y54" s="10">
        <f t="shared" si="7"/>
        <v>7.3856209150326801</v>
      </c>
    </row>
    <row r="55" spans="1:25" x14ac:dyDescent="0.3">
      <c r="A55" s="2">
        <v>41989</v>
      </c>
      <c r="B55" s="3" t="s">
        <v>59</v>
      </c>
      <c r="C55" t="s">
        <v>58</v>
      </c>
      <c r="D55" s="12">
        <v>6</v>
      </c>
      <c r="E55" s="12">
        <v>18.8</v>
      </c>
      <c r="F55">
        <v>0.99770000000000003</v>
      </c>
      <c r="G55">
        <v>1.0708</v>
      </c>
      <c r="H55" s="1">
        <f t="shared" si="16"/>
        <v>7.3099999999999943E-2</v>
      </c>
      <c r="J55" t="s">
        <v>58</v>
      </c>
      <c r="K55" s="2">
        <v>41989</v>
      </c>
      <c r="L55" s="24">
        <v>60</v>
      </c>
      <c r="M55" s="3">
        <v>1587.1</v>
      </c>
      <c r="N55">
        <v>1518.9</v>
      </c>
      <c r="O55">
        <f t="shared" si="17"/>
        <v>1553</v>
      </c>
      <c r="P55" s="10">
        <f t="shared" si="2"/>
        <v>1.2746922024623812</v>
      </c>
      <c r="Q55" s="10">
        <f t="shared" si="3"/>
        <v>3.2195750160978749</v>
      </c>
      <c r="R55" s="10">
        <f t="shared" si="4"/>
        <v>9.280424983902126</v>
      </c>
      <c r="T55">
        <v>163.69999999999999</v>
      </c>
      <c r="U55">
        <v>164.8</v>
      </c>
      <c r="V55">
        <f t="shared" si="5"/>
        <v>164.25</v>
      </c>
      <c r="X55" s="10">
        <f t="shared" si="6"/>
        <v>2.4353120243531201</v>
      </c>
      <c r="Y55" s="10">
        <f t="shared" si="7"/>
        <v>7.5646879756468799</v>
      </c>
    </row>
    <row r="56" spans="1:25" x14ac:dyDescent="0.3">
      <c r="A56" s="2">
        <v>41989</v>
      </c>
      <c r="B56" s="3" t="s">
        <v>60</v>
      </c>
      <c r="C56" t="s">
        <v>58</v>
      </c>
      <c r="D56" s="12">
        <v>6</v>
      </c>
      <c r="E56" s="12">
        <v>18.8</v>
      </c>
      <c r="F56">
        <v>0.999</v>
      </c>
      <c r="G56">
        <v>1.0516000000000001</v>
      </c>
      <c r="H56" s="1">
        <f t="shared" si="16"/>
        <v>5.2600000000000091E-2</v>
      </c>
      <c r="J56" t="s">
        <v>58</v>
      </c>
      <c r="K56" s="2">
        <v>41989</v>
      </c>
      <c r="L56" s="24">
        <v>60</v>
      </c>
      <c r="M56" s="3">
        <v>1292.5999999999999</v>
      </c>
      <c r="N56">
        <v>1298.5999999999999</v>
      </c>
      <c r="O56">
        <f t="shared" si="17"/>
        <v>1295.5999999999999</v>
      </c>
      <c r="P56" s="10">
        <f t="shared" si="2"/>
        <v>1.4778707224334575</v>
      </c>
      <c r="Q56" s="10">
        <f t="shared" si="3"/>
        <v>3.859215807347947</v>
      </c>
      <c r="R56" s="10">
        <f t="shared" si="4"/>
        <v>8.6407841926520526</v>
      </c>
      <c r="T56">
        <v>162.9</v>
      </c>
      <c r="U56">
        <v>161.6</v>
      </c>
      <c r="V56">
        <f t="shared" si="5"/>
        <v>162.25</v>
      </c>
      <c r="X56" s="10">
        <f t="shared" si="6"/>
        <v>2.4653312788906008</v>
      </c>
      <c r="Y56" s="10">
        <f t="shared" si="7"/>
        <v>7.5346687211093997</v>
      </c>
    </row>
    <row r="57" spans="1:25" x14ac:dyDescent="0.3">
      <c r="A57" s="2">
        <v>41989</v>
      </c>
      <c r="B57" s="3" t="s">
        <v>61</v>
      </c>
      <c r="C57" t="s">
        <v>58</v>
      </c>
      <c r="D57" s="12">
        <v>6</v>
      </c>
      <c r="E57" s="12">
        <v>18.8</v>
      </c>
      <c r="F57">
        <v>1.0069999999999999</v>
      </c>
      <c r="G57">
        <v>1.0764</v>
      </c>
      <c r="H57" s="1">
        <f t="shared" si="16"/>
        <v>6.9400000000000128E-2</v>
      </c>
      <c r="J57" t="s">
        <v>58</v>
      </c>
      <c r="K57" s="2">
        <v>41989</v>
      </c>
      <c r="L57" s="24">
        <v>60</v>
      </c>
      <c r="M57" s="3">
        <v>825.5</v>
      </c>
      <c r="N57">
        <v>828.7</v>
      </c>
      <c r="O57">
        <f t="shared" si="17"/>
        <v>827.1</v>
      </c>
      <c r="P57" s="10">
        <f t="shared" si="2"/>
        <v>0.7150720461095087</v>
      </c>
      <c r="Q57" s="10">
        <f t="shared" si="3"/>
        <v>6.0452182323781889</v>
      </c>
      <c r="R57" s="10">
        <f t="shared" si="4"/>
        <v>6.4547817676218111</v>
      </c>
      <c r="T57">
        <v>164.3</v>
      </c>
      <c r="U57">
        <v>164.4</v>
      </c>
      <c r="V57">
        <f t="shared" si="5"/>
        <v>164.35000000000002</v>
      </c>
      <c r="X57" s="10">
        <f t="shared" si="6"/>
        <v>2.4338302403407357</v>
      </c>
      <c r="Y57" s="10">
        <f t="shared" si="7"/>
        <v>7.5661697596592639</v>
      </c>
    </row>
    <row r="58" spans="1:25" x14ac:dyDescent="0.3">
      <c r="A58" s="2">
        <v>41989</v>
      </c>
      <c r="B58" s="3" t="s">
        <v>62</v>
      </c>
      <c r="C58" t="s">
        <v>58</v>
      </c>
      <c r="D58" s="12">
        <v>6</v>
      </c>
      <c r="E58" s="12">
        <v>18.8</v>
      </c>
      <c r="F58">
        <v>0.99590000000000001</v>
      </c>
      <c r="G58">
        <v>1.0385</v>
      </c>
      <c r="H58" s="1">
        <f t="shared" si="16"/>
        <v>4.2599999999999971E-2</v>
      </c>
      <c r="J58" t="s">
        <v>58</v>
      </c>
      <c r="K58" s="2">
        <v>41989</v>
      </c>
      <c r="L58" s="24">
        <v>60</v>
      </c>
      <c r="M58" s="3">
        <v>948.1</v>
      </c>
      <c r="N58">
        <v>933.5</v>
      </c>
      <c r="O58">
        <f t="shared" si="17"/>
        <v>940.8</v>
      </c>
      <c r="P58" s="10">
        <f t="shared" si="2"/>
        <v>1.3250704225352123</v>
      </c>
      <c r="Q58" s="10">
        <f t="shared" si="3"/>
        <v>5.3146258503401356</v>
      </c>
      <c r="R58" s="10">
        <f t="shared" si="4"/>
        <v>7.1853741496598644</v>
      </c>
      <c r="T58">
        <v>157</v>
      </c>
      <c r="U58">
        <v>157.19999999999999</v>
      </c>
      <c r="V58">
        <f t="shared" si="5"/>
        <v>157.1</v>
      </c>
      <c r="X58" s="10">
        <f t="shared" si="6"/>
        <v>2.5461489497135585</v>
      </c>
      <c r="Y58" s="10">
        <f t="shared" si="7"/>
        <v>7.4538510502864419</v>
      </c>
    </row>
    <row r="59" spans="1:25" x14ac:dyDescent="0.3">
      <c r="A59" s="2">
        <v>41989</v>
      </c>
      <c r="B59" s="3" t="s">
        <v>63</v>
      </c>
      <c r="C59" t="s">
        <v>58</v>
      </c>
      <c r="D59" s="12">
        <v>6</v>
      </c>
      <c r="E59" s="12">
        <v>18.8</v>
      </c>
      <c r="F59">
        <v>0.99250000000000005</v>
      </c>
      <c r="G59">
        <v>1.0375000000000001</v>
      </c>
      <c r="H59" s="1">
        <f t="shared" si="16"/>
        <v>4.500000000000004E-2</v>
      </c>
      <c r="J59" t="s">
        <v>58</v>
      </c>
      <c r="K59" s="2">
        <v>41989</v>
      </c>
      <c r="L59" s="24">
        <v>60</v>
      </c>
      <c r="M59" s="3">
        <v>1183.7</v>
      </c>
      <c r="N59">
        <v>1173.5999999999999</v>
      </c>
      <c r="O59">
        <f t="shared" si="17"/>
        <v>1178.6500000000001</v>
      </c>
      <c r="P59" s="10">
        <f t="shared" si="2"/>
        <v>1.5715333333333319</v>
      </c>
      <c r="Q59" s="10">
        <f t="shared" si="3"/>
        <v>4.2421414329953757</v>
      </c>
      <c r="R59" s="10">
        <f t="shared" si="4"/>
        <v>8.2578585670046252</v>
      </c>
      <c r="T59">
        <v>164.3</v>
      </c>
      <c r="U59">
        <v>163.4</v>
      </c>
      <c r="V59">
        <f t="shared" si="5"/>
        <v>163.85000000000002</v>
      </c>
      <c r="X59" s="10">
        <f t="shared" si="6"/>
        <v>2.441257247482453</v>
      </c>
      <c r="Y59" s="10">
        <f t="shared" si="7"/>
        <v>7.5587427525175475</v>
      </c>
    </row>
    <row r="60" spans="1:25" x14ac:dyDescent="0.3">
      <c r="A60" s="2">
        <v>41989</v>
      </c>
      <c r="B60" s="3" t="s">
        <v>64</v>
      </c>
      <c r="C60" t="s">
        <v>58</v>
      </c>
      <c r="D60" s="12">
        <v>6</v>
      </c>
      <c r="E60" s="12">
        <v>18.8</v>
      </c>
      <c r="F60">
        <v>1.002</v>
      </c>
      <c r="G60">
        <v>1.0591999999999999</v>
      </c>
      <c r="H60" s="1">
        <f t="shared" si="16"/>
        <v>5.7199999999999918E-2</v>
      </c>
      <c r="J60" t="s">
        <v>58</v>
      </c>
      <c r="K60" s="2">
        <v>41989</v>
      </c>
      <c r="L60" s="24">
        <v>60</v>
      </c>
      <c r="M60" s="3">
        <v>993.2</v>
      </c>
      <c r="N60">
        <v>984.2</v>
      </c>
      <c r="O60">
        <f t="shared" si="17"/>
        <v>988.7</v>
      </c>
      <c r="P60" s="10">
        <f t="shared" si="2"/>
        <v>1.0370979020979036</v>
      </c>
      <c r="Q60" s="10">
        <f t="shared" si="3"/>
        <v>5.0571457469404271</v>
      </c>
      <c r="R60" s="10">
        <f t="shared" si="4"/>
        <v>7.4428542530595729</v>
      </c>
      <c r="T60">
        <v>159</v>
      </c>
      <c r="U60">
        <v>159.1</v>
      </c>
      <c r="V60">
        <f t="shared" si="5"/>
        <v>159.05000000000001</v>
      </c>
      <c r="X60" s="10">
        <f t="shared" si="6"/>
        <v>2.5149324111914488</v>
      </c>
      <c r="Y60" s="10">
        <f t="shared" si="7"/>
        <v>7.4850675888085512</v>
      </c>
    </row>
    <row r="61" spans="1:25" x14ac:dyDescent="0.3">
      <c r="D61" s="20"/>
      <c r="E61" s="20"/>
      <c r="H61" s="1"/>
      <c r="P61" s="10"/>
      <c r="Q61" s="10"/>
      <c r="R61" s="10"/>
      <c r="X61" s="10"/>
      <c r="Y61" s="10"/>
    </row>
    <row r="62" spans="1:25" x14ac:dyDescent="0.3">
      <c r="A62" s="2">
        <v>41989</v>
      </c>
      <c r="B62" s="3" t="s">
        <v>65</v>
      </c>
      <c r="C62" t="s">
        <v>66</v>
      </c>
      <c r="D62" s="29">
        <v>6</v>
      </c>
      <c r="E62" s="31">
        <v>12.4</v>
      </c>
      <c r="F62">
        <v>0.99070000000000003</v>
      </c>
      <c r="G62">
        <v>1.0640000000000001</v>
      </c>
      <c r="H62" s="1">
        <f t="shared" si="16"/>
        <v>7.3300000000000032E-2</v>
      </c>
      <c r="J62" t="s">
        <v>66</v>
      </c>
      <c r="K62" s="2">
        <v>41989</v>
      </c>
      <c r="L62" s="24">
        <v>60</v>
      </c>
      <c r="M62" s="3">
        <v>1712.5</v>
      </c>
      <c r="N62">
        <v>1855.9</v>
      </c>
      <c r="O62">
        <f t="shared" ref="O62:O68" si="18">AVERAGE(M62:N62)</f>
        <v>1784.2</v>
      </c>
      <c r="P62" s="10">
        <f t="shared" si="2"/>
        <v>1.4604638472032736</v>
      </c>
      <c r="Q62" s="10">
        <f t="shared" si="3"/>
        <v>2.8023764152000896</v>
      </c>
      <c r="R62" s="10">
        <f t="shared" si="4"/>
        <v>9.6976235847999099</v>
      </c>
      <c r="T62">
        <v>160</v>
      </c>
      <c r="U62">
        <v>159.5</v>
      </c>
      <c r="V62">
        <f t="shared" si="5"/>
        <v>159.75</v>
      </c>
      <c r="X62" s="10">
        <f t="shared" si="6"/>
        <v>2.5039123630672928</v>
      </c>
      <c r="Y62" s="10">
        <f t="shared" si="7"/>
        <v>7.4960876369327067</v>
      </c>
    </row>
    <row r="63" spans="1:25" x14ac:dyDescent="0.3">
      <c r="A63" s="2">
        <v>41989</v>
      </c>
      <c r="B63" s="3" t="s">
        <v>67</v>
      </c>
      <c r="C63" t="s">
        <v>66</v>
      </c>
      <c r="D63" s="29">
        <v>6</v>
      </c>
      <c r="E63" s="31">
        <v>12.4</v>
      </c>
      <c r="F63">
        <v>0.99439999999999995</v>
      </c>
      <c r="G63">
        <v>1.0663</v>
      </c>
      <c r="H63" s="1">
        <f t="shared" si="16"/>
        <v>7.1900000000000075E-2</v>
      </c>
      <c r="J63" t="s">
        <v>66</v>
      </c>
      <c r="K63" s="2">
        <v>41989</v>
      </c>
      <c r="L63" s="24">
        <v>60</v>
      </c>
      <c r="M63" s="3">
        <v>1837.9</v>
      </c>
      <c r="N63">
        <v>1890.9</v>
      </c>
      <c r="O63">
        <f t="shared" si="18"/>
        <v>1864.4</v>
      </c>
      <c r="P63" s="10">
        <f t="shared" si="2"/>
        <v>1.5558275382475644</v>
      </c>
      <c r="Q63" s="10">
        <f t="shared" si="3"/>
        <v>2.6818279339197595</v>
      </c>
      <c r="R63" s="10">
        <f t="shared" si="4"/>
        <v>9.8181720660802405</v>
      </c>
      <c r="T63">
        <v>160.5</v>
      </c>
      <c r="U63">
        <v>161.6</v>
      </c>
      <c r="V63">
        <f t="shared" si="5"/>
        <v>161.05000000000001</v>
      </c>
      <c r="X63" s="10">
        <f t="shared" si="6"/>
        <v>2.4837007140639553</v>
      </c>
      <c r="Y63" s="10">
        <f t="shared" si="7"/>
        <v>7.5162992859360447</v>
      </c>
    </row>
    <row r="64" spans="1:25" x14ac:dyDescent="0.3">
      <c r="A64" s="2">
        <v>41989</v>
      </c>
      <c r="B64" s="3" t="s">
        <v>68</v>
      </c>
      <c r="C64" t="s">
        <v>66</v>
      </c>
      <c r="D64" s="12">
        <v>6</v>
      </c>
      <c r="E64" s="30">
        <v>12.4</v>
      </c>
      <c r="F64">
        <v>0.99509999999999998</v>
      </c>
      <c r="G64">
        <v>1.0658000000000001</v>
      </c>
      <c r="H64" s="1">
        <f t="shared" si="16"/>
        <v>7.0700000000000096E-2</v>
      </c>
      <c r="J64" t="s">
        <v>66</v>
      </c>
      <c r="K64" s="2">
        <v>41989</v>
      </c>
      <c r="L64" s="24">
        <v>60</v>
      </c>
      <c r="M64" s="3">
        <v>1452.5</v>
      </c>
      <c r="N64">
        <v>1513.7</v>
      </c>
      <c r="O64">
        <f t="shared" si="18"/>
        <v>1483.1</v>
      </c>
      <c r="P64" s="10">
        <f t="shared" si="2"/>
        <v>1.2586421499292768</v>
      </c>
      <c r="Q64" s="10">
        <f t="shared" si="3"/>
        <v>3.3713168363562813</v>
      </c>
      <c r="R64" s="10">
        <f t="shared" si="4"/>
        <v>9.1286831636437178</v>
      </c>
      <c r="T64">
        <v>165.1</v>
      </c>
      <c r="U64">
        <v>165.4</v>
      </c>
      <c r="V64">
        <f t="shared" si="5"/>
        <v>165.25</v>
      </c>
      <c r="X64" s="10">
        <f t="shared" si="6"/>
        <v>2.4205748865355523</v>
      </c>
      <c r="Y64" s="10">
        <f t="shared" si="7"/>
        <v>7.5794251134644473</v>
      </c>
    </row>
    <row r="65" spans="1:25" x14ac:dyDescent="0.3">
      <c r="A65" s="2">
        <v>41989</v>
      </c>
      <c r="B65" s="3" t="s">
        <v>69</v>
      </c>
      <c r="C65" t="s">
        <v>66</v>
      </c>
      <c r="D65" s="12">
        <v>6</v>
      </c>
      <c r="E65" s="30">
        <v>12.4</v>
      </c>
      <c r="F65">
        <v>0.98780000000000001</v>
      </c>
      <c r="G65">
        <v>1.0625</v>
      </c>
      <c r="H65" s="1">
        <f t="shared" si="16"/>
        <v>7.4699999999999989E-2</v>
      </c>
      <c r="J65" t="s">
        <v>66</v>
      </c>
      <c r="K65" s="2">
        <v>41989</v>
      </c>
      <c r="L65" s="24">
        <v>60</v>
      </c>
      <c r="M65" s="3">
        <v>1615.2</v>
      </c>
      <c r="N65">
        <v>1689.1</v>
      </c>
      <c r="O65">
        <f t="shared" si="18"/>
        <v>1652.15</v>
      </c>
      <c r="P65" s="10">
        <f t="shared" si="2"/>
        <v>1.3270281124497993</v>
      </c>
      <c r="Q65" s="10">
        <f t="shared" si="3"/>
        <v>3.026359592046727</v>
      </c>
      <c r="R65" s="10">
        <f t="shared" si="4"/>
        <v>9.4736404079532726</v>
      </c>
      <c r="T65">
        <v>170.5</v>
      </c>
      <c r="U65">
        <v>170.1</v>
      </c>
      <c r="V65">
        <f t="shared" si="5"/>
        <v>170.3</v>
      </c>
      <c r="X65" s="10">
        <f t="shared" si="6"/>
        <v>2.3487962419260127</v>
      </c>
      <c r="Y65" s="10">
        <f t="shared" si="7"/>
        <v>7.6512037580739873</v>
      </c>
    </row>
    <row r="66" spans="1:25" x14ac:dyDescent="0.3">
      <c r="A66" s="2">
        <v>41989</v>
      </c>
      <c r="B66" s="3" t="s">
        <v>70</v>
      </c>
      <c r="C66" t="s">
        <v>66</v>
      </c>
      <c r="D66" s="12">
        <v>6</v>
      </c>
      <c r="E66" s="30">
        <v>12.4</v>
      </c>
      <c r="F66">
        <v>0.99099999999999999</v>
      </c>
      <c r="G66">
        <v>1.0678000000000001</v>
      </c>
      <c r="H66" s="1">
        <f t="shared" si="16"/>
        <v>7.680000000000009E-2</v>
      </c>
      <c r="J66" t="s">
        <v>66</v>
      </c>
      <c r="K66" s="2">
        <v>41989</v>
      </c>
      <c r="L66" s="24">
        <v>60</v>
      </c>
      <c r="M66" s="3">
        <v>2195.9</v>
      </c>
      <c r="N66">
        <v>2095</v>
      </c>
      <c r="O66">
        <f t="shared" si="18"/>
        <v>2145.4499999999998</v>
      </c>
      <c r="P66" s="10">
        <f t="shared" si="2"/>
        <v>1.6761328124999979</v>
      </c>
      <c r="Q66" s="10">
        <f t="shared" si="3"/>
        <v>2.3305134121046871</v>
      </c>
      <c r="R66" s="10">
        <f t="shared" si="4"/>
        <v>10.169486587895314</v>
      </c>
      <c r="T66">
        <v>164.9</v>
      </c>
      <c r="U66">
        <v>165.1</v>
      </c>
      <c r="V66">
        <f t="shared" si="5"/>
        <v>165</v>
      </c>
      <c r="X66" s="10">
        <f t="shared" si="6"/>
        <v>2.4242424242424243</v>
      </c>
      <c r="Y66" s="10">
        <f t="shared" si="7"/>
        <v>7.5757575757575761</v>
      </c>
    </row>
    <row r="67" spans="1:25" x14ac:dyDescent="0.3">
      <c r="A67" s="2">
        <v>41989</v>
      </c>
      <c r="B67" s="3" t="s">
        <v>71</v>
      </c>
      <c r="C67" t="s">
        <v>66</v>
      </c>
      <c r="D67" s="12">
        <v>6</v>
      </c>
      <c r="E67" s="30">
        <v>12.4</v>
      </c>
      <c r="F67">
        <v>1.0021</v>
      </c>
      <c r="G67">
        <v>1.0513999999999999</v>
      </c>
      <c r="H67" s="1">
        <f t="shared" si="16"/>
        <v>4.9299999999999899E-2</v>
      </c>
      <c r="J67" t="s">
        <v>66</v>
      </c>
      <c r="K67" s="2">
        <v>41989</v>
      </c>
      <c r="L67" s="24">
        <v>60</v>
      </c>
      <c r="M67" s="3">
        <v>1231</v>
      </c>
      <c r="N67">
        <v>1240.8</v>
      </c>
      <c r="O67">
        <f t="shared" si="18"/>
        <v>1235.9000000000001</v>
      </c>
      <c r="P67" s="10">
        <f t="shared" si="2"/>
        <v>1.5041379310344858</v>
      </c>
      <c r="Q67" s="10">
        <f t="shared" si="3"/>
        <v>4.0456347600938587</v>
      </c>
      <c r="R67" s="10">
        <f t="shared" si="4"/>
        <v>8.4543652399061422</v>
      </c>
      <c r="T67">
        <v>163.9</v>
      </c>
      <c r="U67">
        <v>164</v>
      </c>
      <c r="V67">
        <f t="shared" si="5"/>
        <v>163.95</v>
      </c>
      <c r="X67" s="10">
        <f t="shared" si="6"/>
        <v>2.4397682220189085</v>
      </c>
      <c r="Y67" s="10">
        <f t="shared" si="7"/>
        <v>7.560231777981091</v>
      </c>
    </row>
    <row r="68" spans="1:25" x14ac:dyDescent="0.3">
      <c r="A68" s="2">
        <v>41989</v>
      </c>
      <c r="B68" s="3" t="s">
        <v>72</v>
      </c>
      <c r="C68" t="s">
        <v>66</v>
      </c>
      <c r="D68" s="12">
        <v>6</v>
      </c>
      <c r="E68" s="30">
        <v>12.4</v>
      </c>
      <c r="F68">
        <v>0.995</v>
      </c>
      <c r="G68">
        <v>1.0374000000000001</v>
      </c>
      <c r="H68" s="1">
        <f t="shared" si="16"/>
        <v>4.2400000000000104E-2</v>
      </c>
      <c r="J68" t="s">
        <v>66</v>
      </c>
      <c r="K68" s="2">
        <v>41989</v>
      </c>
      <c r="L68" s="24">
        <v>60</v>
      </c>
      <c r="M68" s="3">
        <v>713</v>
      </c>
      <c r="N68">
        <v>712</v>
      </c>
      <c r="O68">
        <f t="shared" si="18"/>
        <v>712.5</v>
      </c>
      <c r="P68" s="10">
        <f t="shared" si="2"/>
        <v>1.0082547169811296</v>
      </c>
      <c r="Q68" s="10">
        <f t="shared" si="3"/>
        <v>7.0175438596491233</v>
      </c>
      <c r="R68" s="10">
        <f t="shared" si="4"/>
        <v>5.4824561403508767</v>
      </c>
      <c r="T68">
        <v>161.19999999999999</v>
      </c>
      <c r="U68">
        <v>162</v>
      </c>
      <c r="V68">
        <f t="shared" si="5"/>
        <v>161.6</v>
      </c>
      <c r="X68" s="10">
        <f t="shared" si="6"/>
        <v>2.4752475247524752</v>
      </c>
      <c r="Y68" s="10">
        <f t="shared" si="7"/>
        <v>7.5247524752475243</v>
      </c>
    </row>
    <row r="69" spans="1:25" x14ac:dyDescent="0.3">
      <c r="D69" s="12"/>
      <c r="E69" s="30"/>
      <c r="Q69" s="10"/>
      <c r="R69" s="10"/>
    </row>
    <row r="70" spans="1:25" x14ac:dyDescent="0.3">
      <c r="A70" s="11"/>
      <c r="B70" s="12"/>
      <c r="C70" s="7"/>
      <c r="D70" s="7"/>
      <c r="E70" s="7"/>
      <c r="F70" s="7"/>
      <c r="G70" s="7"/>
      <c r="H70" s="7"/>
      <c r="I70" s="7"/>
      <c r="J70" s="7"/>
      <c r="K70" s="11"/>
      <c r="L70" s="27"/>
      <c r="M70" s="12"/>
      <c r="N70" s="7"/>
      <c r="O70" s="7"/>
      <c r="P70" s="7"/>
      <c r="Q70" s="13"/>
      <c r="R70" s="10"/>
    </row>
    <row r="71" spans="1:25" x14ac:dyDescent="0.3">
      <c r="A71" s="11"/>
      <c r="B71" s="12"/>
      <c r="C71" s="7"/>
      <c r="D71" s="7"/>
      <c r="E71" s="7"/>
      <c r="F71" s="7"/>
      <c r="G71" s="7"/>
      <c r="H71" s="7"/>
      <c r="I71" s="7"/>
      <c r="J71" s="7"/>
      <c r="K71" s="11"/>
      <c r="L71" s="27"/>
      <c r="M71" s="12"/>
      <c r="N71" s="7"/>
      <c r="O71" s="7"/>
      <c r="P71" s="7"/>
      <c r="Q71" s="13"/>
      <c r="R71" s="10"/>
    </row>
    <row r="72" spans="1:25" x14ac:dyDescent="0.3">
      <c r="A72" s="11"/>
      <c r="B72" s="12"/>
      <c r="C72" s="7"/>
      <c r="D72" s="7"/>
      <c r="E72" s="7"/>
      <c r="F72" s="7"/>
      <c r="G72" s="7"/>
      <c r="H72" s="7"/>
      <c r="I72" s="7"/>
      <c r="J72" s="7"/>
      <c r="K72" s="11"/>
      <c r="L72" s="27"/>
      <c r="M72" s="12"/>
      <c r="N72" s="7"/>
      <c r="O72" s="7"/>
      <c r="P72" s="7"/>
      <c r="Q72" s="13"/>
      <c r="R72" s="10"/>
    </row>
    <row r="73" spans="1:25" x14ac:dyDescent="0.3">
      <c r="A73" s="11"/>
      <c r="B73" s="12"/>
      <c r="C73" s="7"/>
      <c r="D73" s="7"/>
      <c r="E73" s="7"/>
      <c r="F73" s="7"/>
      <c r="G73" s="7"/>
      <c r="H73" s="7"/>
      <c r="I73" s="7"/>
      <c r="J73" s="7"/>
      <c r="K73" s="11"/>
      <c r="L73" s="27"/>
      <c r="M73" s="12"/>
      <c r="N73" s="7"/>
      <c r="O73" s="7"/>
      <c r="P73" s="7"/>
      <c r="Q73" s="13"/>
      <c r="R73" s="10"/>
    </row>
    <row r="74" spans="1:25" x14ac:dyDescent="0.3">
      <c r="A74" s="11"/>
      <c r="B74" s="12"/>
      <c r="C74" s="7"/>
      <c r="D74" s="7"/>
      <c r="E74" s="7"/>
      <c r="F74" s="7"/>
      <c r="G74" s="7"/>
      <c r="H74" s="7"/>
      <c r="I74" s="7"/>
      <c r="J74" s="7"/>
      <c r="K74" s="11"/>
      <c r="L74" s="27"/>
      <c r="M74" s="12"/>
      <c r="N74" s="7"/>
      <c r="O74" s="7"/>
      <c r="P74" s="7"/>
      <c r="Q74" s="13"/>
      <c r="R74" s="10"/>
    </row>
    <row r="75" spans="1:25" x14ac:dyDescent="0.3">
      <c r="A75" s="11"/>
      <c r="B75" s="12"/>
      <c r="C75" s="7"/>
      <c r="D75" s="7"/>
      <c r="E75" s="7"/>
      <c r="F75" s="7"/>
      <c r="G75" s="7"/>
      <c r="H75" s="7"/>
      <c r="I75" s="7"/>
      <c r="J75" s="7"/>
      <c r="K75" s="11"/>
      <c r="L75" s="27"/>
      <c r="M75" s="12"/>
      <c r="N75" s="7"/>
      <c r="O75" s="7"/>
      <c r="P75" s="7"/>
      <c r="Q75" s="13"/>
      <c r="R75" s="10"/>
    </row>
    <row r="76" spans="1:25" x14ac:dyDescent="0.3">
      <c r="A76" s="11"/>
      <c r="B76" s="12"/>
      <c r="C76" s="7"/>
      <c r="D76" s="7"/>
      <c r="E76" s="7"/>
      <c r="F76" s="7"/>
      <c r="G76" s="7"/>
      <c r="H76" s="7"/>
      <c r="I76" s="7"/>
      <c r="J76" s="7"/>
      <c r="K76" s="11"/>
      <c r="L76" s="27"/>
      <c r="M76" s="12"/>
      <c r="N76" s="7"/>
      <c r="O76" s="7"/>
      <c r="P76" s="7"/>
      <c r="Q76" s="13"/>
      <c r="R76" s="10"/>
    </row>
    <row r="77" spans="1:25" x14ac:dyDescent="0.3">
      <c r="A77" s="14"/>
      <c r="B77" s="7"/>
      <c r="C77" s="7"/>
      <c r="D77" s="7"/>
      <c r="E77" s="7"/>
      <c r="F77" s="7"/>
      <c r="G77" s="7"/>
      <c r="H77" s="7"/>
      <c r="I77" s="7"/>
      <c r="J77" s="7"/>
      <c r="K77" s="11"/>
      <c r="L77" s="27"/>
      <c r="M77" s="7"/>
      <c r="N77" s="7"/>
      <c r="O77" s="7"/>
      <c r="P77" s="7"/>
      <c r="Q77" s="7"/>
    </row>
    <row r="78" spans="1:25" x14ac:dyDescent="0.3">
      <c r="A78" s="11"/>
      <c r="B78" s="12"/>
      <c r="C78" s="7"/>
      <c r="D78" s="7"/>
      <c r="E78" s="7"/>
      <c r="F78" s="7"/>
      <c r="G78" s="7"/>
      <c r="H78" s="7"/>
      <c r="I78" s="7"/>
      <c r="J78" s="7"/>
      <c r="K78" s="11"/>
      <c r="L78" s="27"/>
      <c r="M78" s="12"/>
      <c r="N78" s="7"/>
      <c r="O78" s="7"/>
      <c r="P78" s="7"/>
      <c r="Q78" s="7"/>
    </row>
    <row r="79" spans="1:25" x14ac:dyDescent="0.3">
      <c r="A79" s="11"/>
      <c r="B79" s="12"/>
      <c r="C79" s="7"/>
      <c r="D79" s="7"/>
      <c r="E79" s="7"/>
      <c r="F79" s="7"/>
      <c r="G79" s="7"/>
      <c r="H79" s="7"/>
      <c r="I79" s="7"/>
      <c r="J79" s="7"/>
      <c r="K79" s="11"/>
      <c r="L79" s="27"/>
      <c r="M79" s="12"/>
      <c r="N79" s="7"/>
      <c r="O79" s="7"/>
      <c r="P79" s="7"/>
      <c r="Q79" s="7"/>
    </row>
    <row r="80" spans="1:25" x14ac:dyDescent="0.3">
      <c r="A80" s="11"/>
      <c r="B80" s="12"/>
      <c r="C80" s="7"/>
      <c r="D80" s="7"/>
      <c r="E80" s="7"/>
      <c r="F80" s="7"/>
      <c r="G80" s="7"/>
      <c r="H80" s="7"/>
      <c r="I80" s="7"/>
      <c r="J80" s="7"/>
      <c r="K80" s="11"/>
      <c r="L80" s="27"/>
      <c r="M80" s="12"/>
      <c r="N80" s="7"/>
      <c r="O80" s="7"/>
      <c r="P80" s="7"/>
      <c r="Q80" s="7"/>
    </row>
    <row r="81" spans="1:17" x14ac:dyDescent="0.3">
      <c r="A81" s="11"/>
      <c r="B81" s="12"/>
      <c r="C81" s="7"/>
      <c r="D81" s="7"/>
      <c r="E81" s="7"/>
      <c r="F81" s="7"/>
      <c r="G81" s="7"/>
      <c r="H81" s="7"/>
      <c r="I81" s="7"/>
      <c r="J81" s="7"/>
      <c r="K81" s="11"/>
      <c r="L81" s="27"/>
      <c r="M81" s="12"/>
      <c r="N81" s="7"/>
      <c r="O81" s="7"/>
      <c r="P81" s="7"/>
      <c r="Q81" s="7"/>
    </row>
    <row r="82" spans="1:17" x14ac:dyDescent="0.3">
      <c r="A82" s="11"/>
      <c r="B82" s="12"/>
      <c r="C82" s="7"/>
      <c r="D82" s="7"/>
      <c r="E82" s="7"/>
      <c r="F82" s="7"/>
      <c r="G82" s="7"/>
      <c r="H82" s="7"/>
      <c r="I82" s="7"/>
      <c r="J82" s="7"/>
      <c r="K82" s="11"/>
      <c r="L82" s="27"/>
      <c r="M82" s="12"/>
      <c r="N82" s="7"/>
      <c r="O82" s="7"/>
      <c r="P82" s="7"/>
      <c r="Q82" s="7"/>
    </row>
    <row r="83" spans="1:17" x14ac:dyDescent="0.3">
      <c r="A83" s="11"/>
      <c r="B83" s="12"/>
      <c r="C83" s="7"/>
      <c r="D83" s="7"/>
      <c r="E83" s="7"/>
      <c r="F83" s="7"/>
      <c r="G83" s="7"/>
      <c r="H83" s="7"/>
      <c r="I83" s="7"/>
      <c r="J83" s="7"/>
      <c r="K83" s="11"/>
      <c r="L83" s="27"/>
      <c r="M83" s="12"/>
      <c r="N83" s="7"/>
      <c r="O83" s="7"/>
      <c r="P83" s="7"/>
      <c r="Q83" s="7"/>
    </row>
    <row r="84" spans="1:17" x14ac:dyDescent="0.3">
      <c r="A84" s="11"/>
      <c r="B84" s="12"/>
      <c r="C84" s="7"/>
      <c r="D84" s="7"/>
      <c r="E84" s="7"/>
      <c r="F84" s="7"/>
      <c r="G84" s="7"/>
      <c r="H84" s="7"/>
      <c r="I84" s="7"/>
      <c r="J84" s="7"/>
      <c r="K84" s="11"/>
      <c r="L84" s="27"/>
      <c r="M84" s="12"/>
      <c r="N84" s="7"/>
      <c r="O84" s="7"/>
      <c r="P84" s="7"/>
      <c r="Q84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82"/>
  <sheetViews>
    <sheetView tabSelected="1" topLeftCell="E1" workbookViewId="0">
      <selection activeCell="W6" sqref="W6"/>
    </sheetView>
  </sheetViews>
  <sheetFormatPr defaultColWidth="8.88671875" defaultRowHeight="14.4" x14ac:dyDescent="0.3"/>
  <cols>
    <col min="1" max="1" width="14.88671875" customWidth="1"/>
    <col min="3" max="3" width="10.88671875" customWidth="1"/>
    <col min="4" max="4" width="14.44140625" customWidth="1"/>
    <col min="5" max="5" width="16" customWidth="1"/>
    <col min="9" max="9" width="19.6640625" customWidth="1"/>
    <col min="10" max="10" width="11.6640625" customWidth="1"/>
    <col min="11" max="12" width="14.109375" customWidth="1"/>
    <col min="13" max="13" width="14.44140625" customWidth="1"/>
    <col min="14" max="14" width="11.44140625" customWidth="1"/>
    <col min="16" max="16" width="17.6640625" customWidth="1"/>
    <col min="17" max="17" width="14.88671875" customWidth="1"/>
    <col min="23" max="23" width="14.6640625" customWidth="1"/>
  </cols>
  <sheetData>
    <row r="2" spans="1:25" x14ac:dyDescent="0.3">
      <c r="G2" s="5" t="s">
        <v>55</v>
      </c>
      <c r="H2" s="5"/>
      <c r="I2" s="5"/>
      <c r="J2" s="5"/>
      <c r="K2" s="6" t="s">
        <v>52</v>
      </c>
      <c r="L2" s="6"/>
      <c r="M2" s="6"/>
    </row>
    <row r="3" spans="1:25" x14ac:dyDescent="0.3">
      <c r="T3" s="5" t="s">
        <v>165</v>
      </c>
      <c r="U3" s="5"/>
      <c r="V3" s="5"/>
      <c r="W3" s="7"/>
    </row>
    <row r="4" spans="1:25" x14ac:dyDescent="0.3">
      <c r="A4" s="1" t="s">
        <v>56</v>
      </c>
      <c r="B4" s="1" t="s">
        <v>0</v>
      </c>
      <c r="C4" s="1" t="s">
        <v>1</v>
      </c>
      <c r="D4" s="1" t="s">
        <v>163</v>
      </c>
      <c r="E4" s="1" t="s">
        <v>164</v>
      </c>
      <c r="F4" s="1" t="s">
        <v>2</v>
      </c>
      <c r="G4" s="1" t="s">
        <v>3</v>
      </c>
      <c r="H4" s="1" t="s">
        <v>4</v>
      </c>
      <c r="K4" s="1" t="s">
        <v>53</v>
      </c>
      <c r="L4" s="26" t="s">
        <v>161</v>
      </c>
      <c r="M4" s="1" t="s">
        <v>54</v>
      </c>
      <c r="N4" s="1"/>
      <c r="O4" s="1" t="s">
        <v>82</v>
      </c>
      <c r="P4" s="1" t="s">
        <v>162</v>
      </c>
      <c r="Q4" s="1" t="s">
        <v>80</v>
      </c>
      <c r="R4" s="1" t="s">
        <v>81</v>
      </c>
      <c r="T4" s="5" t="s">
        <v>166</v>
      </c>
      <c r="U4" s="5"/>
      <c r="V4" s="5"/>
    </row>
    <row r="5" spans="1:25" x14ac:dyDescent="0.3">
      <c r="D5" s="20"/>
      <c r="E5" s="20"/>
      <c r="H5" s="1"/>
      <c r="V5" s="1" t="s">
        <v>83</v>
      </c>
      <c r="W5" s="1" t="s">
        <v>80</v>
      </c>
      <c r="X5" s="15" t="s">
        <v>81</v>
      </c>
    </row>
    <row r="6" spans="1:25" x14ac:dyDescent="0.3">
      <c r="A6" s="8">
        <v>41973</v>
      </c>
      <c r="B6" s="3" t="s">
        <v>73</v>
      </c>
      <c r="C6" s="9" t="s">
        <v>74</v>
      </c>
      <c r="D6" s="29">
        <v>12.4</v>
      </c>
      <c r="E6" s="29">
        <v>12.4</v>
      </c>
      <c r="F6">
        <v>0.99450000000000005</v>
      </c>
      <c r="G6">
        <v>1.0616000000000001</v>
      </c>
      <c r="H6" s="1">
        <f t="shared" ref="H6:H13" si="0">SUM(G6-F6)</f>
        <v>6.7100000000000048E-2</v>
      </c>
      <c r="I6">
        <v>1</v>
      </c>
      <c r="J6" s="9" t="s">
        <v>74</v>
      </c>
      <c r="K6" s="2">
        <v>42013</v>
      </c>
      <c r="L6" s="28">
        <v>60</v>
      </c>
      <c r="M6" s="23">
        <v>945.3</v>
      </c>
      <c r="N6" t="s">
        <v>167</v>
      </c>
      <c r="O6">
        <f>AVERAGE(M6:N6)</f>
        <v>945.3</v>
      </c>
      <c r="P6" s="10">
        <f>O6*L6/H6/1000000</f>
        <v>0.84527570789865814</v>
      </c>
      <c r="Q6" s="10">
        <f>5/O6*1000</f>
        <v>5.2893261398497833</v>
      </c>
      <c r="R6" s="10">
        <f>12.5-Q6</f>
        <v>7.2106738601502167</v>
      </c>
      <c r="S6" s="32">
        <f>SUM(Q6:R6)</f>
        <v>12.5</v>
      </c>
      <c r="T6">
        <v>178.4</v>
      </c>
      <c r="U6">
        <v>178.7</v>
      </c>
      <c r="V6">
        <f>AVERAGE(T6:U6)</f>
        <v>178.55</v>
      </c>
      <c r="W6" s="10">
        <f>400/V6</f>
        <v>2.2402688322598712</v>
      </c>
      <c r="X6" s="10">
        <f>10-W6</f>
        <v>7.7597311677401288</v>
      </c>
      <c r="Y6" s="10">
        <f>SUM(W6:X6)</f>
        <v>10</v>
      </c>
    </row>
    <row r="7" spans="1:25" x14ac:dyDescent="0.3">
      <c r="A7" s="8">
        <v>41966</v>
      </c>
      <c r="B7" s="3" t="s">
        <v>75</v>
      </c>
      <c r="C7" s="9" t="s">
        <v>74</v>
      </c>
      <c r="D7" s="12">
        <v>12.4</v>
      </c>
      <c r="E7" s="12">
        <v>12.4</v>
      </c>
      <c r="F7">
        <v>1.0068999999999999</v>
      </c>
      <c r="G7">
        <v>1.0728</v>
      </c>
      <c r="H7" s="1">
        <f t="shared" si="0"/>
        <v>6.590000000000007E-2</v>
      </c>
      <c r="I7">
        <v>2</v>
      </c>
      <c r="J7" s="9" t="s">
        <v>74</v>
      </c>
      <c r="K7" s="2">
        <v>42013</v>
      </c>
      <c r="L7" s="28">
        <v>60</v>
      </c>
      <c r="M7" s="23">
        <v>1240.8</v>
      </c>
      <c r="N7">
        <v>1224.5</v>
      </c>
      <c r="O7">
        <f t="shared" ref="O7:O70" si="1">AVERAGE(M7:N7)</f>
        <v>1232.6500000000001</v>
      </c>
      <c r="P7" s="10">
        <f t="shared" ref="P7:P70" si="2">O7*L7/H7/1000000</f>
        <v>1.1222913505311065</v>
      </c>
      <c r="Q7" s="10">
        <f t="shared" ref="Q7:Q70" si="3">5/O7*1000</f>
        <v>4.0563014643248287</v>
      </c>
      <c r="R7" s="10">
        <f t="shared" ref="R7:R70" si="4">12.5-Q7</f>
        <v>8.4436985356751713</v>
      </c>
      <c r="S7" s="5"/>
      <c r="T7">
        <v>185.2</v>
      </c>
      <c r="U7">
        <v>185.7</v>
      </c>
      <c r="V7">
        <f t="shared" ref="V6:V11" si="5">AVERAGE(T7:U7)</f>
        <v>185.45</v>
      </c>
      <c r="W7" s="10">
        <f t="shared" ref="W6:W11" si="6">400/V7</f>
        <v>2.1569156106767324</v>
      </c>
      <c r="X7" s="10">
        <f t="shared" ref="X7:X70" si="7">10-W7</f>
        <v>7.843084389323268</v>
      </c>
    </row>
    <row r="8" spans="1:25" x14ac:dyDescent="0.3">
      <c r="A8" s="8">
        <v>41968</v>
      </c>
      <c r="B8" s="3" t="s">
        <v>76</v>
      </c>
      <c r="C8" s="9" t="s">
        <v>74</v>
      </c>
      <c r="D8" s="12">
        <v>12.4</v>
      </c>
      <c r="E8" s="12">
        <v>12.4</v>
      </c>
      <c r="F8">
        <v>0.99950000000000006</v>
      </c>
      <c r="G8">
        <v>1.0627</v>
      </c>
      <c r="H8" s="1">
        <f t="shared" si="0"/>
        <v>6.3199999999999923E-2</v>
      </c>
      <c r="I8">
        <v>3</v>
      </c>
      <c r="J8" s="9" t="s">
        <v>74</v>
      </c>
      <c r="K8" s="2">
        <v>42013</v>
      </c>
      <c r="L8" s="28">
        <v>60</v>
      </c>
      <c r="M8" s="23">
        <v>665.3</v>
      </c>
      <c r="N8">
        <v>697.6</v>
      </c>
      <c r="O8">
        <f t="shared" si="1"/>
        <v>681.45</v>
      </c>
      <c r="P8" s="10">
        <f t="shared" si="2"/>
        <v>0.64694620253164636</v>
      </c>
      <c r="Q8" s="10">
        <f t="shared" si="3"/>
        <v>7.3372954728886928</v>
      </c>
      <c r="R8" s="10">
        <f t="shared" si="4"/>
        <v>5.1627045271113072</v>
      </c>
      <c r="S8" s="5"/>
      <c r="T8">
        <v>170.2</v>
      </c>
      <c r="U8">
        <v>170.4</v>
      </c>
      <c r="V8">
        <f t="shared" si="5"/>
        <v>170.3</v>
      </c>
      <c r="W8" s="10">
        <f t="shared" si="6"/>
        <v>2.3487962419260127</v>
      </c>
      <c r="X8" s="10">
        <f t="shared" si="7"/>
        <v>7.6512037580739873</v>
      </c>
    </row>
    <row r="9" spans="1:25" x14ac:dyDescent="0.3">
      <c r="A9" s="8">
        <v>41973</v>
      </c>
      <c r="B9" s="3" t="s">
        <v>77</v>
      </c>
      <c r="C9" s="9" t="s">
        <v>74</v>
      </c>
      <c r="D9" s="12">
        <v>12.4</v>
      </c>
      <c r="E9" s="12">
        <v>12.4</v>
      </c>
      <c r="F9">
        <v>0.98599999999999999</v>
      </c>
      <c r="G9">
        <v>1.0444</v>
      </c>
      <c r="H9" s="1">
        <f t="shared" si="0"/>
        <v>5.8400000000000007E-2</v>
      </c>
      <c r="I9">
        <v>4</v>
      </c>
      <c r="J9" s="9" t="s">
        <v>74</v>
      </c>
      <c r="K9" s="2">
        <v>42013</v>
      </c>
      <c r="L9" s="28">
        <v>60</v>
      </c>
      <c r="M9" s="23">
        <v>406.7</v>
      </c>
      <c r="N9">
        <v>406.5</v>
      </c>
      <c r="O9">
        <f t="shared" si="1"/>
        <v>406.6</v>
      </c>
      <c r="P9" s="10">
        <f t="shared" si="2"/>
        <v>0.41773972602739723</v>
      </c>
      <c r="Q9" s="10">
        <f t="shared" si="3"/>
        <v>12.297097884899163</v>
      </c>
      <c r="R9" s="10">
        <f t="shared" si="4"/>
        <v>0.20290211510083722</v>
      </c>
      <c r="S9" s="5"/>
      <c r="T9">
        <v>172.5</v>
      </c>
      <c r="U9">
        <v>173.2</v>
      </c>
      <c r="V9">
        <f t="shared" si="5"/>
        <v>172.85</v>
      </c>
      <c r="W9" s="10">
        <f t="shared" si="6"/>
        <v>2.3141452126120914</v>
      </c>
      <c r="X9" s="10">
        <f t="shared" si="7"/>
        <v>7.6858547873879086</v>
      </c>
    </row>
    <row r="10" spans="1:25" x14ac:dyDescent="0.3">
      <c r="A10" s="8">
        <v>41966</v>
      </c>
      <c r="B10" s="3" t="s">
        <v>78</v>
      </c>
      <c r="C10" s="9" t="s">
        <v>74</v>
      </c>
      <c r="D10" s="12">
        <v>12.4</v>
      </c>
      <c r="E10" s="12">
        <v>12.4</v>
      </c>
      <c r="F10">
        <v>0.99250000000000005</v>
      </c>
      <c r="G10">
        <v>1.0682</v>
      </c>
      <c r="H10" s="1">
        <f t="shared" si="0"/>
        <v>7.569999999999999E-2</v>
      </c>
      <c r="I10">
        <v>5</v>
      </c>
      <c r="J10" s="9" t="s">
        <v>74</v>
      </c>
      <c r="K10" s="2">
        <v>42013</v>
      </c>
      <c r="L10" s="28">
        <v>60</v>
      </c>
      <c r="M10" s="23">
        <v>1086.4000000000001</v>
      </c>
      <c r="N10">
        <v>1089.8</v>
      </c>
      <c r="O10">
        <f t="shared" si="1"/>
        <v>1088.0999999999999</v>
      </c>
      <c r="P10" s="10">
        <f t="shared" si="2"/>
        <v>0.86243064729194197</v>
      </c>
      <c r="Q10" s="10">
        <f t="shared" si="3"/>
        <v>4.5951658854884663</v>
      </c>
      <c r="R10" s="10">
        <f t="shared" si="4"/>
        <v>7.9048341145115337</v>
      </c>
      <c r="S10" s="5"/>
      <c r="T10">
        <v>177.7</v>
      </c>
      <c r="U10">
        <v>177.4</v>
      </c>
      <c r="V10">
        <f t="shared" si="5"/>
        <v>177.55</v>
      </c>
      <c r="W10" s="10">
        <f t="shared" si="6"/>
        <v>2.2528865108420164</v>
      </c>
      <c r="X10" s="10">
        <f t="shared" si="7"/>
        <v>7.747113489157984</v>
      </c>
    </row>
    <row r="11" spans="1:25" x14ac:dyDescent="0.3">
      <c r="A11" s="8">
        <v>41973</v>
      </c>
      <c r="B11" s="3" t="s">
        <v>79</v>
      </c>
      <c r="C11" s="9" t="s">
        <v>74</v>
      </c>
      <c r="D11" s="12">
        <v>12.4</v>
      </c>
      <c r="E11" s="12">
        <v>12.4</v>
      </c>
      <c r="F11">
        <v>1.0075000000000001</v>
      </c>
      <c r="G11">
        <v>1.0712999999999999</v>
      </c>
      <c r="H11" s="1">
        <f t="shared" si="0"/>
        <v>6.3799999999999857E-2</v>
      </c>
      <c r="I11">
        <v>6</v>
      </c>
      <c r="J11" s="9" t="s">
        <v>74</v>
      </c>
      <c r="K11" s="2">
        <v>42013</v>
      </c>
      <c r="L11" s="28">
        <v>60</v>
      </c>
      <c r="M11" s="23">
        <v>368.3</v>
      </c>
      <c r="N11">
        <v>366.2</v>
      </c>
      <c r="O11">
        <f t="shared" si="1"/>
        <v>367.25</v>
      </c>
      <c r="P11" s="10">
        <f t="shared" si="2"/>
        <v>0.34537617554859013</v>
      </c>
      <c r="Q11" s="10">
        <f t="shared" si="3"/>
        <v>13.614703880190605</v>
      </c>
      <c r="R11" s="10">
        <f t="shared" si="4"/>
        <v>-1.1147038801906053</v>
      </c>
      <c r="S11" s="5"/>
      <c r="T11">
        <v>154.80000000000001</v>
      </c>
      <c r="U11">
        <v>156.1</v>
      </c>
      <c r="V11">
        <f t="shared" si="5"/>
        <v>155.44999999999999</v>
      </c>
      <c r="W11" s="10">
        <f t="shared" si="6"/>
        <v>2.5731746542296561</v>
      </c>
      <c r="X11" s="10">
        <f t="shared" si="7"/>
        <v>7.4268253457703439</v>
      </c>
    </row>
    <row r="12" spans="1:25" x14ac:dyDescent="0.3">
      <c r="A12" s="2"/>
      <c r="B12" s="3"/>
      <c r="D12" s="29"/>
      <c r="E12" s="29"/>
      <c r="H12" s="1"/>
      <c r="K12" s="2"/>
      <c r="L12" s="28"/>
      <c r="M12" s="23"/>
      <c r="P12" s="10"/>
      <c r="Q12" s="10"/>
      <c r="R12" s="10"/>
      <c r="W12" s="10"/>
      <c r="X12" s="10"/>
    </row>
    <row r="13" spans="1:25" x14ac:dyDescent="0.3">
      <c r="A13" s="16">
        <v>41967</v>
      </c>
      <c r="B13" s="3" t="s">
        <v>149</v>
      </c>
      <c r="C13" s="7" t="s">
        <v>86</v>
      </c>
      <c r="D13" s="29">
        <v>23.6</v>
      </c>
      <c r="E13" s="29">
        <v>23.6</v>
      </c>
      <c r="F13">
        <v>0.99319999999999997</v>
      </c>
      <c r="G13">
        <v>1.3271999999999999</v>
      </c>
      <c r="H13" s="1">
        <f t="shared" si="0"/>
        <v>0.33399999999999996</v>
      </c>
      <c r="I13">
        <v>7</v>
      </c>
      <c r="J13" s="7" t="s">
        <v>86</v>
      </c>
      <c r="K13" s="2">
        <v>42041</v>
      </c>
      <c r="L13" s="28">
        <v>60</v>
      </c>
      <c r="M13" s="23">
        <v>717</v>
      </c>
      <c r="N13">
        <v>765.8</v>
      </c>
      <c r="O13">
        <f t="shared" si="1"/>
        <v>741.4</v>
      </c>
      <c r="P13" s="10">
        <f t="shared" si="2"/>
        <v>0.13318562874251499</v>
      </c>
      <c r="Q13" s="10">
        <f t="shared" si="3"/>
        <v>6.7439978419206907</v>
      </c>
      <c r="R13" s="10">
        <f t="shared" si="4"/>
        <v>5.7560021580793093</v>
      </c>
      <c r="S13" s="5"/>
      <c r="T13">
        <v>176.1</v>
      </c>
      <c r="U13">
        <v>176.3</v>
      </c>
      <c r="V13">
        <f t="shared" ref="V13:V74" si="8">AVERAGE(T13:U13)</f>
        <v>176.2</v>
      </c>
      <c r="W13" s="10">
        <f t="shared" ref="W13:W18" si="9">400/V13</f>
        <v>2.2701475595913734</v>
      </c>
      <c r="X13" s="10">
        <f t="shared" si="7"/>
        <v>7.7298524404086262</v>
      </c>
    </row>
    <row r="14" spans="1:25" x14ac:dyDescent="0.3">
      <c r="A14" s="16">
        <v>41966</v>
      </c>
      <c r="B14" s="3" t="s">
        <v>150</v>
      </c>
      <c r="C14" s="7" t="s">
        <v>86</v>
      </c>
      <c r="D14" s="29">
        <v>23.6</v>
      </c>
      <c r="E14" s="29">
        <v>23.6</v>
      </c>
      <c r="F14">
        <v>0.99529999999999996</v>
      </c>
      <c r="G14">
        <v>1.3473999999999999</v>
      </c>
      <c r="H14" s="1">
        <f t="shared" ref="H14:H25" si="10">SUM(G14-F14)</f>
        <v>0.35209999999999997</v>
      </c>
      <c r="I14">
        <v>8</v>
      </c>
      <c r="J14" s="7" t="s">
        <v>86</v>
      </c>
      <c r="K14" s="2">
        <v>42041</v>
      </c>
      <c r="L14" s="28">
        <v>60</v>
      </c>
      <c r="M14" s="23">
        <v>1170.7</v>
      </c>
      <c r="N14">
        <v>1181.7</v>
      </c>
      <c r="O14">
        <f t="shared" si="1"/>
        <v>1176.2</v>
      </c>
      <c r="P14" s="10">
        <f t="shared" si="2"/>
        <v>0.20043169554103948</v>
      </c>
      <c r="Q14" s="10">
        <f t="shared" si="3"/>
        <v>4.250977724876722</v>
      </c>
      <c r="R14" s="10">
        <f t="shared" si="4"/>
        <v>8.2490222751232771</v>
      </c>
      <c r="S14" s="5"/>
      <c r="T14">
        <v>180.6</v>
      </c>
      <c r="U14">
        <v>181</v>
      </c>
      <c r="V14">
        <f t="shared" si="8"/>
        <v>180.8</v>
      </c>
      <c r="W14" s="10">
        <f t="shared" si="9"/>
        <v>2.2123893805309733</v>
      </c>
      <c r="X14" s="10">
        <f t="shared" si="7"/>
        <v>7.7876106194690262</v>
      </c>
    </row>
    <row r="15" spans="1:25" x14ac:dyDescent="0.3">
      <c r="A15" s="16">
        <v>41967</v>
      </c>
      <c r="B15" s="3" t="s">
        <v>151</v>
      </c>
      <c r="C15" s="7" t="s">
        <v>86</v>
      </c>
      <c r="D15" s="29">
        <v>23.6</v>
      </c>
      <c r="E15" s="29">
        <v>23.6</v>
      </c>
      <c r="F15">
        <v>0.99970000000000003</v>
      </c>
      <c r="G15">
        <v>1.3126</v>
      </c>
      <c r="H15" s="1">
        <f t="shared" si="10"/>
        <v>0.31289999999999996</v>
      </c>
      <c r="I15">
        <v>9</v>
      </c>
      <c r="J15" s="7" t="s">
        <v>86</v>
      </c>
      <c r="K15" s="2">
        <v>42041</v>
      </c>
      <c r="L15" s="28">
        <v>60</v>
      </c>
      <c r="M15" s="23">
        <v>1158</v>
      </c>
      <c r="N15">
        <v>1163.5</v>
      </c>
      <c r="O15">
        <f t="shared" si="1"/>
        <v>1160.75</v>
      </c>
      <c r="P15" s="10">
        <f t="shared" si="2"/>
        <v>0.22257909875359544</v>
      </c>
      <c r="Q15" s="10">
        <f t="shared" si="3"/>
        <v>4.3075597673917727</v>
      </c>
      <c r="R15" s="10">
        <f t="shared" si="4"/>
        <v>8.1924402326082273</v>
      </c>
      <c r="S15" s="5"/>
      <c r="T15">
        <v>185</v>
      </c>
      <c r="U15">
        <v>184.9</v>
      </c>
      <c r="V15">
        <f t="shared" si="8"/>
        <v>184.95</v>
      </c>
      <c r="W15" s="10">
        <f t="shared" si="9"/>
        <v>2.1627466882941335</v>
      </c>
      <c r="X15" s="10">
        <f t="shared" si="7"/>
        <v>7.8372533117058669</v>
      </c>
    </row>
    <row r="16" spans="1:25" x14ac:dyDescent="0.3">
      <c r="A16" s="16">
        <v>41973</v>
      </c>
      <c r="B16" s="3" t="s">
        <v>152</v>
      </c>
      <c r="C16" s="7" t="s">
        <v>86</v>
      </c>
      <c r="D16" s="12">
        <v>23.6</v>
      </c>
      <c r="E16" s="12">
        <v>23.6</v>
      </c>
      <c r="F16">
        <v>0.99550000000000005</v>
      </c>
      <c r="G16">
        <v>1.609</v>
      </c>
      <c r="H16" s="1">
        <f t="shared" si="10"/>
        <v>0.61349999999999993</v>
      </c>
      <c r="I16">
        <v>10</v>
      </c>
      <c r="J16" s="7" t="s">
        <v>86</v>
      </c>
      <c r="K16" s="2">
        <v>42041</v>
      </c>
      <c r="L16" s="28">
        <v>60</v>
      </c>
      <c r="M16" s="23">
        <v>864</v>
      </c>
      <c r="N16">
        <v>845.7</v>
      </c>
      <c r="O16">
        <f t="shared" si="1"/>
        <v>854.85</v>
      </c>
      <c r="P16" s="10">
        <f t="shared" si="2"/>
        <v>8.3603911980440107E-2</v>
      </c>
      <c r="Q16" s="10">
        <f t="shared" si="3"/>
        <v>5.8489793531028837</v>
      </c>
      <c r="R16" s="10">
        <f t="shared" si="4"/>
        <v>6.6510206468971163</v>
      </c>
      <c r="S16" s="5"/>
      <c r="T16">
        <v>179.7</v>
      </c>
      <c r="U16">
        <v>180.2</v>
      </c>
      <c r="V16">
        <f t="shared" si="8"/>
        <v>179.95</v>
      </c>
      <c r="W16" s="10">
        <f t="shared" si="9"/>
        <v>2.2228396776882469</v>
      </c>
      <c r="X16" s="10">
        <f t="shared" si="7"/>
        <v>7.7771603223117527</v>
      </c>
    </row>
    <row r="17" spans="1:24" x14ac:dyDescent="0.3">
      <c r="A17" s="16">
        <v>41967</v>
      </c>
      <c r="B17" s="3" t="s">
        <v>153</v>
      </c>
      <c r="C17" s="7" t="s">
        <v>86</v>
      </c>
      <c r="D17" s="12">
        <v>23.6</v>
      </c>
      <c r="E17" s="12">
        <v>23.6</v>
      </c>
      <c r="F17">
        <v>0.99809999999999999</v>
      </c>
      <c r="G17">
        <v>1.514</v>
      </c>
      <c r="H17" s="1">
        <f t="shared" si="10"/>
        <v>0.51590000000000003</v>
      </c>
      <c r="I17">
        <v>11</v>
      </c>
      <c r="J17" s="7" t="s">
        <v>86</v>
      </c>
      <c r="K17" s="2">
        <v>42041</v>
      </c>
      <c r="L17" s="28">
        <v>60</v>
      </c>
      <c r="M17" s="23">
        <v>630.4</v>
      </c>
      <c r="N17">
        <v>624</v>
      </c>
      <c r="O17">
        <f t="shared" si="1"/>
        <v>627.20000000000005</v>
      </c>
      <c r="P17" s="10">
        <f t="shared" si="2"/>
        <v>7.2944369063772038E-2</v>
      </c>
      <c r="Q17" s="10">
        <f t="shared" si="3"/>
        <v>7.9719387755102042</v>
      </c>
      <c r="R17" s="10">
        <f t="shared" si="4"/>
        <v>4.5280612244897958</v>
      </c>
      <c r="S17" s="5"/>
      <c r="T17">
        <v>181.8</v>
      </c>
      <c r="U17">
        <v>182.3</v>
      </c>
      <c r="V17">
        <f t="shared" si="8"/>
        <v>182.05</v>
      </c>
      <c r="W17" s="10">
        <f t="shared" si="9"/>
        <v>2.1971985718209281</v>
      </c>
      <c r="X17" s="10">
        <f t="shared" si="7"/>
        <v>7.8028014281790714</v>
      </c>
    </row>
    <row r="18" spans="1:24" x14ac:dyDescent="0.3">
      <c r="A18" s="16">
        <v>41967</v>
      </c>
      <c r="B18" s="3" t="s">
        <v>154</v>
      </c>
      <c r="C18" s="7" t="s">
        <v>86</v>
      </c>
      <c r="D18" s="12">
        <v>23.6</v>
      </c>
      <c r="E18" s="12">
        <v>23.6</v>
      </c>
      <c r="F18">
        <v>0.99780000000000002</v>
      </c>
      <c r="G18">
        <v>1.3664000000000001</v>
      </c>
      <c r="H18" s="1">
        <f t="shared" si="10"/>
        <v>0.36860000000000004</v>
      </c>
      <c r="I18">
        <v>12</v>
      </c>
      <c r="J18" s="7" t="s">
        <v>86</v>
      </c>
      <c r="K18" s="2">
        <v>42041</v>
      </c>
      <c r="L18" s="28">
        <v>60</v>
      </c>
      <c r="M18" s="23">
        <v>719.5</v>
      </c>
      <c r="N18">
        <v>720.8</v>
      </c>
      <c r="O18">
        <f t="shared" si="1"/>
        <v>720.15</v>
      </c>
      <c r="P18" s="10">
        <f t="shared" si="2"/>
        <v>0.11722463374932174</v>
      </c>
      <c r="Q18" s="10">
        <f t="shared" si="3"/>
        <v>6.9429979865305844</v>
      </c>
      <c r="R18" s="10">
        <f t="shared" si="4"/>
        <v>5.5570020134694156</v>
      </c>
      <c r="S18" s="5"/>
      <c r="T18">
        <v>177.7</v>
      </c>
      <c r="U18">
        <v>177.5</v>
      </c>
      <c r="V18">
        <f t="shared" si="8"/>
        <v>177.6</v>
      </c>
      <c r="W18" s="10">
        <f t="shared" si="9"/>
        <v>2.2522522522522523</v>
      </c>
      <c r="X18" s="10">
        <f t="shared" si="7"/>
        <v>7.7477477477477477</v>
      </c>
    </row>
    <row r="19" spans="1:24" x14ac:dyDescent="0.3">
      <c r="D19" s="29"/>
      <c r="E19" s="29"/>
      <c r="H19" s="1"/>
      <c r="K19" s="2"/>
      <c r="L19" s="28"/>
      <c r="M19" s="23"/>
      <c r="P19" s="10"/>
      <c r="Q19" s="10"/>
      <c r="R19" s="10"/>
      <c r="W19" s="10"/>
      <c r="X19" s="10"/>
    </row>
    <row r="20" spans="1:24" x14ac:dyDescent="0.3">
      <c r="A20" s="16">
        <v>41968</v>
      </c>
      <c r="B20" s="3" t="s">
        <v>155</v>
      </c>
      <c r="C20" s="7" t="s">
        <v>87</v>
      </c>
      <c r="D20" s="29">
        <v>6</v>
      </c>
      <c r="E20" s="29">
        <v>23.6</v>
      </c>
      <c r="F20">
        <v>1.0084</v>
      </c>
      <c r="G20">
        <v>1.2992999999999999</v>
      </c>
      <c r="H20" s="1">
        <f t="shared" si="10"/>
        <v>0.29089999999999994</v>
      </c>
      <c r="I20">
        <v>13</v>
      </c>
      <c r="J20" s="7" t="s">
        <v>87</v>
      </c>
      <c r="K20" s="2">
        <v>42041</v>
      </c>
      <c r="L20" s="28">
        <v>60</v>
      </c>
      <c r="M20" s="23">
        <v>997.7</v>
      </c>
      <c r="N20">
        <v>993.7</v>
      </c>
      <c r="O20">
        <f t="shared" si="1"/>
        <v>995.7</v>
      </c>
      <c r="P20" s="10">
        <f t="shared" si="2"/>
        <v>0.20536954279821248</v>
      </c>
      <c r="Q20" s="10">
        <f t="shared" si="3"/>
        <v>5.0215928492517827</v>
      </c>
      <c r="R20" s="10">
        <f t="shared" si="4"/>
        <v>7.4784071507482173</v>
      </c>
      <c r="S20" s="5"/>
      <c r="T20">
        <v>184.8</v>
      </c>
      <c r="U20">
        <v>184.6</v>
      </c>
      <c r="V20">
        <f t="shared" si="8"/>
        <v>184.7</v>
      </c>
      <c r="W20" s="10">
        <f t="shared" ref="W20:W25" si="11">400/V20</f>
        <v>2.1656740660530591</v>
      </c>
      <c r="X20" s="10">
        <f t="shared" si="7"/>
        <v>7.8343259339469409</v>
      </c>
    </row>
    <row r="21" spans="1:24" x14ac:dyDescent="0.3">
      <c r="A21" s="17" t="s">
        <v>88</v>
      </c>
      <c r="B21" s="3" t="s">
        <v>156</v>
      </c>
      <c r="C21" s="7" t="s">
        <v>87</v>
      </c>
      <c r="D21" s="29">
        <v>6</v>
      </c>
      <c r="E21" s="29">
        <v>23.6</v>
      </c>
      <c r="F21">
        <v>1.0068999999999999</v>
      </c>
      <c r="G21">
        <v>1.3794999999999999</v>
      </c>
      <c r="H21" s="1">
        <f t="shared" si="10"/>
        <v>0.37260000000000004</v>
      </c>
      <c r="I21">
        <v>14</v>
      </c>
      <c r="J21" s="7" t="s">
        <v>87</v>
      </c>
      <c r="K21" s="2">
        <v>42041</v>
      </c>
      <c r="L21" s="28">
        <v>60</v>
      </c>
      <c r="M21" s="23">
        <v>1049.3</v>
      </c>
      <c r="N21">
        <v>1059.5999999999999</v>
      </c>
      <c r="O21">
        <f t="shared" si="1"/>
        <v>1054.4499999999998</v>
      </c>
      <c r="P21" s="10">
        <f t="shared" si="2"/>
        <v>0.16979871175523345</v>
      </c>
      <c r="Q21" s="10">
        <f t="shared" si="3"/>
        <v>4.74180852577173</v>
      </c>
      <c r="R21" s="10">
        <f t="shared" si="4"/>
        <v>7.75819147422827</v>
      </c>
      <c r="S21" s="5"/>
      <c r="T21">
        <v>176.9</v>
      </c>
      <c r="U21">
        <v>176.9</v>
      </c>
      <c r="V21">
        <f t="shared" si="8"/>
        <v>176.9</v>
      </c>
      <c r="W21" s="10">
        <f t="shared" si="11"/>
        <v>2.2611644997173546</v>
      </c>
      <c r="X21" s="10">
        <f t="shared" si="7"/>
        <v>7.7388355002826454</v>
      </c>
    </row>
    <row r="22" spans="1:24" x14ac:dyDescent="0.3">
      <c r="A22" s="16">
        <v>41973</v>
      </c>
      <c r="B22" s="3" t="s">
        <v>157</v>
      </c>
      <c r="C22" s="7" t="s">
        <v>87</v>
      </c>
      <c r="D22" s="29">
        <v>6</v>
      </c>
      <c r="E22" s="29">
        <v>23.6</v>
      </c>
      <c r="F22">
        <v>0.99490000000000001</v>
      </c>
      <c r="G22">
        <v>1.3052999999999999</v>
      </c>
      <c r="H22" s="1">
        <f t="shared" si="10"/>
        <v>0.3103999999999999</v>
      </c>
      <c r="I22">
        <v>15</v>
      </c>
      <c r="J22" s="7" t="s">
        <v>87</v>
      </c>
      <c r="K22" s="2">
        <v>42041</v>
      </c>
      <c r="L22" s="28">
        <v>60</v>
      </c>
      <c r="M22" s="23">
        <v>924.6</v>
      </c>
      <c r="N22">
        <v>919.3</v>
      </c>
      <c r="O22">
        <f t="shared" si="1"/>
        <v>921.95</v>
      </c>
      <c r="P22" s="10">
        <f t="shared" si="2"/>
        <v>0.17821198453608253</v>
      </c>
      <c r="Q22" s="10">
        <f t="shared" si="3"/>
        <v>5.4232875969412655</v>
      </c>
      <c r="R22" s="10">
        <f t="shared" si="4"/>
        <v>7.0767124030587345</v>
      </c>
      <c r="S22" s="5"/>
      <c r="T22">
        <v>172.5</v>
      </c>
      <c r="U22">
        <v>172</v>
      </c>
      <c r="V22">
        <f t="shared" si="8"/>
        <v>172.25</v>
      </c>
      <c r="W22" s="10">
        <f t="shared" si="11"/>
        <v>2.3222060957910013</v>
      </c>
      <c r="X22" s="10">
        <f t="shared" si="7"/>
        <v>7.6777939042089987</v>
      </c>
    </row>
    <row r="23" spans="1:24" x14ac:dyDescent="0.3">
      <c r="A23" s="18" t="s">
        <v>89</v>
      </c>
      <c r="B23" s="3" t="s">
        <v>158</v>
      </c>
      <c r="C23" s="7" t="s">
        <v>87</v>
      </c>
      <c r="D23" s="29">
        <v>6</v>
      </c>
      <c r="E23" s="29">
        <v>23.6</v>
      </c>
      <c r="F23">
        <v>0.99039999999999995</v>
      </c>
      <c r="G23">
        <v>1.2248000000000001</v>
      </c>
      <c r="H23" s="1">
        <f t="shared" si="10"/>
        <v>0.23440000000000016</v>
      </c>
      <c r="I23">
        <v>16</v>
      </c>
      <c r="J23" s="7" t="s">
        <v>87</v>
      </c>
      <c r="K23" s="2">
        <v>42041</v>
      </c>
      <c r="L23" s="28">
        <v>60</v>
      </c>
      <c r="M23" s="23">
        <v>616.1</v>
      </c>
      <c r="N23">
        <v>620.5</v>
      </c>
      <c r="O23">
        <f t="shared" si="1"/>
        <v>618.29999999999995</v>
      </c>
      <c r="P23" s="10">
        <f t="shared" si="2"/>
        <v>0.15826791808873708</v>
      </c>
      <c r="Q23" s="10">
        <f t="shared" si="3"/>
        <v>8.0866893093967338</v>
      </c>
      <c r="R23" s="10">
        <f t="shared" si="4"/>
        <v>4.4133106906032662</v>
      </c>
      <c r="S23" s="5"/>
      <c r="T23">
        <v>178.1</v>
      </c>
      <c r="U23">
        <v>179.3</v>
      </c>
      <c r="V23">
        <f t="shared" si="8"/>
        <v>178.7</v>
      </c>
      <c r="W23" s="10">
        <f t="shared" si="11"/>
        <v>2.2383883603805264</v>
      </c>
      <c r="X23" s="10">
        <f t="shared" si="7"/>
        <v>7.7616116396194741</v>
      </c>
    </row>
    <row r="24" spans="1:24" x14ac:dyDescent="0.3">
      <c r="A24" s="16">
        <v>41973</v>
      </c>
      <c r="B24" s="3" t="s">
        <v>159</v>
      </c>
      <c r="C24" s="7" t="s">
        <v>87</v>
      </c>
      <c r="D24" s="29">
        <v>6</v>
      </c>
      <c r="E24" s="29">
        <v>23.6</v>
      </c>
      <c r="F24">
        <v>0.99960000000000004</v>
      </c>
      <c r="G24">
        <v>1.5111000000000001</v>
      </c>
      <c r="H24" s="1">
        <f t="shared" si="10"/>
        <v>0.51150000000000007</v>
      </c>
      <c r="I24">
        <v>17</v>
      </c>
      <c r="J24" s="7" t="s">
        <v>87</v>
      </c>
      <c r="K24" s="2">
        <v>42041</v>
      </c>
      <c r="L24" s="28">
        <v>60</v>
      </c>
      <c r="M24" s="23">
        <v>827</v>
      </c>
      <c r="N24">
        <v>828.3</v>
      </c>
      <c r="O24">
        <f t="shared" si="1"/>
        <v>827.65</v>
      </c>
      <c r="P24" s="10">
        <f t="shared" si="2"/>
        <v>9.7085043988269781E-2</v>
      </c>
      <c r="Q24" s="10">
        <f t="shared" si="3"/>
        <v>6.0412009907569626</v>
      </c>
      <c r="R24" s="10">
        <f t="shared" si="4"/>
        <v>6.4587990092430374</v>
      </c>
      <c r="S24" s="5"/>
      <c r="T24">
        <v>187.4</v>
      </c>
      <c r="U24">
        <v>185.6</v>
      </c>
      <c r="V24">
        <f t="shared" si="8"/>
        <v>186.5</v>
      </c>
      <c r="W24" s="10">
        <f t="shared" si="11"/>
        <v>2.1447721179624666</v>
      </c>
      <c r="X24" s="10">
        <f t="shared" si="7"/>
        <v>7.8552278820375339</v>
      </c>
    </row>
    <row r="25" spans="1:24" x14ac:dyDescent="0.3">
      <c r="A25" s="16">
        <v>41968</v>
      </c>
      <c r="B25" s="3" t="s">
        <v>160</v>
      </c>
      <c r="C25" s="7" t="s">
        <v>87</v>
      </c>
      <c r="D25" s="12">
        <v>6</v>
      </c>
      <c r="E25" s="12">
        <v>23.6</v>
      </c>
      <c r="F25">
        <v>0.99219999999999997</v>
      </c>
      <c r="G25">
        <v>1.2291000000000001</v>
      </c>
      <c r="H25" s="1">
        <f t="shared" si="10"/>
        <v>0.23690000000000011</v>
      </c>
      <c r="I25">
        <v>18</v>
      </c>
      <c r="J25" s="7" t="s">
        <v>87</v>
      </c>
      <c r="K25" s="2">
        <v>42041</v>
      </c>
      <c r="L25" s="28">
        <v>60</v>
      </c>
      <c r="M25" s="23">
        <v>885.9</v>
      </c>
      <c r="N25">
        <v>894</v>
      </c>
      <c r="O25">
        <f t="shared" si="1"/>
        <v>889.95</v>
      </c>
      <c r="P25" s="10">
        <f t="shared" si="2"/>
        <v>0.22539890249050223</v>
      </c>
      <c r="Q25" s="10">
        <f t="shared" si="3"/>
        <v>5.6182931625372206</v>
      </c>
      <c r="R25" s="10">
        <f t="shared" si="4"/>
        <v>6.8817068374627794</v>
      </c>
      <c r="S25" s="5"/>
      <c r="T25">
        <v>170</v>
      </c>
      <c r="U25">
        <v>171</v>
      </c>
      <c r="V25">
        <f t="shared" si="8"/>
        <v>170.5</v>
      </c>
      <c r="W25" s="10">
        <f t="shared" si="11"/>
        <v>2.3460410557184752</v>
      </c>
      <c r="X25" s="10">
        <f t="shared" si="7"/>
        <v>7.6539589442815252</v>
      </c>
    </row>
    <row r="26" spans="1:24" x14ac:dyDescent="0.3">
      <c r="D26" s="29"/>
      <c r="E26" s="29"/>
      <c r="H26" s="1"/>
      <c r="L26" s="28"/>
      <c r="M26" s="23"/>
      <c r="P26" s="10"/>
      <c r="Q26" s="10"/>
      <c r="R26" s="10"/>
      <c r="W26" s="10"/>
      <c r="X26" s="10"/>
    </row>
    <row r="27" spans="1:24" x14ac:dyDescent="0.3">
      <c r="A27" s="8" t="s">
        <v>90</v>
      </c>
      <c r="B27" s="3" t="s">
        <v>91</v>
      </c>
      <c r="C27" s="9" t="s">
        <v>92</v>
      </c>
      <c r="D27" s="29">
        <v>6</v>
      </c>
      <c r="E27" s="29">
        <v>12.4</v>
      </c>
      <c r="F27">
        <v>0.99570000000000003</v>
      </c>
      <c r="G27">
        <v>1.0441</v>
      </c>
      <c r="H27" s="1">
        <f t="shared" ref="H27:H32" si="12">SUM(G27-F27)</f>
        <v>4.8399999999999999E-2</v>
      </c>
      <c r="I27">
        <v>19</v>
      </c>
      <c r="J27" s="9" t="s">
        <v>92</v>
      </c>
      <c r="K27" s="2">
        <v>42044</v>
      </c>
      <c r="L27" s="28">
        <v>60</v>
      </c>
      <c r="M27" s="23">
        <v>682.4</v>
      </c>
      <c r="N27">
        <v>680.5</v>
      </c>
      <c r="O27">
        <f t="shared" si="1"/>
        <v>681.45</v>
      </c>
      <c r="P27" s="10">
        <f t="shared" si="2"/>
        <v>0.84477272727272734</v>
      </c>
      <c r="Q27" s="10">
        <f t="shared" si="3"/>
        <v>7.3372954728886928</v>
      </c>
      <c r="R27" s="10">
        <f t="shared" si="4"/>
        <v>5.1627045271113072</v>
      </c>
      <c r="S27" s="5"/>
      <c r="T27">
        <v>177.6</v>
      </c>
      <c r="U27">
        <v>177.9</v>
      </c>
      <c r="V27">
        <f t="shared" si="8"/>
        <v>177.75</v>
      </c>
      <c r="W27" s="10">
        <f t="shared" ref="W27:W32" si="13">400/V27</f>
        <v>2.2503516174402249</v>
      </c>
      <c r="X27" s="10">
        <f t="shared" si="7"/>
        <v>7.7496483825597746</v>
      </c>
    </row>
    <row r="28" spans="1:24" x14ac:dyDescent="0.3">
      <c r="A28" s="8" t="s">
        <v>93</v>
      </c>
      <c r="B28" s="3" t="s">
        <v>94</v>
      </c>
      <c r="C28" s="9" t="s">
        <v>92</v>
      </c>
      <c r="D28" s="29">
        <v>6</v>
      </c>
      <c r="E28" s="29">
        <v>12.4</v>
      </c>
      <c r="F28">
        <v>0.99570000000000003</v>
      </c>
      <c r="G28">
        <v>1.0726</v>
      </c>
      <c r="H28" s="1">
        <f t="shared" si="12"/>
        <v>7.6899999999999968E-2</v>
      </c>
      <c r="I28">
        <v>20</v>
      </c>
      <c r="J28" s="9" t="s">
        <v>92</v>
      </c>
      <c r="K28" s="2">
        <v>42044</v>
      </c>
      <c r="L28" s="28">
        <v>60</v>
      </c>
      <c r="M28" s="23">
        <v>1234.2</v>
      </c>
      <c r="N28">
        <v>1254.8</v>
      </c>
      <c r="O28">
        <f t="shared" si="1"/>
        <v>1244.5</v>
      </c>
      <c r="P28" s="10">
        <f t="shared" si="2"/>
        <v>0.97100130039011745</v>
      </c>
      <c r="Q28" s="10">
        <f t="shared" si="3"/>
        <v>4.0176777822418641</v>
      </c>
      <c r="R28" s="10">
        <f t="shared" si="4"/>
        <v>8.482322217758135</v>
      </c>
      <c r="S28" s="5"/>
      <c r="T28">
        <v>181.9</v>
      </c>
      <c r="U28">
        <v>182.6</v>
      </c>
      <c r="V28">
        <f t="shared" si="8"/>
        <v>182.25</v>
      </c>
      <c r="W28" s="10">
        <f t="shared" si="13"/>
        <v>2.1947873799725652</v>
      </c>
      <c r="X28" s="10">
        <f t="shared" si="7"/>
        <v>7.8052126200274348</v>
      </c>
    </row>
    <row r="29" spans="1:24" x14ac:dyDescent="0.3">
      <c r="A29" s="8" t="s">
        <v>93</v>
      </c>
      <c r="B29" s="3" t="s">
        <v>95</v>
      </c>
      <c r="C29" s="9" t="s">
        <v>92</v>
      </c>
      <c r="D29" s="29">
        <v>6</v>
      </c>
      <c r="E29" s="29">
        <v>12.4</v>
      </c>
      <c r="F29">
        <v>0.99660000000000004</v>
      </c>
      <c r="G29">
        <v>1.0567</v>
      </c>
      <c r="H29" s="1">
        <f t="shared" si="12"/>
        <v>6.0099999999999931E-2</v>
      </c>
      <c r="I29">
        <v>21</v>
      </c>
      <c r="J29" s="9" t="s">
        <v>92</v>
      </c>
      <c r="K29" s="2">
        <v>42044</v>
      </c>
      <c r="L29" s="28">
        <v>60</v>
      </c>
      <c r="M29" s="23">
        <v>550.5</v>
      </c>
      <c r="N29">
        <v>540.1</v>
      </c>
      <c r="O29">
        <f t="shared" si="1"/>
        <v>545.29999999999995</v>
      </c>
      <c r="P29" s="10">
        <f t="shared" si="2"/>
        <v>0.54439267886855303</v>
      </c>
      <c r="Q29" s="10">
        <f t="shared" si="3"/>
        <v>9.1692646249770764</v>
      </c>
      <c r="R29" s="10">
        <f t="shared" si="4"/>
        <v>3.3307353750229236</v>
      </c>
      <c r="S29" s="5"/>
      <c r="T29">
        <v>173.6</v>
      </c>
      <c r="U29">
        <v>172.3</v>
      </c>
      <c r="V29">
        <f t="shared" si="8"/>
        <v>172.95</v>
      </c>
      <c r="W29" s="10">
        <f t="shared" si="13"/>
        <v>2.3128071697022263</v>
      </c>
      <c r="X29" s="10">
        <f t="shared" si="7"/>
        <v>7.6871928302977732</v>
      </c>
    </row>
    <row r="30" spans="1:24" x14ac:dyDescent="0.3">
      <c r="A30" s="8">
        <v>41961</v>
      </c>
      <c r="B30" s="3" t="s">
        <v>96</v>
      </c>
      <c r="C30" s="7" t="s">
        <v>92</v>
      </c>
      <c r="D30" s="29">
        <v>6</v>
      </c>
      <c r="E30" s="29">
        <v>12.4</v>
      </c>
      <c r="F30">
        <v>0.99550000000000005</v>
      </c>
      <c r="G30">
        <v>1.0746</v>
      </c>
      <c r="H30" s="1">
        <f t="shared" si="12"/>
        <v>7.9099999999999948E-2</v>
      </c>
      <c r="I30">
        <v>22</v>
      </c>
      <c r="J30" s="7" t="s">
        <v>92</v>
      </c>
      <c r="K30" s="2">
        <v>42044</v>
      </c>
      <c r="L30" s="28">
        <v>60</v>
      </c>
      <c r="M30" s="23">
        <v>905.5</v>
      </c>
      <c r="N30">
        <v>902.3</v>
      </c>
      <c r="O30">
        <f t="shared" si="1"/>
        <v>903.9</v>
      </c>
      <c r="P30" s="10">
        <f t="shared" si="2"/>
        <v>0.6856384323640965</v>
      </c>
      <c r="Q30" s="10">
        <f t="shared" si="3"/>
        <v>5.5315853523619873</v>
      </c>
      <c r="R30" s="10">
        <f t="shared" si="4"/>
        <v>6.9684146476380127</v>
      </c>
      <c r="S30" s="5"/>
      <c r="T30">
        <v>179.9</v>
      </c>
      <c r="U30">
        <v>179.6</v>
      </c>
      <c r="V30">
        <f t="shared" si="8"/>
        <v>179.75</v>
      </c>
      <c r="W30" s="10">
        <f t="shared" si="13"/>
        <v>2.2253129346314324</v>
      </c>
      <c r="X30" s="10">
        <f t="shared" si="7"/>
        <v>7.7746870653685676</v>
      </c>
    </row>
    <row r="31" spans="1:24" x14ac:dyDescent="0.3">
      <c r="A31" s="8">
        <v>41973</v>
      </c>
      <c r="B31" s="3" t="s">
        <v>97</v>
      </c>
      <c r="C31" s="7" t="s">
        <v>92</v>
      </c>
      <c r="D31" s="29">
        <v>6</v>
      </c>
      <c r="E31" s="29">
        <v>12.4</v>
      </c>
      <c r="F31">
        <v>0.99570000000000003</v>
      </c>
      <c r="G31">
        <v>1.0718000000000001</v>
      </c>
      <c r="H31" s="1">
        <f t="shared" si="12"/>
        <v>7.6100000000000056E-2</v>
      </c>
      <c r="I31">
        <v>23</v>
      </c>
      <c r="J31" s="7" t="s">
        <v>92</v>
      </c>
      <c r="K31" s="2">
        <v>42044</v>
      </c>
      <c r="L31" s="28">
        <v>60</v>
      </c>
      <c r="M31" s="23">
        <v>984.5</v>
      </c>
      <c r="N31">
        <v>986.7</v>
      </c>
      <c r="O31">
        <f t="shared" si="1"/>
        <v>985.6</v>
      </c>
      <c r="P31" s="10">
        <f t="shared" si="2"/>
        <v>0.7770827858081466</v>
      </c>
      <c r="Q31" s="10">
        <f t="shared" si="3"/>
        <v>5.0730519480519476</v>
      </c>
      <c r="R31" s="10">
        <f t="shared" si="4"/>
        <v>7.4269480519480524</v>
      </c>
      <c r="S31" s="5"/>
      <c r="T31">
        <v>176.8</v>
      </c>
      <c r="U31">
        <v>177.6</v>
      </c>
      <c r="V31">
        <f t="shared" si="8"/>
        <v>177.2</v>
      </c>
      <c r="W31" s="10">
        <f t="shared" si="13"/>
        <v>2.2573363431151243</v>
      </c>
      <c r="X31" s="10">
        <f t="shared" si="7"/>
        <v>7.7426636568848757</v>
      </c>
    </row>
    <row r="32" spans="1:24" x14ac:dyDescent="0.3">
      <c r="A32" s="8">
        <v>41960</v>
      </c>
      <c r="B32" s="3" t="s">
        <v>98</v>
      </c>
      <c r="C32" s="7" t="s">
        <v>92</v>
      </c>
      <c r="D32" s="29">
        <v>6</v>
      </c>
      <c r="E32" s="29">
        <v>12.4</v>
      </c>
      <c r="F32">
        <v>1.0081</v>
      </c>
      <c r="G32">
        <v>1.0843</v>
      </c>
      <c r="H32" s="1">
        <f t="shared" si="12"/>
        <v>7.6200000000000045E-2</v>
      </c>
      <c r="I32">
        <v>24</v>
      </c>
      <c r="J32" s="7" t="s">
        <v>92</v>
      </c>
      <c r="K32" s="2">
        <v>42044</v>
      </c>
      <c r="L32" s="28">
        <v>60</v>
      </c>
      <c r="M32" s="23">
        <v>1227.5999999999999</v>
      </c>
      <c r="N32">
        <v>1285.0999999999999</v>
      </c>
      <c r="O32">
        <f t="shared" si="1"/>
        <v>1256.3499999999999</v>
      </c>
      <c r="P32" s="10">
        <f t="shared" si="2"/>
        <v>0.98925196850393637</v>
      </c>
      <c r="Q32" s="10">
        <f t="shared" si="3"/>
        <v>3.9797827038643692</v>
      </c>
      <c r="R32" s="10">
        <f t="shared" si="4"/>
        <v>8.5202172961356304</v>
      </c>
      <c r="S32" s="5"/>
      <c r="T32">
        <v>179.7</v>
      </c>
      <c r="U32">
        <v>180.8</v>
      </c>
      <c r="V32">
        <f t="shared" si="8"/>
        <v>180.25</v>
      </c>
      <c r="W32" s="10">
        <f t="shared" si="13"/>
        <v>2.219140083217753</v>
      </c>
      <c r="X32" s="10">
        <f t="shared" si="7"/>
        <v>7.780859916782247</v>
      </c>
    </row>
    <row r="33" spans="1:24" x14ac:dyDescent="0.3">
      <c r="D33" s="20"/>
      <c r="E33" s="20"/>
      <c r="H33" s="1"/>
      <c r="L33" s="28"/>
      <c r="M33" s="23"/>
      <c r="P33" s="10"/>
      <c r="Q33" s="10"/>
      <c r="R33" s="10"/>
      <c r="W33" s="10"/>
      <c r="X33" s="10"/>
    </row>
    <row r="34" spans="1:24" x14ac:dyDescent="0.3">
      <c r="A34" s="19">
        <v>41968</v>
      </c>
      <c r="B34" s="3" t="s">
        <v>99</v>
      </c>
      <c r="C34" s="9" t="s">
        <v>100</v>
      </c>
      <c r="D34" s="29">
        <v>18.8</v>
      </c>
      <c r="E34" s="29">
        <v>18.8</v>
      </c>
      <c r="F34">
        <v>1.0007999999999999</v>
      </c>
      <c r="G34">
        <v>1.0742</v>
      </c>
      <c r="H34" s="1">
        <f t="shared" ref="H34:H39" si="14">SUM(G34-F34)</f>
        <v>7.3400000000000132E-2</v>
      </c>
      <c r="I34">
        <v>25</v>
      </c>
      <c r="J34" s="9" t="s">
        <v>100</v>
      </c>
      <c r="K34" s="2">
        <v>42044</v>
      </c>
      <c r="L34" s="28">
        <v>60</v>
      </c>
      <c r="M34" s="23">
        <v>1155.5</v>
      </c>
      <c r="N34">
        <v>1149.9000000000001</v>
      </c>
      <c r="O34">
        <f t="shared" si="1"/>
        <v>1152.7</v>
      </c>
      <c r="P34" s="10">
        <f t="shared" si="2"/>
        <v>0.94226158038146968</v>
      </c>
      <c r="Q34" s="10">
        <f t="shared" si="3"/>
        <v>4.3376420577773924</v>
      </c>
      <c r="R34" s="10">
        <f t="shared" si="4"/>
        <v>8.1623579422226076</v>
      </c>
      <c r="S34" s="5"/>
      <c r="T34">
        <v>180.9</v>
      </c>
      <c r="U34">
        <v>181.5</v>
      </c>
      <c r="V34">
        <f t="shared" si="8"/>
        <v>181.2</v>
      </c>
      <c r="W34" s="10">
        <f t="shared" ref="W34:W39" si="15">400/V34</f>
        <v>2.2075055187637971</v>
      </c>
      <c r="X34" s="10">
        <f t="shared" si="7"/>
        <v>7.7924944812362025</v>
      </c>
    </row>
    <row r="35" spans="1:24" x14ac:dyDescent="0.3">
      <c r="A35" s="19">
        <v>41968</v>
      </c>
      <c r="B35" s="3" t="s">
        <v>101</v>
      </c>
      <c r="C35" s="9" t="s">
        <v>100</v>
      </c>
      <c r="D35" s="29">
        <v>18.8</v>
      </c>
      <c r="E35" s="29">
        <v>18.8</v>
      </c>
      <c r="F35">
        <v>0.996</v>
      </c>
      <c r="G35">
        <v>1.0880000000000001</v>
      </c>
      <c r="H35" s="1">
        <f t="shared" si="14"/>
        <v>9.2000000000000082E-2</v>
      </c>
      <c r="I35">
        <v>26</v>
      </c>
      <c r="J35" s="9" t="s">
        <v>100</v>
      </c>
      <c r="K35" s="2">
        <v>42044</v>
      </c>
      <c r="L35" s="28">
        <v>60</v>
      </c>
      <c r="M35" s="23">
        <v>1317.9</v>
      </c>
      <c r="N35">
        <v>1314</v>
      </c>
      <c r="O35">
        <f t="shared" si="1"/>
        <v>1315.95</v>
      </c>
      <c r="P35" s="10">
        <f t="shared" si="2"/>
        <v>0.8582282608695645</v>
      </c>
      <c r="Q35" s="10">
        <f t="shared" si="3"/>
        <v>3.7995364565523002</v>
      </c>
      <c r="R35" s="10">
        <f t="shared" si="4"/>
        <v>8.7004635434477002</v>
      </c>
      <c r="S35" s="5"/>
      <c r="T35">
        <v>186.5</v>
      </c>
      <c r="U35">
        <v>186.9</v>
      </c>
      <c r="V35">
        <f t="shared" si="8"/>
        <v>186.7</v>
      </c>
      <c r="W35" s="10">
        <f t="shared" si="15"/>
        <v>2.1424745581146225</v>
      </c>
      <c r="X35" s="10">
        <f t="shared" si="7"/>
        <v>7.857525441885377</v>
      </c>
    </row>
    <row r="36" spans="1:24" x14ac:dyDescent="0.3">
      <c r="A36" s="8" t="s">
        <v>89</v>
      </c>
      <c r="B36" s="3" t="s">
        <v>102</v>
      </c>
      <c r="C36" s="9" t="s">
        <v>100</v>
      </c>
      <c r="D36" s="29">
        <v>18.8</v>
      </c>
      <c r="E36" s="29">
        <v>18.8</v>
      </c>
      <c r="F36">
        <v>0.99619999999999997</v>
      </c>
      <c r="G36">
        <v>1.0653999999999999</v>
      </c>
      <c r="H36" s="1">
        <f t="shared" si="14"/>
        <v>6.9199999999999928E-2</v>
      </c>
      <c r="I36">
        <v>27</v>
      </c>
      <c r="J36" s="9" t="s">
        <v>100</v>
      </c>
      <c r="K36" s="2">
        <v>42044</v>
      </c>
      <c r="L36" s="28">
        <v>60</v>
      </c>
      <c r="M36" s="23">
        <v>986.4</v>
      </c>
      <c r="N36">
        <v>978.1</v>
      </c>
      <c r="O36">
        <f t="shared" si="1"/>
        <v>982.25</v>
      </c>
      <c r="P36" s="10">
        <f t="shared" si="2"/>
        <v>0.85166184971098358</v>
      </c>
      <c r="Q36" s="10">
        <f t="shared" si="3"/>
        <v>5.0903537795876819</v>
      </c>
      <c r="R36" s="10">
        <f t="shared" si="4"/>
        <v>7.4096462204123181</v>
      </c>
      <c r="S36" s="5"/>
      <c r="T36">
        <v>176.5</v>
      </c>
      <c r="U36">
        <v>176.4</v>
      </c>
      <c r="V36">
        <f t="shared" si="8"/>
        <v>176.45</v>
      </c>
      <c r="W36" s="10">
        <f t="shared" si="15"/>
        <v>2.266931141966563</v>
      </c>
      <c r="X36" s="10">
        <f t="shared" si="7"/>
        <v>7.7330688580334375</v>
      </c>
    </row>
    <row r="37" spans="1:24" x14ac:dyDescent="0.3">
      <c r="A37" s="19">
        <v>41968</v>
      </c>
      <c r="B37" s="3" t="s">
        <v>103</v>
      </c>
      <c r="C37" s="9" t="s">
        <v>100</v>
      </c>
      <c r="D37" s="29">
        <v>18.8</v>
      </c>
      <c r="E37" s="29">
        <v>18.8</v>
      </c>
      <c r="F37">
        <v>0.99550000000000005</v>
      </c>
      <c r="G37">
        <v>1.0694999999999999</v>
      </c>
      <c r="H37" s="1">
        <f t="shared" si="14"/>
        <v>7.3999999999999844E-2</v>
      </c>
      <c r="I37">
        <v>28</v>
      </c>
      <c r="J37" s="9" t="s">
        <v>100</v>
      </c>
      <c r="K37" s="2">
        <v>42044</v>
      </c>
      <c r="L37" s="28">
        <v>60</v>
      </c>
      <c r="M37" s="23">
        <v>1046.0999999999999</v>
      </c>
      <c r="N37">
        <v>1035.9000000000001</v>
      </c>
      <c r="O37">
        <f t="shared" si="1"/>
        <v>1041</v>
      </c>
      <c r="P37" s="10">
        <f t="shared" si="2"/>
        <v>0.84405405405405587</v>
      </c>
      <c r="Q37" s="10">
        <f t="shared" si="3"/>
        <v>4.8030739673390972</v>
      </c>
      <c r="R37" s="10">
        <f t="shared" si="4"/>
        <v>7.6969260326609028</v>
      </c>
      <c r="S37" s="5"/>
      <c r="T37">
        <v>180.5</v>
      </c>
      <c r="U37">
        <v>184.7</v>
      </c>
      <c r="V37">
        <f t="shared" si="8"/>
        <v>182.6</v>
      </c>
      <c r="W37" s="10">
        <f t="shared" si="15"/>
        <v>2.190580503833516</v>
      </c>
      <c r="X37" s="10">
        <f t="shared" si="7"/>
        <v>7.809419496166484</v>
      </c>
    </row>
    <row r="38" spans="1:24" x14ac:dyDescent="0.3">
      <c r="A38" s="19">
        <v>41960</v>
      </c>
      <c r="B38" s="3" t="s">
        <v>104</v>
      </c>
      <c r="C38" s="9" t="s">
        <v>100</v>
      </c>
      <c r="D38" s="29">
        <v>18.8</v>
      </c>
      <c r="E38" s="29">
        <v>18.8</v>
      </c>
      <c r="F38">
        <v>0.99239999999999995</v>
      </c>
      <c r="G38">
        <v>1.0622</v>
      </c>
      <c r="H38" s="1">
        <f t="shared" si="14"/>
        <v>6.9800000000000084E-2</v>
      </c>
      <c r="I38">
        <v>29</v>
      </c>
      <c r="J38" s="9" t="s">
        <v>100</v>
      </c>
      <c r="K38" s="2">
        <v>42044</v>
      </c>
      <c r="L38" s="28">
        <v>60</v>
      </c>
      <c r="M38" s="23">
        <v>1111.2</v>
      </c>
      <c r="N38">
        <v>1127.2</v>
      </c>
      <c r="O38">
        <f t="shared" si="1"/>
        <v>1119.2</v>
      </c>
      <c r="P38" s="10">
        <f t="shared" si="2"/>
        <v>0.96206303724928244</v>
      </c>
      <c r="Q38" s="10">
        <f t="shared" si="3"/>
        <v>4.4674767691208004</v>
      </c>
      <c r="R38" s="10">
        <f t="shared" si="4"/>
        <v>8.0325232308791996</v>
      </c>
      <c r="S38" s="5"/>
      <c r="T38">
        <v>180.8</v>
      </c>
      <c r="U38">
        <v>181.8</v>
      </c>
      <c r="V38">
        <f t="shared" si="8"/>
        <v>181.3</v>
      </c>
      <c r="W38" s="10">
        <f t="shared" si="15"/>
        <v>2.2062879205736348</v>
      </c>
      <c r="X38" s="10">
        <f t="shared" si="7"/>
        <v>7.7937120794263652</v>
      </c>
    </row>
    <row r="39" spans="1:24" x14ac:dyDescent="0.3">
      <c r="A39" s="19">
        <v>41968</v>
      </c>
      <c r="B39" s="3" t="s">
        <v>105</v>
      </c>
      <c r="C39" s="9" t="s">
        <v>100</v>
      </c>
      <c r="D39" s="29">
        <v>18.8</v>
      </c>
      <c r="E39" s="29">
        <v>18.8</v>
      </c>
      <c r="F39">
        <v>1.0059</v>
      </c>
      <c r="G39">
        <v>1.0888</v>
      </c>
      <c r="H39" s="1">
        <f t="shared" si="14"/>
        <v>8.2899999999999974E-2</v>
      </c>
      <c r="I39">
        <v>30</v>
      </c>
      <c r="J39" s="9" t="s">
        <v>100</v>
      </c>
      <c r="K39" s="2">
        <v>42044</v>
      </c>
      <c r="L39" s="28">
        <v>60</v>
      </c>
      <c r="M39" s="23">
        <v>965.7</v>
      </c>
      <c r="N39">
        <v>968.9</v>
      </c>
      <c r="O39">
        <f t="shared" si="1"/>
        <v>967.3</v>
      </c>
      <c r="P39" s="10">
        <f t="shared" si="2"/>
        <v>0.70009650180940908</v>
      </c>
      <c r="Q39" s="10">
        <f t="shared" si="3"/>
        <v>5.1690271890830148</v>
      </c>
      <c r="R39" s="10">
        <f t="shared" si="4"/>
        <v>7.3309728109169852</v>
      </c>
      <c r="S39" s="5"/>
      <c r="T39">
        <v>180.8</v>
      </c>
      <c r="U39">
        <v>180.8</v>
      </c>
      <c r="V39">
        <f t="shared" si="8"/>
        <v>180.8</v>
      </c>
      <c r="W39" s="10">
        <f t="shared" si="15"/>
        <v>2.2123893805309733</v>
      </c>
      <c r="X39" s="10">
        <f t="shared" si="7"/>
        <v>7.7876106194690262</v>
      </c>
    </row>
    <row r="40" spans="1:24" x14ac:dyDescent="0.3">
      <c r="D40" s="29"/>
      <c r="E40" s="29"/>
      <c r="H40" s="1"/>
      <c r="L40" s="28"/>
      <c r="M40" s="23"/>
      <c r="P40" s="10"/>
      <c r="Q40" s="10"/>
      <c r="R40" s="10"/>
      <c r="W40" s="10"/>
      <c r="X40" s="10"/>
    </row>
    <row r="41" spans="1:24" x14ac:dyDescent="0.3">
      <c r="A41" s="19">
        <v>41968</v>
      </c>
      <c r="B41" s="3" t="s">
        <v>106</v>
      </c>
      <c r="C41" s="7" t="s">
        <v>107</v>
      </c>
      <c r="D41" s="29">
        <v>6</v>
      </c>
      <c r="E41" s="29">
        <v>18.8</v>
      </c>
      <c r="F41">
        <v>0.99239999999999995</v>
      </c>
      <c r="G41">
        <v>1.0579000000000001</v>
      </c>
      <c r="H41" s="1">
        <f t="shared" ref="H41:H48" si="16">SUM(G41-F41)</f>
        <v>6.5500000000000114E-2</v>
      </c>
      <c r="I41">
        <v>31</v>
      </c>
      <c r="J41" s="7" t="s">
        <v>107</v>
      </c>
      <c r="K41" s="2">
        <v>42044</v>
      </c>
      <c r="L41" s="28">
        <v>60</v>
      </c>
      <c r="M41" s="23">
        <v>964.3</v>
      </c>
      <c r="N41">
        <v>956</v>
      </c>
      <c r="O41">
        <f t="shared" si="1"/>
        <v>960.15</v>
      </c>
      <c r="P41" s="10">
        <f t="shared" si="2"/>
        <v>0.87952671755725043</v>
      </c>
      <c r="Q41" s="10">
        <f t="shared" si="3"/>
        <v>5.20751965838671</v>
      </c>
      <c r="R41" s="10">
        <f t="shared" si="4"/>
        <v>7.29248034161329</v>
      </c>
      <c r="S41" s="5"/>
      <c r="T41">
        <v>173.5</v>
      </c>
      <c r="U41">
        <v>173.8</v>
      </c>
      <c r="V41">
        <f t="shared" si="8"/>
        <v>173.65</v>
      </c>
      <c r="W41" s="10">
        <f t="shared" ref="W41:W46" si="17">400/V41</f>
        <v>2.303484019579614</v>
      </c>
      <c r="X41" s="10">
        <f t="shared" si="7"/>
        <v>7.6965159804203864</v>
      </c>
    </row>
    <row r="42" spans="1:24" x14ac:dyDescent="0.3">
      <c r="A42" s="19">
        <v>41967</v>
      </c>
      <c r="B42" s="3" t="s">
        <v>108</v>
      </c>
      <c r="C42" s="7" t="s">
        <v>107</v>
      </c>
      <c r="D42" s="29">
        <v>6</v>
      </c>
      <c r="E42" s="29">
        <v>18.8</v>
      </c>
      <c r="F42">
        <v>1.0014000000000001</v>
      </c>
      <c r="G42">
        <v>1.0819000000000001</v>
      </c>
      <c r="H42" s="1">
        <f t="shared" si="16"/>
        <v>8.0500000000000016E-2</v>
      </c>
      <c r="I42">
        <v>32</v>
      </c>
      <c r="J42" s="7" t="s">
        <v>107</v>
      </c>
      <c r="K42" s="2">
        <v>42044</v>
      </c>
      <c r="L42" s="28">
        <v>60</v>
      </c>
      <c r="M42" s="23">
        <v>1455.3</v>
      </c>
      <c r="N42">
        <v>1443.2</v>
      </c>
      <c r="O42">
        <f t="shared" si="1"/>
        <v>1449.25</v>
      </c>
      <c r="P42" s="10">
        <f t="shared" si="2"/>
        <v>1.0801863354037264</v>
      </c>
      <c r="Q42" s="10">
        <f t="shared" si="3"/>
        <v>3.4500603760565807</v>
      </c>
      <c r="R42" s="10">
        <f t="shared" si="4"/>
        <v>9.0499396239434198</v>
      </c>
      <c r="S42" s="5"/>
      <c r="T42">
        <v>180.3</v>
      </c>
      <c r="U42">
        <v>178.9</v>
      </c>
      <c r="V42">
        <f t="shared" si="8"/>
        <v>179.60000000000002</v>
      </c>
      <c r="W42" s="10">
        <f t="shared" si="17"/>
        <v>2.2271714922048993</v>
      </c>
      <c r="X42" s="10">
        <f t="shared" si="7"/>
        <v>7.7728285077951007</v>
      </c>
    </row>
    <row r="43" spans="1:24" x14ac:dyDescent="0.3">
      <c r="A43" s="19">
        <v>41966</v>
      </c>
      <c r="B43" s="3" t="s">
        <v>109</v>
      </c>
      <c r="C43" s="7" t="s">
        <v>107</v>
      </c>
      <c r="D43" s="29">
        <v>6</v>
      </c>
      <c r="E43" s="29">
        <v>18.8</v>
      </c>
      <c r="F43">
        <v>0.99199999999999999</v>
      </c>
      <c r="G43">
        <v>1.0579000000000001</v>
      </c>
      <c r="H43" s="1">
        <f t="shared" si="16"/>
        <v>6.590000000000007E-2</v>
      </c>
      <c r="I43">
        <v>33</v>
      </c>
      <c r="J43" s="7" t="s">
        <v>107</v>
      </c>
      <c r="K43" s="2">
        <v>42044</v>
      </c>
      <c r="L43" s="28">
        <v>60</v>
      </c>
      <c r="M43" s="23">
        <v>1397.3</v>
      </c>
      <c r="N43">
        <v>1393.3</v>
      </c>
      <c r="O43">
        <f t="shared" si="1"/>
        <v>1395.3</v>
      </c>
      <c r="P43" s="10">
        <f t="shared" si="2"/>
        <v>1.2703793626707118</v>
      </c>
      <c r="Q43" s="10">
        <f t="shared" si="3"/>
        <v>3.5834587543897372</v>
      </c>
      <c r="R43" s="10">
        <f t="shared" si="4"/>
        <v>8.9165412456102633</v>
      </c>
      <c r="S43" s="5"/>
      <c r="T43">
        <v>173</v>
      </c>
      <c r="U43">
        <v>173.3</v>
      </c>
      <c r="V43">
        <f t="shared" si="8"/>
        <v>173.15</v>
      </c>
      <c r="W43" s="10">
        <f t="shared" si="17"/>
        <v>2.310135720473578</v>
      </c>
      <c r="X43" s="10">
        <f t="shared" si="7"/>
        <v>7.6898642795264216</v>
      </c>
    </row>
    <row r="44" spans="1:24" x14ac:dyDescent="0.3">
      <c r="A44" s="19">
        <v>41960</v>
      </c>
      <c r="B44" s="3" t="s">
        <v>110</v>
      </c>
      <c r="C44" s="7" t="s">
        <v>107</v>
      </c>
      <c r="D44" s="29">
        <v>6</v>
      </c>
      <c r="E44" s="29">
        <v>18.8</v>
      </c>
      <c r="F44">
        <v>0.99790000000000001</v>
      </c>
      <c r="G44">
        <v>1.0713999999999999</v>
      </c>
      <c r="H44" s="1">
        <f t="shared" si="16"/>
        <v>7.3499999999999899E-2</v>
      </c>
      <c r="I44">
        <v>34</v>
      </c>
      <c r="J44" s="7" t="s">
        <v>107</v>
      </c>
      <c r="K44" s="2">
        <v>42044</v>
      </c>
      <c r="L44" s="28">
        <v>60</v>
      </c>
      <c r="M44" s="23">
        <v>1116.8</v>
      </c>
      <c r="N44">
        <v>1115.3</v>
      </c>
      <c r="O44">
        <f t="shared" si="1"/>
        <v>1116.05</v>
      </c>
      <c r="P44" s="10">
        <f t="shared" si="2"/>
        <v>0.91106122448979709</v>
      </c>
      <c r="Q44" s="10">
        <f t="shared" si="3"/>
        <v>4.4800860176515398</v>
      </c>
      <c r="R44" s="10">
        <f t="shared" si="4"/>
        <v>8.0199139823484593</v>
      </c>
      <c r="S44" s="5"/>
      <c r="T44">
        <v>172.3</v>
      </c>
      <c r="U44">
        <v>203.6</v>
      </c>
      <c r="V44">
        <f t="shared" si="8"/>
        <v>187.95</v>
      </c>
      <c r="W44" s="10">
        <f t="shared" si="17"/>
        <v>2.1282255919127429</v>
      </c>
      <c r="X44" s="10">
        <f t="shared" si="7"/>
        <v>7.8717744080872567</v>
      </c>
    </row>
    <row r="45" spans="1:24" x14ac:dyDescent="0.3">
      <c r="A45" s="19">
        <v>41966</v>
      </c>
      <c r="B45" s="3" t="s">
        <v>111</v>
      </c>
      <c r="C45" s="7" t="s">
        <v>107</v>
      </c>
      <c r="D45" s="12">
        <v>6</v>
      </c>
      <c r="E45" s="12">
        <v>18.8</v>
      </c>
      <c r="F45">
        <v>1.0002</v>
      </c>
      <c r="G45">
        <v>1.0645</v>
      </c>
      <c r="H45" s="1">
        <f t="shared" si="16"/>
        <v>6.4300000000000024E-2</v>
      </c>
      <c r="I45">
        <v>35</v>
      </c>
      <c r="J45" s="7" t="s">
        <v>107</v>
      </c>
      <c r="K45" s="2">
        <v>42044</v>
      </c>
      <c r="L45" s="28">
        <v>60</v>
      </c>
      <c r="M45" s="23">
        <v>1040.0999999999999</v>
      </c>
      <c r="N45">
        <v>1031.0999999999999</v>
      </c>
      <c r="O45">
        <f t="shared" si="1"/>
        <v>1035.5999999999999</v>
      </c>
      <c r="P45" s="10">
        <f t="shared" si="2"/>
        <v>0.96634525660964188</v>
      </c>
      <c r="Q45" s="10">
        <f t="shared" si="3"/>
        <v>4.8281189648512948</v>
      </c>
      <c r="R45" s="10">
        <f t="shared" si="4"/>
        <v>7.6718810351487052</v>
      </c>
      <c r="S45" s="5"/>
      <c r="T45">
        <v>177.4</v>
      </c>
      <c r="U45">
        <v>179.2</v>
      </c>
      <c r="V45">
        <f t="shared" si="8"/>
        <v>178.3</v>
      </c>
      <c r="W45" s="10">
        <f t="shared" si="17"/>
        <v>2.2434099831744252</v>
      </c>
      <c r="X45" s="10">
        <f t="shared" si="7"/>
        <v>7.7565900168255748</v>
      </c>
    </row>
    <row r="46" spans="1:24" x14ac:dyDescent="0.3">
      <c r="A46" s="19">
        <v>41966</v>
      </c>
      <c r="B46" s="3" t="s">
        <v>112</v>
      </c>
      <c r="C46" s="7" t="s">
        <v>107</v>
      </c>
      <c r="D46" s="12">
        <v>6</v>
      </c>
      <c r="E46" s="12">
        <v>18.8</v>
      </c>
      <c r="F46">
        <v>1.0008999999999999</v>
      </c>
      <c r="G46">
        <v>1.0608</v>
      </c>
      <c r="H46" s="1">
        <f t="shared" si="16"/>
        <v>5.9900000000000064E-2</v>
      </c>
      <c r="I46">
        <v>36</v>
      </c>
      <c r="J46" s="7" t="s">
        <v>107</v>
      </c>
      <c r="K46" s="2">
        <v>42044</v>
      </c>
      <c r="L46" s="28">
        <v>60</v>
      </c>
      <c r="M46" s="23">
        <v>978.9</v>
      </c>
      <c r="N46">
        <v>982.3</v>
      </c>
      <c r="O46">
        <f t="shared" si="1"/>
        <v>980.59999999999991</v>
      </c>
      <c r="P46" s="10">
        <f t="shared" si="2"/>
        <v>0.98223706176961478</v>
      </c>
      <c r="Q46" s="10">
        <f t="shared" si="3"/>
        <v>5.0989190291658177</v>
      </c>
      <c r="R46" s="10">
        <f t="shared" si="4"/>
        <v>7.4010809708341823</v>
      </c>
      <c r="S46" s="5"/>
      <c r="T46">
        <v>176.3</v>
      </c>
      <c r="U46">
        <v>176.3</v>
      </c>
      <c r="V46">
        <f t="shared" si="8"/>
        <v>176.3</v>
      </c>
      <c r="W46" s="10">
        <f t="shared" si="17"/>
        <v>2.2688598979013044</v>
      </c>
      <c r="X46" s="10">
        <f t="shared" si="7"/>
        <v>7.7311401020986956</v>
      </c>
    </row>
    <row r="47" spans="1:24" x14ac:dyDescent="0.3">
      <c r="D47" s="29"/>
      <c r="E47" s="29"/>
      <c r="H47" s="1"/>
      <c r="L47" s="28"/>
      <c r="M47" s="23"/>
      <c r="P47" s="10"/>
      <c r="Q47" s="10"/>
      <c r="R47" s="10"/>
      <c r="W47" s="10"/>
      <c r="X47" s="10"/>
    </row>
    <row r="48" spans="1:24" x14ac:dyDescent="0.3">
      <c r="A48" s="19">
        <v>41974</v>
      </c>
      <c r="B48" s="3" t="s">
        <v>113</v>
      </c>
      <c r="C48" s="20" t="s">
        <v>114</v>
      </c>
      <c r="D48" s="29">
        <v>6</v>
      </c>
      <c r="E48" s="29">
        <v>6</v>
      </c>
      <c r="F48">
        <v>0.99550000000000005</v>
      </c>
      <c r="G48">
        <v>1.0654999999999999</v>
      </c>
      <c r="H48" s="1">
        <f t="shared" si="16"/>
        <v>6.999999999999984E-2</v>
      </c>
      <c r="I48">
        <v>37</v>
      </c>
      <c r="J48" s="20" t="s">
        <v>114</v>
      </c>
      <c r="K48" s="2">
        <v>42044</v>
      </c>
      <c r="L48" s="28">
        <v>60</v>
      </c>
      <c r="M48" s="23">
        <v>1075.7</v>
      </c>
      <c r="N48">
        <v>1077.5</v>
      </c>
      <c r="O48">
        <f t="shared" si="1"/>
        <v>1076.5999999999999</v>
      </c>
      <c r="P48" s="10">
        <f t="shared" si="2"/>
        <v>0.92280000000000195</v>
      </c>
      <c r="Q48" s="10">
        <f t="shared" si="3"/>
        <v>4.6442504179825379</v>
      </c>
      <c r="R48" s="10">
        <f t="shared" si="4"/>
        <v>7.8557495820174621</v>
      </c>
      <c r="S48" s="5"/>
      <c r="T48">
        <v>175.9</v>
      </c>
      <c r="U48">
        <v>167.1</v>
      </c>
      <c r="V48">
        <f t="shared" si="8"/>
        <v>171.5</v>
      </c>
      <c r="W48" s="10">
        <f t="shared" ref="W48:W53" si="18">400/V48</f>
        <v>2.3323615160349855</v>
      </c>
      <c r="X48" s="10">
        <f t="shared" si="7"/>
        <v>7.667638483965014</v>
      </c>
    </row>
    <row r="49" spans="1:24" x14ac:dyDescent="0.3">
      <c r="A49" s="19">
        <v>41973</v>
      </c>
      <c r="B49" s="3" t="s">
        <v>115</v>
      </c>
      <c r="C49" s="20" t="s">
        <v>114</v>
      </c>
      <c r="D49" s="29">
        <v>6</v>
      </c>
      <c r="E49" s="29">
        <v>6</v>
      </c>
      <c r="F49">
        <v>1.0071000000000001</v>
      </c>
      <c r="G49">
        <v>1.0592999999999999</v>
      </c>
      <c r="H49" s="1">
        <f t="shared" ref="H49:H53" si="19">SUM(G49-F49)</f>
        <v>5.2199999999999802E-2</v>
      </c>
      <c r="I49">
        <v>38</v>
      </c>
      <c r="J49" s="20" t="s">
        <v>114</v>
      </c>
      <c r="K49" s="2">
        <v>42044</v>
      </c>
      <c r="L49" s="28">
        <v>60</v>
      </c>
      <c r="M49" s="23">
        <v>1090.9000000000001</v>
      </c>
      <c r="N49">
        <v>1095.4000000000001</v>
      </c>
      <c r="O49">
        <f t="shared" si="1"/>
        <v>1093.1500000000001</v>
      </c>
      <c r="P49" s="10">
        <f t="shared" si="2"/>
        <v>1.2564942528735681</v>
      </c>
      <c r="Q49" s="10">
        <f t="shared" si="3"/>
        <v>4.5739377029684851</v>
      </c>
      <c r="R49" s="10">
        <f t="shared" si="4"/>
        <v>7.9260622970315149</v>
      </c>
      <c r="S49" s="5"/>
      <c r="T49">
        <v>166.9</v>
      </c>
      <c r="U49">
        <v>166.3</v>
      </c>
      <c r="V49">
        <f t="shared" si="8"/>
        <v>166.60000000000002</v>
      </c>
      <c r="W49" s="10">
        <f t="shared" si="18"/>
        <v>2.4009603841536613</v>
      </c>
      <c r="X49" s="10">
        <f t="shared" si="7"/>
        <v>7.5990396158463387</v>
      </c>
    </row>
    <row r="50" spans="1:24" x14ac:dyDescent="0.3">
      <c r="A50" s="19">
        <v>41973</v>
      </c>
      <c r="B50" s="3" t="s">
        <v>116</v>
      </c>
      <c r="C50" s="20" t="s">
        <v>114</v>
      </c>
      <c r="D50" s="29">
        <v>6</v>
      </c>
      <c r="E50" s="29">
        <v>6</v>
      </c>
      <c r="F50">
        <v>1.0009999999999999</v>
      </c>
      <c r="G50">
        <v>1.046</v>
      </c>
      <c r="H50" s="1">
        <f t="shared" si="19"/>
        <v>4.5000000000000151E-2</v>
      </c>
      <c r="I50">
        <v>39</v>
      </c>
      <c r="J50" s="20" t="s">
        <v>114</v>
      </c>
      <c r="K50" s="2">
        <v>42044</v>
      </c>
      <c r="L50" s="28">
        <v>60</v>
      </c>
      <c r="M50" s="23">
        <v>856.4</v>
      </c>
      <c r="N50">
        <v>870</v>
      </c>
      <c r="O50">
        <f t="shared" si="1"/>
        <v>863.2</v>
      </c>
      <c r="P50" s="10">
        <f t="shared" si="2"/>
        <v>1.1509333333333296</v>
      </c>
      <c r="Q50" s="10">
        <f t="shared" si="3"/>
        <v>5.7924003707136231</v>
      </c>
      <c r="R50" s="10">
        <f t="shared" si="4"/>
        <v>6.7075996292863769</v>
      </c>
      <c r="S50" s="5"/>
      <c r="T50">
        <v>170</v>
      </c>
      <c r="U50">
        <v>169</v>
      </c>
      <c r="V50">
        <f t="shared" si="8"/>
        <v>169.5</v>
      </c>
      <c r="W50" s="10">
        <f t="shared" si="18"/>
        <v>2.359882005899705</v>
      </c>
      <c r="X50" s="10">
        <f t="shared" si="7"/>
        <v>7.6401179941002955</v>
      </c>
    </row>
    <row r="51" spans="1:24" x14ac:dyDescent="0.3">
      <c r="A51" s="19">
        <v>41974</v>
      </c>
      <c r="B51" s="3" t="s">
        <v>117</v>
      </c>
      <c r="C51" s="20" t="s">
        <v>114</v>
      </c>
      <c r="D51" s="29">
        <v>6</v>
      </c>
      <c r="E51" s="29">
        <v>6</v>
      </c>
      <c r="F51">
        <v>1.0015000000000001</v>
      </c>
      <c r="G51">
        <v>1.0671999999999999</v>
      </c>
      <c r="H51" s="1">
        <f t="shared" si="19"/>
        <v>6.569999999999987E-2</v>
      </c>
      <c r="I51">
        <v>40</v>
      </c>
      <c r="J51" s="20" t="s">
        <v>114</v>
      </c>
      <c r="K51" s="2">
        <v>42044</v>
      </c>
      <c r="L51" s="28">
        <v>60</v>
      </c>
      <c r="M51" s="23">
        <v>1151.5</v>
      </c>
      <c r="N51">
        <v>1154.2</v>
      </c>
      <c r="O51">
        <f t="shared" si="1"/>
        <v>1152.8499999999999</v>
      </c>
      <c r="P51" s="10">
        <f t="shared" si="2"/>
        <v>1.0528310502283127</v>
      </c>
      <c r="Q51" s="10">
        <f t="shared" si="3"/>
        <v>4.3370776770611963</v>
      </c>
      <c r="R51" s="10">
        <f t="shared" si="4"/>
        <v>8.1629223229388046</v>
      </c>
      <c r="S51" s="5"/>
      <c r="T51">
        <v>194.2</v>
      </c>
      <c r="U51">
        <v>191.8</v>
      </c>
      <c r="V51">
        <f t="shared" si="8"/>
        <v>193</v>
      </c>
      <c r="W51" s="10">
        <f t="shared" si="18"/>
        <v>2.0725388601036268</v>
      </c>
      <c r="X51" s="10">
        <f t="shared" si="7"/>
        <v>7.9274611398963728</v>
      </c>
    </row>
    <row r="52" spans="1:24" x14ac:dyDescent="0.3">
      <c r="A52" s="19">
        <v>41974</v>
      </c>
      <c r="B52" s="3" t="s">
        <v>118</v>
      </c>
      <c r="C52" s="20" t="s">
        <v>114</v>
      </c>
      <c r="D52" s="29">
        <v>6</v>
      </c>
      <c r="E52" s="29">
        <v>6</v>
      </c>
      <c r="F52">
        <v>1.0048999999999999</v>
      </c>
      <c r="G52">
        <v>1.0606</v>
      </c>
      <c r="H52" s="1">
        <f t="shared" si="19"/>
        <v>5.5700000000000083E-2</v>
      </c>
      <c r="I52">
        <v>41</v>
      </c>
      <c r="J52" s="20" t="s">
        <v>114</v>
      </c>
      <c r="K52" s="2">
        <v>42044</v>
      </c>
      <c r="L52" s="28">
        <v>60</v>
      </c>
      <c r="M52" s="23">
        <v>1098.9000000000001</v>
      </c>
      <c r="N52">
        <v>1149.7</v>
      </c>
      <c r="O52">
        <f t="shared" si="1"/>
        <v>1124.3000000000002</v>
      </c>
      <c r="P52" s="10">
        <f t="shared" si="2"/>
        <v>1.2110951526032299</v>
      </c>
      <c r="Q52" s="10">
        <f t="shared" si="3"/>
        <v>4.447211598327848</v>
      </c>
      <c r="R52" s="10">
        <f t="shared" si="4"/>
        <v>8.0527884016721529</v>
      </c>
      <c r="S52" s="5"/>
      <c r="T52">
        <v>172.2</v>
      </c>
      <c r="U52">
        <v>174.7</v>
      </c>
      <c r="V52">
        <f t="shared" si="8"/>
        <v>173.45</v>
      </c>
      <c r="W52" s="10">
        <f t="shared" si="18"/>
        <v>2.3061400980109541</v>
      </c>
      <c r="X52" s="10">
        <f t="shared" si="7"/>
        <v>7.6938599019890459</v>
      </c>
    </row>
    <row r="53" spans="1:24" x14ac:dyDescent="0.3">
      <c r="A53" s="19">
        <v>41974</v>
      </c>
      <c r="B53" s="3" t="s">
        <v>119</v>
      </c>
      <c r="C53" s="20" t="s">
        <v>114</v>
      </c>
      <c r="D53" s="12">
        <v>6</v>
      </c>
      <c r="E53" s="12">
        <v>6</v>
      </c>
      <c r="F53">
        <v>1.0069999999999999</v>
      </c>
      <c r="G53">
        <v>1.0623</v>
      </c>
      <c r="H53" s="1">
        <f t="shared" si="19"/>
        <v>5.5300000000000127E-2</v>
      </c>
      <c r="I53">
        <v>42</v>
      </c>
      <c r="J53" s="20" t="s">
        <v>114</v>
      </c>
      <c r="K53" s="2">
        <v>42044</v>
      </c>
      <c r="L53" s="28">
        <v>60</v>
      </c>
      <c r="M53" s="23">
        <v>781.2</v>
      </c>
      <c r="N53">
        <v>805.8</v>
      </c>
      <c r="O53">
        <f t="shared" si="1"/>
        <v>793.5</v>
      </c>
      <c r="P53" s="10">
        <f t="shared" si="2"/>
        <v>0.86094032549728561</v>
      </c>
      <c r="Q53" s="10">
        <f t="shared" si="3"/>
        <v>6.30119722747322</v>
      </c>
      <c r="R53" s="10">
        <f t="shared" si="4"/>
        <v>6.19880277252678</v>
      </c>
      <c r="S53" s="5"/>
      <c r="T53">
        <v>171</v>
      </c>
      <c r="U53">
        <v>171.6</v>
      </c>
      <c r="V53">
        <f t="shared" si="8"/>
        <v>171.3</v>
      </c>
      <c r="W53" s="10">
        <f t="shared" si="18"/>
        <v>2.335084646818447</v>
      </c>
      <c r="X53" s="10">
        <f t="shared" si="7"/>
        <v>7.664915353181553</v>
      </c>
    </row>
    <row r="54" spans="1:24" x14ac:dyDescent="0.3">
      <c r="D54" s="20"/>
      <c r="E54" s="20"/>
      <c r="H54" s="1"/>
      <c r="L54" s="28"/>
      <c r="M54" s="23"/>
      <c r="P54" s="10"/>
      <c r="Q54" s="10"/>
      <c r="R54" s="10"/>
      <c r="W54" s="10"/>
      <c r="X54" s="10"/>
    </row>
    <row r="55" spans="1:24" x14ac:dyDescent="0.3">
      <c r="A55" s="19">
        <v>41966</v>
      </c>
      <c r="B55" s="3" t="s">
        <v>120</v>
      </c>
      <c r="C55" s="9" t="s">
        <v>121</v>
      </c>
      <c r="D55" s="29">
        <v>9.1999999999999993</v>
      </c>
      <c r="E55" s="29">
        <v>9.1999999999999993</v>
      </c>
      <c r="F55">
        <v>0.99080000000000001</v>
      </c>
      <c r="G55">
        <v>1.0692999999999999</v>
      </c>
      <c r="H55" s="1">
        <f t="shared" ref="H55:H60" si="20">SUM(G55-F55)</f>
        <v>7.8499999999999903E-2</v>
      </c>
      <c r="I55">
        <v>43</v>
      </c>
      <c r="J55" s="9" t="s">
        <v>121</v>
      </c>
      <c r="K55" s="2">
        <v>42045</v>
      </c>
      <c r="L55" s="28">
        <v>60</v>
      </c>
      <c r="M55" s="23">
        <v>1456.1</v>
      </c>
      <c r="N55">
        <v>1473.6</v>
      </c>
      <c r="O55">
        <f t="shared" si="1"/>
        <v>1464.85</v>
      </c>
      <c r="P55" s="10">
        <f t="shared" si="2"/>
        <v>1.1196305732484089</v>
      </c>
      <c r="Q55" s="10">
        <f t="shared" si="3"/>
        <v>3.4133187698399157</v>
      </c>
      <c r="R55" s="10">
        <f t="shared" si="4"/>
        <v>9.0866812301600852</v>
      </c>
      <c r="S55" s="5"/>
      <c r="T55">
        <v>175.8</v>
      </c>
      <c r="U55">
        <v>176.5</v>
      </c>
      <c r="V55">
        <f t="shared" si="8"/>
        <v>176.15</v>
      </c>
      <c r="W55" s="10">
        <f t="shared" ref="W55:W60" si="21">400/V55</f>
        <v>2.2707919386886175</v>
      </c>
      <c r="X55" s="10">
        <f t="shared" si="7"/>
        <v>7.7292080613113825</v>
      </c>
    </row>
    <row r="56" spans="1:24" x14ac:dyDescent="0.3">
      <c r="A56" s="19">
        <v>41967</v>
      </c>
      <c r="B56" s="3" t="s">
        <v>122</v>
      </c>
      <c r="C56" s="9" t="s">
        <v>121</v>
      </c>
      <c r="D56" s="29">
        <v>9.1999999999999993</v>
      </c>
      <c r="E56" s="29">
        <v>9.1999999999999993</v>
      </c>
      <c r="F56">
        <v>0.99639999999999995</v>
      </c>
      <c r="G56">
        <v>1.0465</v>
      </c>
      <c r="H56" s="1">
        <f t="shared" si="20"/>
        <v>5.0100000000000033E-2</v>
      </c>
      <c r="I56">
        <v>44</v>
      </c>
      <c r="J56" s="9" t="s">
        <v>121</v>
      </c>
      <c r="K56" s="2">
        <v>42045</v>
      </c>
      <c r="L56" s="28">
        <v>60</v>
      </c>
      <c r="M56" s="23">
        <v>1046.3</v>
      </c>
      <c r="N56">
        <v>1043.4000000000001</v>
      </c>
      <c r="O56">
        <f t="shared" si="1"/>
        <v>1044.8499999999999</v>
      </c>
      <c r="P56" s="10">
        <f t="shared" si="2"/>
        <v>1.25131736526946</v>
      </c>
      <c r="Q56" s="10">
        <f t="shared" si="3"/>
        <v>4.7853758912762601</v>
      </c>
      <c r="R56" s="10">
        <f t="shared" si="4"/>
        <v>7.7146241087237399</v>
      </c>
      <c r="S56" s="5"/>
      <c r="T56">
        <v>174.6</v>
      </c>
      <c r="U56">
        <v>178.8</v>
      </c>
      <c r="V56">
        <f t="shared" si="8"/>
        <v>176.7</v>
      </c>
      <c r="W56" s="10">
        <f t="shared" si="21"/>
        <v>2.2637238256932655</v>
      </c>
      <c r="X56" s="10">
        <f t="shared" si="7"/>
        <v>7.7362761743067345</v>
      </c>
    </row>
    <row r="57" spans="1:24" x14ac:dyDescent="0.3">
      <c r="A57" s="19">
        <v>41968</v>
      </c>
      <c r="B57" s="3" t="s">
        <v>123</v>
      </c>
      <c r="C57" s="9" t="s">
        <v>121</v>
      </c>
      <c r="D57" s="29">
        <v>9.1999999999999993</v>
      </c>
      <c r="E57" s="29">
        <v>9.1999999999999993</v>
      </c>
      <c r="F57">
        <v>0.99450000000000005</v>
      </c>
      <c r="G57">
        <v>1.0582</v>
      </c>
      <c r="H57" s="1">
        <f t="shared" si="20"/>
        <v>6.3699999999999979E-2</v>
      </c>
      <c r="I57">
        <v>45</v>
      </c>
      <c r="J57" s="9" t="s">
        <v>121</v>
      </c>
      <c r="K57" s="2">
        <v>42045</v>
      </c>
      <c r="L57" s="28">
        <v>60</v>
      </c>
      <c r="M57" s="23">
        <v>946.8</v>
      </c>
      <c r="N57">
        <v>958.9</v>
      </c>
      <c r="O57">
        <f t="shared" si="1"/>
        <v>952.84999999999991</v>
      </c>
      <c r="P57" s="10">
        <f t="shared" si="2"/>
        <v>0.89750392464678197</v>
      </c>
      <c r="Q57" s="10">
        <f t="shared" si="3"/>
        <v>5.2474156477934626</v>
      </c>
      <c r="R57" s="10">
        <f t="shared" si="4"/>
        <v>7.2525843522065374</v>
      </c>
      <c r="S57" s="5"/>
      <c r="T57">
        <v>170.2</v>
      </c>
      <c r="U57">
        <v>204.5</v>
      </c>
      <c r="V57">
        <f t="shared" si="8"/>
        <v>187.35</v>
      </c>
      <c r="W57" s="10">
        <f t="shared" si="21"/>
        <v>2.1350413664264747</v>
      </c>
      <c r="X57" s="10">
        <f t="shared" si="7"/>
        <v>7.8649586335735258</v>
      </c>
    </row>
    <row r="58" spans="1:24" x14ac:dyDescent="0.3">
      <c r="A58" s="19">
        <v>41968</v>
      </c>
      <c r="B58" s="3" t="s">
        <v>124</v>
      </c>
      <c r="C58" s="9" t="s">
        <v>121</v>
      </c>
      <c r="D58" s="29">
        <v>9.1999999999999993</v>
      </c>
      <c r="E58" s="29">
        <v>9.1999999999999993</v>
      </c>
      <c r="F58">
        <v>0.99729999999999996</v>
      </c>
      <c r="G58">
        <v>1.0733999999999999</v>
      </c>
      <c r="H58" s="1">
        <f t="shared" si="20"/>
        <v>7.6099999999999945E-2</v>
      </c>
      <c r="I58">
        <v>46</v>
      </c>
      <c r="J58" s="9" t="s">
        <v>121</v>
      </c>
      <c r="K58" s="2">
        <v>42045</v>
      </c>
      <c r="L58" s="28">
        <v>60</v>
      </c>
      <c r="M58" s="23">
        <v>1494.7</v>
      </c>
      <c r="N58">
        <v>1507</v>
      </c>
      <c r="O58">
        <f t="shared" si="1"/>
        <v>1500.85</v>
      </c>
      <c r="P58" s="10">
        <f t="shared" si="2"/>
        <v>1.1833245729303556</v>
      </c>
      <c r="Q58" s="10">
        <f t="shared" si="3"/>
        <v>3.3314455142086157</v>
      </c>
      <c r="R58" s="10">
        <f t="shared" si="4"/>
        <v>9.1685544857913843</v>
      </c>
      <c r="S58" s="5"/>
      <c r="T58">
        <v>180.4</v>
      </c>
      <c r="U58">
        <v>181.5</v>
      </c>
      <c r="V58">
        <f t="shared" si="8"/>
        <v>180.95</v>
      </c>
      <c r="W58" s="10">
        <f t="shared" si="21"/>
        <v>2.210555402044764</v>
      </c>
      <c r="X58" s="10">
        <f t="shared" si="7"/>
        <v>7.789444597955236</v>
      </c>
    </row>
    <row r="59" spans="1:24" x14ac:dyDescent="0.3">
      <c r="A59" s="19">
        <v>41967</v>
      </c>
      <c r="B59" s="3" t="s">
        <v>125</v>
      </c>
      <c r="C59" s="9" t="s">
        <v>121</v>
      </c>
      <c r="D59" s="29">
        <v>9.1999999999999993</v>
      </c>
      <c r="E59" s="29">
        <v>9.1999999999999993</v>
      </c>
      <c r="F59">
        <v>0.99780000000000002</v>
      </c>
      <c r="G59">
        <v>1.0730999999999999</v>
      </c>
      <c r="H59" s="1">
        <f t="shared" si="20"/>
        <v>7.5299999999999923E-2</v>
      </c>
      <c r="I59">
        <v>47</v>
      </c>
      <c r="J59" s="9" t="s">
        <v>121</v>
      </c>
      <c r="K59" s="2">
        <v>42045</v>
      </c>
      <c r="L59" s="28">
        <v>60</v>
      </c>
      <c r="M59" s="23">
        <v>1118.9000000000001</v>
      </c>
      <c r="N59">
        <v>1115.0999999999999</v>
      </c>
      <c r="O59">
        <f t="shared" si="1"/>
        <v>1117</v>
      </c>
      <c r="P59" s="10">
        <f t="shared" si="2"/>
        <v>0.89003984063745112</v>
      </c>
      <c r="Q59" s="10">
        <f t="shared" si="3"/>
        <v>4.476275738585497</v>
      </c>
      <c r="R59" s="10">
        <f t="shared" si="4"/>
        <v>8.0237242614145039</v>
      </c>
      <c r="S59" s="5"/>
      <c r="T59">
        <v>177.5</v>
      </c>
      <c r="U59">
        <v>177.7</v>
      </c>
      <c r="V59">
        <f t="shared" si="8"/>
        <v>177.6</v>
      </c>
      <c r="W59" s="10">
        <f t="shared" si="21"/>
        <v>2.2522522522522523</v>
      </c>
      <c r="X59" s="10">
        <f t="shared" si="7"/>
        <v>7.7477477477477477</v>
      </c>
    </row>
    <row r="60" spans="1:24" x14ac:dyDescent="0.3">
      <c r="A60" s="19">
        <v>41966</v>
      </c>
      <c r="B60" s="3" t="s">
        <v>126</v>
      </c>
      <c r="C60" s="9" t="s">
        <v>121</v>
      </c>
      <c r="D60" s="29">
        <v>9.1999999999999993</v>
      </c>
      <c r="E60" s="29">
        <v>9.1999999999999993</v>
      </c>
      <c r="F60">
        <v>0.99680000000000002</v>
      </c>
      <c r="G60">
        <v>1.0640000000000001</v>
      </c>
      <c r="H60" s="1">
        <f t="shared" si="20"/>
        <v>6.7200000000000037E-2</v>
      </c>
      <c r="I60">
        <v>48</v>
      </c>
      <c r="J60" s="9" t="s">
        <v>121</v>
      </c>
      <c r="K60" s="2">
        <v>42045</v>
      </c>
      <c r="L60" s="28">
        <v>60</v>
      </c>
      <c r="M60" s="23">
        <v>1344.3</v>
      </c>
      <c r="N60">
        <v>1344.6</v>
      </c>
      <c r="O60">
        <f t="shared" si="1"/>
        <v>1344.4499999999998</v>
      </c>
      <c r="P60" s="10">
        <f t="shared" si="2"/>
        <v>1.2004017857142848</v>
      </c>
      <c r="Q60" s="10">
        <f t="shared" si="3"/>
        <v>3.7189928967235679</v>
      </c>
      <c r="R60" s="10">
        <f t="shared" si="4"/>
        <v>8.7810071032764316</v>
      </c>
      <c r="S60" s="5"/>
      <c r="T60">
        <v>178.7</v>
      </c>
      <c r="U60">
        <v>184.9</v>
      </c>
      <c r="V60">
        <f t="shared" si="8"/>
        <v>181.8</v>
      </c>
      <c r="W60" s="10">
        <f t="shared" si="21"/>
        <v>2.2002200220021999</v>
      </c>
      <c r="X60" s="10">
        <f t="shared" si="7"/>
        <v>7.7997799779978001</v>
      </c>
    </row>
    <row r="61" spans="1:24" x14ac:dyDescent="0.3">
      <c r="D61" s="29"/>
      <c r="E61" s="29"/>
      <c r="H61" s="1"/>
      <c r="L61" s="28"/>
      <c r="M61" s="23"/>
      <c r="P61" s="10"/>
      <c r="Q61" s="10"/>
      <c r="R61" s="10"/>
      <c r="W61" s="10"/>
      <c r="X61" s="10"/>
    </row>
    <row r="62" spans="1:24" x14ac:dyDescent="0.3">
      <c r="B62" s="3" t="s">
        <v>127</v>
      </c>
      <c r="C62" t="s">
        <v>128</v>
      </c>
      <c r="D62" s="29">
        <v>6</v>
      </c>
      <c r="E62" s="29">
        <v>9.1999999999999993</v>
      </c>
      <c r="F62">
        <v>1.0003</v>
      </c>
      <c r="G62">
        <v>1.0519000000000001</v>
      </c>
      <c r="H62" s="1">
        <f t="shared" ref="H62:H67" si="22">SUM(G62-F62)</f>
        <v>5.160000000000009E-2</v>
      </c>
      <c r="I62">
        <v>49</v>
      </c>
      <c r="J62" t="s">
        <v>128</v>
      </c>
      <c r="K62" s="2">
        <v>42045</v>
      </c>
      <c r="L62" s="28">
        <v>60</v>
      </c>
      <c r="M62" s="23">
        <v>900.3</v>
      </c>
      <c r="N62">
        <v>905.5</v>
      </c>
      <c r="O62">
        <f t="shared" si="1"/>
        <v>902.9</v>
      </c>
      <c r="P62" s="10">
        <f t="shared" si="2"/>
        <v>1.0498837209302307</v>
      </c>
      <c r="Q62" s="10">
        <f t="shared" si="3"/>
        <v>5.5377118174770184</v>
      </c>
      <c r="R62" s="10">
        <f t="shared" si="4"/>
        <v>6.9622881825229816</v>
      </c>
      <c r="S62" s="5"/>
      <c r="T62">
        <v>179.2</v>
      </c>
      <c r="U62">
        <v>181.2</v>
      </c>
      <c r="V62">
        <f t="shared" si="8"/>
        <v>180.2</v>
      </c>
      <c r="W62" s="10">
        <f t="shared" ref="W62:W67" si="23">400/V62</f>
        <v>2.2197558268590458</v>
      </c>
      <c r="X62" s="10">
        <f t="shared" si="7"/>
        <v>7.7802441731409537</v>
      </c>
    </row>
    <row r="63" spans="1:24" x14ac:dyDescent="0.3">
      <c r="B63" s="3" t="s">
        <v>129</v>
      </c>
      <c r="C63" t="s">
        <v>128</v>
      </c>
      <c r="D63" s="29">
        <v>6</v>
      </c>
      <c r="E63" s="29">
        <v>9.1999999999999993</v>
      </c>
      <c r="F63">
        <v>0.99560000000000004</v>
      </c>
      <c r="G63">
        <v>1.0596000000000001</v>
      </c>
      <c r="H63" s="1">
        <f t="shared" si="22"/>
        <v>6.4000000000000057E-2</v>
      </c>
      <c r="I63">
        <v>50</v>
      </c>
      <c r="J63" t="s">
        <v>128</v>
      </c>
      <c r="K63" s="2">
        <v>42045</v>
      </c>
      <c r="L63" s="28">
        <v>60</v>
      </c>
      <c r="M63" s="23">
        <v>795</v>
      </c>
      <c r="N63">
        <v>795</v>
      </c>
      <c r="O63">
        <f t="shared" si="1"/>
        <v>795</v>
      </c>
      <c r="P63" s="10">
        <f t="shared" si="2"/>
        <v>0.74531249999999927</v>
      </c>
      <c r="Q63" s="10">
        <f t="shared" si="3"/>
        <v>6.2893081761006293</v>
      </c>
      <c r="R63" s="10">
        <f t="shared" si="4"/>
        <v>6.2106918238993707</v>
      </c>
      <c r="S63" s="5"/>
      <c r="T63">
        <v>182.8</v>
      </c>
      <c r="U63">
        <v>183.2</v>
      </c>
      <c r="V63">
        <f t="shared" si="8"/>
        <v>183</v>
      </c>
      <c r="W63" s="10">
        <f t="shared" si="23"/>
        <v>2.1857923497267762</v>
      </c>
      <c r="X63" s="10">
        <f t="shared" si="7"/>
        <v>7.8142076502732234</v>
      </c>
    </row>
    <row r="64" spans="1:24" x14ac:dyDescent="0.3">
      <c r="B64" s="3" t="s">
        <v>130</v>
      </c>
      <c r="C64" t="s">
        <v>128</v>
      </c>
      <c r="D64" s="29">
        <v>6</v>
      </c>
      <c r="E64" s="29">
        <v>9.1999999999999993</v>
      </c>
      <c r="F64">
        <v>0.995</v>
      </c>
      <c r="G64">
        <v>1.0810999999999999</v>
      </c>
      <c r="H64" s="1">
        <f t="shared" si="22"/>
        <v>8.6099999999999954E-2</v>
      </c>
      <c r="I64">
        <v>51</v>
      </c>
      <c r="J64" t="s">
        <v>128</v>
      </c>
      <c r="K64" s="2">
        <v>42045</v>
      </c>
      <c r="L64" s="28">
        <v>60</v>
      </c>
      <c r="M64" s="23">
        <v>1109.2</v>
      </c>
      <c r="N64">
        <v>1107</v>
      </c>
      <c r="O64">
        <f t="shared" si="1"/>
        <v>1108.0999999999999</v>
      </c>
      <c r="P64" s="10">
        <f t="shared" si="2"/>
        <v>0.77219512195121998</v>
      </c>
      <c r="Q64" s="10">
        <f t="shared" si="3"/>
        <v>4.5122281382546712</v>
      </c>
      <c r="R64" s="10">
        <f t="shared" si="4"/>
        <v>7.9877718617453288</v>
      </c>
      <c r="S64" s="5"/>
      <c r="T64">
        <v>183.6</v>
      </c>
      <c r="U64">
        <v>184.5</v>
      </c>
      <c r="V64">
        <f t="shared" si="8"/>
        <v>184.05</v>
      </c>
      <c r="W64" s="10">
        <f t="shared" si="23"/>
        <v>2.1733224667209994</v>
      </c>
      <c r="X64" s="10">
        <f t="shared" si="7"/>
        <v>7.8266775332790006</v>
      </c>
    </row>
    <row r="65" spans="1:24" x14ac:dyDescent="0.3">
      <c r="B65" s="3" t="s">
        <v>131</v>
      </c>
      <c r="C65" t="s">
        <v>128</v>
      </c>
      <c r="D65" s="29">
        <v>6</v>
      </c>
      <c r="E65" s="29">
        <v>9.1999999999999993</v>
      </c>
      <c r="F65">
        <v>0.99229999999999996</v>
      </c>
      <c r="G65">
        <v>1.0523</v>
      </c>
      <c r="H65" s="1">
        <f t="shared" si="22"/>
        <v>6.0000000000000053E-2</v>
      </c>
      <c r="I65">
        <v>52</v>
      </c>
      <c r="J65" t="s">
        <v>128</v>
      </c>
      <c r="K65" s="2">
        <v>42045</v>
      </c>
      <c r="L65" s="28">
        <v>60</v>
      </c>
      <c r="M65" s="23">
        <v>783.6</v>
      </c>
      <c r="N65">
        <v>810.5</v>
      </c>
      <c r="O65">
        <f t="shared" si="1"/>
        <v>797.05</v>
      </c>
      <c r="P65" s="10">
        <f t="shared" si="2"/>
        <v>0.79704999999999926</v>
      </c>
      <c r="Q65" s="10">
        <f t="shared" si="3"/>
        <v>6.2731321748949256</v>
      </c>
      <c r="R65" s="10">
        <f t="shared" si="4"/>
        <v>6.2268678251050744</v>
      </c>
      <c r="S65" s="5"/>
      <c r="T65">
        <v>175.5</v>
      </c>
      <c r="U65">
        <v>176.7</v>
      </c>
      <c r="V65">
        <f t="shared" si="8"/>
        <v>176.1</v>
      </c>
      <c r="W65" s="10">
        <f t="shared" si="23"/>
        <v>2.2714366837024418</v>
      </c>
      <c r="X65" s="10">
        <f t="shared" si="7"/>
        <v>7.7285633162975582</v>
      </c>
    </row>
    <row r="66" spans="1:24" x14ac:dyDescent="0.3">
      <c r="B66" s="3" t="s">
        <v>132</v>
      </c>
      <c r="C66" t="s">
        <v>128</v>
      </c>
      <c r="D66" s="29">
        <v>6</v>
      </c>
      <c r="E66" s="29">
        <v>9.1999999999999993</v>
      </c>
      <c r="F66">
        <v>1.0016</v>
      </c>
      <c r="G66">
        <v>1.0624</v>
      </c>
      <c r="H66" s="1">
        <f t="shared" si="22"/>
        <v>6.0799999999999965E-2</v>
      </c>
      <c r="I66">
        <v>53</v>
      </c>
      <c r="J66" t="s">
        <v>128</v>
      </c>
      <c r="K66" s="2">
        <v>42045</v>
      </c>
      <c r="L66" s="28">
        <v>60</v>
      </c>
      <c r="M66" s="23">
        <v>1367.9</v>
      </c>
      <c r="N66">
        <v>1348</v>
      </c>
      <c r="O66">
        <f t="shared" si="1"/>
        <v>1357.95</v>
      </c>
      <c r="P66" s="10">
        <f t="shared" si="2"/>
        <v>1.3400822368421061</v>
      </c>
      <c r="Q66" s="10">
        <f t="shared" si="3"/>
        <v>3.6820206929562942</v>
      </c>
      <c r="R66" s="10">
        <f t="shared" si="4"/>
        <v>8.8179793070437054</v>
      </c>
      <c r="S66" s="5"/>
      <c r="T66">
        <v>186.6</v>
      </c>
      <c r="U66">
        <v>186.8</v>
      </c>
      <c r="V66">
        <f t="shared" si="8"/>
        <v>186.7</v>
      </c>
      <c r="W66" s="10">
        <f t="shared" si="23"/>
        <v>2.1424745581146225</v>
      </c>
      <c r="X66" s="10">
        <f t="shared" si="7"/>
        <v>7.857525441885377</v>
      </c>
    </row>
    <row r="67" spans="1:24" x14ac:dyDescent="0.3">
      <c r="B67" s="3" t="s">
        <v>133</v>
      </c>
      <c r="C67" t="s">
        <v>128</v>
      </c>
      <c r="D67" s="29">
        <v>6</v>
      </c>
      <c r="E67" s="29">
        <v>9.1999999999999993</v>
      </c>
      <c r="F67">
        <v>0.99560000000000004</v>
      </c>
      <c r="G67">
        <v>1.0536000000000001</v>
      </c>
      <c r="H67" s="1">
        <f t="shared" si="22"/>
        <v>5.8000000000000052E-2</v>
      </c>
      <c r="I67">
        <v>54</v>
      </c>
      <c r="J67" t="s">
        <v>128</v>
      </c>
      <c r="K67" s="2">
        <v>42045</v>
      </c>
      <c r="L67" s="28">
        <v>60</v>
      </c>
      <c r="M67" s="23">
        <v>791</v>
      </c>
      <c r="N67">
        <v>765.7</v>
      </c>
      <c r="O67">
        <f t="shared" si="1"/>
        <v>778.35</v>
      </c>
      <c r="P67" s="10">
        <f t="shared" si="2"/>
        <v>0.80518965517241314</v>
      </c>
      <c r="Q67" s="10">
        <f t="shared" si="3"/>
        <v>6.4238453138048435</v>
      </c>
      <c r="R67" s="10">
        <f t="shared" si="4"/>
        <v>6.0761546861951565</v>
      </c>
      <c r="S67" s="5"/>
      <c r="T67">
        <v>178</v>
      </c>
      <c r="U67">
        <v>178.3</v>
      </c>
      <c r="V67">
        <f t="shared" si="8"/>
        <v>178.15</v>
      </c>
      <c r="W67" s="10">
        <f t="shared" si="23"/>
        <v>2.2452989054167833</v>
      </c>
      <c r="X67" s="10">
        <f t="shared" si="7"/>
        <v>7.7547010945832167</v>
      </c>
    </row>
    <row r="68" spans="1:24" x14ac:dyDescent="0.3">
      <c r="D68" s="29"/>
      <c r="E68" s="29"/>
      <c r="H68" s="1"/>
      <c r="L68" s="28"/>
      <c r="M68" s="23"/>
      <c r="P68" s="10"/>
      <c r="Q68" s="10"/>
      <c r="R68" s="10"/>
      <c r="W68" s="10"/>
      <c r="X68" s="10"/>
    </row>
    <row r="69" spans="1:24" x14ac:dyDescent="0.3">
      <c r="A69" s="19">
        <v>41967</v>
      </c>
      <c r="B69" s="3" t="s">
        <v>134</v>
      </c>
      <c r="C69" s="7" t="s">
        <v>135</v>
      </c>
      <c r="D69" s="29">
        <v>15.6</v>
      </c>
      <c r="E69" s="29">
        <v>15.6</v>
      </c>
      <c r="F69">
        <v>0.99209999999999998</v>
      </c>
      <c r="G69">
        <v>1.0658000000000001</v>
      </c>
      <c r="H69" s="1">
        <f t="shared" ref="H69:H74" si="24">SUM(G69-F69)</f>
        <v>7.3700000000000099E-2</v>
      </c>
      <c r="I69">
        <v>55</v>
      </c>
      <c r="J69" s="7" t="s">
        <v>135</v>
      </c>
      <c r="K69" s="2">
        <v>42045</v>
      </c>
      <c r="L69" s="28">
        <v>60</v>
      </c>
      <c r="M69" s="23">
        <v>1054.4000000000001</v>
      </c>
      <c r="N69">
        <v>1042.5</v>
      </c>
      <c r="O69">
        <f t="shared" si="1"/>
        <v>1048.45</v>
      </c>
      <c r="P69" s="10">
        <f t="shared" si="2"/>
        <v>0.85355495251017532</v>
      </c>
      <c r="Q69" s="10">
        <f t="shared" si="3"/>
        <v>4.7689446325528158</v>
      </c>
      <c r="R69" s="10">
        <f t="shared" si="4"/>
        <v>7.7310553674471842</v>
      </c>
      <c r="S69" s="5"/>
      <c r="T69">
        <v>186.3</v>
      </c>
      <c r="U69">
        <v>186.7</v>
      </c>
      <c r="V69">
        <f t="shared" si="8"/>
        <v>186.5</v>
      </c>
      <c r="W69" s="10">
        <f t="shared" ref="W69:W74" si="25">400/V69</f>
        <v>2.1447721179624666</v>
      </c>
      <c r="X69" s="10">
        <f t="shared" si="7"/>
        <v>7.8552278820375339</v>
      </c>
    </row>
    <row r="70" spans="1:24" x14ac:dyDescent="0.3">
      <c r="A70" s="19">
        <v>41967</v>
      </c>
      <c r="B70" s="3" t="s">
        <v>136</v>
      </c>
      <c r="C70" s="7" t="s">
        <v>135</v>
      </c>
      <c r="D70" s="12">
        <v>15.6</v>
      </c>
      <c r="E70" s="12">
        <v>15.6</v>
      </c>
      <c r="F70">
        <v>0.99519999999999997</v>
      </c>
      <c r="G70">
        <v>1.0592999999999999</v>
      </c>
      <c r="H70" s="1">
        <f t="shared" si="24"/>
        <v>6.4099999999999935E-2</v>
      </c>
      <c r="I70">
        <v>56</v>
      </c>
      <c r="J70" s="7" t="s">
        <v>135</v>
      </c>
      <c r="K70" s="2">
        <v>42045</v>
      </c>
      <c r="L70" s="28">
        <v>60</v>
      </c>
      <c r="M70" s="23">
        <v>1223</v>
      </c>
      <c r="N70">
        <v>1098.8</v>
      </c>
      <c r="O70">
        <f t="shared" si="1"/>
        <v>1160.9000000000001</v>
      </c>
      <c r="P70" s="10">
        <f t="shared" si="2"/>
        <v>1.0866458658346345</v>
      </c>
      <c r="Q70" s="10">
        <f t="shared" si="3"/>
        <v>4.3070031871823584</v>
      </c>
      <c r="R70" s="10">
        <f t="shared" si="4"/>
        <v>8.1929968128176416</v>
      </c>
      <c r="S70" s="5"/>
      <c r="T70">
        <v>176.7</v>
      </c>
      <c r="U70">
        <v>176.9</v>
      </c>
      <c r="V70">
        <f t="shared" si="8"/>
        <v>176.8</v>
      </c>
      <c r="W70" s="10">
        <f t="shared" si="25"/>
        <v>2.2624434389140271</v>
      </c>
      <c r="X70" s="10">
        <f t="shared" si="7"/>
        <v>7.7375565610859729</v>
      </c>
    </row>
    <row r="71" spans="1:24" x14ac:dyDescent="0.3">
      <c r="A71" s="19">
        <v>41960</v>
      </c>
      <c r="B71" s="3" t="s">
        <v>137</v>
      </c>
      <c r="C71" s="7" t="s">
        <v>135</v>
      </c>
      <c r="D71" s="12">
        <v>15.6</v>
      </c>
      <c r="E71" s="12">
        <v>15.6</v>
      </c>
      <c r="F71">
        <v>0.99460000000000004</v>
      </c>
      <c r="G71">
        <v>1.0596000000000001</v>
      </c>
      <c r="H71" s="1">
        <f t="shared" si="24"/>
        <v>6.5000000000000058E-2</v>
      </c>
      <c r="I71">
        <v>57</v>
      </c>
      <c r="J71" s="7" t="s">
        <v>135</v>
      </c>
      <c r="K71" s="2">
        <v>42045</v>
      </c>
      <c r="L71" s="28">
        <v>60</v>
      </c>
      <c r="M71" s="23">
        <v>910</v>
      </c>
      <c r="N71">
        <v>901.1</v>
      </c>
      <c r="O71">
        <f t="shared" ref="O71:O81" si="26">AVERAGE(M71:N71)</f>
        <v>905.55</v>
      </c>
      <c r="P71" s="10">
        <f t="shared" ref="P71:P81" si="27">O71*L71/H71/1000000</f>
        <v>0.83589230769230694</v>
      </c>
      <c r="Q71" s="10">
        <f t="shared" ref="Q71:Q81" si="28">5/O71*1000</f>
        <v>5.5215062669096131</v>
      </c>
      <c r="R71" s="10">
        <f t="shared" ref="R71:R81" si="29">12.5-Q71</f>
        <v>6.9784937330903869</v>
      </c>
      <c r="S71" s="5"/>
      <c r="T71">
        <v>186.2</v>
      </c>
      <c r="U71">
        <v>186.6</v>
      </c>
      <c r="V71">
        <f t="shared" si="8"/>
        <v>186.39999999999998</v>
      </c>
      <c r="W71" s="10">
        <f t="shared" si="25"/>
        <v>2.1459227467811162</v>
      </c>
      <c r="X71" s="10">
        <f t="shared" ref="X71:X81" si="30">10-W71</f>
        <v>7.8540772532188843</v>
      </c>
    </row>
    <row r="72" spans="1:24" x14ac:dyDescent="0.3">
      <c r="A72" s="19">
        <v>41959</v>
      </c>
      <c r="B72" s="3" t="s">
        <v>138</v>
      </c>
      <c r="C72" s="9" t="s">
        <v>135</v>
      </c>
      <c r="D72" s="12">
        <v>15.6</v>
      </c>
      <c r="E72" s="12">
        <v>15.6</v>
      </c>
      <c r="F72">
        <v>0.99129999999999996</v>
      </c>
      <c r="G72">
        <v>1.0630999999999999</v>
      </c>
      <c r="H72" s="1">
        <f t="shared" si="24"/>
        <v>7.1799999999999975E-2</v>
      </c>
      <c r="I72">
        <v>58</v>
      </c>
      <c r="J72" s="9" t="s">
        <v>135</v>
      </c>
      <c r="K72" s="2">
        <v>42045</v>
      </c>
      <c r="L72" s="28">
        <v>60</v>
      </c>
      <c r="M72" s="23">
        <v>1014.1</v>
      </c>
      <c r="N72">
        <v>1012.5</v>
      </c>
      <c r="O72">
        <f t="shared" si="26"/>
        <v>1013.3</v>
      </c>
      <c r="P72" s="10">
        <f t="shared" si="27"/>
        <v>0.84676880222841255</v>
      </c>
      <c r="Q72" s="10">
        <f t="shared" si="28"/>
        <v>4.9343728412118821</v>
      </c>
      <c r="R72" s="10">
        <f t="shared" si="29"/>
        <v>7.5656271587881179</v>
      </c>
      <c r="S72" s="5"/>
      <c r="T72">
        <v>180.8</v>
      </c>
      <c r="U72">
        <v>182.8</v>
      </c>
      <c r="V72">
        <f t="shared" si="8"/>
        <v>181.8</v>
      </c>
      <c r="W72" s="10">
        <f t="shared" si="25"/>
        <v>2.2002200220021999</v>
      </c>
      <c r="X72" s="10">
        <f t="shared" si="30"/>
        <v>7.7997799779978001</v>
      </c>
    </row>
    <row r="73" spans="1:24" x14ac:dyDescent="0.3">
      <c r="A73" s="21" t="s">
        <v>89</v>
      </c>
      <c r="B73" s="3" t="s">
        <v>139</v>
      </c>
      <c r="C73" s="9" t="s">
        <v>135</v>
      </c>
      <c r="D73" s="12">
        <v>15.6</v>
      </c>
      <c r="E73" s="12">
        <v>15.6</v>
      </c>
      <c r="F73">
        <v>1.0056</v>
      </c>
      <c r="G73">
        <v>1.0643</v>
      </c>
      <c r="H73" s="1">
        <f t="shared" si="24"/>
        <v>5.8699999999999974E-2</v>
      </c>
      <c r="I73">
        <v>59</v>
      </c>
      <c r="J73" s="9" t="s">
        <v>135</v>
      </c>
      <c r="K73" s="2">
        <v>42045</v>
      </c>
      <c r="L73" s="28">
        <v>60</v>
      </c>
      <c r="M73" s="23">
        <v>745.5</v>
      </c>
      <c r="N73">
        <v>752.4</v>
      </c>
      <c r="O73">
        <f t="shared" si="26"/>
        <v>748.95</v>
      </c>
      <c r="P73" s="10">
        <f t="shared" si="27"/>
        <v>0.76553662691652502</v>
      </c>
      <c r="Q73" s="10">
        <f t="shared" si="28"/>
        <v>6.6760130849856463</v>
      </c>
      <c r="R73" s="10">
        <f t="shared" si="29"/>
        <v>5.8239869150143537</v>
      </c>
      <c r="S73" s="5"/>
      <c r="T73">
        <v>181.1</v>
      </c>
      <c r="U73">
        <v>184.5</v>
      </c>
      <c r="V73">
        <f t="shared" si="8"/>
        <v>182.8</v>
      </c>
      <c r="W73" s="10">
        <f t="shared" si="25"/>
        <v>2.1881838074398248</v>
      </c>
      <c r="X73" s="10">
        <f t="shared" si="30"/>
        <v>7.8118161925601752</v>
      </c>
    </row>
    <row r="74" spans="1:24" x14ac:dyDescent="0.3">
      <c r="A74" s="21" t="s">
        <v>140</v>
      </c>
      <c r="B74" s="3" t="s">
        <v>141</v>
      </c>
      <c r="C74" s="9" t="s">
        <v>135</v>
      </c>
      <c r="D74" s="12">
        <v>15.6</v>
      </c>
      <c r="E74" s="12">
        <v>15.6</v>
      </c>
      <c r="F74">
        <v>0.98799999999999999</v>
      </c>
      <c r="G74">
        <v>1.0746</v>
      </c>
      <c r="H74" s="1">
        <f t="shared" si="24"/>
        <v>8.660000000000001E-2</v>
      </c>
      <c r="I74">
        <v>60</v>
      </c>
      <c r="J74" s="9" t="s">
        <v>135</v>
      </c>
      <c r="K74" s="2">
        <v>42045</v>
      </c>
      <c r="L74" s="28">
        <v>60</v>
      </c>
      <c r="M74" s="23">
        <v>1451</v>
      </c>
      <c r="N74">
        <v>1462.9</v>
      </c>
      <c r="O74">
        <f t="shared" si="26"/>
        <v>1456.95</v>
      </c>
      <c r="P74" s="10">
        <f t="shared" si="27"/>
        <v>1.009434180138568</v>
      </c>
      <c r="Q74" s="10">
        <f t="shared" si="28"/>
        <v>3.4318267613850848</v>
      </c>
      <c r="R74" s="10">
        <f t="shared" si="29"/>
        <v>9.0681732386149143</v>
      </c>
      <c r="S74" s="5"/>
      <c r="T74">
        <v>190.4</v>
      </c>
      <c r="U74">
        <v>190.9</v>
      </c>
      <c r="V74">
        <f t="shared" si="8"/>
        <v>190.65</v>
      </c>
      <c r="W74" s="10">
        <f t="shared" si="25"/>
        <v>2.0980854969840022</v>
      </c>
      <c r="X74" s="10">
        <f t="shared" si="30"/>
        <v>7.9019145030159983</v>
      </c>
    </row>
    <row r="75" spans="1:24" x14ac:dyDescent="0.3">
      <c r="D75" s="20"/>
      <c r="E75" s="20"/>
      <c r="H75" s="1"/>
      <c r="L75" s="28"/>
      <c r="M75" s="23"/>
      <c r="P75" s="10"/>
      <c r="Q75" s="10"/>
      <c r="R75" s="10"/>
      <c r="W75" s="10"/>
      <c r="X75" s="10"/>
    </row>
    <row r="76" spans="1:24" x14ac:dyDescent="0.3">
      <c r="A76" s="19">
        <v>41959</v>
      </c>
      <c r="B76" s="22" t="s">
        <v>142</v>
      </c>
      <c r="C76" s="9" t="s">
        <v>143</v>
      </c>
      <c r="D76" s="29">
        <v>22</v>
      </c>
      <c r="E76" s="29">
        <v>22</v>
      </c>
      <c r="F76">
        <v>1.0024</v>
      </c>
      <c r="G76">
        <v>1.0599000000000001</v>
      </c>
      <c r="H76" s="1">
        <f t="shared" ref="H76:H81" si="31">SUM(G76-F76)</f>
        <v>5.7500000000000107E-2</v>
      </c>
      <c r="I76">
        <v>61</v>
      </c>
      <c r="J76" s="9" t="s">
        <v>143</v>
      </c>
      <c r="K76" s="2">
        <v>42045</v>
      </c>
      <c r="L76" s="28">
        <v>60</v>
      </c>
      <c r="M76" s="23">
        <v>698.9</v>
      </c>
      <c r="N76">
        <v>700.2</v>
      </c>
      <c r="O76">
        <f t="shared" si="26"/>
        <v>699.55</v>
      </c>
      <c r="P76" s="10">
        <f t="shared" si="27"/>
        <v>0.72996521739130305</v>
      </c>
      <c r="Q76" s="10">
        <f t="shared" si="28"/>
        <v>7.1474519333857485</v>
      </c>
      <c r="R76" s="10">
        <f t="shared" si="29"/>
        <v>5.3525480666142515</v>
      </c>
      <c r="S76" s="5"/>
      <c r="T76">
        <v>178</v>
      </c>
      <c r="U76">
        <v>178.6</v>
      </c>
      <c r="V76">
        <f t="shared" ref="V76:V81" si="32">AVERAGE(T76:U76)</f>
        <v>178.3</v>
      </c>
      <c r="W76" s="10">
        <f t="shared" ref="W76:W81" si="33">400/V76</f>
        <v>2.2434099831744252</v>
      </c>
      <c r="X76" s="10">
        <f t="shared" si="30"/>
        <v>7.7565900168255748</v>
      </c>
    </row>
    <row r="77" spans="1:24" x14ac:dyDescent="0.3">
      <c r="A77" s="19">
        <v>41961</v>
      </c>
      <c r="B77" s="22" t="s">
        <v>144</v>
      </c>
      <c r="C77" s="9" t="s">
        <v>143</v>
      </c>
      <c r="D77" s="29">
        <v>22</v>
      </c>
      <c r="E77" s="29">
        <v>22</v>
      </c>
      <c r="F77">
        <v>0.99629999999999996</v>
      </c>
      <c r="G77">
        <v>1.0515000000000001</v>
      </c>
      <c r="H77" s="1">
        <f t="shared" si="31"/>
        <v>5.5200000000000138E-2</v>
      </c>
      <c r="I77">
        <v>62</v>
      </c>
      <c r="J77" s="9" t="s">
        <v>143</v>
      </c>
      <c r="K77" s="2">
        <v>42045</v>
      </c>
      <c r="L77" s="28">
        <v>60</v>
      </c>
      <c r="M77" s="23">
        <v>653.9</v>
      </c>
      <c r="N77">
        <v>658.4</v>
      </c>
      <c r="O77">
        <f t="shared" si="26"/>
        <v>656.15</v>
      </c>
      <c r="P77" s="10">
        <f t="shared" si="27"/>
        <v>0.71320652173912857</v>
      </c>
      <c r="Q77" s="10">
        <f t="shared" si="28"/>
        <v>7.6202087937209484</v>
      </c>
      <c r="R77" s="10">
        <f t="shared" si="29"/>
        <v>4.8797912062790516</v>
      </c>
      <c r="S77" s="5"/>
      <c r="T77">
        <v>181.2</v>
      </c>
      <c r="U77">
        <v>182.2</v>
      </c>
      <c r="V77">
        <f t="shared" si="32"/>
        <v>181.7</v>
      </c>
      <c r="W77" s="10">
        <f t="shared" si="33"/>
        <v>2.2014309301045683</v>
      </c>
      <c r="X77" s="10">
        <f t="shared" si="30"/>
        <v>7.7985690698954322</v>
      </c>
    </row>
    <row r="78" spans="1:24" x14ac:dyDescent="0.3">
      <c r="A78" s="19">
        <v>41960</v>
      </c>
      <c r="B78" s="22" t="s">
        <v>145</v>
      </c>
      <c r="C78" s="9" t="s">
        <v>143</v>
      </c>
      <c r="D78" s="29">
        <v>22</v>
      </c>
      <c r="E78" s="29">
        <v>22</v>
      </c>
      <c r="F78">
        <v>1.0019</v>
      </c>
      <c r="G78">
        <v>1.0597000000000001</v>
      </c>
      <c r="H78" s="1">
        <f t="shared" si="31"/>
        <v>5.7800000000000074E-2</v>
      </c>
      <c r="I78">
        <v>63</v>
      </c>
      <c r="J78" s="9" t="s">
        <v>143</v>
      </c>
      <c r="K78" s="2">
        <v>42045</v>
      </c>
      <c r="L78" s="28">
        <v>60</v>
      </c>
      <c r="M78" s="23">
        <v>708.8</v>
      </c>
      <c r="N78">
        <v>707.2</v>
      </c>
      <c r="O78">
        <f t="shared" si="26"/>
        <v>708</v>
      </c>
      <c r="P78" s="10">
        <f t="shared" si="27"/>
        <v>0.7349480968858122</v>
      </c>
      <c r="Q78" s="10">
        <f t="shared" si="28"/>
        <v>7.0621468926553668</v>
      </c>
      <c r="R78" s="10">
        <f t="shared" si="29"/>
        <v>5.4378531073446332</v>
      </c>
      <c r="S78" s="5"/>
      <c r="T78">
        <v>184.6</v>
      </c>
      <c r="U78">
        <v>185.3</v>
      </c>
      <c r="V78">
        <f t="shared" si="32"/>
        <v>184.95</v>
      </c>
      <c r="W78" s="10">
        <f t="shared" si="33"/>
        <v>2.1627466882941335</v>
      </c>
      <c r="X78" s="10">
        <f t="shared" si="30"/>
        <v>7.8372533117058669</v>
      </c>
    </row>
    <row r="79" spans="1:24" x14ac:dyDescent="0.3">
      <c r="A79" s="19">
        <v>41967</v>
      </c>
      <c r="B79" s="22" t="s">
        <v>146</v>
      </c>
      <c r="C79" s="9" t="s">
        <v>143</v>
      </c>
      <c r="D79" s="29">
        <v>22</v>
      </c>
      <c r="E79" s="29">
        <v>22</v>
      </c>
      <c r="F79">
        <v>1.0078</v>
      </c>
      <c r="G79">
        <v>1.0728</v>
      </c>
      <c r="H79" s="1">
        <f t="shared" si="31"/>
        <v>6.4999999999999947E-2</v>
      </c>
      <c r="I79">
        <v>64</v>
      </c>
      <c r="J79" s="9" t="s">
        <v>143</v>
      </c>
      <c r="K79" s="2">
        <v>42045</v>
      </c>
      <c r="L79" s="28">
        <v>60</v>
      </c>
      <c r="M79" s="23">
        <v>1032.5</v>
      </c>
      <c r="N79">
        <v>1034.9000000000001</v>
      </c>
      <c r="O79">
        <f t="shared" si="26"/>
        <v>1033.7</v>
      </c>
      <c r="P79" s="10">
        <f t="shared" si="27"/>
        <v>0.95418461538461619</v>
      </c>
      <c r="Q79" s="10">
        <f t="shared" si="28"/>
        <v>4.8369933249492112</v>
      </c>
      <c r="R79" s="10">
        <f t="shared" si="29"/>
        <v>7.6630066750507888</v>
      </c>
      <c r="S79" s="5"/>
      <c r="T79">
        <v>178</v>
      </c>
      <c r="U79">
        <v>179.9</v>
      </c>
      <c r="V79">
        <f t="shared" si="32"/>
        <v>178.95</v>
      </c>
      <c r="W79" s="10">
        <f t="shared" si="33"/>
        <v>2.2352612461581449</v>
      </c>
      <c r="X79" s="10">
        <f t="shared" si="30"/>
        <v>7.7647387538418551</v>
      </c>
    </row>
    <row r="80" spans="1:24" x14ac:dyDescent="0.3">
      <c r="A80" s="19">
        <v>41967</v>
      </c>
      <c r="B80" s="22" t="s">
        <v>147</v>
      </c>
      <c r="C80" s="9" t="s">
        <v>143</v>
      </c>
      <c r="D80" s="29">
        <v>22</v>
      </c>
      <c r="E80" s="29">
        <v>22</v>
      </c>
      <c r="F80">
        <v>0.99299999999999999</v>
      </c>
      <c r="G80">
        <v>1.0698000000000001</v>
      </c>
      <c r="H80" s="1">
        <f t="shared" si="31"/>
        <v>7.680000000000009E-2</v>
      </c>
      <c r="I80">
        <v>65</v>
      </c>
      <c r="J80" s="9" t="s">
        <v>143</v>
      </c>
      <c r="K80" s="2">
        <v>42045</v>
      </c>
      <c r="L80" s="28">
        <v>60</v>
      </c>
      <c r="M80" s="23">
        <v>1148.9000000000001</v>
      </c>
      <c r="N80">
        <v>1141.5</v>
      </c>
      <c r="O80">
        <f t="shared" si="26"/>
        <v>1145.2</v>
      </c>
      <c r="P80" s="10">
        <f t="shared" si="27"/>
        <v>0.89468749999999897</v>
      </c>
      <c r="Q80" s="10">
        <f t="shared" si="28"/>
        <v>4.3660495983234373</v>
      </c>
      <c r="R80" s="10">
        <f t="shared" si="29"/>
        <v>8.1339504016765627</v>
      </c>
      <c r="S80" s="5"/>
      <c r="T80">
        <v>208.6</v>
      </c>
      <c r="U80">
        <v>177.5</v>
      </c>
      <c r="V80">
        <f t="shared" si="32"/>
        <v>193.05</v>
      </c>
      <c r="W80" s="10">
        <f t="shared" si="33"/>
        <v>2.0720020720020718</v>
      </c>
      <c r="X80" s="10">
        <f t="shared" si="30"/>
        <v>7.9279979279979287</v>
      </c>
    </row>
    <row r="81" spans="1:24" x14ac:dyDescent="0.3">
      <c r="A81" s="19">
        <v>41967</v>
      </c>
      <c r="B81" s="22" t="s">
        <v>148</v>
      </c>
      <c r="C81" s="9" t="s">
        <v>143</v>
      </c>
      <c r="D81" s="12">
        <v>22</v>
      </c>
      <c r="E81" s="12">
        <v>22</v>
      </c>
      <c r="F81">
        <v>0.99539999999999995</v>
      </c>
      <c r="G81">
        <v>1.0566</v>
      </c>
      <c r="H81" s="1">
        <f t="shared" si="31"/>
        <v>6.1200000000000032E-2</v>
      </c>
      <c r="I81">
        <v>66</v>
      </c>
      <c r="J81" s="9" t="s">
        <v>143</v>
      </c>
      <c r="K81" s="2">
        <v>42045</v>
      </c>
      <c r="L81" s="28">
        <v>60</v>
      </c>
      <c r="M81" s="23">
        <v>1156.8</v>
      </c>
      <c r="N81">
        <v>1157</v>
      </c>
      <c r="O81">
        <f t="shared" si="26"/>
        <v>1156.9000000000001</v>
      </c>
      <c r="P81" s="10">
        <f t="shared" si="27"/>
        <v>1.1342156862745092</v>
      </c>
      <c r="Q81" s="10">
        <f t="shared" si="28"/>
        <v>4.3218947186446535</v>
      </c>
      <c r="R81" s="10">
        <f t="shared" si="29"/>
        <v>8.1781052813553465</v>
      </c>
      <c r="S81" s="5"/>
      <c r="T81">
        <v>188.1</v>
      </c>
      <c r="U81">
        <v>190.2</v>
      </c>
      <c r="V81">
        <f t="shared" si="32"/>
        <v>189.14999999999998</v>
      </c>
      <c r="W81" s="10">
        <f t="shared" si="33"/>
        <v>2.1147237642083003</v>
      </c>
      <c r="X81" s="10">
        <f t="shared" si="30"/>
        <v>7.8852762357917001</v>
      </c>
    </row>
    <row r="82" spans="1:24" x14ac:dyDescent="0.3">
      <c r="D82" s="12"/>
      <c r="E82" s="1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E. cyaneus </vt:lpstr>
      <vt:lpstr>E. verrucosus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2024-03-22T03:38:18Z</dcterms:modified>
</cp:coreProperties>
</file>