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84" i="1" l="1"/>
  <c r="M86" i="1"/>
  <c r="M88" i="1"/>
  <c r="M90" i="1"/>
  <c r="M92" i="1"/>
  <c r="M94" i="1"/>
  <c r="M82" i="1"/>
  <c r="N82" i="1"/>
  <c r="L82" i="1"/>
  <c r="K82" i="1"/>
  <c r="M70" i="1"/>
  <c r="M72" i="1"/>
  <c r="M74" i="1"/>
  <c r="M76" i="1"/>
  <c r="M78" i="1"/>
  <c r="M80" i="1"/>
  <c r="M68" i="1"/>
  <c r="N68" i="1"/>
  <c r="L68" i="1"/>
  <c r="K68" i="1"/>
  <c r="M58" i="1"/>
  <c r="M60" i="1"/>
  <c r="M62" i="1"/>
  <c r="M64" i="1"/>
  <c r="M66" i="1"/>
  <c r="M56" i="1"/>
  <c r="N56" i="1"/>
  <c r="L56" i="1"/>
  <c r="K56" i="1"/>
  <c r="M44" i="1"/>
  <c r="M46" i="1"/>
  <c r="M48" i="1"/>
  <c r="M50" i="1"/>
  <c r="M52" i="1"/>
  <c r="M54" i="1"/>
  <c r="M42" i="1"/>
  <c r="N42" i="1"/>
  <c r="L42" i="1"/>
  <c r="K42" i="1"/>
  <c r="M32" i="1"/>
  <c r="M34" i="1"/>
  <c r="M36" i="1"/>
  <c r="M38" i="1"/>
  <c r="M40" i="1"/>
  <c r="M30" i="1"/>
  <c r="N30" i="1"/>
  <c r="L30" i="1"/>
  <c r="K30" i="1"/>
  <c r="M18" i="1"/>
  <c r="M20" i="1"/>
  <c r="M22" i="1"/>
  <c r="M24" i="1"/>
  <c r="M26" i="1"/>
  <c r="M28" i="1"/>
  <c r="M16" i="1"/>
  <c r="N16" i="1"/>
  <c r="L16" i="1"/>
  <c r="K16" i="1"/>
  <c r="M4" i="1"/>
  <c r="M6" i="1"/>
  <c r="M8" i="1"/>
  <c r="M10" i="1"/>
  <c r="M12" i="1"/>
  <c r="M14" i="1"/>
  <c r="N4" i="1"/>
  <c r="N6" i="1"/>
  <c r="N8" i="1"/>
  <c r="N10" i="1"/>
  <c r="N12" i="1"/>
  <c r="N14" i="1"/>
  <c r="N18" i="1"/>
  <c r="N20" i="1"/>
  <c r="N22" i="1"/>
  <c r="N24" i="1"/>
  <c r="N26" i="1"/>
  <c r="N28" i="1"/>
  <c r="N32" i="1"/>
  <c r="N34" i="1"/>
  <c r="N36" i="1"/>
  <c r="N38" i="1"/>
  <c r="N40" i="1"/>
  <c r="N44" i="1"/>
  <c r="N46" i="1"/>
  <c r="N48" i="1"/>
  <c r="N50" i="1"/>
  <c r="N52" i="1"/>
  <c r="N54" i="1"/>
  <c r="N58" i="1"/>
  <c r="N60" i="1"/>
  <c r="N62" i="1"/>
  <c r="N64" i="1"/>
  <c r="N66" i="1"/>
  <c r="N70" i="1"/>
  <c r="N72" i="1"/>
  <c r="N74" i="1"/>
  <c r="N76" i="1"/>
  <c r="N78" i="1"/>
  <c r="N80" i="1"/>
  <c r="N84" i="1"/>
  <c r="N86" i="1"/>
  <c r="N88" i="1"/>
  <c r="N90" i="1"/>
  <c r="N92" i="1"/>
  <c r="N94" i="1"/>
  <c r="N2" i="1"/>
  <c r="M2" i="1"/>
  <c r="L2" i="1"/>
  <c r="K2" i="1"/>
  <c r="J60" i="1"/>
  <c r="J78" i="1"/>
  <c r="J88" i="1"/>
  <c r="J38" i="1"/>
  <c r="J30" i="1"/>
  <c r="J70" i="1"/>
  <c r="J20" i="1"/>
  <c r="J94" i="1"/>
  <c r="J44" i="1"/>
  <c r="J84" i="1"/>
  <c r="J76" i="1"/>
  <c r="J92" i="1"/>
  <c r="J80" i="1"/>
  <c r="J24" i="1"/>
  <c r="J32" i="1"/>
  <c r="J26" i="1"/>
  <c r="J62" i="1"/>
  <c r="J52" i="1"/>
  <c r="J86" i="1"/>
  <c r="J8" i="1"/>
  <c r="J42" i="1"/>
  <c r="J72" i="1"/>
  <c r="J48" i="1"/>
  <c r="J74" i="1"/>
  <c r="J4" i="1"/>
  <c r="J54" i="1"/>
  <c r="J46" i="1"/>
  <c r="J90" i="1"/>
  <c r="J22" i="1"/>
  <c r="J66" i="1"/>
  <c r="J16" i="1"/>
  <c r="J50" i="1"/>
  <c r="J34" i="1"/>
  <c r="J28" i="1"/>
  <c r="J82" i="1"/>
  <c r="J12" i="1"/>
  <c r="J68" i="1"/>
  <c r="J64" i="1"/>
  <c r="J6" i="1"/>
  <c r="J58" i="1"/>
  <c r="J18" i="1"/>
  <c r="J14" i="1"/>
  <c r="J56" i="1"/>
  <c r="J10" i="1"/>
  <c r="J40" i="1"/>
  <c r="J36" i="1"/>
  <c r="J2" i="1"/>
  <c r="I60" i="1"/>
  <c r="I78" i="1"/>
  <c r="I88" i="1"/>
  <c r="I38" i="1"/>
  <c r="I30" i="1"/>
  <c r="I70" i="1"/>
  <c r="I20" i="1"/>
  <c r="I94" i="1"/>
  <c r="I44" i="1"/>
  <c r="I84" i="1"/>
  <c r="I76" i="1"/>
  <c r="I92" i="1"/>
  <c r="I80" i="1"/>
  <c r="I24" i="1"/>
  <c r="I32" i="1"/>
  <c r="I26" i="1"/>
  <c r="I62" i="1"/>
  <c r="I52" i="1"/>
  <c r="I86" i="1"/>
  <c r="I8" i="1"/>
  <c r="I42" i="1"/>
  <c r="I72" i="1"/>
  <c r="I48" i="1"/>
  <c r="I74" i="1"/>
  <c r="I4" i="1"/>
  <c r="I54" i="1"/>
  <c r="I46" i="1"/>
  <c r="I90" i="1"/>
  <c r="I22" i="1"/>
  <c r="I66" i="1"/>
  <c r="I16" i="1"/>
  <c r="I50" i="1"/>
  <c r="I34" i="1"/>
  <c r="I28" i="1"/>
  <c r="I82" i="1"/>
  <c r="I12" i="1"/>
  <c r="I68" i="1"/>
  <c r="I64" i="1"/>
  <c r="I6" i="1"/>
  <c r="I58" i="1"/>
  <c r="I18" i="1"/>
  <c r="I14" i="1"/>
  <c r="I56" i="1"/>
  <c r="I10" i="1"/>
  <c r="I40" i="1"/>
  <c r="I36" i="1"/>
  <c r="I2" i="1"/>
</calcChain>
</file>

<file path=xl/sharedStrings.xml><?xml version="1.0" encoding="utf-8"?>
<sst xmlns="http://schemas.openxmlformats.org/spreadsheetml/2006/main" count="388" uniqueCount="69">
  <si>
    <t>Well</t>
  </si>
  <si>
    <t>Species</t>
  </si>
  <si>
    <t>Acclimation Temp.</t>
  </si>
  <si>
    <t>Treatment</t>
  </si>
  <si>
    <t>Sample ID</t>
  </si>
  <si>
    <t>Sample Name</t>
  </si>
  <si>
    <t>Target Name</t>
  </si>
  <si>
    <t>CT</t>
  </si>
  <si>
    <t>Ct Mean</t>
  </si>
  <si>
    <t>Ct SD</t>
  </si>
  <si>
    <t>Ct treatment</t>
  </si>
  <si>
    <t>SD treatment</t>
  </si>
  <si>
    <t>Nalimov</t>
  </si>
  <si>
    <t>G.lacustris</t>
  </si>
  <si>
    <t>1</t>
  </si>
  <si>
    <t>31</t>
  </si>
  <si>
    <t>40</t>
  </si>
  <si>
    <t>45</t>
  </si>
  <si>
    <t>20</t>
  </si>
  <si>
    <t>15</t>
  </si>
  <si>
    <t>36</t>
  </si>
  <si>
    <t>10</t>
  </si>
  <si>
    <t>48</t>
  </si>
  <si>
    <t>23</t>
  </si>
  <si>
    <t>43</t>
  </si>
  <si>
    <t>39</t>
  </si>
  <si>
    <t>47</t>
  </si>
  <si>
    <t>41</t>
  </si>
  <si>
    <t>12</t>
  </si>
  <si>
    <t>16</t>
  </si>
  <si>
    <t>13</t>
  </si>
  <si>
    <t>32</t>
  </si>
  <si>
    <t>27</t>
  </si>
  <si>
    <t>44</t>
  </si>
  <si>
    <t>4</t>
  </si>
  <si>
    <t>22</t>
  </si>
  <si>
    <t>37</t>
  </si>
  <si>
    <t>25</t>
  </si>
  <si>
    <t>38</t>
  </si>
  <si>
    <t>2</t>
  </si>
  <si>
    <t>28</t>
  </si>
  <si>
    <t>24</t>
  </si>
  <si>
    <t>46</t>
  </si>
  <si>
    <t>11</t>
  </si>
  <si>
    <t>34</t>
  </si>
  <si>
    <t>8</t>
  </si>
  <si>
    <t>26</t>
  </si>
  <si>
    <t>17</t>
  </si>
  <si>
    <t>14</t>
  </si>
  <si>
    <t>42</t>
  </si>
  <si>
    <t>6</t>
  </si>
  <si>
    <t>35</t>
  </si>
  <si>
    <t>33</t>
  </si>
  <si>
    <t>3</t>
  </si>
  <si>
    <t>30</t>
  </si>
  <si>
    <t>9</t>
  </si>
  <si>
    <t>7</t>
  </si>
  <si>
    <t>29</t>
  </si>
  <si>
    <t>5</t>
  </si>
  <si>
    <t>19</t>
  </si>
  <si>
    <t>COX4-18</t>
  </si>
  <si>
    <t>L_82_KS</t>
  </si>
  <si>
    <t>L_82_12.4</t>
  </si>
  <si>
    <t>L_82_K_12.4</t>
  </si>
  <si>
    <t>L_82_18.8</t>
  </si>
  <si>
    <t>L_82_K_18.8</t>
  </si>
  <si>
    <t>L_82_23.6</t>
  </si>
  <si>
    <t>L_82_K_23.6</t>
  </si>
  <si>
    <t>COX4-18(RQ)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</si>
</sst>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Font="1"/>
    <xf numFmtId="2" fontId="1" fillId="0" borderId="0" xfId="0" applyNumberFormat="1" applyFont="1"/>
    <xf numFmtId="2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2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2" fontId="0" fillId="6" borderId="0" xfId="0" applyNumberFormat="1" applyFill="1" applyAlignment="1">
      <alignment horizontal="center"/>
    </xf>
    <xf numFmtId="0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0" fillId="6" borderId="0" xfId="0" applyFill="1" applyAlignment="1">
      <alignment horizontal="left"/>
    </xf>
    <xf numFmtId="0" fontId="0" fillId="7" borderId="0" xfId="0" applyFill="1"/>
    <xf numFmtId="2" fontId="0" fillId="7" borderId="0" xfId="0" applyNumberFormat="1" applyFill="1" applyAlignment="1">
      <alignment horizontal="center"/>
    </xf>
    <xf numFmtId="0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0" fillId="5" borderId="0" xfId="0" applyNumberFormat="1" applyFill="1"/>
    <xf numFmtId="2" fontId="0" fillId="7" borderId="0" xfId="0" applyNumberFormat="1" applyFill="1"/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zoomScale="90" zoomScaleNormal="90" workbookViewId="0">
      <selection activeCell="C9" sqref="C9"/>
    </sheetView>
  </sheetViews>
  <sheetFormatPr defaultRowHeight="15" x14ac:dyDescent="0.25"/>
  <cols>
    <col min="2" max="2" width="13.85546875" customWidth="1"/>
    <col min="3" max="3" width="13" customWidth="1"/>
    <col min="4" max="4" width="11.28515625" customWidth="1"/>
    <col min="5" max="5" width="11" customWidth="1"/>
    <col min="6" max="6" width="13.140625" customWidth="1"/>
    <col min="7" max="7" width="12.28515625" customWidth="1"/>
    <col min="11" max="11" width="13.42578125" customWidth="1"/>
    <col min="12" max="12" width="12.42578125" customWidth="1"/>
    <col min="14" max="14" width="13.140625" customWidth="1"/>
  </cols>
  <sheetData>
    <row r="1" spans="1:14" ht="27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6" t="s">
        <v>68</v>
      </c>
    </row>
    <row r="2" spans="1:14" s="10" customFormat="1" x14ac:dyDescent="0.25">
      <c r="A2" s="10">
        <v>1</v>
      </c>
      <c r="B2" s="11" t="s">
        <v>13</v>
      </c>
      <c r="C2" s="12">
        <v>6</v>
      </c>
      <c r="D2" s="12">
        <v>6</v>
      </c>
      <c r="E2" s="11" t="s">
        <v>61</v>
      </c>
      <c r="F2" s="10" t="s">
        <v>14</v>
      </c>
      <c r="G2" s="10" t="s">
        <v>60</v>
      </c>
      <c r="H2" s="13">
        <v>25.544000625610352</v>
      </c>
      <c r="I2" s="13">
        <f>AVERAGE(H2:H3)</f>
        <v>25.518000602722168</v>
      </c>
      <c r="J2" s="14">
        <f>_xlfn.STDEV.S(H2:H3)</f>
        <v>3.6769584990480129E-2</v>
      </c>
      <c r="K2" s="40">
        <f>AVERAGE(I2:I15)</f>
        <v>24.615214484078543</v>
      </c>
      <c r="L2" s="40">
        <f>_xlfn.STDEV.S(I2:I15)</f>
        <v>0.61645878929362019</v>
      </c>
      <c r="M2" s="14">
        <f>(I2-K$2)/L$2*SQRT(7/6)</f>
        <v>1.5818096420674939</v>
      </c>
      <c r="N2" s="13">
        <f>2^(MIN(I$3:I$95)-I2)</f>
        <v>0.25720657223922039</v>
      </c>
    </row>
    <row r="3" spans="1:14" s="10" customFormat="1" x14ac:dyDescent="0.25">
      <c r="A3" s="10">
        <v>2</v>
      </c>
      <c r="B3" s="11" t="s">
        <v>13</v>
      </c>
      <c r="C3" s="12">
        <v>6</v>
      </c>
      <c r="D3" s="12">
        <v>6</v>
      </c>
      <c r="E3" s="11" t="s">
        <v>61</v>
      </c>
      <c r="F3" s="10" t="s">
        <v>14</v>
      </c>
      <c r="G3" s="10" t="s">
        <v>60</v>
      </c>
      <c r="H3" s="13">
        <v>25.492000579833984</v>
      </c>
      <c r="J3" s="14"/>
    </row>
    <row r="4" spans="1:14" s="10" customFormat="1" x14ac:dyDescent="0.25">
      <c r="A4" s="10">
        <v>51</v>
      </c>
      <c r="B4" s="11" t="s">
        <v>13</v>
      </c>
      <c r="C4" s="12">
        <v>6</v>
      </c>
      <c r="D4" s="12">
        <v>6</v>
      </c>
      <c r="E4" s="11" t="s">
        <v>61</v>
      </c>
      <c r="F4" s="10" t="s">
        <v>39</v>
      </c>
      <c r="G4" s="10" t="s">
        <v>60</v>
      </c>
      <c r="H4" s="13">
        <v>23.816999435424805</v>
      </c>
      <c r="I4" s="13">
        <f>AVERAGE(H4:H5)</f>
        <v>23.807000160217285</v>
      </c>
      <c r="J4" s="14">
        <f>_xlfn.STDEV.S(H4:H5)</f>
        <v>1.4141110612375166E-2</v>
      </c>
      <c r="M4" s="14">
        <f t="shared" ref="M4" si="0">(I4-K$2)/L$2*SQRT(7/6)</f>
        <v>-1.4161064109642798</v>
      </c>
      <c r="N4" s="13">
        <f t="shared" ref="N4" si="1">2^(MIN(I$3:I$95)-I4)</f>
        <v>0.8420628689999784</v>
      </c>
    </row>
    <row r="5" spans="1:14" s="10" customFormat="1" x14ac:dyDescent="0.25">
      <c r="A5" s="10">
        <v>52</v>
      </c>
      <c r="B5" s="11" t="s">
        <v>13</v>
      </c>
      <c r="C5" s="12">
        <v>6</v>
      </c>
      <c r="D5" s="12">
        <v>6</v>
      </c>
      <c r="E5" s="11" t="s">
        <v>61</v>
      </c>
      <c r="F5" s="10" t="s">
        <v>39</v>
      </c>
      <c r="G5" s="10" t="s">
        <v>60</v>
      </c>
      <c r="H5" s="13">
        <v>23.797000885009766</v>
      </c>
      <c r="J5" s="14"/>
    </row>
    <row r="6" spans="1:14" s="10" customFormat="1" x14ac:dyDescent="0.25">
      <c r="A6" s="10">
        <v>79</v>
      </c>
      <c r="B6" s="11" t="s">
        <v>13</v>
      </c>
      <c r="C6" s="12">
        <v>6</v>
      </c>
      <c r="D6" s="12">
        <v>6</v>
      </c>
      <c r="E6" s="11" t="s">
        <v>61</v>
      </c>
      <c r="F6" s="10" t="s">
        <v>53</v>
      </c>
      <c r="G6" s="10" t="s">
        <v>60</v>
      </c>
      <c r="H6" s="13">
        <v>24.424999237060547</v>
      </c>
      <c r="I6" s="13">
        <f>AVERAGE(H6:H7)</f>
        <v>24.484499931335449</v>
      </c>
      <c r="J6" s="14">
        <f>_xlfn.STDEV.S(H6:H7)</f>
        <v>8.4146688814182066E-2</v>
      </c>
      <c r="M6" s="14">
        <f t="shared" ref="M6" si="2">(I6-K$2)/L$2*SQRT(7/6)</f>
        <v>-0.22903048199081311</v>
      </c>
      <c r="N6" s="13">
        <f t="shared" ref="N6" si="3">2^(MIN(I$3:I$95)-I6)</f>
        <v>0.5264980466734096</v>
      </c>
    </row>
    <row r="7" spans="1:14" s="10" customFormat="1" x14ac:dyDescent="0.25">
      <c r="A7" s="10">
        <v>80</v>
      </c>
      <c r="B7" s="11" t="s">
        <v>13</v>
      </c>
      <c r="C7" s="12">
        <v>6</v>
      </c>
      <c r="D7" s="12">
        <v>6</v>
      </c>
      <c r="E7" s="11" t="s">
        <v>61</v>
      </c>
      <c r="F7" s="10" t="s">
        <v>53</v>
      </c>
      <c r="G7" s="10" t="s">
        <v>60</v>
      </c>
      <c r="H7" s="13">
        <v>24.544000625610352</v>
      </c>
      <c r="J7" s="14"/>
    </row>
    <row r="8" spans="1:14" s="10" customFormat="1" x14ac:dyDescent="0.25">
      <c r="A8" s="10">
        <v>41</v>
      </c>
      <c r="B8" s="11" t="s">
        <v>13</v>
      </c>
      <c r="C8" s="12">
        <v>6</v>
      </c>
      <c r="D8" s="12">
        <v>6</v>
      </c>
      <c r="E8" s="11" t="s">
        <v>61</v>
      </c>
      <c r="F8" s="10" t="s">
        <v>34</v>
      </c>
      <c r="G8" s="10" t="s">
        <v>60</v>
      </c>
      <c r="H8" s="13">
        <v>24.766000747680664</v>
      </c>
      <c r="I8" s="13">
        <f>AVERAGE(H8:H9)</f>
        <v>24.637500762939453</v>
      </c>
      <c r="J8" s="14">
        <f>_xlfn.STDEV.S(H8:H9)</f>
        <v>0.18172642118575627</v>
      </c>
      <c r="M8" s="14">
        <f t="shared" ref="M8" si="4">(I8-K$2)/L$2*SQRT(7/6)</f>
        <v>3.9048729328003039E-2</v>
      </c>
      <c r="N8" s="13">
        <f t="shared" ref="N8" si="5">2^(MIN(I$3:I$95)-I8)</f>
        <v>0.47352065161748663</v>
      </c>
    </row>
    <row r="9" spans="1:14" s="10" customFormat="1" x14ac:dyDescent="0.25">
      <c r="A9" s="10">
        <v>42</v>
      </c>
      <c r="B9" s="11" t="s">
        <v>13</v>
      </c>
      <c r="C9" s="12">
        <v>6</v>
      </c>
      <c r="D9" s="12">
        <v>6</v>
      </c>
      <c r="E9" s="11" t="s">
        <v>61</v>
      </c>
      <c r="F9" s="10" t="s">
        <v>34</v>
      </c>
      <c r="G9" s="10" t="s">
        <v>60</v>
      </c>
      <c r="H9" s="13">
        <v>24.509000778198242</v>
      </c>
      <c r="J9" s="14"/>
    </row>
    <row r="10" spans="1:14" s="10" customFormat="1" x14ac:dyDescent="0.25">
      <c r="A10" s="10">
        <v>89</v>
      </c>
      <c r="B10" s="11" t="s">
        <v>13</v>
      </c>
      <c r="C10" s="12">
        <v>6</v>
      </c>
      <c r="D10" s="12">
        <v>6</v>
      </c>
      <c r="E10" s="11" t="s">
        <v>61</v>
      </c>
      <c r="F10" s="10" t="s">
        <v>58</v>
      </c>
      <c r="G10" s="10" t="s">
        <v>60</v>
      </c>
      <c r="H10" s="13">
        <v>25.33799934387207</v>
      </c>
      <c r="I10" s="13">
        <f>AVERAGE(H10:H11)</f>
        <v>25.339999198913574</v>
      </c>
      <c r="J10" s="14">
        <f>_xlfn.STDEV.S(H10:H11)</f>
        <v>2.8282221224750332E-3</v>
      </c>
      <c r="M10" s="14">
        <f t="shared" ref="M10" si="6">(I10-K$2)/L$2*SQRT(7/6)</f>
        <v>1.2699258735520735</v>
      </c>
      <c r="N10" s="13">
        <f t="shared" ref="N10" si="7">2^(MIN(I$3:I$95)-I10)</f>
        <v>0.29098179825177695</v>
      </c>
    </row>
    <row r="11" spans="1:14" s="10" customFormat="1" x14ac:dyDescent="0.25">
      <c r="A11" s="10">
        <v>90</v>
      </c>
      <c r="B11" s="11" t="s">
        <v>13</v>
      </c>
      <c r="C11" s="12">
        <v>6</v>
      </c>
      <c r="D11" s="12">
        <v>6</v>
      </c>
      <c r="E11" s="11" t="s">
        <v>61</v>
      </c>
      <c r="F11" s="10" t="s">
        <v>58</v>
      </c>
      <c r="G11" s="10" t="s">
        <v>60</v>
      </c>
      <c r="H11" s="13">
        <v>25.341999053955078</v>
      </c>
      <c r="J11" s="14"/>
    </row>
    <row r="12" spans="1:14" s="10" customFormat="1" x14ac:dyDescent="0.25">
      <c r="A12" s="10">
        <v>73</v>
      </c>
      <c r="B12" s="11" t="s">
        <v>13</v>
      </c>
      <c r="C12" s="12">
        <v>6</v>
      </c>
      <c r="D12" s="12">
        <v>6</v>
      </c>
      <c r="E12" s="11" t="s">
        <v>61</v>
      </c>
      <c r="F12" s="10" t="s">
        <v>50</v>
      </c>
      <c r="G12" s="10" t="s">
        <v>60</v>
      </c>
      <c r="H12" s="13">
        <v>24.166000366210938</v>
      </c>
      <c r="I12" s="13">
        <f>AVERAGE(H12:H13)</f>
        <v>24.169500350952148</v>
      </c>
      <c r="J12" s="14">
        <f>_xlfn.STDEV.S(H12:H13)</f>
        <v>4.9497258891193947E-3</v>
      </c>
      <c r="M12" s="14">
        <f t="shared" ref="M12" si="8">(I12-K$2)/L$2*SQRT(7/6)</f>
        <v>-0.78095453488402267</v>
      </c>
      <c r="N12" s="13">
        <f t="shared" ref="N12" si="9">2^(MIN(I$3:I$95)-I12)</f>
        <v>0.6549695149986754</v>
      </c>
    </row>
    <row r="13" spans="1:14" s="10" customFormat="1" x14ac:dyDescent="0.25">
      <c r="A13" s="10">
        <v>74</v>
      </c>
      <c r="B13" s="11" t="s">
        <v>13</v>
      </c>
      <c r="C13" s="12">
        <v>6</v>
      </c>
      <c r="D13" s="12">
        <v>6</v>
      </c>
      <c r="E13" s="11" t="s">
        <v>61</v>
      </c>
      <c r="F13" s="10" t="s">
        <v>50</v>
      </c>
      <c r="G13" s="10" t="s">
        <v>60</v>
      </c>
      <c r="H13" s="13">
        <v>24.173000335693359</v>
      </c>
      <c r="J13" s="14"/>
    </row>
    <row r="14" spans="1:14" s="10" customFormat="1" x14ac:dyDescent="0.25">
      <c r="A14" s="10">
        <v>85</v>
      </c>
      <c r="B14" s="11" t="s">
        <v>13</v>
      </c>
      <c r="C14" s="12">
        <v>6</v>
      </c>
      <c r="D14" s="12">
        <v>6</v>
      </c>
      <c r="E14" s="11" t="s">
        <v>61</v>
      </c>
      <c r="F14" s="10" t="s">
        <v>56</v>
      </c>
      <c r="G14" s="10" t="s">
        <v>60</v>
      </c>
      <c r="H14" s="13">
        <v>24.336000442504883</v>
      </c>
      <c r="I14" s="13">
        <f>AVERAGE(H14:H15)</f>
        <v>24.350000381469727</v>
      </c>
      <c r="J14" s="14">
        <f>_xlfn.STDEV.S(H14:H15)</f>
        <v>1.9798903556477579E-2</v>
      </c>
      <c r="M14" s="14">
        <f t="shared" ref="M14" si="10">(I14-K$2)/L$2*SQRT(7/6)</f>
        <v>-0.46469281710844224</v>
      </c>
      <c r="N14" s="13">
        <f t="shared" ref="N14" si="11">2^(MIN(I$3:I$95)-I14)</f>
        <v>0.57794320657338749</v>
      </c>
    </row>
    <row r="15" spans="1:14" s="10" customFormat="1" x14ac:dyDescent="0.25">
      <c r="A15" s="10">
        <v>86</v>
      </c>
      <c r="B15" s="11" t="s">
        <v>13</v>
      </c>
      <c r="C15" s="12">
        <v>6</v>
      </c>
      <c r="D15" s="12">
        <v>6</v>
      </c>
      <c r="E15" s="11" t="s">
        <v>61</v>
      </c>
      <c r="F15" s="10" t="s">
        <v>56</v>
      </c>
      <c r="G15" s="10" t="s">
        <v>60</v>
      </c>
      <c r="H15" s="13">
        <v>24.36400032043457</v>
      </c>
      <c r="J15" s="14"/>
    </row>
    <row r="16" spans="1:14" s="20" customFormat="1" x14ac:dyDescent="0.25">
      <c r="A16" s="20">
        <v>63</v>
      </c>
      <c r="B16" s="7" t="s">
        <v>13</v>
      </c>
      <c r="C16" s="9">
        <v>12.4</v>
      </c>
      <c r="D16" s="9">
        <v>12.4</v>
      </c>
      <c r="E16" s="7" t="s">
        <v>62</v>
      </c>
      <c r="F16" s="20" t="s">
        <v>45</v>
      </c>
      <c r="G16" s="20" t="s">
        <v>60</v>
      </c>
      <c r="H16" s="21">
        <v>23.743000030517578</v>
      </c>
      <c r="I16" s="21">
        <f>AVERAGE(H16:H17)</f>
        <v>23.765999794006348</v>
      </c>
      <c r="J16" s="22">
        <f>_xlfn.STDEV.S(H16:H17)</f>
        <v>3.2526577457191404E-2</v>
      </c>
      <c r="K16" s="39">
        <f>AVERAGE(I16:I29)</f>
        <v>24.253713880266464</v>
      </c>
      <c r="L16" s="39">
        <f>_xlfn.STDEV.S(I16:I29)</f>
        <v>0.40491281755822062</v>
      </c>
      <c r="M16" s="22">
        <f>(I16-K$16)/L$16*SQRT(7/6)</f>
        <v>-1.300999618911078</v>
      </c>
      <c r="N16" s="21">
        <f>2^(MIN(I$3:I$96)-I16)</f>
        <v>0.86633698926195613</v>
      </c>
    </row>
    <row r="17" spans="1:14" s="20" customFormat="1" x14ac:dyDescent="0.25">
      <c r="A17" s="20">
        <v>64</v>
      </c>
      <c r="B17" s="7" t="s">
        <v>13</v>
      </c>
      <c r="C17" s="9">
        <v>12.4</v>
      </c>
      <c r="D17" s="9">
        <v>12.4</v>
      </c>
      <c r="E17" s="7" t="s">
        <v>62</v>
      </c>
      <c r="F17" s="20" t="s">
        <v>45</v>
      </c>
      <c r="G17" s="20" t="s">
        <v>60</v>
      </c>
      <c r="H17" s="21">
        <v>23.788999557495117</v>
      </c>
      <c r="J17" s="22"/>
    </row>
    <row r="18" spans="1:14" s="20" customFormat="1" x14ac:dyDescent="0.25">
      <c r="A18" s="20">
        <v>83</v>
      </c>
      <c r="B18" s="7" t="s">
        <v>13</v>
      </c>
      <c r="C18" s="9">
        <v>12.4</v>
      </c>
      <c r="D18" s="9">
        <v>12.4</v>
      </c>
      <c r="E18" s="7" t="s">
        <v>62</v>
      </c>
      <c r="F18" s="20" t="s">
        <v>55</v>
      </c>
      <c r="G18" s="20" t="s">
        <v>60</v>
      </c>
      <c r="H18" s="21">
        <v>24.969999313354492</v>
      </c>
      <c r="I18" s="21">
        <f>AVERAGE(H18:H19)</f>
        <v>25.029999732971191</v>
      </c>
      <c r="J18" s="22">
        <f>_xlfn.STDEV.S(H18:H19)</f>
        <v>8.4853407170012732E-2</v>
      </c>
      <c r="M18" s="22">
        <f t="shared" ref="M18" si="12">(I18-K$16)/L$16*SQRT(7/6)</f>
        <v>2.0707779967549875</v>
      </c>
      <c r="N18" s="21">
        <f t="shared" ref="N18" si="13">2^(MIN(I$3:I$95)-I18)</f>
        <v>0.36073224229874262</v>
      </c>
    </row>
    <row r="19" spans="1:14" s="20" customFormat="1" x14ac:dyDescent="0.25">
      <c r="A19" s="20">
        <v>84</v>
      </c>
      <c r="B19" s="7" t="s">
        <v>13</v>
      </c>
      <c r="C19" s="9">
        <v>12.4</v>
      </c>
      <c r="D19" s="9">
        <v>12.4</v>
      </c>
      <c r="E19" s="7" t="s">
        <v>62</v>
      </c>
      <c r="F19" s="20" t="s">
        <v>55</v>
      </c>
      <c r="G19" s="20" t="s">
        <v>60</v>
      </c>
      <c r="H19" s="21">
        <v>25.090000152587891</v>
      </c>
      <c r="J19" s="22"/>
    </row>
    <row r="20" spans="1:14" s="20" customFormat="1" x14ac:dyDescent="0.25">
      <c r="A20" s="20">
        <v>15</v>
      </c>
      <c r="B20" s="7" t="s">
        <v>13</v>
      </c>
      <c r="C20" s="9">
        <v>12.4</v>
      </c>
      <c r="D20" s="9">
        <v>12.4</v>
      </c>
      <c r="E20" s="7" t="s">
        <v>62</v>
      </c>
      <c r="F20" s="20" t="s">
        <v>21</v>
      </c>
      <c r="G20" s="20" t="s">
        <v>60</v>
      </c>
      <c r="H20" s="21">
        <v>24.444999694824219</v>
      </c>
      <c r="I20" s="21">
        <f>AVERAGE(H20:H21)</f>
        <v>24.427999496459961</v>
      </c>
      <c r="J20" s="22">
        <f>_xlfn.STDEV.S(H20:H21)</f>
        <v>2.4041911089766305E-2</v>
      </c>
      <c r="M20" s="22">
        <f t="shared" ref="M20" si="14">(I20-K$16)/L$16*SQRT(7/6)</f>
        <v>0.46491484793508858</v>
      </c>
      <c r="N20" s="21">
        <f t="shared" ref="N20" si="15">2^(MIN(I$3:I$95)-I20)</f>
        <v>0.547526432289417</v>
      </c>
    </row>
    <row r="21" spans="1:14" s="20" customFormat="1" x14ac:dyDescent="0.25">
      <c r="A21" s="20">
        <v>16</v>
      </c>
      <c r="B21" s="7" t="s">
        <v>13</v>
      </c>
      <c r="C21" s="9">
        <v>12.4</v>
      </c>
      <c r="D21" s="9">
        <v>12.4</v>
      </c>
      <c r="E21" s="7" t="s">
        <v>62</v>
      </c>
      <c r="F21" s="20" t="s">
        <v>21</v>
      </c>
      <c r="G21" s="20" t="s">
        <v>60</v>
      </c>
      <c r="H21" s="21">
        <v>24.410999298095703</v>
      </c>
      <c r="J21" s="22"/>
    </row>
    <row r="22" spans="1:14" s="20" customFormat="1" x14ac:dyDescent="0.25">
      <c r="A22" s="20">
        <v>59</v>
      </c>
      <c r="B22" s="7" t="s">
        <v>13</v>
      </c>
      <c r="C22" s="9">
        <v>12.4</v>
      </c>
      <c r="D22" s="9">
        <v>12.4</v>
      </c>
      <c r="E22" s="7" t="s">
        <v>62</v>
      </c>
      <c r="F22" s="20" t="s">
        <v>43</v>
      </c>
      <c r="G22" s="20" t="s">
        <v>60</v>
      </c>
      <c r="H22" s="21">
        <v>24.143999099731445</v>
      </c>
      <c r="I22" s="21">
        <f>AVERAGE(H22:H23)</f>
        <v>24.107499122619629</v>
      </c>
      <c r="J22" s="22">
        <f>_xlfn.STDEV.S(H22:H23)</f>
        <v>5.161876265783831E-2</v>
      </c>
      <c r="M22" s="22">
        <f t="shared" ref="M22" si="16">(I22-K$16)/L$16*SQRT(7/6)</f>
        <v>-0.39003454961982242</v>
      </c>
      <c r="N22" s="21">
        <f t="shared" ref="N22" si="17">2^(MIN(I$3:I$95)-I22)</f>
        <v>0.68373107094352981</v>
      </c>
    </row>
    <row r="23" spans="1:14" s="20" customFormat="1" x14ac:dyDescent="0.25">
      <c r="A23" s="20">
        <v>60</v>
      </c>
      <c r="B23" s="7" t="s">
        <v>13</v>
      </c>
      <c r="C23" s="9">
        <v>12.4</v>
      </c>
      <c r="D23" s="9">
        <v>12.4</v>
      </c>
      <c r="E23" s="7" t="s">
        <v>62</v>
      </c>
      <c r="F23" s="20" t="s">
        <v>43</v>
      </c>
      <c r="G23" s="20" t="s">
        <v>60</v>
      </c>
      <c r="H23" s="21">
        <v>24.070999145507813</v>
      </c>
      <c r="J23" s="22"/>
    </row>
    <row r="24" spans="1:14" s="20" customFormat="1" x14ac:dyDescent="0.25">
      <c r="A24" s="20">
        <v>29</v>
      </c>
      <c r="B24" s="7" t="s">
        <v>13</v>
      </c>
      <c r="C24" s="9">
        <v>12.4</v>
      </c>
      <c r="D24" s="9">
        <v>12.4</v>
      </c>
      <c r="E24" s="7" t="s">
        <v>62</v>
      </c>
      <c r="F24" s="20" t="s">
        <v>28</v>
      </c>
      <c r="G24" s="20" t="s">
        <v>60</v>
      </c>
      <c r="H24" s="21">
        <v>24.315000534057617</v>
      </c>
      <c r="I24" s="21">
        <f>AVERAGE(H24:H25)</f>
        <v>24.241499900817871</v>
      </c>
      <c r="J24" s="22">
        <f>_xlfn.STDEV.S(H24:H25)</f>
        <v>0.10394559237065965</v>
      </c>
      <c r="M24" s="22">
        <f t="shared" ref="M24" si="18">(I24-K$16)/L$16*SQRT(7/6)</f>
        <v>-3.2581348490171823E-2</v>
      </c>
      <c r="N24" s="21">
        <f t="shared" ref="N24" si="19">2^(MIN(I$3:I$95)-I24)</f>
        <v>0.62308466446659727</v>
      </c>
    </row>
    <row r="25" spans="1:14" s="20" customFormat="1" x14ac:dyDescent="0.25">
      <c r="A25" s="20">
        <v>30</v>
      </c>
      <c r="B25" s="7" t="s">
        <v>13</v>
      </c>
      <c r="C25" s="9">
        <v>12.4</v>
      </c>
      <c r="D25" s="9">
        <v>12.4</v>
      </c>
      <c r="E25" s="7" t="s">
        <v>62</v>
      </c>
      <c r="F25" s="20" t="s">
        <v>28</v>
      </c>
      <c r="G25" s="20" t="s">
        <v>60</v>
      </c>
      <c r="H25" s="21">
        <v>24.167999267578125</v>
      </c>
      <c r="J25" s="22"/>
    </row>
    <row r="26" spans="1:14" s="20" customFormat="1" x14ac:dyDescent="0.25">
      <c r="A26" s="20">
        <v>33</v>
      </c>
      <c r="B26" s="7" t="s">
        <v>13</v>
      </c>
      <c r="C26" s="9">
        <v>12.4</v>
      </c>
      <c r="D26" s="9">
        <v>12.4</v>
      </c>
      <c r="E26" s="7" t="s">
        <v>62</v>
      </c>
      <c r="F26" s="20" t="s">
        <v>30</v>
      </c>
      <c r="G26" s="20" t="s">
        <v>60</v>
      </c>
      <c r="H26" s="21">
        <v>24.160999298095703</v>
      </c>
      <c r="I26" s="21">
        <f>AVERAGE(H26:H27)</f>
        <v>24.251499176025391</v>
      </c>
      <c r="J26" s="22">
        <f>_xlfn.STDEV.S(H26:H27)</f>
        <v>0.12798615476127359</v>
      </c>
      <c r="M26" s="22">
        <f t="shared" ref="M26" si="20">(I26-K$16)/L$16*SQRT(7/6)</f>
        <v>-5.9078247990154188E-3</v>
      </c>
      <c r="N26" s="21">
        <f t="shared" ref="N26" si="21">2^(MIN(I$3:I$95)-I26)</f>
        <v>0.61878101517167594</v>
      </c>
    </row>
    <row r="27" spans="1:14" s="20" customFormat="1" x14ac:dyDescent="0.25">
      <c r="A27" s="20">
        <v>34</v>
      </c>
      <c r="B27" s="7" t="s">
        <v>13</v>
      </c>
      <c r="C27" s="9">
        <v>12.4</v>
      </c>
      <c r="D27" s="9">
        <v>12.4</v>
      </c>
      <c r="E27" s="7" t="s">
        <v>62</v>
      </c>
      <c r="F27" s="20" t="s">
        <v>30</v>
      </c>
      <c r="G27" s="20" t="s">
        <v>60</v>
      </c>
      <c r="H27" s="21">
        <v>24.341999053955078</v>
      </c>
      <c r="J27" s="22"/>
    </row>
    <row r="28" spans="1:14" s="20" customFormat="1" x14ac:dyDescent="0.25">
      <c r="A28" s="20">
        <v>69</v>
      </c>
      <c r="B28" s="7" t="s">
        <v>13</v>
      </c>
      <c r="C28" s="9">
        <v>12.4</v>
      </c>
      <c r="D28" s="9">
        <v>12.4</v>
      </c>
      <c r="E28" s="7" t="s">
        <v>62</v>
      </c>
      <c r="F28" s="20" t="s">
        <v>48</v>
      </c>
      <c r="G28" s="20" t="s">
        <v>60</v>
      </c>
      <c r="H28" s="21">
        <v>23.909000396728516</v>
      </c>
      <c r="I28" s="21">
        <f>AVERAGE(H28:H29)</f>
        <v>23.951499938964844</v>
      </c>
      <c r="J28" s="22">
        <f>_xlfn.STDEV.S(H28:H29)</f>
        <v>6.0103429025263409E-2</v>
      </c>
      <c r="M28" s="22">
        <f t="shared" ref="M28" si="22">(I28-K$16)/L$16*SQRT(7/6)</f>
        <v>-0.8061695028700171</v>
      </c>
      <c r="N28" s="21">
        <f t="shared" ref="N28" si="23">2^(MIN(I$3:I$95)-I28)</f>
        <v>0.76180838704577858</v>
      </c>
    </row>
    <row r="29" spans="1:14" s="20" customFormat="1" x14ac:dyDescent="0.25">
      <c r="A29" s="20">
        <v>70</v>
      </c>
      <c r="B29" s="7" t="s">
        <v>13</v>
      </c>
      <c r="C29" s="9">
        <v>12.4</v>
      </c>
      <c r="D29" s="9">
        <v>12.4</v>
      </c>
      <c r="E29" s="7" t="s">
        <v>62</v>
      </c>
      <c r="F29" s="20" t="s">
        <v>48</v>
      </c>
      <c r="G29" s="20" t="s">
        <v>60</v>
      </c>
      <c r="H29" s="21">
        <v>23.993999481201172</v>
      </c>
      <c r="J29" s="22"/>
    </row>
    <row r="30" spans="1:14" s="28" customFormat="1" x14ac:dyDescent="0.25">
      <c r="A30" s="28">
        <v>11</v>
      </c>
      <c r="B30" s="29" t="s">
        <v>13</v>
      </c>
      <c r="C30" s="30">
        <v>6</v>
      </c>
      <c r="D30" s="30">
        <v>12.4</v>
      </c>
      <c r="E30" s="29" t="s">
        <v>63</v>
      </c>
      <c r="F30" s="28" t="s">
        <v>19</v>
      </c>
      <c r="G30" s="28" t="s">
        <v>60</v>
      </c>
      <c r="H30" s="31">
        <v>24.110000610351563</v>
      </c>
      <c r="I30" s="31">
        <f>AVERAGE(H30:H31)</f>
        <v>24.221500396728516</v>
      </c>
      <c r="J30" s="32">
        <f>_xlfn.STDEV.S(H30:H31)</f>
        <v>0.15768451009598997</v>
      </c>
      <c r="K30" s="42">
        <f>AVERAGE(I30:I41)</f>
        <v>24.591750144958496</v>
      </c>
      <c r="L30" s="42">
        <f>_xlfn.STDEV.S(I30:I41)</f>
        <v>0.61305197976365422</v>
      </c>
      <c r="M30" s="32">
        <f>(I30-K$30)/L$30*SQRT(6/5)</f>
        <v>-0.66158872562274595</v>
      </c>
      <c r="N30" s="31">
        <f>2^(MIN(I$3:I$96)-I30)</f>
        <v>0.63178238507937212</v>
      </c>
    </row>
    <row r="31" spans="1:14" s="28" customFormat="1" x14ac:dyDescent="0.25">
      <c r="A31" s="28">
        <v>12</v>
      </c>
      <c r="B31" s="29" t="s">
        <v>13</v>
      </c>
      <c r="C31" s="30">
        <v>6</v>
      </c>
      <c r="D31" s="30">
        <v>12.4</v>
      </c>
      <c r="E31" s="29" t="s">
        <v>63</v>
      </c>
      <c r="F31" s="28" t="s">
        <v>19</v>
      </c>
      <c r="G31" s="28" t="s">
        <v>60</v>
      </c>
      <c r="H31" s="31">
        <v>24.333000183105469</v>
      </c>
      <c r="J31" s="32"/>
    </row>
    <row r="32" spans="1:14" s="28" customFormat="1" x14ac:dyDescent="0.25">
      <c r="A32" s="28">
        <v>31</v>
      </c>
      <c r="B32" s="29" t="s">
        <v>13</v>
      </c>
      <c r="C32" s="30">
        <v>6</v>
      </c>
      <c r="D32" s="30">
        <v>12.4</v>
      </c>
      <c r="E32" s="29" t="s">
        <v>63</v>
      </c>
      <c r="F32" s="28" t="s">
        <v>29</v>
      </c>
      <c r="G32" s="28" t="s">
        <v>60</v>
      </c>
      <c r="H32" s="31">
        <v>25.621999740600586</v>
      </c>
      <c r="I32" s="31">
        <f>AVERAGE(H32:H33)</f>
        <v>25.604000091552734</v>
      </c>
      <c r="J32" s="32">
        <f>_xlfn.STDEV.S(H32:H33)</f>
        <v>2.5455347801427646E-2</v>
      </c>
      <c r="M32" s="32">
        <f t="shared" ref="M32" si="24">(I32-K$30)/L$30*SQRT(6/5)</f>
        <v>1.8087605876317712</v>
      </c>
      <c r="N32" s="31">
        <f t="shared" ref="N32" si="25">2^(MIN(I$3:I$95)-I32)</f>
        <v>0.24232244141904449</v>
      </c>
    </row>
    <row r="33" spans="1:14" s="28" customFormat="1" x14ac:dyDescent="0.25">
      <c r="A33" s="28">
        <v>32</v>
      </c>
      <c r="B33" s="29" t="s">
        <v>13</v>
      </c>
      <c r="C33" s="30">
        <v>6</v>
      </c>
      <c r="D33" s="30">
        <v>12.4</v>
      </c>
      <c r="E33" s="29" t="s">
        <v>63</v>
      </c>
      <c r="F33" s="28" t="s">
        <v>29</v>
      </c>
      <c r="G33" s="28" t="s">
        <v>60</v>
      </c>
      <c r="H33" s="31">
        <v>25.586000442504883</v>
      </c>
      <c r="J33" s="32"/>
    </row>
    <row r="34" spans="1:14" s="28" customFormat="1" x14ac:dyDescent="0.25">
      <c r="A34" s="28">
        <v>67</v>
      </c>
      <c r="B34" s="29" t="s">
        <v>13</v>
      </c>
      <c r="C34" s="30">
        <v>6</v>
      </c>
      <c r="D34" s="30">
        <v>12.4</v>
      </c>
      <c r="E34" s="29" t="s">
        <v>63</v>
      </c>
      <c r="F34" s="28" t="s">
        <v>47</v>
      </c>
      <c r="G34" s="28" t="s">
        <v>60</v>
      </c>
      <c r="H34" s="31">
        <v>23.937000274658203</v>
      </c>
      <c r="I34" s="31">
        <f>AVERAGE(H34:H35)</f>
        <v>23.930000305175781</v>
      </c>
      <c r="J34" s="32">
        <f>_xlfn.STDEV.S(H34:H35)</f>
        <v>9.8994517782387895E-3</v>
      </c>
      <c r="M34" s="32">
        <f t="shared" ref="M34" si="26">(I34-K$30)/L$30*SQRT(6/5)</f>
        <v>-1.1824619335350892</v>
      </c>
      <c r="N34" s="31">
        <f t="shared" ref="N34" si="27">2^(MIN(I$3:I$95)-I34)</f>
        <v>0.77324618206750217</v>
      </c>
    </row>
    <row r="35" spans="1:14" s="28" customFormat="1" x14ac:dyDescent="0.25">
      <c r="A35" s="28">
        <v>68</v>
      </c>
      <c r="B35" s="29" t="s">
        <v>13</v>
      </c>
      <c r="C35" s="30">
        <v>6</v>
      </c>
      <c r="D35" s="30">
        <v>12.4</v>
      </c>
      <c r="E35" s="29" t="s">
        <v>63</v>
      </c>
      <c r="F35" s="28" t="s">
        <v>47</v>
      </c>
      <c r="G35" s="28" t="s">
        <v>60</v>
      </c>
      <c r="H35" s="31">
        <v>23.923000335693359</v>
      </c>
      <c r="J35" s="32"/>
    </row>
    <row r="36" spans="1:14" s="28" customFormat="1" x14ac:dyDescent="0.25">
      <c r="A36" s="28">
        <v>93</v>
      </c>
      <c r="B36" s="29" t="s">
        <v>13</v>
      </c>
      <c r="C36" s="30">
        <v>6</v>
      </c>
      <c r="D36" s="30">
        <v>12.4</v>
      </c>
      <c r="E36" s="29" t="s">
        <v>63</v>
      </c>
      <c r="F36" s="28" t="s">
        <v>59</v>
      </c>
      <c r="G36" s="28" t="s">
        <v>60</v>
      </c>
      <c r="H36" s="31">
        <v>24.563999176025391</v>
      </c>
      <c r="I36" s="31">
        <f>AVERAGE(H36:H37)</f>
        <v>24.550999641418457</v>
      </c>
      <c r="J36" s="32">
        <f>_xlfn.STDEV.S(H36:H37)</f>
        <v>1.8384118145663889E-2</v>
      </c>
      <c r="M36" s="32">
        <f t="shared" ref="M36" si="28">(I36-K$30)/L$30*SQRT(6/5)</f>
        <v>-7.2815913675634447E-2</v>
      </c>
      <c r="N36" s="31">
        <f t="shared" ref="N36" si="29">2^(MIN(I$3:I$95)-I36)</f>
        <v>0.50278042048288352</v>
      </c>
    </row>
    <row r="37" spans="1:14" s="28" customFormat="1" x14ac:dyDescent="0.25">
      <c r="A37" s="28">
        <v>94</v>
      </c>
      <c r="B37" s="29" t="s">
        <v>13</v>
      </c>
      <c r="C37" s="30">
        <v>6</v>
      </c>
      <c r="D37" s="30">
        <v>12.4</v>
      </c>
      <c r="E37" s="29" t="s">
        <v>63</v>
      </c>
      <c r="F37" s="28" t="s">
        <v>59</v>
      </c>
      <c r="G37" s="28" t="s">
        <v>60</v>
      </c>
      <c r="H37" s="31">
        <v>24.538000106811523</v>
      </c>
    </row>
    <row r="38" spans="1:14" s="28" customFormat="1" x14ac:dyDescent="0.25">
      <c r="A38" s="28">
        <v>9</v>
      </c>
      <c r="B38" s="29" t="s">
        <v>13</v>
      </c>
      <c r="C38" s="30">
        <v>6</v>
      </c>
      <c r="D38" s="30">
        <v>12.4</v>
      </c>
      <c r="E38" s="29" t="s">
        <v>63</v>
      </c>
      <c r="F38" s="28" t="s">
        <v>18</v>
      </c>
      <c r="G38" s="28" t="s">
        <v>60</v>
      </c>
      <c r="H38" s="31">
        <v>24.187999725341797</v>
      </c>
      <c r="I38" s="31">
        <f>AVERAGE(H38:H39)</f>
        <v>24.250499725341797</v>
      </c>
      <c r="J38" s="32">
        <f>_xlfn.STDEV.S(H38:H39)</f>
        <v>8.8388347648318447E-2</v>
      </c>
      <c r="M38" s="32">
        <f t="shared" ref="M38" si="30">(I38-K$30)/L$30*SQRT(6/5)</f>
        <v>-0.60977065159867183</v>
      </c>
      <c r="N38" s="31">
        <f t="shared" ref="N38" si="31">2^(MIN(I$3:I$95)-I38)</f>
        <v>0.61920983440108179</v>
      </c>
    </row>
    <row r="39" spans="1:14" s="28" customFormat="1" x14ac:dyDescent="0.25">
      <c r="A39" s="28">
        <v>10</v>
      </c>
      <c r="B39" s="29" t="s">
        <v>13</v>
      </c>
      <c r="C39" s="30">
        <v>6</v>
      </c>
      <c r="D39" s="30">
        <v>12.4</v>
      </c>
      <c r="E39" s="29" t="s">
        <v>63</v>
      </c>
      <c r="F39" s="28" t="s">
        <v>18</v>
      </c>
      <c r="G39" s="28" t="s">
        <v>60</v>
      </c>
      <c r="H39" s="31">
        <v>24.312999725341797</v>
      </c>
      <c r="J39" s="32"/>
    </row>
    <row r="40" spans="1:14" s="28" customFormat="1" x14ac:dyDescent="0.25">
      <c r="A40" s="28">
        <v>91</v>
      </c>
      <c r="B40" s="29" t="s">
        <v>13</v>
      </c>
      <c r="C40" s="30">
        <v>6</v>
      </c>
      <c r="D40" s="30">
        <v>12.4</v>
      </c>
      <c r="E40" s="29" t="s">
        <v>63</v>
      </c>
      <c r="F40" s="33">
        <v>21</v>
      </c>
      <c r="G40" s="28" t="s">
        <v>60</v>
      </c>
      <c r="H40" s="31">
        <v>24.936000823974609</v>
      </c>
      <c r="I40" s="31">
        <f>AVERAGE(H40:H41)</f>
        <v>24.993500709533691</v>
      </c>
      <c r="J40" s="32">
        <f>_xlfn.STDEV.S(H40:H41)</f>
        <v>8.1317117992554686E-2</v>
      </c>
      <c r="M40" s="32">
        <f t="shared" ref="M40" si="32">(I40-K$30)/L$30*SQRT(6/5)</f>
        <v>0.71787663680037028</v>
      </c>
      <c r="N40" s="31">
        <f t="shared" ref="N40" si="33">2^(MIN(I$3:I$95)-I40)</f>
        <v>0.36997490064185556</v>
      </c>
    </row>
    <row r="41" spans="1:14" s="28" customFormat="1" x14ac:dyDescent="0.25">
      <c r="A41" s="28">
        <v>92</v>
      </c>
      <c r="B41" s="29" t="s">
        <v>13</v>
      </c>
      <c r="C41" s="30">
        <v>6</v>
      </c>
      <c r="D41" s="30">
        <v>12.4</v>
      </c>
      <c r="E41" s="29" t="s">
        <v>63</v>
      </c>
      <c r="F41" s="33">
        <v>21</v>
      </c>
      <c r="G41" s="28" t="s">
        <v>60</v>
      </c>
      <c r="H41" s="31">
        <v>25.051000595092773</v>
      </c>
      <c r="J41" s="32"/>
    </row>
    <row r="42" spans="1:14" s="23" customFormat="1" x14ac:dyDescent="0.25">
      <c r="A42" s="23">
        <v>43</v>
      </c>
      <c r="B42" s="24" t="s">
        <v>13</v>
      </c>
      <c r="C42" s="25">
        <v>18.8</v>
      </c>
      <c r="D42" s="25">
        <v>18.8</v>
      </c>
      <c r="E42" s="24" t="s">
        <v>64</v>
      </c>
      <c r="F42" s="23" t="s">
        <v>35</v>
      </c>
      <c r="G42" s="23" t="s">
        <v>60</v>
      </c>
      <c r="H42" s="26">
        <v>23.76099967956543</v>
      </c>
      <c r="I42" s="26">
        <f>AVERAGE(H42:H43)</f>
        <v>23.78950023651123</v>
      </c>
      <c r="J42" s="27">
        <f>_xlfn.STDEV.S(H42:H43)</f>
        <v>4.0305874167938183E-2</v>
      </c>
      <c r="K42" s="43">
        <f>AVERAGE(I42:I55)</f>
        <v>24.322928564889089</v>
      </c>
      <c r="L42" s="43">
        <f>_xlfn.STDEV.S(I42:I55)</f>
        <v>0.33200826599971672</v>
      </c>
      <c r="M42" s="27">
        <f>(I42-K$42)/L$42*SQRT(7/6)</f>
        <v>-1.7354039198354441</v>
      </c>
      <c r="N42" s="26">
        <f>2^(MIN(I$3:I$96)-I42)</f>
        <v>0.85233931151758102</v>
      </c>
    </row>
    <row r="43" spans="1:14" s="23" customFormat="1" x14ac:dyDescent="0.25">
      <c r="A43" s="23">
        <v>44</v>
      </c>
      <c r="B43" s="24" t="s">
        <v>13</v>
      </c>
      <c r="C43" s="25">
        <v>18.8</v>
      </c>
      <c r="D43" s="25">
        <v>18.8</v>
      </c>
      <c r="E43" s="24" t="s">
        <v>64</v>
      </c>
      <c r="F43" s="23" t="s">
        <v>35</v>
      </c>
      <c r="G43" s="23" t="s">
        <v>60</v>
      </c>
      <c r="H43" s="26">
        <v>23.818000793457031</v>
      </c>
      <c r="J43" s="27"/>
    </row>
    <row r="44" spans="1:14" s="23" customFormat="1" x14ac:dyDescent="0.25">
      <c r="A44" s="23">
        <v>19</v>
      </c>
      <c r="B44" s="24" t="s">
        <v>13</v>
      </c>
      <c r="C44" s="25">
        <v>18.8</v>
      </c>
      <c r="D44" s="25">
        <v>18.8</v>
      </c>
      <c r="E44" s="24" t="s">
        <v>64</v>
      </c>
      <c r="F44" s="23" t="s">
        <v>23</v>
      </c>
      <c r="G44" s="23" t="s">
        <v>60</v>
      </c>
      <c r="H44" s="26">
        <v>24.280000686645508</v>
      </c>
      <c r="I44" s="26">
        <f>AVERAGE(H44:H45)</f>
        <v>24.322999954223633</v>
      </c>
      <c r="J44" s="27">
        <f>_xlfn.STDEV.S(H44:H45)</f>
        <v>6.0810147381094082E-2</v>
      </c>
      <c r="M44" s="27">
        <f t="shared" ref="M44" si="34">(I44-K$42)/L$42*SQRT(7/6)</f>
        <v>2.3225112805285212E-4</v>
      </c>
      <c r="N44" s="26">
        <f t="shared" ref="N44" si="35">2^(MIN(I$3:I$95)-I44)</f>
        <v>0.58886141971006545</v>
      </c>
    </row>
    <row r="45" spans="1:14" s="23" customFormat="1" x14ac:dyDescent="0.25">
      <c r="A45" s="23">
        <v>20</v>
      </c>
      <c r="B45" s="24" t="s">
        <v>13</v>
      </c>
      <c r="C45" s="25">
        <v>18.8</v>
      </c>
      <c r="D45" s="25">
        <v>18.8</v>
      </c>
      <c r="E45" s="24" t="s">
        <v>64</v>
      </c>
      <c r="F45" s="23" t="s">
        <v>23</v>
      </c>
      <c r="G45" s="23" t="s">
        <v>60</v>
      </c>
      <c r="H45" s="26">
        <v>24.365999221801758</v>
      </c>
      <c r="J45" s="27"/>
    </row>
    <row r="46" spans="1:14" s="23" customFormat="1" x14ac:dyDescent="0.25">
      <c r="A46" s="23">
        <v>55</v>
      </c>
      <c r="B46" s="24" t="s">
        <v>13</v>
      </c>
      <c r="C46" s="25">
        <v>18.8</v>
      </c>
      <c r="D46" s="25">
        <v>18.8</v>
      </c>
      <c r="E46" s="24" t="s">
        <v>64</v>
      </c>
      <c r="F46" s="23" t="s">
        <v>41</v>
      </c>
      <c r="G46" s="23" t="s">
        <v>60</v>
      </c>
      <c r="H46" s="26">
        <v>24.722000122070313</v>
      </c>
      <c r="I46" s="26">
        <f>AVERAGE(H46:H47)</f>
        <v>24.753999710083008</v>
      </c>
      <c r="J46" s="27">
        <f>_xlfn.STDEV.S(H46:H47)</f>
        <v>4.5254251357905229E-2</v>
      </c>
      <c r="M46" s="27">
        <f t="shared" ref="M46" si="36">(I46-K$42)/L$42*SQRT(7/6)</f>
        <v>1.4024050004475366</v>
      </c>
      <c r="N46" s="26">
        <f t="shared" ref="N46" si="37">2^(MIN(I$3:I$95)-I46)</f>
        <v>0.43678654035255099</v>
      </c>
    </row>
    <row r="47" spans="1:14" s="23" customFormat="1" x14ac:dyDescent="0.25">
      <c r="A47" s="23">
        <v>56</v>
      </c>
      <c r="B47" s="24" t="s">
        <v>13</v>
      </c>
      <c r="C47" s="25">
        <v>18.8</v>
      </c>
      <c r="D47" s="25">
        <v>18.8</v>
      </c>
      <c r="E47" s="24" t="s">
        <v>64</v>
      </c>
      <c r="F47" s="23" t="s">
        <v>41</v>
      </c>
      <c r="G47" s="23" t="s">
        <v>60</v>
      </c>
      <c r="H47" s="26">
        <v>24.785999298095703</v>
      </c>
      <c r="J47" s="27"/>
    </row>
    <row r="48" spans="1:14" s="23" customFormat="1" x14ac:dyDescent="0.25">
      <c r="A48" s="23">
        <v>47</v>
      </c>
      <c r="B48" s="24" t="s">
        <v>13</v>
      </c>
      <c r="C48" s="25">
        <v>18.8</v>
      </c>
      <c r="D48" s="25">
        <v>18.8</v>
      </c>
      <c r="E48" s="24" t="s">
        <v>64</v>
      </c>
      <c r="F48" s="23" t="s">
        <v>37</v>
      </c>
      <c r="G48" s="23" t="s">
        <v>60</v>
      </c>
      <c r="H48" s="26">
        <v>23.99799919128418</v>
      </c>
      <c r="I48" s="26">
        <f>AVERAGE(H48:H49)</f>
        <v>24.097499847412109</v>
      </c>
      <c r="J48" s="27">
        <f>_xlfn.STDEV.S(H48:H49)</f>
        <v>0.14071517736113978</v>
      </c>
      <c r="M48" s="27">
        <f t="shared" ref="M48" si="38">(I48-K$42)/L$42*SQRT(7/6)</f>
        <v>-0.73338789700705731</v>
      </c>
      <c r="N48" s="26">
        <f t="shared" ref="N48" si="39">2^(MIN(I$3:I$95)-I48)</f>
        <v>0.68848645074548698</v>
      </c>
    </row>
    <row r="49" spans="1:14" s="23" customFormat="1" x14ac:dyDescent="0.25">
      <c r="A49" s="23">
        <v>48</v>
      </c>
      <c r="B49" s="24" t="s">
        <v>13</v>
      </c>
      <c r="C49" s="25">
        <v>18.8</v>
      </c>
      <c r="D49" s="25">
        <v>18.8</v>
      </c>
      <c r="E49" s="24" t="s">
        <v>64</v>
      </c>
      <c r="F49" s="23" t="s">
        <v>37</v>
      </c>
      <c r="G49" s="23" t="s">
        <v>60</v>
      </c>
      <c r="H49" s="26">
        <v>24.197000503540039</v>
      </c>
      <c r="J49" s="27"/>
    </row>
    <row r="50" spans="1:14" s="23" customFormat="1" x14ac:dyDescent="0.25">
      <c r="A50" s="23">
        <v>65</v>
      </c>
      <c r="B50" s="24" t="s">
        <v>13</v>
      </c>
      <c r="C50" s="25">
        <v>18.8</v>
      </c>
      <c r="D50" s="25">
        <v>18.8</v>
      </c>
      <c r="E50" s="24" t="s">
        <v>64</v>
      </c>
      <c r="F50" s="23" t="s">
        <v>46</v>
      </c>
      <c r="G50" s="23" t="s">
        <v>60</v>
      </c>
      <c r="H50" s="26">
        <v>24.163000106811523</v>
      </c>
      <c r="I50" s="26">
        <f>AVERAGE(H50:H51)</f>
        <v>24.171000480651855</v>
      </c>
      <c r="J50" s="27">
        <f>_xlfn.STDEV.S(H50:H51)</f>
        <v>1.1314237189052482E-2</v>
      </c>
      <c r="M50" s="27">
        <f t="shared" ref="M50" si="40">(I50-K$42)/L$42*SQRT(7/6)</f>
        <v>-0.49426807481364526</v>
      </c>
      <c r="N50" s="26">
        <f t="shared" ref="N50" si="41">2^(MIN(I$3:I$95)-I50)</f>
        <v>0.65428882466312699</v>
      </c>
    </row>
    <row r="51" spans="1:14" s="23" customFormat="1" x14ac:dyDescent="0.25">
      <c r="A51" s="23">
        <v>66</v>
      </c>
      <c r="B51" s="24" t="s">
        <v>13</v>
      </c>
      <c r="C51" s="25">
        <v>18.8</v>
      </c>
      <c r="D51" s="25">
        <v>18.8</v>
      </c>
      <c r="E51" s="24" t="s">
        <v>64</v>
      </c>
      <c r="F51" s="23" t="s">
        <v>46</v>
      </c>
      <c r="G51" s="23" t="s">
        <v>60</v>
      </c>
      <c r="H51" s="26">
        <v>24.179000854492188</v>
      </c>
      <c r="J51" s="27"/>
    </row>
    <row r="52" spans="1:14" s="23" customFormat="1" x14ac:dyDescent="0.25">
      <c r="A52" s="23">
        <v>37</v>
      </c>
      <c r="B52" s="24" t="s">
        <v>13</v>
      </c>
      <c r="C52" s="25">
        <v>18.8</v>
      </c>
      <c r="D52" s="25">
        <v>18.8</v>
      </c>
      <c r="E52" s="24" t="s">
        <v>64</v>
      </c>
      <c r="F52" s="23" t="s">
        <v>32</v>
      </c>
      <c r="G52" s="23" t="s">
        <v>60</v>
      </c>
      <c r="H52" s="26">
        <v>24.62299919128418</v>
      </c>
      <c r="I52" s="26">
        <f>AVERAGE(H52:H53)</f>
        <v>24.594999313354492</v>
      </c>
      <c r="J52" s="27">
        <f>_xlfn.STDEV.S(H52:H53)</f>
        <v>3.9597807112955158E-2</v>
      </c>
      <c r="M52" s="27">
        <f t="shared" ref="M52" si="42">(I52-K$42)/L$42*SQRT(7/6)</f>
        <v>0.88512855099995635</v>
      </c>
      <c r="N52" s="26">
        <f t="shared" ref="N52" si="43">2^(MIN(I$3:I$95)-I52)</f>
        <v>0.48767796803030372</v>
      </c>
    </row>
    <row r="53" spans="1:14" s="23" customFormat="1" x14ac:dyDescent="0.25">
      <c r="A53" s="23">
        <v>38</v>
      </c>
      <c r="B53" s="24" t="s">
        <v>13</v>
      </c>
      <c r="C53" s="25">
        <v>18.8</v>
      </c>
      <c r="D53" s="25">
        <v>18.8</v>
      </c>
      <c r="E53" s="24" t="s">
        <v>64</v>
      </c>
      <c r="F53" s="23" t="s">
        <v>32</v>
      </c>
      <c r="G53" s="23" t="s">
        <v>60</v>
      </c>
      <c r="H53" s="26">
        <v>24.566999435424805</v>
      </c>
      <c r="J53" s="27"/>
    </row>
    <row r="54" spans="1:14" s="23" customFormat="1" x14ac:dyDescent="0.25">
      <c r="A54" s="23">
        <v>53</v>
      </c>
      <c r="B54" s="24" t="s">
        <v>13</v>
      </c>
      <c r="C54" s="25">
        <v>18.8</v>
      </c>
      <c r="D54" s="25">
        <v>18.8</v>
      </c>
      <c r="E54" s="24" t="s">
        <v>64</v>
      </c>
      <c r="F54" s="23" t="s">
        <v>40</v>
      </c>
      <c r="G54" s="23" t="s">
        <v>60</v>
      </c>
      <c r="H54" s="26">
        <v>24.472000122070312</v>
      </c>
      <c r="I54" s="26">
        <f>AVERAGE(H54:H55)</f>
        <v>24.530500411987305</v>
      </c>
      <c r="J54" s="27">
        <f>_xlfn.STDEV.S(H54:H55)</f>
        <v>8.2731903403368376E-2</v>
      </c>
      <c r="M54" s="27">
        <f t="shared" ref="M54" si="44">(I54-K$42)/L$42*SQRT(7/6)</f>
        <v>0.67529408908062416</v>
      </c>
      <c r="N54" s="26">
        <f t="shared" ref="N54" si="45">2^(MIN(I$3:I$95)-I54)</f>
        <v>0.50997541469545316</v>
      </c>
    </row>
    <row r="55" spans="1:14" s="23" customFormat="1" x14ac:dyDescent="0.25">
      <c r="A55" s="23">
        <v>54</v>
      </c>
      <c r="B55" s="24" t="s">
        <v>13</v>
      </c>
      <c r="C55" s="25">
        <v>18.8</v>
      </c>
      <c r="D55" s="25">
        <v>18.8</v>
      </c>
      <c r="E55" s="24" t="s">
        <v>64</v>
      </c>
      <c r="F55" s="23" t="s">
        <v>40</v>
      </c>
      <c r="G55" s="23" t="s">
        <v>60</v>
      </c>
      <c r="H55" s="26">
        <v>24.589000701904297</v>
      </c>
      <c r="J55" s="27"/>
    </row>
    <row r="56" spans="1:14" s="34" customFormat="1" x14ac:dyDescent="0.25">
      <c r="A56" s="34">
        <v>87</v>
      </c>
      <c r="B56" s="35" t="s">
        <v>13</v>
      </c>
      <c r="C56" s="36">
        <v>6</v>
      </c>
      <c r="D56" s="36">
        <v>18.8</v>
      </c>
      <c r="E56" s="35" t="s">
        <v>65</v>
      </c>
      <c r="F56" s="34" t="s">
        <v>57</v>
      </c>
      <c r="G56" s="34" t="s">
        <v>60</v>
      </c>
      <c r="H56" s="37">
        <v>24.652999877929688</v>
      </c>
      <c r="I56" s="37">
        <f>AVERAGE(H56:H57)</f>
        <v>24.723999977111816</v>
      </c>
      <c r="J56" s="38">
        <f>_xlfn.STDEV.S(H56:H57)</f>
        <v>0.1004093031932016</v>
      </c>
      <c r="K56" s="44">
        <f>AVERAGE(I56:I67)</f>
        <v>24.949416796366375</v>
      </c>
      <c r="L56" s="44">
        <f>_xlfn.STDEV.S(I56:I67)</f>
        <v>0.74282400227119216</v>
      </c>
      <c r="M56" s="38">
        <f>(I56-K$56)/L$56*SQRT(6/5)</f>
        <v>-0.33242295986475479</v>
      </c>
      <c r="N56" s="37">
        <f>2^(MIN(I$3:I$96)-I56)</f>
        <v>0.44596427150199563</v>
      </c>
    </row>
    <row r="57" spans="1:14" s="34" customFormat="1" x14ac:dyDescent="0.25">
      <c r="A57" s="34">
        <v>88</v>
      </c>
      <c r="B57" s="35" t="s">
        <v>13</v>
      </c>
      <c r="C57" s="36">
        <v>6</v>
      </c>
      <c r="D57" s="36">
        <v>18.8</v>
      </c>
      <c r="E57" s="35" t="s">
        <v>65</v>
      </c>
      <c r="F57" s="34" t="s">
        <v>57</v>
      </c>
      <c r="G57" s="34" t="s">
        <v>60</v>
      </c>
      <c r="H57" s="37">
        <v>24.795000076293945</v>
      </c>
      <c r="J57" s="38"/>
    </row>
    <row r="58" spans="1:14" s="34" customFormat="1" x14ac:dyDescent="0.25">
      <c r="A58" s="34">
        <v>81</v>
      </c>
      <c r="B58" s="35" t="s">
        <v>13</v>
      </c>
      <c r="C58" s="36">
        <v>6</v>
      </c>
      <c r="D58" s="36">
        <v>18.8</v>
      </c>
      <c r="E58" s="35" t="s">
        <v>65</v>
      </c>
      <c r="F58" s="34" t="s">
        <v>54</v>
      </c>
      <c r="G58" s="34" t="s">
        <v>60</v>
      </c>
      <c r="H58" s="37">
        <v>25.030000686645508</v>
      </c>
      <c r="I58" s="37">
        <f>AVERAGE(H58:H59)</f>
        <v>25.058000564575195</v>
      </c>
      <c r="J58" s="38">
        <f>_xlfn.STDEV.S(H58:H59)</f>
        <v>3.9597807112955158E-2</v>
      </c>
      <c r="M58" s="38">
        <f t="shared" ref="M58" si="46">(I58-K$56)/L$56*SQRT(6/5)</f>
        <v>0.16012885702411761</v>
      </c>
      <c r="N58" s="37">
        <f t="shared" ref="N58" si="47">2^(MIN(I$3:I$95)-I58)</f>
        <v>0.35379840537037716</v>
      </c>
    </row>
    <row r="59" spans="1:14" s="34" customFormat="1" x14ac:dyDescent="0.25">
      <c r="A59" s="34">
        <v>82</v>
      </c>
      <c r="B59" s="35" t="s">
        <v>13</v>
      </c>
      <c r="C59" s="36">
        <v>6</v>
      </c>
      <c r="D59" s="36">
        <v>18.8</v>
      </c>
      <c r="E59" s="35" t="s">
        <v>65</v>
      </c>
      <c r="F59" s="34" t="s">
        <v>54</v>
      </c>
      <c r="G59" s="34" t="s">
        <v>60</v>
      </c>
      <c r="H59" s="37">
        <v>25.086000442504883</v>
      </c>
      <c r="J59" s="38"/>
    </row>
    <row r="60" spans="1:14" s="34" customFormat="1" x14ac:dyDescent="0.25">
      <c r="A60" s="34">
        <v>3</v>
      </c>
      <c r="B60" s="35" t="s">
        <v>13</v>
      </c>
      <c r="C60" s="36">
        <v>6</v>
      </c>
      <c r="D60" s="36">
        <v>18.8</v>
      </c>
      <c r="E60" s="35" t="s">
        <v>65</v>
      </c>
      <c r="F60" s="34" t="s">
        <v>15</v>
      </c>
      <c r="G60" s="34" t="s">
        <v>60</v>
      </c>
      <c r="H60" s="37">
        <v>26.334999084472656</v>
      </c>
      <c r="I60" s="37">
        <f>AVERAGE(H60:H61)</f>
        <v>26.377499580383301</v>
      </c>
      <c r="J60" s="38">
        <f>_xlfn.STDEV.S(H60:H61)</f>
        <v>6.0104777724415762E-2</v>
      </c>
      <c r="M60" s="38">
        <f t="shared" ref="M60" si="48">(I60-K$56)/L$56*SQRT(6/5)</f>
        <v>2.1059986010125806</v>
      </c>
      <c r="N60" s="37">
        <f t="shared" ref="N60" si="49">2^(MIN(I$3:I$95)-I60)</f>
        <v>0.14175784032409805</v>
      </c>
    </row>
    <row r="61" spans="1:14" s="34" customFormat="1" x14ac:dyDescent="0.25">
      <c r="A61" s="34">
        <v>4</v>
      </c>
      <c r="B61" s="35" t="s">
        <v>13</v>
      </c>
      <c r="C61" s="36">
        <v>6</v>
      </c>
      <c r="D61" s="36">
        <v>18.8</v>
      </c>
      <c r="E61" s="35" t="s">
        <v>65</v>
      </c>
      <c r="F61" s="34" t="s">
        <v>15</v>
      </c>
      <c r="G61" s="34" t="s">
        <v>60</v>
      </c>
      <c r="H61" s="37">
        <v>26.420000076293945</v>
      </c>
      <c r="J61" s="38"/>
    </row>
    <row r="62" spans="1:14" s="34" customFormat="1" x14ac:dyDescent="0.25">
      <c r="A62" s="34">
        <v>35</v>
      </c>
      <c r="B62" s="35" t="s">
        <v>13</v>
      </c>
      <c r="C62" s="36">
        <v>6</v>
      </c>
      <c r="D62" s="36">
        <v>18.8</v>
      </c>
      <c r="E62" s="35" t="s">
        <v>65</v>
      </c>
      <c r="F62" s="34" t="s">
        <v>31</v>
      </c>
      <c r="G62" s="34" t="s">
        <v>60</v>
      </c>
      <c r="H62" s="37">
        <v>24.284000396728516</v>
      </c>
      <c r="I62" s="37">
        <f>AVERAGE(H62:H63)</f>
        <v>24.379000663757324</v>
      </c>
      <c r="J62" s="38">
        <f>_xlfn.STDEV.S(H62:H63)</f>
        <v>0.13435066606120669</v>
      </c>
      <c r="M62" s="38">
        <f t="shared" ref="M62" si="50">(I62-K$56)/L$56*SQRT(6/5)</f>
        <v>-0.84119463571337982</v>
      </c>
      <c r="N62" s="37">
        <f t="shared" ref="N62" si="51">2^(MIN(I$3:I$95)-I62)</f>
        <v>0.56644168802951</v>
      </c>
    </row>
    <row r="63" spans="1:14" s="34" customFormat="1" x14ac:dyDescent="0.25">
      <c r="A63" s="34">
        <v>36</v>
      </c>
      <c r="B63" s="35" t="s">
        <v>13</v>
      </c>
      <c r="C63" s="36">
        <v>6</v>
      </c>
      <c r="D63" s="36">
        <v>18.8</v>
      </c>
      <c r="E63" s="35" t="s">
        <v>65</v>
      </c>
      <c r="F63" s="34" t="s">
        <v>31</v>
      </c>
      <c r="G63" s="34" t="s">
        <v>60</v>
      </c>
      <c r="H63" s="37">
        <v>24.474000930786133</v>
      </c>
      <c r="J63" s="38"/>
    </row>
    <row r="64" spans="1:14" s="34" customFormat="1" x14ac:dyDescent="0.25">
      <c r="A64" s="34">
        <v>77</v>
      </c>
      <c r="B64" s="35" t="s">
        <v>13</v>
      </c>
      <c r="C64" s="36">
        <v>6</v>
      </c>
      <c r="D64" s="36">
        <v>18.8</v>
      </c>
      <c r="E64" s="35" t="s">
        <v>65</v>
      </c>
      <c r="F64" s="34" t="s">
        <v>52</v>
      </c>
      <c r="G64" s="34" t="s">
        <v>60</v>
      </c>
      <c r="H64" s="37">
        <v>24.759000778198242</v>
      </c>
      <c r="I64" s="37">
        <f>AVERAGE(H64:H65)</f>
        <v>24.748000144958496</v>
      </c>
      <c r="J64" s="38">
        <f>_xlfn.STDEV.S(H64:H65)</f>
        <v>1.5557244722341206E-2</v>
      </c>
      <c r="M64" s="38">
        <f t="shared" ref="M64" si="52">(I64-K$56)/L$56*SQRT(6/5)</f>
        <v>-0.29702982966609581</v>
      </c>
      <c r="N64" s="37">
        <f t="shared" ref="N64" si="53">2^(MIN(I$3:I$95)-I64)</f>
        <v>0.43860673493523122</v>
      </c>
    </row>
    <row r="65" spans="1:14" s="34" customFormat="1" x14ac:dyDescent="0.25">
      <c r="A65" s="34">
        <v>78</v>
      </c>
      <c r="B65" s="35" t="s">
        <v>13</v>
      </c>
      <c r="C65" s="36">
        <v>6</v>
      </c>
      <c r="D65" s="36">
        <v>18.8</v>
      </c>
      <c r="E65" s="35" t="s">
        <v>65</v>
      </c>
      <c r="F65" s="34" t="s">
        <v>52</v>
      </c>
      <c r="G65" s="34" t="s">
        <v>60</v>
      </c>
      <c r="H65" s="37">
        <v>24.73699951171875</v>
      </c>
      <c r="J65" s="38"/>
    </row>
    <row r="66" spans="1:14" s="34" customFormat="1" x14ac:dyDescent="0.25">
      <c r="A66" s="34">
        <v>61</v>
      </c>
      <c r="B66" s="35" t="s">
        <v>13</v>
      </c>
      <c r="C66" s="36">
        <v>6</v>
      </c>
      <c r="D66" s="36">
        <v>18.8</v>
      </c>
      <c r="E66" s="35" t="s">
        <v>65</v>
      </c>
      <c r="F66" s="34" t="s">
        <v>44</v>
      </c>
      <c r="G66" s="34" t="s">
        <v>60</v>
      </c>
      <c r="H66" s="37">
        <v>24.458000183105469</v>
      </c>
      <c r="I66" s="37">
        <f>AVERAGE(H66:H67)</f>
        <v>24.409999847412109</v>
      </c>
      <c r="J66" s="38">
        <f>_xlfn.STDEV.S(H66:H67)</f>
        <v>6.7882725736010188E-2</v>
      </c>
      <c r="M66" s="38">
        <f t="shared" ref="M66" si="54">(I66-K$56)/L$56*SQRT(6/5)</f>
        <v>-0.79548003279247814</v>
      </c>
      <c r="N66" s="37">
        <f t="shared" ref="N66" si="55">2^(MIN(I$3:I$95)-I66)</f>
        <v>0.55440038630183164</v>
      </c>
    </row>
    <row r="67" spans="1:14" s="34" customFormat="1" x14ac:dyDescent="0.25">
      <c r="A67" s="34">
        <v>62</v>
      </c>
      <c r="B67" s="35" t="s">
        <v>13</v>
      </c>
      <c r="C67" s="36">
        <v>6</v>
      </c>
      <c r="D67" s="36">
        <v>18.8</v>
      </c>
      <c r="E67" s="35" t="s">
        <v>65</v>
      </c>
      <c r="F67" s="34" t="s">
        <v>44</v>
      </c>
      <c r="G67" s="34" t="s">
        <v>60</v>
      </c>
      <c r="H67" s="37">
        <v>24.36199951171875</v>
      </c>
      <c r="J67" s="38"/>
    </row>
    <row r="68" spans="1:14" s="28" customFormat="1" x14ac:dyDescent="0.25">
      <c r="A68" s="28">
        <v>75</v>
      </c>
      <c r="B68" s="29" t="s">
        <v>13</v>
      </c>
      <c r="C68" s="30">
        <v>23.6</v>
      </c>
      <c r="D68" s="30">
        <v>23.6</v>
      </c>
      <c r="E68" s="29" t="s">
        <v>66</v>
      </c>
      <c r="F68" s="28" t="s">
        <v>51</v>
      </c>
      <c r="G68" s="28" t="s">
        <v>60</v>
      </c>
      <c r="H68" s="31">
        <v>24.718000411987305</v>
      </c>
      <c r="I68" s="31">
        <f>AVERAGE(H68:H69)</f>
        <v>24.78849983215332</v>
      </c>
      <c r="J68" s="32">
        <f>_xlfn.STDEV.S(H68:H69)</f>
        <v>9.9701236138218574E-2</v>
      </c>
      <c r="K68" s="42">
        <f>AVERAGE(I68:I81)</f>
        <v>25.436428478785924</v>
      </c>
      <c r="L68" s="42">
        <f>_xlfn.STDEV.S(I68:I81)</f>
        <v>2.0978987953429815</v>
      </c>
      <c r="M68" s="32">
        <f>(I68-K$68)/L$68*SQRT(7/6)</f>
        <v>-0.33359231938940637</v>
      </c>
      <c r="N68" s="31">
        <f>2^(MIN(I$3:I$96)-I68)</f>
        <v>0.42646527598450285</v>
      </c>
    </row>
    <row r="69" spans="1:14" s="28" customFormat="1" x14ac:dyDescent="0.25">
      <c r="A69" s="28">
        <v>76</v>
      </c>
      <c r="B69" s="29" t="s">
        <v>13</v>
      </c>
      <c r="C69" s="30">
        <v>23.6</v>
      </c>
      <c r="D69" s="30">
        <v>23.6</v>
      </c>
      <c r="E69" s="29" t="s">
        <v>66</v>
      </c>
      <c r="F69" s="28" t="s">
        <v>51</v>
      </c>
      <c r="G69" s="28" t="s">
        <v>60</v>
      </c>
      <c r="H69" s="31">
        <v>24.858999252319336</v>
      </c>
      <c r="J69" s="32"/>
    </row>
    <row r="70" spans="1:14" s="28" customFormat="1" x14ac:dyDescent="0.25">
      <c r="A70" s="28">
        <v>13</v>
      </c>
      <c r="B70" s="29" t="s">
        <v>13</v>
      </c>
      <c r="C70" s="30">
        <v>23.6</v>
      </c>
      <c r="D70" s="30">
        <v>23.6</v>
      </c>
      <c r="E70" s="29" t="s">
        <v>66</v>
      </c>
      <c r="F70" s="28" t="s">
        <v>20</v>
      </c>
      <c r="G70" s="28" t="s">
        <v>60</v>
      </c>
      <c r="H70" s="31">
        <v>24.944999694824219</v>
      </c>
      <c r="I70" s="31">
        <f>AVERAGE(H70:H71)</f>
        <v>24.97350025177002</v>
      </c>
      <c r="J70" s="32">
        <f>_xlfn.STDEV.S(H70:H71)</f>
        <v>4.0305874167938183E-2</v>
      </c>
      <c r="M70" s="32">
        <f t="shared" ref="M70" si="56">(I70-K$68)/L$68*SQRT(7/6)</f>
        <v>-0.23834306719367448</v>
      </c>
      <c r="N70" s="31">
        <f t="shared" ref="N70" si="57">2^(MIN(I$3:I$95)-I70)</f>
        <v>0.37513967682108323</v>
      </c>
    </row>
    <row r="71" spans="1:14" s="28" customFormat="1" x14ac:dyDescent="0.25">
      <c r="A71" s="28">
        <v>14</v>
      </c>
      <c r="B71" s="29" t="s">
        <v>13</v>
      </c>
      <c r="C71" s="30">
        <v>23.6</v>
      </c>
      <c r="D71" s="30">
        <v>23.6</v>
      </c>
      <c r="E71" s="29" t="s">
        <v>66</v>
      </c>
      <c r="F71" s="28" t="s">
        <v>20</v>
      </c>
      <c r="G71" s="28" t="s">
        <v>60</v>
      </c>
      <c r="H71" s="31">
        <v>25.00200080871582</v>
      </c>
      <c r="J71" s="32"/>
    </row>
    <row r="72" spans="1:14" s="28" customFormat="1" x14ac:dyDescent="0.25">
      <c r="A72" s="28">
        <v>45</v>
      </c>
      <c r="B72" s="29" t="s">
        <v>13</v>
      </c>
      <c r="C72" s="30">
        <v>23.6</v>
      </c>
      <c r="D72" s="30">
        <v>23.6</v>
      </c>
      <c r="E72" s="29" t="s">
        <v>66</v>
      </c>
      <c r="F72" s="28" t="s">
        <v>36</v>
      </c>
      <c r="G72" s="28" t="s">
        <v>60</v>
      </c>
      <c r="H72" s="31">
        <v>24.753000259399414</v>
      </c>
      <c r="I72" s="31">
        <f>AVERAGE(H72:H73)</f>
        <v>24.77400016784668</v>
      </c>
      <c r="J72" s="32">
        <f>_xlfn.STDEV.S(H72:H73)</f>
        <v>2.9698355334716372E-2</v>
      </c>
      <c r="M72" s="32">
        <f t="shared" ref="M72" si="58">(I72-K$68)/L$68*SQRT(7/6)</f>
        <v>-0.34105761155013831</v>
      </c>
      <c r="N72" s="31">
        <f t="shared" ref="N72" si="59">2^(MIN(I$3:I$95)-I72)</f>
        <v>0.43077303429492314</v>
      </c>
    </row>
    <row r="73" spans="1:14" s="28" customFormat="1" x14ac:dyDescent="0.25">
      <c r="A73" s="28">
        <v>46</v>
      </c>
      <c r="B73" s="29" t="s">
        <v>13</v>
      </c>
      <c r="C73" s="30">
        <v>23.6</v>
      </c>
      <c r="D73" s="30">
        <v>23.6</v>
      </c>
      <c r="E73" s="29" t="s">
        <v>66</v>
      </c>
      <c r="F73" s="28" t="s">
        <v>36</v>
      </c>
      <c r="G73" s="28" t="s">
        <v>60</v>
      </c>
      <c r="H73" s="31">
        <v>24.795000076293945</v>
      </c>
      <c r="J73" s="32"/>
    </row>
    <row r="74" spans="1:14" s="28" customFormat="1" x14ac:dyDescent="0.25">
      <c r="A74" s="28">
        <v>49</v>
      </c>
      <c r="B74" s="29" t="s">
        <v>13</v>
      </c>
      <c r="C74" s="30">
        <v>23.6</v>
      </c>
      <c r="D74" s="30">
        <v>23.6</v>
      </c>
      <c r="E74" s="29" t="s">
        <v>66</v>
      </c>
      <c r="F74" s="28" t="s">
        <v>38</v>
      </c>
      <c r="G74" s="28" t="s">
        <v>60</v>
      </c>
      <c r="H74" s="31">
        <v>30.177999496459961</v>
      </c>
      <c r="I74" s="31">
        <f>AVERAGE(H74:H75)</f>
        <v>30.098999977111816</v>
      </c>
      <c r="J74" s="32">
        <f>_xlfn.STDEV.S(H74:H75)</f>
        <v>0.11172219168310173</v>
      </c>
      <c r="M74" s="32">
        <f t="shared" ref="M74" si="60">(I74-K$68)/L$68*SQRT(7/6)</f>
        <v>2.4005699524618094</v>
      </c>
      <c r="N74" s="31">
        <f t="shared" ref="N74" si="61">2^(MIN(I$3:I$95)-I74)</f>
        <v>1.0746420738367872E-2</v>
      </c>
    </row>
    <row r="75" spans="1:14" s="28" customFormat="1" x14ac:dyDescent="0.25">
      <c r="A75" s="28">
        <v>50</v>
      </c>
      <c r="B75" s="29" t="s">
        <v>13</v>
      </c>
      <c r="C75" s="30">
        <v>23.6</v>
      </c>
      <c r="D75" s="30">
        <v>23.6</v>
      </c>
      <c r="E75" s="29" t="s">
        <v>66</v>
      </c>
      <c r="F75" s="28" t="s">
        <v>38</v>
      </c>
      <c r="G75" s="28" t="s">
        <v>60</v>
      </c>
      <c r="H75" s="31">
        <v>30.020000457763672</v>
      </c>
      <c r="J75" s="32"/>
    </row>
    <row r="76" spans="1:14" s="28" customFormat="1" x14ac:dyDescent="0.25">
      <c r="A76" s="28">
        <v>23</v>
      </c>
      <c r="B76" s="29" t="s">
        <v>13</v>
      </c>
      <c r="C76" s="30">
        <v>23.6</v>
      </c>
      <c r="D76" s="30">
        <v>23.6</v>
      </c>
      <c r="E76" s="29" t="s">
        <v>66</v>
      </c>
      <c r="F76" s="28" t="s">
        <v>25</v>
      </c>
      <c r="G76" s="28" t="s">
        <v>60</v>
      </c>
      <c r="H76" s="31">
        <v>23.700000762939453</v>
      </c>
      <c r="I76" s="31">
        <f>AVERAGE(H76:H77)</f>
        <v>23.765500068664551</v>
      </c>
      <c r="J76" s="32">
        <f>_xlfn.STDEV.S(H76:H77)</f>
        <v>9.2630006482454813E-2</v>
      </c>
      <c r="M76" s="32">
        <f t="shared" ref="M76" si="62">(I76-K$68)/L$68*SQRT(7/6)</f>
        <v>-0.860293624557259</v>
      </c>
      <c r="N76" s="31">
        <f t="shared" ref="N76" si="63">2^(MIN(I$3:I$95)-I76)</f>
        <v>0.86663712582886232</v>
      </c>
    </row>
    <row r="77" spans="1:14" s="28" customFormat="1" x14ac:dyDescent="0.25">
      <c r="A77" s="28">
        <v>24</v>
      </c>
      <c r="B77" s="29" t="s">
        <v>13</v>
      </c>
      <c r="C77" s="30">
        <v>23.6</v>
      </c>
      <c r="D77" s="30">
        <v>23.6</v>
      </c>
      <c r="E77" s="29" t="s">
        <v>66</v>
      </c>
      <c r="F77" s="28" t="s">
        <v>25</v>
      </c>
      <c r="G77" s="28" t="s">
        <v>60</v>
      </c>
      <c r="H77" s="31">
        <v>23.830999374389648</v>
      </c>
      <c r="J77" s="32"/>
    </row>
    <row r="78" spans="1:14" s="28" customFormat="1" x14ac:dyDescent="0.25">
      <c r="A78" s="28">
        <v>5</v>
      </c>
      <c r="B78" s="29" t="s">
        <v>13</v>
      </c>
      <c r="C78" s="30">
        <v>23.6</v>
      </c>
      <c r="D78" s="30">
        <v>23.6</v>
      </c>
      <c r="E78" s="29" t="s">
        <v>66</v>
      </c>
      <c r="F78" s="28" t="s">
        <v>16</v>
      </c>
      <c r="G78" s="28" t="s">
        <v>60</v>
      </c>
      <c r="H78" s="31">
        <v>24.840999603271484</v>
      </c>
      <c r="I78" s="31">
        <f>AVERAGE(H78:H79)</f>
        <v>24.653499603271484</v>
      </c>
      <c r="J78" s="32">
        <f>_xlfn.STDEV.S(H78:H79)</f>
        <v>0.2651650429449553</v>
      </c>
      <c r="M78" s="32">
        <f t="shared" ref="M78" si="64">(I78-K$68)/L$68*SQRT(7/6)</f>
        <v>-0.40309849063966241</v>
      </c>
      <c r="N78" s="31">
        <f t="shared" ref="N78" si="65">2^(MIN(I$3:I$95)-I78)</f>
        <v>0.46829852918328696</v>
      </c>
    </row>
    <row r="79" spans="1:14" s="28" customFormat="1" x14ac:dyDescent="0.25">
      <c r="A79" s="28">
        <v>6</v>
      </c>
      <c r="B79" s="29" t="s">
        <v>13</v>
      </c>
      <c r="C79" s="30">
        <v>23.6</v>
      </c>
      <c r="D79" s="30">
        <v>23.6</v>
      </c>
      <c r="E79" s="29" t="s">
        <v>66</v>
      </c>
      <c r="F79" s="28" t="s">
        <v>16</v>
      </c>
      <c r="G79" s="28" t="s">
        <v>60</v>
      </c>
      <c r="H79" s="31">
        <v>24.465999603271484</v>
      </c>
      <c r="J79" s="32"/>
    </row>
    <row r="80" spans="1:14" s="28" customFormat="1" x14ac:dyDescent="0.25">
      <c r="A80" s="28">
        <v>27</v>
      </c>
      <c r="B80" s="29" t="s">
        <v>13</v>
      </c>
      <c r="C80" s="30">
        <v>23.6</v>
      </c>
      <c r="D80" s="30">
        <v>23.6</v>
      </c>
      <c r="E80" s="29" t="s">
        <v>66</v>
      </c>
      <c r="F80" s="28" t="s">
        <v>27</v>
      </c>
      <c r="G80" s="28" t="s">
        <v>60</v>
      </c>
      <c r="H80" s="31">
        <v>25.035999298095703</v>
      </c>
      <c r="I80" s="31">
        <f>AVERAGE(H80:H81)</f>
        <v>25.000999450683594</v>
      </c>
      <c r="J80" s="32">
        <f>_xlfn.STDEV.S(H80:H81)</f>
        <v>4.9497258891193954E-2</v>
      </c>
      <c r="M80" s="32">
        <f t="shared" ref="M80" si="66">(I80-K$68)/L$68*SQRT(7/6)</f>
        <v>-0.2241848391316707</v>
      </c>
      <c r="N80" s="31">
        <f t="shared" ref="N80" si="67">2^(MIN(I$3:I$95)-I80)</f>
        <v>0.36805685957507089</v>
      </c>
    </row>
    <row r="81" spans="1:14" s="28" customFormat="1" x14ac:dyDescent="0.25">
      <c r="A81" s="28">
        <v>28</v>
      </c>
      <c r="B81" s="29" t="s">
        <v>13</v>
      </c>
      <c r="C81" s="30">
        <v>23.6</v>
      </c>
      <c r="D81" s="30">
        <v>23.6</v>
      </c>
      <c r="E81" s="29" t="s">
        <v>66</v>
      </c>
      <c r="F81" s="28" t="s">
        <v>27</v>
      </c>
      <c r="G81" s="28" t="s">
        <v>60</v>
      </c>
      <c r="H81" s="31">
        <v>24.965999603271484</v>
      </c>
      <c r="J81" s="32"/>
    </row>
    <row r="82" spans="1:14" s="15" customFormat="1" x14ac:dyDescent="0.25">
      <c r="A82" s="15">
        <v>71</v>
      </c>
      <c r="B82" s="16" t="s">
        <v>13</v>
      </c>
      <c r="C82" s="17">
        <v>6</v>
      </c>
      <c r="D82" s="17">
        <v>23.6</v>
      </c>
      <c r="E82" s="16" t="s">
        <v>67</v>
      </c>
      <c r="F82" s="15" t="s">
        <v>49</v>
      </c>
      <c r="G82" s="15" t="s">
        <v>60</v>
      </c>
      <c r="H82" s="18">
        <v>23.915000915527344</v>
      </c>
      <c r="I82" s="18">
        <f>AVERAGE(H82:H83)</f>
        <v>23.980000495910645</v>
      </c>
      <c r="J82" s="19">
        <f>_xlfn.STDEV.S(H82:H83)</f>
        <v>9.1923288126624147E-2</v>
      </c>
      <c r="K82" s="41">
        <f>AVERAGE(I82:I95)</f>
        <v>23.926785741533553</v>
      </c>
      <c r="L82" s="41">
        <f>_xlfn.STDEV.S(I82:I95)</f>
        <v>0.19228863438328264</v>
      </c>
      <c r="M82" s="19">
        <f>(I82-K$82)/L$82*SQRT(7/6)</f>
        <v>0.29891784430688373</v>
      </c>
      <c r="N82" s="18">
        <f>2^(MIN(I$3:I$96)-I82)</f>
        <v>0.74690647971491586</v>
      </c>
    </row>
    <row r="83" spans="1:14" s="15" customFormat="1" x14ac:dyDescent="0.25">
      <c r="A83" s="15">
        <v>72</v>
      </c>
      <c r="B83" s="16" t="s">
        <v>13</v>
      </c>
      <c r="C83" s="17">
        <v>6</v>
      </c>
      <c r="D83" s="17">
        <v>23.6</v>
      </c>
      <c r="E83" s="16" t="s">
        <v>67</v>
      </c>
      <c r="F83" s="15" t="s">
        <v>49</v>
      </c>
      <c r="G83" s="15" t="s">
        <v>60</v>
      </c>
      <c r="H83" s="18">
        <v>24.045000076293945</v>
      </c>
      <c r="J83" s="19"/>
    </row>
    <row r="84" spans="1:14" s="15" customFormat="1" x14ac:dyDescent="0.25">
      <c r="A84" s="15">
        <v>21</v>
      </c>
      <c r="B84" s="16" t="s">
        <v>13</v>
      </c>
      <c r="C84" s="17">
        <v>6</v>
      </c>
      <c r="D84" s="17">
        <v>23.6</v>
      </c>
      <c r="E84" s="16" t="s">
        <v>67</v>
      </c>
      <c r="F84" s="15" t="s">
        <v>24</v>
      </c>
      <c r="G84" s="15" t="s">
        <v>60</v>
      </c>
      <c r="H84" s="18">
        <v>23.547000885009766</v>
      </c>
      <c r="I84" s="18">
        <f>AVERAGE(H84:H85)</f>
        <v>23.559000015258789</v>
      </c>
      <c r="J84" s="19">
        <f>_xlfn.STDEV.S(H84:H85)</f>
        <v>1.6969332734850198E-2</v>
      </c>
      <c r="M84" s="19">
        <f t="shared" ref="M84" si="68">(I84-K$82)/L$82*SQRT(7/6)</f>
        <v>-2.0659254703282484</v>
      </c>
      <c r="N84" s="18">
        <f t="shared" ref="N84" si="69">2^(MIN(I$3:I$95)-I84)</f>
        <v>1</v>
      </c>
    </row>
    <row r="85" spans="1:14" s="15" customFormat="1" x14ac:dyDescent="0.25">
      <c r="A85" s="15">
        <v>22</v>
      </c>
      <c r="B85" s="16" t="s">
        <v>13</v>
      </c>
      <c r="C85" s="17">
        <v>6</v>
      </c>
      <c r="D85" s="17">
        <v>23.6</v>
      </c>
      <c r="E85" s="16" t="s">
        <v>67</v>
      </c>
      <c r="F85" s="15" t="s">
        <v>24</v>
      </c>
      <c r="G85" s="15" t="s">
        <v>60</v>
      </c>
      <c r="H85" s="18">
        <v>23.570999145507813</v>
      </c>
      <c r="J85" s="19"/>
    </row>
    <row r="86" spans="1:14" s="15" customFormat="1" x14ac:dyDescent="0.25">
      <c r="A86" s="15">
        <v>39</v>
      </c>
      <c r="B86" s="16" t="s">
        <v>13</v>
      </c>
      <c r="C86" s="17">
        <v>6</v>
      </c>
      <c r="D86" s="17">
        <v>23.6</v>
      </c>
      <c r="E86" s="16" t="s">
        <v>67</v>
      </c>
      <c r="F86" s="15" t="s">
        <v>33</v>
      </c>
      <c r="G86" s="15" t="s">
        <v>60</v>
      </c>
      <c r="H86" s="18">
        <v>23.819000244140625</v>
      </c>
      <c r="I86" s="18">
        <f>AVERAGE(H86:H87)</f>
        <v>23.802499771118164</v>
      </c>
      <c r="J86" s="19">
        <f>_xlfn.STDEV.S(H86:H87)</f>
        <v>2.3335192733935632E-2</v>
      </c>
      <c r="M86" s="19">
        <f t="shared" ref="M86" si="70">(I86-K$82)/L$82*SQRT(7/6)</f>
        <v>-0.69813898023272469</v>
      </c>
      <c r="N86" s="18">
        <f t="shared" ref="N86" si="71">2^(MIN(I$3:I$95)-I86)</f>
        <v>0.84469372813230981</v>
      </c>
    </row>
    <row r="87" spans="1:14" s="15" customFormat="1" x14ac:dyDescent="0.25">
      <c r="A87" s="15">
        <v>40</v>
      </c>
      <c r="B87" s="16" t="s">
        <v>13</v>
      </c>
      <c r="C87" s="17">
        <v>6</v>
      </c>
      <c r="D87" s="17">
        <v>23.6</v>
      </c>
      <c r="E87" s="16" t="s">
        <v>67</v>
      </c>
      <c r="F87" s="15" t="s">
        <v>33</v>
      </c>
      <c r="G87" s="15" t="s">
        <v>60</v>
      </c>
      <c r="H87" s="18">
        <v>23.785999298095703</v>
      </c>
      <c r="J87" s="19"/>
    </row>
    <row r="88" spans="1:14" s="15" customFormat="1" x14ac:dyDescent="0.25">
      <c r="A88" s="15">
        <v>7</v>
      </c>
      <c r="B88" s="16" t="s">
        <v>13</v>
      </c>
      <c r="C88" s="17">
        <v>6</v>
      </c>
      <c r="D88" s="17">
        <v>23.6</v>
      </c>
      <c r="E88" s="16" t="s">
        <v>67</v>
      </c>
      <c r="F88" s="15" t="s">
        <v>17</v>
      </c>
      <c r="G88" s="15" t="s">
        <v>60</v>
      </c>
      <c r="H88" s="18">
        <v>24.145000457763672</v>
      </c>
      <c r="I88" s="18">
        <f>AVERAGE(H88:H89)</f>
        <v>24.125</v>
      </c>
      <c r="J88" s="19">
        <f>_xlfn.STDEV.S(H88:H89)</f>
        <v>2.8284918623055027E-2</v>
      </c>
      <c r="M88" s="19">
        <f t="shared" ref="M88" si="72">(I88-K$82)/L$82*SQRT(7/6)</f>
        <v>1.1134088570966822</v>
      </c>
      <c r="N88" s="18">
        <f t="shared" ref="N88" si="73">2^(MIN(I$3:I$95)-I88)</f>
        <v>0.67548704941216597</v>
      </c>
    </row>
    <row r="89" spans="1:14" s="15" customFormat="1" x14ac:dyDescent="0.25">
      <c r="A89" s="15">
        <v>8</v>
      </c>
      <c r="B89" s="16" t="s">
        <v>13</v>
      </c>
      <c r="C89" s="17">
        <v>6</v>
      </c>
      <c r="D89" s="17">
        <v>23.6</v>
      </c>
      <c r="E89" s="16" t="s">
        <v>67</v>
      </c>
      <c r="F89" s="15" t="s">
        <v>17</v>
      </c>
      <c r="G89" s="15" t="s">
        <v>60</v>
      </c>
      <c r="H89" s="18">
        <v>24.104999542236328</v>
      </c>
      <c r="J89" s="19"/>
    </row>
    <row r="90" spans="1:14" s="15" customFormat="1" x14ac:dyDescent="0.25">
      <c r="A90" s="15">
        <v>57</v>
      </c>
      <c r="B90" s="16" t="s">
        <v>13</v>
      </c>
      <c r="C90" s="17">
        <v>6</v>
      </c>
      <c r="D90" s="17">
        <v>23.6</v>
      </c>
      <c r="E90" s="16" t="s">
        <v>67</v>
      </c>
      <c r="F90" s="15" t="s">
        <v>42</v>
      </c>
      <c r="G90" s="15" t="s">
        <v>60</v>
      </c>
      <c r="H90" s="18">
        <v>24.12700080871582</v>
      </c>
      <c r="I90" s="18">
        <f>AVERAGE(H90:H91)</f>
        <v>24.054500579833984</v>
      </c>
      <c r="J90" s="19">
        <f>_xlfn.STDEV.S(H90:H91)</f>
        <v>0.10253080695984595</v>
      </c>
      <c r="M90" s="19">
        <f t="shared" ref="M90" si="74">(I90-K$82)/L$82*SQRT(7/6)</f>
        <v>0.71739961214970638</v>
      </c>
      <c r="N90" s="18">
        <f t="shared" ref="N90" si="75">2^(MIN(I$3:I$95)-I90)</f>
        <v>0.70931552779171758</v>
      </c>
    </row>
    <row r="91" spans="1:14" s="15" customFormat="1" x14ac:dyDescent="0.25">
      <c r="A91" s="15">
        <v>58</v>
      </c>
      <c r="B91" s="16" t="s">
        <v>13</v>
      </c>
      <c r="C91" s="17">
        <v>6</v>
      </c>
      <c r="D91" s="17">
        <v>23.6</v>
      </c>
      <c r="E91" s="16" t="s">
        <v>67</v>
      </c>
      <c r="F91" s="15" t="s">
        <v>42</v>
      </c>
      <c r="G91" s="15" t="s">
        <v>60</v>
      </c>
      <c r="H91" s="18">
        <v>23.982000350952148</v>
      </c>
      <c r="J91" s="19"/>
    </row>
    <row r="92" spans="1:14" s="15" customFormat="1" x14ac:dyDescent="0.25">
      <c r="A92" s="15">
        <v>25</v>
      </c>
      <c r="B92" s="16" t="s">
        <v>13</v>
      </c>
      <c r="C92" s="17">
        <v>6</v>
      </c>
      <c r="D92" s="17">
        <v>23.6</v>
      </c>
      <c r="E92" s="16" t="s">
        <v>67</v>
      </c>
      <c r="F92" s="15" t="s">
        <v>26</v>
      </c>
      <c r="G92" s="15" t="s">
        <v>60</v>
      </c>
      <c r="H92" s="18">
        <v>24.091999053955078</v>
      </c>
      <c r="I92" s="18">
        <f>AVERAGE(H92:H93)</f>
        <v>24.039499282836914</v>
      </c>
      <c r="J92" s="19">
        <f>_xlfn.STDEV.S(H92:H93)</f>
        <v>7.4245888336790924E-2</v>
      </c>
      <c r="M92" s="19">
        <f t="shared" ref="M92" si="76">(I92-K$82)/L$82*SQRT(7/6)</f>
        <v>0.63313434751283693</v>
      </c>
      <c r="N92" s="18">
        <f t="shared" ref="N92" si="77">2^(MIN(I$3:I$95)-I92)</f>
        <v>0.71672954541930367</v>
      </c>
    </row>
    <row r="93" spans="1:14" s="15" customFormat="1" x14ac:dyDescent="0.25">
      <c r="A93" s="15">
        <v>26</v>
      </c>
      <c r="B93" s="16" t="s">
        <v>13</v>
      </c>
      <c r="C93" s="17">
        <v>6</v>
      </c>
      <c r="D93" s="17">
        <v>23.6</v>
      </c>
      <c r="E93" s="16" t="s">
        <v>67</v>
      </c>
      <c r="F93" s="15" t="s">
        <v>26</v>
      </c>
      <c r="G93" s="15" t="s">
        <v>60</v>
      </c>
      <c r="H93" s="18">
        <v>23.98699951171875</v>
      </c>
      <c r="J93" s="19"/>
    </row>
    <row r="94" spans="1:14" s="15" customFormat="1" x14ac:dyDescent="0.25">
      <c r="A94" s="15">
        <v>17</v>
      </c>
      <c r="B94" s="16" t="s">
        <v>13</v>
      </c>
      <c r="C94" s="17">
        <v>6</v>
      </c>
      <c r="D94" s="17">
        <v>23.6</v>
      </c>
      <c r="E94" s="16" t="s">
        <v>67</v>
      </c>
      <c r="F94" s="15" t="s">
        <v>22</v>
      </c>
      <c r="G94" s="15" t="s">
        <v>60</v>
      </c>
      <c r="H94" s="18">
        <v>23.944999694824219</v>
      </c>
      <c r="I94" s="18">
        <f>AVERAGE(H94:H95)</f>
        <v>23.927000045776367</v>
      </c>
      <c r="J94" s="19">
        <f>_xlfn.STDEV.S(H94:H95)</f>
        <v>2.5455347801427646E-2</v>
      </c>
      <c r="M94" s="19">
        <f t="shared" ref="M94" si="78">(I94-K$82)/L$82*SQRT(7/6)</f>
        <v>1.2037894948038672E-3</v>
      </c>
      <c r="N94" s="18">
        <f t="shared" ref="N94" si="79">2^(MIN(I$3:I$95)-I94)</f>
        <v>0.77485591456850988</v>
      </c>
    </row>
    <row r="95" spans="1:14" s="15" customFormat="1" x14ac:dyDescent="0.25">
      <c r="A95" s="15">
        <v>18</v>
      </c>
      <c r="B95" s="16" t="s">
        <v>13</v>
      </c>
      <c r="C95" s="17">
        <v>6</v>
      </c>
      <c r="D95" s="17">
        <v>23.6</v>
      </c>
      <c r="E95" s="16" t="s">
        <v>67</v>
      </c>
      <c r="F95" s="15" t="s">
        <v>22</v>
      </c>
      <c r="G95" s="15" t="s">
        <v>60</v>
      </c>
      <c r="H95" s="18">
        <v>23.909000396728516</v>
      </c>
      <c r="J95" s="19"/>
    </row>
    <row r="96" spans="1:14" x14ac:dyDescent="0.25">
      <c r="H96" s="8"/>
    </row>
  </sheetData>
  <sortState ref="A2:K95">
    <sortCondition ref="F2:F95"/>
  </sortState>
  <conditionalFormatting sqref="M2 M4 M6 M8 M10 M12 M14">
    <cfRule type="cellIs" dxfId="13" priority="13" operator="lessThan">
      <formula>-1.6</formula>
    </cfRule>
    <cfRule type="cellIs" dxfId="12" priority="14" operator="greaterThan">
      <formula>1.6</formula>
    </cfRule>
  </conditionalFormatting>
  <conditionalFormatting sqref="M16 M18 M20 M22 M24 M26 M28">
    <cfRule type="cellIs" dxfId="11" priority="11" operator="lessThan">
      <formula>-1.6</formula>
    </cfRule>
    <cfRule type="cellIs" dxfId="10" priority="12" operator="greaterThan">
      <formula>1.6</formula>
    </cfRule>
  </conditionalFormatting>
  <conditionalFormatting sqref="M30 M32 M34 M36 M38 M40">
    <cfRule type="cellIs" dxfId="9" priority="9" operator="lessThan">
      <formula>-1.6</formula>
    </cfRule>
    <cfRule type="cellIs" dxfId="8" priority="10" operator="greaterThan">
      <formula>1.6</formula>
    </cfRule>
  </conditionalFormatting>
  <conditionalFormatting sqref="M42 M44 M46 M48 M50 M52 M54">
    <cfRule type="cellIs" dxfId="7" priority="7" operator="lessThan">
      <formula>-1.6</formula>
    </cfRule>
    <cfRule type="cellIs" dxfId="6" priority="8" operator="greaterThan">
      <formula>1.6</formula>
    </cfRule>
  </conditionalFormatting>
  <conditionalFormatting sqref="M56 M58 M60 M62 M64 M66">
    <cfRule type="cellIs" dxfId="5" priority="5" operator="lessThan">
      <formula>-1.6</formula>
    </cfRule>
    <cfRule type="cellIs" dxfId="4" priority="6" operator="greaterThan">
      <formula>1.6</formula>
    </cfRule>
  </conditionalFormatting>
  <conditionalFormatting sqref="M68 M70 M72 M74 M76 M78 M80">
    <cfRule type="cellIs" dxfId="3" priority="3" operator="lessThan">
      <formula>-1.6</formula>
    </cfRule>
    <cfRule type="cellIs" dxfId="2" priority="4" operator="greaterThan">
      <formula>1.6</formula>
    </cfRule>
  </conditionalFormatting>
  <conditionalFormatting sqref="M82 M84 M86 M88 M90 M92 M94">
    <cfRule type="cellIs" dxfId="1" priority="1" operator="lessThan">
      <formula>-1.6</formula>
    </cfRule>
    <cfRule type="cellIs" dxfId="0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2016-03-17T18:12:09Z</dcterms:modified>
</cp:coreProperties>
</file>