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M84" i="1" l="1"/>
  <c r="M86" i="1"/>
  <c r="M88" i="1"/>
  <c r="M90" i="1"/>
  <c r="M92" i="1"/>
  <c r="M94" i="1"/>
  <c r="N82" i="1"/>
  <c r="L82" i="1"/>
  <c r="K82" i="1"/>
  <c r="M82" i="1" s="1"/>
  <c r="M70" i="1"/>
  <c r="M72" i="1"/>
  <c r="M74" i="1"/>
  <c r="M76" i="1"/>
  <c r="M78" i="1"/>
  <c r="M80" i="1"/>
  <c r="N68" i="1"/>
  <c r="M68" i="1"/>
  <c r="L68" i="1"/>
  <c r="K68" i="1"/>
  <c r="M58" i="1"/>
  <c r="M60" i="1"/>
  <c r="M62" i="1"/>
  <c r="M64" i="1"/>
  <c r="M66" i="1"/>
  <c r="N56" i="1"/>
  <c r="L56" i="1"/>
  <c r="K56" i="1"/>
  <c r="M56" i="1" s="1"/>
  <c r="M44" i="1"/>
  <c r="M46" i="1"/>
  <c r="M48" i="1"/>
  <c r="M50" i="1"/>
  <c r="M52" i="1"/>
  <c r="M54" i="1"/>
  <c r="N42" i="1"/>
  <c r="L42" i="1"/>
  <c r="K42" i="1"/>
  <c r="M42" i="1" s="1"/>
  <c r="M32" i="1"/>
  <c r="M34" i="1"/>
  <c r="M36" i="1"/>
  <c r="M38" i="1"/>
  <c r="M40" i="1"/>
  <c r="N30" i="1"/>
  <c r="L30" i="1"/>
  <c r="K30" i="1"/>
  <c r="M30" i="1" s="1"/>
  <c r="M18" i="1"/>
  <c r="M20" i="1"/>
  <c r="M22" i="1"/>
  <c r="M24" i="1"/>
  <c r="M26" i="1"/>
  <c r="M28" i="1"/>
  <c r="N16" i="1"/>
  <c r="L16" i="1"/>
  <c r="K16" i="1"/>
  <c r="M16" i="1" s="1"/>
  <c r="M4" i="1"/>
  <c r="M6" i="1"/>
  <c r="M8" i="1"/>
  <c r="M10" i="1"/>
  <c r="M12" i="1"/>
  <c r="M14" i="1"/>
  <c r="N4" i="1"/>
  <c r="N6" i="1"/>
  <c r="N8" i="1"/>
  <c r="N10" i="1"/>
  <c r="N12" i="1"/>
  <c r="N14" i="1"/>
  <c r="N18" i="1"/>
  <c r="N20" i="1"/>
  <c r="N22" i="1"/>
  <c r="N24" i="1"/>
  <c r="N26" i="1"/>
  <c r="N28" i="1"/>
  <c r="N32" i="1"/>
  <c r="N34" i="1"/>
  <c r="N36" i="1"/>
  <c r="N38" i="1"/>
  <c r="N40" i="1"/>
  <c r="N44" i="1"/>
  <c r="N46" i="1"/>
  <c r="N48" i="1"/>
  <c r="N50" i="1"/>
  <c r="N52" i="1"/>
  <c r="N54" i="1"/>
  <c r="N58" i="1"/>
  <c r="N60" i="1"/>
  <c r="N62" i="1"/>
  <c r="N64" i="1"/>
  <c r="N66" i="1"/>
  <c r="N70" i="1"/>
  <c r="N72" i="1"/>
  <c r="N74" i="1"/>
  <c r="N76" i="1"/>
  <c r="N78" i="1"/>
  <c r="N80" i="1"/>
  <c r="N84" i="1"/>
  <c r="N86" i="1"/>
  <c r="N88" i="1"/>
  <c r="N90" i="1"/>
  <c r="N92" i="1"/>
  <c r="N94" i="1"/>
  <c r="N2" i="1"/>
  <c r="L2" i="1"/>
  <c r="K2" i="1"/>
  <c r="M2" i="1" s="1"/>
  <c r="I60" i="1"/>
  <c r="J60" i="1"/>
  <c r="I78" i="1"/>
  <c r="J78" i="1"/>
  <c r="I88" i="1"/>
  <c r="J88" i="1"/>
  <c r="I38" i="1"/>
  <c r="J38" i="1"/>
  <c r="I30" i="1"/>
  <c r="J30" i="1"/>
  <c r="I70" i="1"/>
  <c r="J70" i="1"/>
  <c r="I20" i="1"/>
  <c r="J20" i="1"/>
  <c r="I94" i="1"/>
  <c r="J94" i="1"/>
  <c r="I44" i="1"/>
  <c r="J44" i="1"/>
  <c r="I84" i="1"/>
  <c r="J84" i="1"/>
  <c r="I76" i="1"/>
  <c r="J76" i="1"/>
  <c r="I92" i="1"/>
  <c r="J92" i="1"/>
  <c r="I80" i="1"/>
  <c r="J80" i="1"/>
  <c r="I24" i="1"/>
  <c r="J24" i="1"/>
  <c r="I32" i="1"/>
  <c r="J32" i="1"/>
  <c r="I26" i="1"/>
  <c r="J26" i="1"/>
  <c r="I62" i="1"/>
  <c r="J62" i="1"/>
  <c r="I52" i="1"/>
  <c r="J52" i="1"/>
  <c r="I86" i="1"/>
  <c r="J86" i="1"/>
  <c r="I8" i="1"/>
  <c r="J8" i="1"/>
  <c r="I42" i="1"/>
  <c r="J42" i="1"/>
  <c r="I72" i="1"/>
  <c r="J72" i="1"/>
  <c r="I48" i="1"/>
  <c r="J48" i="1"/>
  <c r="I74" i="1"/>
  <c r="J74" i="1"/>
  <c r="I4" i="1"/>
  <c r="J4" i="1"/>
  <c r="I54" i="1"/>
  <c r="J54" i="1"/>
  <c r="I46" i="1"/>
  <c r="J46" i="1"/>
  <c r="I90" i="1"/>
  <c r="J90" i="1"/>
  <c r="I40" i="1"/>
  <c r="J40" i="1"/>
  <c r="I66" i="1"/>
  <c r="J66" i="1"/>
  <c r="I16" i="1"/>
  <c r="J16" i="1"/>
  <c r="I50" i="1"/>
  <c r="J50" i="1"/>
  <c r="I34" i="1"/>
  <c r="J34" i="1"/>
  <c r="I28" i="1"/>
  <c r="J28" i="1"/>
  <c r="I82" i="1"/>
  <c r="J82" i="1"/>
  <c r="I12" i="1"/>
  <c r="J12" i="1"/>
  <c r="I68" i="1"/>
  <c r="J68" i="1"/>
  <c r="I64" i="1"/>
  <c r="J64" i="1"/>
  <c r="I6" i="1"/>
  <c r="J6" i="1"/>
  <c r="I58" i="1"/>
  <c r="J58" i="1"/>
  <c r="I18" i="1"/>
  <c r="J18" i="1"/>
  <c r="I14" i="1"/>
  <c r="J14" i="1"/>
  <c r="I56" i="1"/>
  <c r="J56" i="1"/>
  <c r="I10" i="1"/>
  <c r="J10" i="1"/>
  <c r="I22" i="1"/>
  <c r="J22" i="1"/>
  <c r="I36" i="1"/>
  <c r="J36" i="1"/>
  <c r="J2" i="1"/>
  <c r="I2" i="1"/>
</calcChain>
</file>

<file path=xl/sharedStrings.xml><?xml version="1.0" encoding="utf-8"?>
<sst xmlns="http://schemas.openxmlformats.org/spreadsheetml/2006/main" count="390" uniqueCount="70">
  <si>
    <t>Well</t>
  </si>
  <si>
    <t>Species</t>
  </si>
  <si>
    <t>Acclimation Temp.</t>
  </si>
  <si>
    <t>Treatment</t>
  </si>
  <si>
    <t>Sample ID</t>
  </si>
  <si>
    <t>Sample Name</t>
  </si>
  <si>
    <t>Target Name</t>
  </si>
  <si>
    <t>CT</t>
  </si>
  <si>
    <t>Ct Mean</t>
  </si>
  <si>
    <t>Ct SD</t>
  </si>
  <si>
    <t>Ct treatment</t>
  </si>
  <si>
    <t>SD treatment</t>
  </si>
  <si>
    <t>Nalimov</t>
  </si>
  <si>
    <t>PYK(RQ)</t>
  </si>
  <si>
    <t>G.lacustris</t>
  </si>
  <si>
    <t>PYK</t>
  </si>
  <si>
    <t>1</t>
  </si>
  <si>
    <t>31</t>
  </si>
  <si>
    <t>40</t>
  </si>
  <si>
    <t>45</t>
  </si>
  <si>
    <t>20</t>
  </si>
  <si>
    <t>15</t>
  </si>
  <si>
    <t>36</t>
  </si>
  <si>
    <t>10</t>
  </si>
  <si>
    <t>48</t>
  </si>
  <si>
    <t>23</t>
  </si>
  <si>
    <t>43</t>
  </si>
  <si>
    <t>39</t>
  </si>
  <si>
    <t>47</t>
  </si>
  <si>
    <t>41</t>
  </si>
  <si>
    <t>12</t>
  </si>
  <si>
    <t>16</t>
  </si>
  <si>
    <t>13</t>
  </si>
  <si>
    <t>32</t>
  </si>
  <si>
    <t>27</t>
  </si>
  <si>
    <t>44</t>
  </si>
  <si>
    <t>4</t>
  </si>
  <si>
    <t>22</t>
  </si>
  <si>
    <t>37</t>
  </si>
  <si>
    <t>25</t>
  </si>
  <si>
    <t>38</t>
  </si>
  <si>
    <t>2</t>
  </si>
  <si>
    <t>28</t>
  </si>
  <si>
    <t>24</t>
  </si>
  <si>
    <t>46</t>
  </si>
  <si>
    <t>21</t>
  </si>
  <si>
    <t>34</t>
  </si>
  <si>
    <t>8</t>
  </si>
  <si>
    <t>26</t>
  </si>
  <si>
    <t>17</t>
  </si>
  <si>
    <t>14</t>
  </si>
  <si>
    <t>42</t>
  </si>
  <si>
    <t>6</t>
  </si>
  <si>
    <t>35</t>
  </si>
  <si>
    <t>33</t>
  </si>
  <si>
    <t>3</t>
  </si>
  <si>
    <t>30</t>
  </si>
  <si>
    <t>9</t>
  </si>
  <si>
    <t>7</t>
  </si>
  <si>
    <t>29</t>
  </si>
  <si>
    <t>5</t>
  </si>
  <si>
    <t>11</t>
  </si>
  <si>
    <t>19</t>
  </si>
  <si>
    <t>L_82_KS</t>
  </si>
  <si>
    <t>L_82_12.4</t>
  </si>
  <si>
    <t>L_82_K_12.4</t>
  </si>
  <si>
    <t>L_82_18.8</t>
  </si>
  <si>
    <t>L_82_K_18.8</t>
  </si>
  <si>
    <t>L_82_23.6</t>
  </si>
  <si>
    <t>L_82_K_23.6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</si>
</sst>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 vertical="top" wrapText="1"/>
    </xf>
    <xf numFmtId="2" fontId="0" fillId="0" borderId="0" xfId="0" applyNumberFormat="1" applyAlignment="1">
      <alignment horizontal="center" vertical="top" wrapText="1"/>
    </xf>
    <xf numFmtId="2" fontId="0" fillId="0" borderId="0" xfId="0" applyNumberFormat="1" applyFont="1"/>
    <xf numFmtId="2" fontId="1" fillId="0" borderId="0" xfId="0" applyNumberFormat="1" applyFont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0" fillId="4" borderId="0" xfId="0" applyFill="1"/>
    <xf numFmtId="164" fontId="0" fillId="4" borderId="0" xfId="0" applyNumberFormat="1" applyFill="1"/>
    <xf numFmtId="165" fontId="0" fillId="4" borderId="0" xfId="0" applyNumberFormat="1" applyFill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  <xf numFmtId="0" fontId="0" fillId="5" borderId="0" xfId="0" applyFill="1"/>
    <xf numFmtId="164" fontId="0" fillId="5" borderId="0" xfId="0" applyNumberFormat="1" applyFill="1"/>
    <xf numFmtId="165" fontId="0" fillId="5" borderId="0" xfId="0" applyNumberFormat="1" applyFill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 applyAlignment="1">
      <alignment horizontal="center"/>
    </xf>
    <xf numFmtId="0" fontId="0" fillId="6" borderId="0" xfId="0" applyNumberFormat="1" applyFill="1"/>
    <xf numFmtId="0" fontId="0" fillId="6" borderId="0" xfId="0" applyFill="1"/>
    <xf numFmtId="164" fontId="0" fillId="6" borderId="0" xfId="0" applyNumberFormat="1" applyFill="1"/>
    <xf numFmtId="165" fontId="0" fillId="6" borderId="0" xfId="0" applyNumberFormat="1" applyFill="1"/>
    <xf numFmtId="2" fontId="0" fillId="6" borderId="0" xfId="0" applyNumberFormat="1" applyFill="1"/>
    <xf numFmtId="2" fontId="0" fillId="7" borderId="0" xfId="0" applyNumberFormat="1" applyFill="1" applyAlignment="1">
      <alignment horizontal="center"/>
    </xf>
    <xf numFmtId="0" fontId="0" fillId="7" borderId="0" xfId="0" applyNumberFormat="1" applyFill="1"/>
    <xf numFmtId="0" fontId="0" fillId="7" borderId="0" xfId="0" applyFill="1"/>
    <xf numFmtId="164" fontId="0" fillId="7" borderId="0" xfId="0" applyNumberFormat="1" applyFill="1"/>
    <xf numFmtId="165" fontId="0" fillId="7" borderId="0" xfId="0" applyNumberFormat="1" applyFill="1"/>
    <xf numFmtId="2" fontId="0" fillId="7" borderId="0" xfId="0" applyNumberFormat="1" applyFill="1"/>
  </cellXfs>
  <cellStyles count="1">
    <cellStyle name="Обычный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topLeftCell="A73" zoomScale="80" zoomScaleNormal="80" workbookViewId="0">
      <selection activeCell="K85" sqref="K85"/>
    </sheetView>
  </sheetViews>
  <sheetFormatPr defaultRowHeight="15" x14ac:dyDescent="0.25"/>
  <cols>
    <col min="2" max="2" width="14.7109375" customWidth="1"/>
    <col min="11" max="11" width="11.7109375" customWidth="1"/>
  </cols>
  <sheetData>
    <row r="1" spans="1:14" ht="27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s="24" customFormat="1" x14ac:dyDescent="0.25">
      <c r="B2" s="7" t="s">
        <v>14</v>
      </c>
      <c r="C2" s="11">
        <v>6</v>
      </c>
      <c r="D2" s="11">
        <v>6</v>
      </c>
      <c r="E2" s="7" t="s">
        <v>63</v>
      </c>
      <c r="F2" s="24" t="s">
        <v>16</v>
      </c>
      <c r="G2" s="24" t="s">
        <v>15</v>
      </c>
      <c r="H2" s="25">
        <v>25.131000518798828</v>
      </c>
      <c r="I2" s="26">
        <f>AVERAGE(H2:H3)</f>
        <v>25.156000137329102</v>
      </c>
      <c r="J2" s="26">
        <f>_xlfn.STDEV.S(H2:H3)</f>
        <v>3.5354799579666439E-2</v>
      </c>
      <c r="K2" s="27">
        <f>AVERAGE(I2:I15)</f>
        <v>24.545928273882186</v>
      </c>
      <c r="L2" s="27">
        <f>_xlfn.STDEV.S(I2:I15)</f>
        <v>0.67703589498057215</v>
      </c>
      <c r="M2" s="26">
        <f>(I2-K$2)/L$2*SQRT(7/6)</f>
        <v>0.97329097410888898</v>
      </c>
      <c r="N2" s="25">
        <f>2^(MIN(I$3:I$95)-I2)</f>
        <v>0.32919180189017805</v>
      </c>
    </row>
    <row r="3" spans="1:14" s="24" customFormat="1" x14ac:dyDescent="0.25">
      <c r="B3" s="7" t="s">
        <v>14</v>
      </c>
      <c r="C3" s="11">
        <v>6</v>
      </c>
      <c r="D3" s="11">
        <v>6</v>
      </c>
      <c r="E3" s="7" t="s">
        <v>63</v>
      </c>
      <c r="F3" s="24" t="s">
        <v>16</v>
      </c>
      <c r="G3" s="24" t="s">
        <v>15</v>
      </c>
      <c r="H3" s="25">
        <v>25.180999755859375</v>
      </c>
    </row>
    <row r="4" spans="1:14" s="24" customFormat="1" x14ac:dyDescent="0.25">
      <c r="B4" s="7" t="s">
        <v>14</v>
      </c>
      <c r="C4" s="11">
        <v>6</v>
      </c>
      <c r="D4" s="11">
        <v>6</v>
      </c>
      <c r="E4" s="7" t="s">
        <v>63</v>
      </c>
      <c r="F4" s="24" t="s">
        <v>41</v>
      </c>
      <c r="G4" s="24" t="s">
        <v>15</v>
      </c>
      <c r="H4" s="25">
        <v>23.566999435424805</v>
      </c>
      <c r="I4" s="26">
        <f>AVERAGE(H4:H5)</f>
        <v>23.601499557495117</v>
      </c>
      <c r="J4" s="26">
        <f>_xlfn.STDEV.S(H4:H5)</f>
        <v>4.8790540535363282E-2</v>
      </c>
      <c r="M4" s="26">
        <f t="shared" ref="M4" si="0">(I4-K$2)/L$2*SQRT(7/6)</f>
        <v>-1.5067142092986583</v>
      </c>
      <c r="N4" s="25">
        <f t="shared" ref="N4:N35" si="1">2^(MIN(I$3:I$95)-I4)</f>
        <v>0.96694175354422085</v>
      </c>
    </row>
    <row r="5" spans="1:14" s="24" customFormat="1" x14ac:dyDescent="0.25">
      <c r="B5" s="7" t="s">
        <v>14</v>
      </c>
      <c r="C5" s="11">
        <v>6</v>
      </c>
      <c r="D5" s="11">
        <v>6</v>
      </c>
      <c r="E5" s="7" t="s">
        <v>63</v>
      </c>
      <c r="F5" s="24" t="s">
        <v>41</v>
      </c>
      <c r="G5" s="24" t="s">
        <v>15</v>
      </c>
      <c r="H5" s="25">
        <v>23.63599967956543</v>
      </c>
    </row>
    <row r="6" spans="1:14" s="24" customFormat="1" x14ac:dyDescent="0.25">
      <c r="B6" s="7" t="s">
        <v>14</v>
      </c>
      <c r="C6" s="11">
        <v>6</v>
      </c>
      <c r="D6" s="11">
        <v>6</v>
      </c>
      <c r="E6" s="7" t="s">
        <v>63</v>
      </c>
      <c r="F6" s="24" t="s">
        <v>55</v>
      </c>
      <c r="G6" s="24" t="s">
        <v>15</v>
      </c>
      <c r="H6" s="25">
        <v>24.216999053955078</v>
      </c>
      <c r="I6" s="26">
        <f>AVERAGE(H6:H7)</f>
        <v>24.228999137878418</v>
      </c>
      <c r="J6" s="26">
        <f>_xlfn.STDEV.S(H6:H7)</f>
        <v>1.6970681434002547E-2</v>
      </c>
      <c r="M6" s="26">
        <f t="shared" ref="M6" si="2">(I6-K$2)/L$2*SQRT(7/6)</f>
        <v>-0.50561956055761748</v>
      </c>
      <c r="N6" s="25">
        <f t="shared" ref="N6:N37" si="3">2^(MIN(I$3:I$95)-I6)</f>
        <v>0.625898798635804</v>
      </c>
    </row>
    <row r="7" spans="1:14" s="24" customFormat="1" x14ac:dyDescent="0.25">
      <c r="B7" s="7" t="s">
        <v>14</v>
      </c>
      <c r="C7" s="11">
        <v>6</v>
      </c>
      <c r="D7" s="11">
        <v>6</v>
      </c>
      <c r="E7" s="7" t="s">
        <v>63</v>
      </c>
      <c r="F7" s="24" t="s">
        <v>55</v>
      </c>
      <c r="G7" s="24" t="s">
        <v>15</v>
      </c>
      <c r="H7" s="25">
        <v>24.240999221801758</v>
      </c>
    </row>
    <row r="8" spans="1:14" s="24" customFormat="1" x14ac:dyDescent="0.25">
      <c r="B8" s="7" t="s">
        <v>14</v>
      </c>
      <c r="C8" s="11">
        <v>6</v>
      </c>
      <c r="D8" s="11">
        <v>6</v>
      </c>
      <c r="E8" s="7" t="s">
        <v>63</v>
      </c>
      <c r="F8" s="24" t="s">
        <v>36</v>
      </c>
      <c r="G8" s="24" t="s">
        <v>15</v>
      </c>
      <c r="H8" s="25">
        <v>24.354000091552734</v>
      </c>
      <c r="I8" s="26">
        <f>AVERAGE(H8:H9)</f>
        <v>24.329500198364258</v>
      </c>
      <c r="J8" s="26">
        <f>_xlfn.STDEV.S(H8:H9)</f>
        <v>3.4648081223835767E-2</v>
      </c>
      <c r="M8" s="26">
        <f t="shared" ref="M8" si="4">(I8-K$2)/L$2*SQRT(7/6)</f>
        <v>-0.34528308067707825</v>
      </c>
      <c r="N8" s="25">
        <f t="shared" ref="N8:N39" si="5">2^(MIN(I$3:I$95)-I8)</f>
        <v>0.5837814409257962</v>
      </c>
    </row>
    <row r="9" spans="1:14" s="24" customFormat="1" x14ac:dyDescent="0.25">
      <c r="B9" s="7" t="s">
        <v>14</v>
      </c>
      <c r="C9" s="11">
        <v>6</v>
      </c>
      <c r="D9" s="11">
        <v>6</v>
      </c>
      <c r="E9" s="7" t="s">
        <v>63</v>
      </c>
      <c r="F9" s="24" t="s">
        <v>36</v>
      </c>
      <c r="G9" s="24" t="s">
        <v>15</v>
      </c>
      <c r="H9" s="25">
        <v>24.305000305175781</v>
      </c>
    </row>
    <row r="10" spans="1:14" s="24" customFormat="1" x14ac:dyDescent="0.25">
      <c r="B10" s="7" t="s">
        <v>14</v>
      </c>
      <c r="C10" s="11">
        <v>6</v>
      </c>
      <c r="D10" s="11">
        <v>6</v>
      </c>
      <c r="E10" s="7" t="s">
        <v>63</v>
      </c>
      <c r="F10" s="24" t="s">
        <v>60</v>
      </c>
      <c r="G10" s="24" t="s">
        <v>15</v>
      </c>
      <c r="H10" s="25">
        <v>25.649999618530273</v>
      </c>
      <c r="I10" s="26">
        <f>AVERAGE(H10:H11)</f>
        <v>25.672499656677246</v>
      </c>
      <c r="J10" s="26">
        <f>_xlfn.STDEV.S(H10:H11)</f>
        <v>3.1819859101360731E-2</v>
      </c>
      <c r="M10" s="26">
        <f t="shared" ref="M10" si="6">(I10-K$2)/L$2*SQRT(7/6)</f>
        <v>1.7972993417015877</v>
      </c>
      <c r="N10" s="25">
        <f t="shared" ref="N10:N41" si="7">2^(MIN(I$3:I$95)-I10)</f>
        <v>0.23012678122377722</v>
      </c>
    </row>
    <row r="11" spans="1:14" s="24" customFormat="1" x14ac:dyDescent="0.25">
      <c r="B11" s="7" t="s">
        <v>14</v>
      </c>
      <c r="C11" s="11">
        <v>6</v>
      </c>
      <c r="D11" s="11">
        <v>6</v>
      </c>
      <c r="E11" s="7" t="s">
        <v>63</v>
      </c>
      <c r="F11" s="24" t="s">
        <v>60</v>
      </c>
      <c r="G11" s="24" t="s">
        <v>15</v>
      </c>
      <c r="H11" s="25">
        <v>25.694999694824219</v>
      </c>
    </row>
    <row r="12" spans="1:14" s="24" customFormat="1" x14ac:dyDescent="0.25">
      <c r="B12" s="7" t="s">
        <v>14</v>
      </c>
      <c r="C12" s="11">
        <v>6</v>
      </c>
      <c r="D12" s="11">
        <v>6</v>
      </c>
      <c r="E12" s="7" t="s">
        <v>63</v>
      </c>
      <c r="F12" s="24" t="s">
        <v>52</v>
      </c>
      <c r="G12" s="24" t="s">
        <v>15</v>
      </c>
      <c r="H12" s="25">
        <v>24.556999206542969</v>
      </c>
      <c r="I12" s="26">
        <f>AVERAGE(H12:H13)</f>
        <v>24.550999641418457</v>
      </c>
      <c r="J12" s="26">
        <f>_xlfn.STDEV.S(H12:H13)</f>
        <v>8.4846663674250991E-3</v>
      </c>
      <c r="M12" s="26">
        <f t="shared" ref="M12" si="8">(I12-K$2)/L$2*SQRT(7/6)</f>
        <v>8.0907128244748095E-3</v>
      </c>
      <c r="N12" s="25">
        <f t="shared" ref="N12:N43" si="9">2^(MIN(I$3:I$95)-I12)</f>
        <v>0.50069390852411078</v>
      </c>
    </row>
    <row r="13" spans="1:14" s="24" customFormat="1" x14ac:dyDescent="0.25">
      <c r="B13" s="7" t="s">
        <v>14</v>
      </c>
      <c r="C13" s="11">
        <v>6</v>
      </c>
      <c r="D13" s="11">
        <v>6</v>
      </c>
      <c r="E13" s="7" t="s">
        <v>63</v>
      </c>
      <c r="F13" s="24" t="s">
        <v>52</v>
      </c>
      <c r="G13" s="24" t="s">
        <v>15</v>
      </c>
      <c r="H13" s="25">
        <v>24.545000076293945</v>
      </c>
    </row>
    <row r="14" spans="1:14" s="24" customFormat="1" x14ac:dyDescent="0.25">
      <c r="B14" s="7" t="s">
        <v>14</v>
      </c>
      <c r="C14" s="11">
        <v>6</v>
      </c>
      <c r="D14" s="11">
        <v>6</v>
      </c>
      <c r="E14" s="7" t="s">
        <v>63</v>
      </c>
      <c r="F14" s="24" t="s">
        <v>58</v>
      </c>
      <c r="G14" s="24" t="s">
        <v>15</v>
      </c>
      <c r="H14" s="25">
        <v>24.257999420166016</v>
      </c>
      <c r="I14" s="26">
        <f>AVERAGE(H14:H15)</f>
        <v>24.281999588012695</v>
      </c>
      <c r="J14" s="26">
        <f>_xlfn.STDEV.S(H14:H15)</f>
        <v>3.3941362868005094E-2</v>
      </c>
      <c r="M14" s="26">
        <f t="shared" ref="M14" si="10">(I14-K$2)/L$2*SQRT(7/6)</f>
        <v>-0.42106417810161445</v>
      </c>
      <c r="N14" s="25">
        <f t="shared" ref="N14:N45" si="11">2^(MIN(I$3:I$95)-I14)</f>
        <v>0.6033223203919027</v>
      </c>
    </row>
    <row r="15" spans="1:14" s="24" customFormat="1" x14ac:dyDescent="0.25">
      <c r="B15" s="7" t="s">
        <v>14</v>
      </c>
      <c r="C15" s="11">
        <v>6</v>
      </c>
      <c r="D15" s="11">
        <v>6</v>
      </c>
      <c r="E15" s="7" t="s">
        <v>63</v>
      </c>
      <c r="F15" s="24" t="s">
        <v>58</v>
      </c>
      <c r="G15" s="24" t="s">
        <v>15</v>
      </c>
      <c r="H15" s="25">
        <v>24.305999755859375</v>
      </c>
    </row>
    <row r="16" spans="1:14" s="21" customFormat="1" x14ac:dyDescent="0.25">
      <c r="B16" s="10" t="s">
        <v>14</v>
      </c>
      <c r="C16" s="14">
        <v>12.4</v>
      </c>
      <c r="D16" s="14">
        <v>12.4</v>
      </c>
      <c r="E16" s="10" t="s">
        <v>64</v>
      </c>
      <c r="F16" s="21" t="s">
        <v>47</v>
      </c>
      <c r="G16" s="21" t="s">
        <v>15</v>
      </c>
      <c r="H16" s="22">
        <v>23.965999603271484</v>
      </c>
      <c r="I16" s="23">
        <f>AVERAGE(H16:H17)</f>
        <v>23.983499526977539</v>
      </c>
      <c r="J16" s="23">
        <f>_xlfn.STDEV.S(H16:H17)</f>
        <v>2.4748629445596977E-2</v>
      </c>
      <c r="K16" s="30">
        <f>AVERAGE(I16:I29)</f>
        <v>24.33414282117571</v>
      </c>
      <c r="L16" s="30">
        <f>_xlfn.STDEV.S(I16:I29)</f>
        <v>0.42991627154191914</v>
      </c>
      <c r="M16" s="23">
        <f>(I16-K$16)/L$16*SQRT(7/6)</f>
        <v>-0.88095768787090312</v>
      </c>
      <c r="N16" s="22">
        <f>2^(MIN(I$3:I$96)-I16)</f>
        <v>0.74200505635188352</v>
      </c>
    </row>
    <row r="17" spans="2:14" s="21" customFormat="1" x14ac:dyDescent="0.25">
      <c r="B17" s="10" t="s">
        <v>14</v>
      </c>
      <c r="C17" s="14">
        <v>12.4</v>
      </c>
      <c r="D17" s="14">
        <v>12.4</v>
      </c>
      <c r="E17" s="10" t="s">
        <v>64</v>
      </c>
      <c r="F17" s="21" t="s">
        <v>47</v>
      </c>
      <c r="G17" s="21" t="s">
        <v>15</v>
      </c>
      <c r="H17" s="22">
        <v>24.000999450683594</v>
      </c>
    </row>
    <row r="18" spans="2:14" s="21" customFormat="1" x14ac:dyDescent="0.25">
      <c r="B18" s="10" t="s">
        <v>14</v>
      </c>
      <c r="C18" s="14">
        <v>12.4</v>
      </c>
      <c r="D18" s="14">
        <v>12.4</v>
      </c>
      <c r="E18" s="10" t="s">
        <v>64</v>
      </c>
      <c r="F18" s="21" t="s">
        <v>57</v>
      </c>
      <c r="G18" s="21" t="s">
        <v>15</v>
      </c>
      <c r="H18" s="22">
        <v>25.080999374389648</v>
      </c>
      <c r="I18" s="23">
        <f>AVERAGE(H18:H19)</f>
        <v>25.147500038146973</v>
      </c>
      <c r="J18" s="23">
        <f>_xlfn.STDEV.S(H18:H19)</f>
        <v>9.4046140592420849E-2</v>
      </c>
      <c r="M18" s="23">
        <f t="shared" ref="M18" si="12">(I18-K$16)/L$16*SQRT(7/6)</f>
        <v>2.0434820945731698</v>
      </c>
      <c r="N18" s="22">
        <f t="shared" ref="N18:N49" si="13">2^(MIN(I$3:I$95)-I18)</f>
        <v>0.33113706560518852</v>
      </c>
    </row>
    <row r="19" spans="2:14" s="21" customFormat="1" x14ac:dyDescent="0.25">
      <c r="B19" s="10" t="s">
        <v>14</v>
      </c>
      <c r="C19" s="14">
        <v>12.4</v>
      </c>
      <c r="D19" s="14">
        <v>12.4</v>
      </c>
      <c r="E19" s="10" t="s">
        <v>64</v>
      </c>
      <c r="F19" s="21" t="s">
        <v>57</v>
      </c>
      <c r="G19" s="21" t="s">
        <v>15</v>
      </c>
      <c r="H19" s="22">
        <v>25.214000701904297</v>
      </c>
    </row>
    <row r="20" spans="2:14" s="21" customFormat="1" x14ac:dyDescent="0.25">
      <c r="B20" s="10" t="s">
        <v>14</v>
      </c>
      <c r="C20" s="14">
        <v>12.4</v>
      </c>
      <c r="D20" s="14">
        <v>12.4</v>
      </c>
      <c r="E20" s="10" t="s">
        <v>64</v>
      </c>
      <c r="F20" s="21" t="s">
        <v>23</v>
      </c>
      <c r="G20" s="21" t="s">
        <v>15</v>
      </c>
      <c r="H20" s="22">
        <v>24.231000900268555</v>
      </c>
      <c r="I20" s="23">
        <f>AVERAGE(H20:H21)</f>
        <v>24.30150032043457</v>
      </c>
      <c r="J20" s="23">
        <f>_xlfn.STDEV.S(H20:H21)</f>
        <v>9.9701236138218574E-2</v>
      </c>
      <c r="M20" s="23">
        <f t="shared" ref="M20" si="14">(I20-K$16)/L$16*SQRT(7/6)</f>
        <v>-8.2011156223586054E-2</v>
      </c>
      <c r="N20" s="22">
        <f t="shared" ref="N20:N51" si="15">2^(MIN(I$3:I$95)-I20)</f>
        <v>0.59522215418193536</v>
      </c>
    </row>
    <row r="21" spans="2:14" s="21" customFormat="1" x14ac:dyDescent="0.25">
      <c r="B21" s="10" t="s">
        <v>14</v>
      </c>
      <c r="C21" s="14">
        <v>12.4</v>
      </c>
      <c r="D21" s="14">
        <v>12.4</v>
      </c>
      <c r="E21" s="10" t="s">
        <v>64</v>
      </c>
      <c r="F21" s="21" t="s">
        <v>23</v>
      </c>
      <c r="G21" s="21" t="s">
        <v>15</v>
      </c>
      <c r="H21" s="22">
        <v>24.371999740600586</v>
      </c>
    </row>
    <row r="22" spans="2:14" s="21" customFormat="1" x14ac:dyDescent="0.25">
      <c r="B22" s="10" t="s">
        <v>14</v>
      </c>
      <c r="C22" s="14">
        <v>12.4</v>
      </c>
      <c r="D22" s="14">
        <v>12.4</v>
      </c>
      <c r="E22" s="10" t="s">
        <v>64</v>
      </c>
      <c r="F22" s="21" t="s">
        <v>61</v>
      </c>
      <c r="G22" s="21" t="s">
        <v>15</v>
      </c>
      <c r="H22" s="22">
        <v>24.552000045776367</v>
      </c>
      <c r="I22" s="23">
        <f>AVERAGE(H22:H23)</f>
        <v>24.555500030517578</v>
      </c>
      <c r="J22" s="23">
        <f>_xlfn.STDEV.S(H22:H23)</f>
        <v>4.9497258891193947E-3</v>
      </c>
      <c r="M22" s="23">
        <f t="shared" ref="M22" si="16">(I22-K$16)/L$16*SQRT(7/6)</f>
        <v>0.55613878423454577</v>
      </c>
      <c r="N22" s="22">
        <f t="shared" ref="N22:N53" si="17">2^(MIN(I$3:I$95)-I22)</f>
        <v>0.49913446147499396</v>
      </c>
    </row>
    <row r="23" spans="2:14" s="21" customFormat="1" x14ac:dyDescent="0.25">
      <c r="B23" s="10" t="s">
        <v>14</v>
      </c>
      <c r="C23" s="14">
        <v>12.4</v>
      </c>
      <c r="D23" s="14">
        <v>12.4</v>
      </c>
      <c r="E23" s="10" t="s">
        <v>64</v>
      </c>
      <c r="F23" s="21" t="s">
        <v>61</v>
      </c>
      <c r="G23" s="21" t="s">
        <v>15</v>
      </c>
      <c r="H23" s="22">
        <v>24.559000015258789</v>
      </c>
    </row>
    <row r="24" spans="2:14" s="21" customFormat="1" x14ac:dyDescent="0.25">
      <c r="B24" s="10" t="s">
        <v>14</v>
      </c>
      <c r="C24" s="14">
        <v>12.4</v>
      </c>
      <c r="D24" s="14">
        <v>12.4</v>
      </c>
      <c r="E24" s="10" t="s">
        <v>64</v>
      </c>
      <c r="F24" s="21" t="s">
        <v>30</v>
      </c>
      <c r="G24" s="21" t="s">
        <v>15</v>
      </c>
      <c r="H24" s="22">
        <v>24.145000457763672</v>
      </c>
      <c r="I24" s="23">
        <f>AVERAGE(H24:H25)</f>
        <v>24.131999969482422</v>
      </c>
      <c r="J24" s="23">
        <f>_xlfn.STDEV.S(H24:H25)</f>
        <v>1.8385466844816237E-2</v>
      </c>
      <c r="M24" s="23">
        <f t="shared" ref="M24" si="18">(I24-K$16)/L$16*SQRT(7/6)</f>
        <v>-0.50786455122311891</v>
      </c>
      <c r="N24" s="22">
        <f t="shared" ref="N24:N55" si="19">2^(MIN(I$3:I$95)-I24)</f>
        <v>0.6694278515174259</v>
      </c>
    </row>
    <row r="25" spans="2:14" s="21" customFormat="1" x14ac:dyDescent="0.25">
      <c r="B25" s="10" t="s">
        <v>14</v>
      </c>
      <c r="C25" s="14">
        <v>12.4</v>
      </c>
      <c r="D25" s="14">
        <v>12.4</v>
      </c>
      <c r="E25" s="10" t="s">
        <v>64</v>
      </c>
      <c r="F25" s="21" t="s">
        <v>30</v>
      </c>
      <c r="G25" s="21" t="s">
        <v>15</v>
      </c>
      <c r="H25" s="22">
        <v>24.118999481201172</v>
      </c>
    </row>
    <row r="26" spans="2:14" s="21" customFormat="1" x14ac:dyDescent="0.25">
      <c r="B26" s="10" t="s">
        <v>14</v>
      </c>
      <c r="C26" s="14">
        <v>12.4</v>
      </c>
      <c r="D26" s="14">
        <v>12.4</v>
      </c>
      <c r="E26" s="10" t="s">
        <v>64</v>
      </c>
      <c r="F26" s="21" t="s">
        <v>32</v>
      </c>
      <c r="G26" s="21" t="s">
        <v>15</v>
      </c>
      <c r="H26" s="22">
        <v>24.323999404907227</v>
      </c>
      <c r="I26" s="23">
        <f>AVERAGE(H26:H27)</f>
        <v>24.366999626159668</v>
      </c>
      <c r="J26" s="23">
        <f>_xlfn.STDEV.S(H26:H27)</f>
        <v>6.0811496080246434E-2</v>
      </c>
      <c r="M26" s="23">
        <f t="shared" ref="M26" si="20">(I26-K$16)/L$16*SQRT(7/6)</f>
        <v>8.2549575105045042E-2</v>
      </c>
      <c r="N26" s="22">
        <f t="shared" ref="N26:N57" si="21">2^(MIN(I$3:I$95)-I26)</f>
        <v>0.56880293879981136</v>
      </c>
    </row>
    <row r="27" spans="2:14" s="21" customFormat="1" x14ac:dyDescent="0.25">
      <c r="B27" s="10" t="s">
        <v>14</v>
      </c>
      <c r="C27" s="14">
        <v>12.4</v>
      </c>
      <c r="D27" s="14">
        <v>12.4</v>
      </c>
      <c r="E27" s="10" t="s">
        <v>64</v>
      </c>
      <c r="F27" s="21" t="s">
        <v>32</v>
      </c>
      <c r="G27" s="21" t="s">
        <v>15</v>
      </c>
      <c r="H27" s="22">
        <v>24.409999847412109</v>
      </c>
    </row>
    <row r="28" spans="2:14" s="21" customFormat="1" x14ac:dyDescent="0.25">
      <c r="B28" s="10" t="s">
        <v>14</v>
      </c>
      <c r="C28" s="14">
        <v>12.4</v>
      </c>
      <c r="D28" s="14">
        <v>12.4</v>
      </c>
      <c r="E28" s="10" t="s">
        <v>64</v>
      </c>
      <c r="F28" s="21" t="s">
        <v>50</v>
      </c>
      <c r="G28" s="21" t="s">
        <v>15</v>
      </c>
      <c r="H28" s="22">
        <v>23.791000366210938</v>
      </c>
      <c r="I28" s="23">
        <f>AVERAGE(H28:H29)</f>
        <v>23.85200023651123</v>
      </c>
      <c r="J28" s="23">
        <f>_xlfn.STDEV.S(H28:H29)</f>
        <v>8.6266843881674077E-2</v>
      </c>
      <c r="M28" s="23">
        <f t="shared" ref="M28" si="22">(I28-K$16)/L$16*SQRT(7/6)</f>
        <v>-1.2113370585951346</v>
      </c>
      <c r="N28" s="22">
        <f t="shared" ref="N28:N59" si="23">2^(MIN(I$3:I$95)-I28)</f>
        <v>0.81281572233973354</v>
      </c>
    </row>
    <row r="29" spans="2:14" s="21" customFormat="1" x14ac:dyDescent="0.25">
      <c r="B29" s="10" t="s">
        <v>14</v>
      </c>
      <c r="C29" s="14">
        <v>12.4</v>
      </c>
      <c r="D29" s="14">
        <v>12.4</v>
      </c>
      <c r="E29" s="10" t="s">
        <v>64</v>
      </c>
      <c r="F29" s="21" t="s">
        <v>50</v>
      </c>
      <c r="G29" s="21" t="s">
        <v>15</v>
      </c>
      <c r="H29" s="22">
        <v>23.913000106811523</v>
      </c>
    </row>
    <row r="30" spans="2:14" s="18" customFormat="1" x14ac:dyDescent="0.25">
      <c r="B30" s="8" t="s">
        <v>14</v>
      </c>
      <c r="C30" s="12">
        <v>6</v>
      </c>
      <c r="D30" s="12">
        <v>12.4</v>
      </c>
      <c r="E30" s="8" t="s">
        <v>65</v>
      </c>
      <c r="F30" s="18" t="s">
        <v>21</v>
      </c>
      <c r="G30" s="18" t="s">
        <v>15</v>
      </c>
      <c r="H30" s="19">
        <v>24.492000579833984</v>
      </c>
      <c r="I30" s="20">
        <f>AVERAGE(H30:H31)</f>
        <v>24.558500289916992</v>
      </c>
      <c r="J30" s="20">
        <f>_xlfn.STDEV.S(H30:H31)</f>
        <v>9.4044791893268503E-2</v>
      </c>
      <c r="K30" s="28">
        <f>AVERAGE(I30:I41)</f>
        <v>24.448083559672039</v>
      </c>
      <c r="L30" s="28">
        <f>_xlfn.STDEV.S(I30:I41)</f>
        <v>0.64118041049934316</v>
      </c>
      <c r="M30" s="20">
        <f>(I30-K$30)/L$30*SQRT(6/5)</f>
        <v>0.18864498319287243</v>
      </c>
      <c r="N30" s="19">
        <f>2^(MIN(I$3:I$96)-I30)</f>
        <v>0.49809752938232654</v>
      </c>
    </row>
    <row r="31" spans="2:14" s="18" customFormat="1" x14ac:dyDescent="0.25">
      <c r="B31" s="8" t="s">
        <v>14</v>
      </c>
      <c r="C31" s="12">
        <v>6</v>
      </c>
      <c r="D31" s="12">
        <v>12.4</v>
      </c>
      <c r="E31" s="8" t="s">
        <v>65</v>
      </c>
      <c r="F31" s="18" t="s">
        <v>21</v>
      </c>
      <c r="G31" s="18" t="s">
        <v>15</v>
      </c>
      <c r="H31" s="19">
        <v>24.625</v>
      </c>
    </row>
    <row r="32" spans="2:14" s="18" customFormat="1" x14ac:dyDescent="0.25">
      <c r="B32" s="8" t="s">
        <v>14</v>
      </c>
      <c r="C32" s="12">
        <v>6</v>
      </c>
      <c r="D32" s="12">
        <v>12.4</v>
      </c>
      <c r="E32" s="8" t="s">
        <v>65</v>
      </c>
      <c r="F32" s="18" t="s">
        <v>31</v>
      </c>
      <c r="G32" s="18" t="s">
        <v>15</v>
      </c>
      <c r="H32" s="19">
        <v>25.506000518798828</v>
      </c>
      <c r="I32" s="20">
        <f>AVERAGE(H32:H33)</f>
        <v>25.627500534057617</v>
      </c>
      <c r="J32" s="20">
        <f>_xlfn.STDEV.S(H32:H33)</f>
        <v>0.17182696940751749</v>
      </c>
      <c r="M32" s="20">
        <f t="shared" ref="M32" si="24">(I32-K$30)/L$30*SQRT(6/5)</f>
        <v>2.0150125331258404</v>
      </c>
      <c r="N32" s="19">
        <f t="shared" ref="N32:N63" si="25">2^(MIN(I$3:I$95)-I32)</f>
        <v>0.23741778490877929</v>
      </c>
    </row>
    <row r="33" spans="2:14" s="18" customFormat="1" x14ac:dyDescent="0.25">
      <c r="B33" s="8" t="s">
        <v>14</v>
      </c>
      <c r="C33" s="12">
        <v>6</v>
      </c>
      <c r="D33" s="12">
        <v>12.4</v>
      </c>
      <c r="E33" s="8" t="s">
        <v>65</v>
      </c>
      <c r="F33" s="18" t="s">
        <v>31</v>
      </c>
      <c r="G33" s="18" t="s">
        <v>15</v>
      </c>
      <c r="H33" s="19">
        <v>25.749000549316406</v>
      </c>
    </row>
    <row r="34" spans="2:14" s="18" customFormat="1" x14ac:dyDescent="0.25">
      <c r="B34" s="8" t="s">
        <v>14</v>
      </c>
      <c r="C34" s="12">
        <v>6</v>
      </c>
      <c r="D34" s="12">
        <v>12.4</v>
      </c>
      <c r="E34" s="8" t="s">
        <v>65</v>
      </c>
      <c r="F34" s="18" t="s">
        <v>49</v>
      </c>
      <c r="G34" s="18" t="s">
        <v>15</v>
      </c>
      <c r="H34" s="19">
        <v>23.725000381469727</v>
      </c>
      <c r="I34" s="20">
        <f>AVERAGE(H34:H35)</f>
        <v>23.814499855041504</v>
      </c>
      <c r="J34" s="20">
        <f>_xlfn.STDEV.S(H34:H35)</f>
        <v>0.1265713693504599</v>
      </c>
      <c r="M34" s="20">
        <f t="shared" ref="M34" si="26">(I34-K$30)/L$30*SQRT(6/5)</f>
        <v>-1.082466280663732</v>
      </c>
      <c r="N34" s="19">
        <f t="shared" ref="N34:N65" si="27">2^(MIN(I$3:I$95)-I34)</f>
        <v>0.83422045649466081</v>
      </c>
    </row>
    <row r="35" spans="2:14" s="18" customFormat="1" x14ac:dyDescent="0.25">
      <c r="B35" s="8" t="s">
        <v>14</v>
      </c>
      <c r="C35" s="12">
        <v>6</v>
      </c>
      <c r="D35" s="12">
        <v>12.4</v>
      </c>
      <c r="E35" s="8" t="s">
        <v>65</v>
      </c>
      <c r="F35" s="18" t="s">
        <v>49</v>
      </c>
      <c r="G35" s="18" t="s">
        <v>15</v>
      </c>
      <c r="H35" s="19">
        <v>23.903999328613281</v>
      </c>
    </row>
    <row r="36" spans="2:14" s="18" customFormat="1" x14ac:dyDescent="0.25">
      <c r="B36" s="8" t="s">
        <v>14</v>
      </c>
      <c r="C36" s="12">
        <v>6</v>
      </c>
      <c r="D36" s="12">
        <v>12.4</v>
      </c>
      <c r="E36" s="8" t="s">
        <v>65</v>
      </c>
      <c r="F36" s="18" t="s">
        <v>62</v>
      </c>
      <c r="G36" s="18" t="s">
        <v>15</v>
      </c>
      <c r="H36" s="19">
        <v>24.211000442504883</v>
      </c>
      <c r="I36" s="20">
        <f>AVERAGE(H36:H37)</f>
        <v>24.270000457763672</v>
      </c>
      <c r="J36" s="20">
        <f>_xlfn.STDEV.S(H36:H37)</f>
        <v>8.3438621759199041E-2</v>
      </c>
      <c r="M36" s="20">
        <f t="shared" ref="M36" si="28">(I36-K$30)/L$30*SQRT(6/5)</f>
        <v>-0.30425175326158488</v>
      </c>
      <c r="N36" s="19">
        <f t="shared" ref="N36:N67" si="29">2^(MIN(I$3:I$95)-I36)</f>
        <v>0.60836117609984153</v>
      </c>
    </row>
    <row r="37" spans="2:14" s="18" customFormat="1" x14ac:dyDescent="0.25">
      <c r="B37" s="8" t="s">
        <v>14</v>
      </c>
      <c r="C37" s="12">
        <v>6</v>
      </c>
      <c r="D37" s="12">
        <v>12.4</v>
      </c>
      <c r="E37" s="8" t="s">
        <v>65</v>
      </c>
      <c r="F37" s="18" t="s">
        <v>62</v>
      </c>
      <c r="G37" s="18" t="s">
        <v>15</v>
      </c>
      <c r="H37" s="19">
        <v>24.329000473022461</v>
      </c>
    </row>
    <row r="38" spans="2:14" s="18" customFormat="1" x14ac:dyDescent="0.25">
      <c r="B38" s="8" t="s">
        <v>14</v>
      </c>
      <c r="C38" s="12">
        <v>6</v>
      </c>
      <c r="D38" s="12">
        <v>12.4</v>
      </c>
      <c r="E38" s="8" t="s">
        <v>65</v>
      </c>
      <c r="F38" s="18" t="s">
        <v>20</v>
      </c>
      <c r="G38" s="18" t="s">
        <v>15</v>
      </c>
      <c r="H38" s="19">
        <v>24.496999740600586</v>
      </c>
      <c r="I38" s="20">
        <f>AVERAGE(H38:H39)</f>
        <v>24.437999725341797</v>
      </c>
      <c r="J38" s="20">
        <f>_xlfn.STDEV.S(H38:H39)</f>
        <v>8.3438621759199041E-2</v>
      </c>
      <c r="M38" s="20">
        <f t="shared" ref="M38" si="30">(I38-K$30)/L$30*SQRT(6/5)</f>
        <v>-1.7228048263412246E-2</v>
      </c>
      <c r="N38" s="19">
        <f t="shared" ref="N38:N69" si="31">2^(MIN(I$3:I$95)-I38)</f>
        <v>0.54148779479979081</v>
      </c>
    </row>
    <row r="39" spans="2:14" s="18" customFormat="1" x14ac:dyDescent="0.25">
      <c r="B39" s="8" t="s">
        <v>14</v>
      </c>
      <c r="C39" s="12">
        <v>6</v>
      </c>
      <c r="D39" s="12">
        <v>12.4</v>
      </c>
      <c r="E39" s="8" t="s">
        <v>65</v>
      </c>
      <c r="F39" s="18" t="s">
        <v>20</v>
      </c>
      <c r="G39" s="18" t="s">
        <v>15</v>
      </c>
      <c r="H39" s="19">
        <v>24.378999710083008</v>
      </c>
    </row>
    <row r="40" spans="2:14" s="18" customFormat="1" x14ac:dyDescent="0.25">
      <c r="B40" s="8" t="s">
        <v>14</v>
      </c>
      <c r="C40" s="12">
        <v>6</v>
      </c>
      <c r="D40" s="12">
        <v>12.4</v>
      </c>
      <c r="E40" s="8" t="s">
        <v>65</v>
      </c>
      <c r="F40" s="18" t="s">
        <v>45</v>
      </c>
      <c r="G40" s="18" t="s">
        <v>15</v>
      </c>
      <c r="H40" s="19">
        <v>23.978000640869141</v>
      </c>
      <c r="I40" s="20">
        <f>AVERAGE(H40:H41)</f>
        <v>23.980000495910645</v>
      </c>
      <c r="J40" s="20">
        <f>_xlfn.STDEV.S(H40:H41)</f>
        <v>2.8282221224750332E-3</v>
      </c>
      <c r="M40" s="20">
        <f t="shared" ref="M40" si="32">(I40-K$30)/L$30*SQRT(6/5)</f>
        <v>-0.79971143412999612</v>
      </c>
      <c r="N40" s="19">
        <f t="shared" ref="N40:N71" si="33">2^(MIN(I$3:I$95)-I40)</f>
        <v>0.74380685761643928</v>
      </c>
    </row>
    <row r="41" spans="2:14" s="18" customFormat="1" x14ac:dyDescent="0.25">
      <c r="B41" s="8" t="s">
        <v>14</v>
      </c>
      <c r="C41" s="12">
        <v>6</v>
      </c>
      <c r="D41" s="12">
        <v>12.4</v>
      </c>
      <c r="E41" s="8" t="s">
        <v>65</v>
      </c>
      <c r="F41" s="18" t="s">
        <v>45</v>
      </c>
      <c r="G41" s="18" t="s">
        <v>15</v>
      </c>
      <c r="H41" s="19">
        <v>23.982000350952148</v>
      </c>
    </row>
    <row r="42" spans="2:14" s="33" customFormat="1" x14ac:dyDescent="0.25">
      <c r="B42" s="31" t="s">
        <v>14</v>
      </c>
      <c r="C42" s="32">
        <v>18.8</v>
      </c>
      <c r="D42" s="32">
        <v>18.8</v>
      </c>
      <c r="E42" s="31" t="s">
        <v>66</v>
      </c>
      <c r="F42" s="33" t="s">
        <v>37</v>
      </c>
      <c r="G42" s="33" t="s">
        <v>15</v>
      </c>
      <c r="H42" s="34">
        <v>24.016000747680664</v>
      </c>
      <c r="I42" s="35">
        <f>AVERAGE(H42:H43)</f>
        <v>24.062000274658203</v>
      </c>
      <c r="J42" s="35">
        <f>_xlfn.STDEV.S(H42:H43)</f>
        <v>6.5053154914382808E-2</v>
      </c>
      <c r="K42" s="36">
        <f>AVERAGE(I42:I55)</f>
        <v>24.597928592136928</v>
      </c>
      <c r="L42" s="36">
        <f>_xlfn.STDEV.S(I42:I55)</f>
        <v>0.39599451130723712</v>
      </c>
      <c r="M42" s="35">
        <f>(I42-K$42)/L$42*SQRT(7/6)</f>
        <v>-1.4618100164435883</v>
      </c>
      <c r="N42" s="34">
        <f>2^(MIN(I$3:I$96)-I42)</f>
        <v>0.70270943557442755</v>
      </c>
    </row>
    <row r="43" spans="2:14" s="33" customFormat="1" x14ac:dyDescent="0.25">
      <c r="B43" s="31" t="s">
        <v>14</v>
      </c>
      <c r="C43" s="32">
        <v>18.8</v>
      </c>
      <c r="D43" s="32">
        <v>18.8</v>
      </c>
      <c r="E43" s="31" t="s">
        <v>66</v>
      </c>
      <c r="F43" s="33" t="s">
        <v>37</v>
      </c>
      <c r="G43" s="33" t="s">
        <v>15</v>
      </c>
      <c r="H43" s="34">
        <v>24.107999801635742</v>
      </c>
    </row>
    <row r="44" spans="2:14" s="33" customFormat="1" x14ac:dyDescent="0.25">
      <c r="B44" s="31" t="s">
        <v>14</v>
      </c>
      <c r="C44" s="32">
        <v>18.8</v>
      </c>
      <c r="D44" s="32">
        <v>18.8</v>
      </c>
      <c r="E44" s="31" t="s">
        <v>66</v>
      </c>
      <c r="F44" s="33" t="s">
        <v>25</v>
      </c>
      <c r="G44" s="33" t="s">
        <v>15</v>
      </c>
      <c r="H44" s="34">
        <v>24.915000915527344</v>
      </c>
      <c r="I44" s="35">
        <f>AVERAGE(H44:H45)</f>
        <v>24.995500564575195</v>
      </c>
      <c r="J44" s="35">
        <f>_xlfn.STDEV.S(H44:H45)</f>
        <v>0.11384369544974608</v>
      </c>
      <c r="M44" s="35">
        <f t="shared" ref="M44" si="34">(I44-K$42)/L$42*SQRT(7/6)</f>
        <v>1.0844261678532521</v>
      </c>
      <c r="N44" s="34">
        <f t="shared" ref="N44:N75" si="35">2^(MIN(I$3:I$95)-I44)</f>
        <v>0.36792914972064389</v>
      </c>
    </row>
    <row r="45" spans="2:14" s="33" customFormat="1" x14ac:dyDescent="0.25">
      <c r="B45" s="31" t="s">
        <v>14</v>
      </c>
      <c r="C45" s="32">
        <v>18.8</v>
      </c>
      <c r="D45" s="32">
        <v>18.8</v>
      </c>
      <c r="E45" s="31" t="s">
        <v>66</v>
      </c>
      <c r="F45" s="33" t="s">
        <v>25</v>
      </c>
      <c r="G45" s="33" t="s">
        <v>15</v>
      </c>
      <c r="H45" s="34">
        <v>25.076000213623047</v>
      </c>
    </row>
    <row r="46" spans="2:14" s="33" customFormat="1" x14ac:dyDescent="0.25">
      <c r="B46" s="31" t="s">
        <v>14</v>
      </c>
      <c r="C46" s="32">
        <v>18.8</v>
      </c>
      <c r="D46" s="32">
        <v>18.8</v>
      </c>
      <c r="E46" s="31" t="s">
        <v>66</v>
      </c>
      <c r="F46" s="33" t="s">
        <v>43</v>
      </c>
      <c r="G46" s="33" t="s">
        <v>15</v>
      </c>
      <c r="H46" s="34">
        <v>24.961000442504883</v>
      </c>
      <c r="I46" s="35">
        <f>AVERAGE(H46:H47)</f>
        <v>24.967000007629395</v>
      </c>
      <c r="J46" s="35">
        <f>_xlfn.STDEV.S(H46:H47)</f>
        <v>8.4846663674250991E-3</v>
      </c>
      <c r="M46" s="35">
        <f t="shared" ref="M46" si="36">(I46-K$42)/L$42*SQRT(7/6)</f>
        <v>1.0066874138840769</v>
      </c>
      <c r="N46" s="34">
        <f t="shared" ref="N46:N77" si="37">2^(MIN(I$3:I$95)-I46)</f>
        <v>0.3752698894817354</v>
      </c>
    </row>
    <row r="47" spans="2:14" s="33" customFormat="1" x14ac:dyDescent="0.25">
      <c r="B47" s="31" t="s">
        <v>14</v>
      </c>
      <c r="C47" s="32">
        <v>18.8</v>
      </c>
      <c r="D47" s="32">
        <v>18.8</v>
      </c>
      <c r="E47" s="31" t="s">
        <v>66</v>
      </c>
      <c r="F47" s="33" t="s">
        <v>43</v>
      </c>
      <c r="G47" s="33" t="s">
        <v>15</v>
      </c>
      <c r="H47" s="34">
        <v>24.972999572753906</v>
      </c>
    </row>
    <row r="48" spans="2:14" s="33" customFormat="1" x14ac:dyDescent="0.25">
      <c r="B48" s="31" t="s">
        <v>14</v>
      </c>
      <c r="C48" s="32">
        <v>18.8</v>
      </c>
      <c r="D48" s="32">
        <v>18.8</v>
      </c>
      <c r="E48" s="31" t="s">
        <v>66</v>
      </c>
      <c r="F48" s="33" t="s">
        <v>39</v>
      </c>
      <c r="G48" s="33" t="s">
        <v>15</v>
      </c>
      <c r="H48" s="34">
        <v>24.548999786376953</v>
      </c>
      <c r="I48" s="35">
        <f>AVERAGE(H48:H49)</f>
        <v>24.531000137329102</v>
      </c>
      <c r="J48" s="35">
        <f>_xlfn.STDEV.S(H48:H49)</f>
        <v>2.5455347801427646E-2</v>
      </c>
      <c r="M48" s="35">
        <f t="shared" ref="M48" si="38">(I48-K$42)/L$42*SQRT(7/6)</f>
        <v>-0.18255554415083874</v>
      </c>
      <c r="N48" s="34">
        <f t="shared" ref="N48:N95" si="39">2^(MIN(I$3:I$95)-I48)</f>
        <v>0.50768316051057882</v>
      </c>
    </row>
    <row r="49" spans="2:14" s="33" customFormat="1" x14ac:dyDescent="0.25">
      <c r="B49" s="31" t="s">
        <v>14</v>
      </c>
      <c r="C49" s="32">
        <v>18.8</v>
      </c>
      <c r="D49" s="32">
        <v>18.8</v>
      </c>
      <c r="E49" s="31" t="s">
        <v>66</v>
      </c>
      <c r="F49" s="33" t="s">
        <v>39</v>
      </c>
      <c r="G49" s="33" t="s">
        <v>15</v>
      </c>
      <c r="H49" s="34">
        <v>24.51300048828125</v>
      </c>
    </row>
    <row r="50" spans="2:14" s="33" customFormat="1" x14ac:dyDescent="0.25">
      <c r="B50" s="31" t="s">
        <v>14</v>
      </c>
      <c r="C50" s="32">
        <v>18.8</v>
      </c>
      <c r="D50" s="32">
        <v>18.8</v>
      </c>
      <c r="E50" s="31" t="s">
        <v>66</v>
      </c>
      <c r="F50" s="33" t="s">
        <v>48</v>
      </c>
      <c r="G50" s="33" t="s">
        <v>15</v>
      </c>
      <c r="H50" s="34">
        <v>24.097000122070313</v>
      </c>
      <c r="I50" s="35">
        <f>AVERAGE(H50:H51)</f>
        <v>24.102999687194824</v>
      </c>
      <c r="J50" s="35">
        <f>_xlfn.STDEV.S(H50:H51)</f>
        <v>8.4846663674250991E-3</v>
      </c>
      <c r="M50" s="35">
        <f t="shared" ref="M50" si="40">(I50-K$42)/L$42*SQRT(7/6)</f>
        <v>-1.3499791055555574</v>
      </c>
      <c r="N50" s="34">
        <f t="shared" ref="N50:N95" si="41">2^(MIN(I$3:I$95)-I50)</f>
        <v>0.68302048957837069</v>
      </c>
    </row>
    <row r="51" spans="2:14" s="33" customFormat="1" x14ac:dyDescent="0.25">
      <c r="B51" s="31" t="s">
        <v>14</v>
      </c>
      <c r="C51" s="32">
        <v>18.8</v>
      </c>
      <c r="D51" s="32">
        <v>18.8</v>
      </c>
      <c r="E51" s="31" t="s">
        <v>66</v>
      </c>
      <c r="F51" s="33" t="s">
        <v>48</v>
      </c>
      <c r="G51" s="33" t="s">
        <v>15</v>
      </c>
      <c r="H51" s="34">
        <v>24.108999252319336</v>
      </c>
    </row>
    <row r="52" spans="2:14" s="33" customFormat="1" x14ac:dyDescent="0.25">
      <c r="B52" s="31" t="s">
        <v>14</v>
      </c>
      <c r="C52" s="32">
        <v>18.8</v>
      </c>
      <c r="D52" s="32">
        <v>18.8</v>
      </c>
      <c r="E52" s="31" t="s">
        <v>66</v>
      </c>
      <c r="F52" s="33" t="s">
        <v>34</v>
      </c>
      <c r="G52" s="33" t="s">
        <v>15</v>
      </c>
      <c r="H52" s="34">
        <v>25.027999877929687</v>
      </c>
      <c r="I52" s="35">
        <f>AVERAGE(H52:H53)</f>
        <v>24.929499626159668</v>
      </c>
      <c r="J52" s="35">
        <f>_xlfn.STDEV.S(H52:H53)</f>
        <v>0.13930039195032609</v>
      </c>
      <c r="M52" s="35">
        <f t="shared" ref="M52" si="42">(I52-K$42)/L$42*SQRT(7/6)</f>
        <v>0.90440053807427612</v>
      </c>
      <c r="N52" s="34">
        <f t="shared" ref="N52:N95" si="43">2^(MIN(I$3:I$95)-I52)</f>
        <v>0.38515226749182524</v>
      </c>
    </row>
    <row r="53" spans="2:14" s="33" customFormat="1" x14ac:dyDescent="0.25">
      <c r="B53" s="31" t="s">
        <v>14</v>
      </c>
      <c r="C53" s="32">
        <v>18.8</v>
      </c>
      <c r="D53" s="32">
        <v>18.8</v>
      </c>
      <c r="E53" s="31" t="s">
        <v>66</v>
      </c>
      <c r="F53" s="33" t="s">
        <v>34</v>
      </c>
      <c r="G53" s="33" t="s">
        <v>15</v>
      </c>
      <c r="H53" s="34">
        <v>24.830999374389648</v>
      </c>
    </row>
    <row r="54" spans="2:14" s="33" customFormat="1" x14ac:dyDescent="0.25">
      <c r="B54" s="31" t="s">
        <v>14</v>
      </c>
      <c r="C54" s="32">
        <v>18.8</v>
      </c>
      <c r="D54" s="32">
        <v>18.8</v>
      </c>
      <c r="E54" s="31" t="s">
        <v>66</v>
      </c>
      <c r="F54" s="33" t="s">
        <v>42</v>
      </c>
      <c r="G54" s="33" t="s">
        <v>15</v>
      </c>
      <c r="H54" s="34">
        <v>24.534000396728516</v>
      </c>
      <c r="I54" s="35">
        <f>AVERAGE(H54:H55)</f>
        <v>24.597499847412109</v>
      </c>
      <c r="J54" s="35">
        <f>_xlfn.STDEV.S(H54:H55)</f>
        <v>8.9801784359979778E-2</v>
      </c>
      <c r="M54" s="35">
        <f t="shared" ref="M54" si="44">(I54-K$42)/L$42*SQRT(7/6)</f>
        <v>-1.1694536616109568E-3</v>
      </c>
      <c r="N54" s="34">
        <f t="shared" ref="N54:N95" si="45">2^(MIN(I$3:I$95)-I54)</f>
        <v>0.48481310524580801</v>
      </c>
    </row>
    <row r="55" spans="2:14" s="33" customFormat="1" x14ac:dyDescent="0.25">
      <c r="B55" s="31" t="s">
        <v>14</v>
      </c>
      <c r="C55" s="32">
        <v>18.8</v>
      </c>
      <c r="D55" s="32">
        <v>18.8</v>
      </c>
      <c r="E55" s="31" t="s">
        <v>66</v>
      </c>
      <c r="F55" s="33" t="s">
        <v>42</v>
      </c>
      <c r="G55" s="33" t="s">
        <v>15</v>
      </c>
      <c r="H55" s="34">
        <v>24.660999298095703</v>
      </c>
    </row>
    <row r="56" spans="2:14" s="39" customFormat="1" x14ac:dyDescent="0.25">
      <c r="B56" s="37" t="s">
        <v>14</v>
      </c>
      <c r="C56" s="38">
        <v>6</v>
      </c>
      <c r="D56" s="38">
        <v>18.8</v>
      </c>
      <c r="E56" s="37" t="s">
        <v>67</v>
      </c>
      <c r="F56" s="39" t="s">
        <v>59</v>
      </c>
      <c r="G56" s="39" t="s">
        <v>15</v>
      </c>
      <c r="H56" s="40">
        <v>24.510000228881836</v>
      </c>
      <c r="I56" s="41">
        <f>AVERAGE(H56:H57)</f>
        <v>24.475500106811523</v>
      </c>
      <c r="J56" s="41">
        <f>_xlfn.STDEV.S(H56:H57)</f>
        <v>4.8790540535363282E-2</v>
      </c>
      <c r="K56" s="42">
        <f>AVERAGE(I56:I67)</f>
        <v>24.73691685994466</v>
      </c>
      <c r="L56" s="42">
        <f>_xlfn.STDEV.S(I56:I67)</f>
        <v>0.76556892914509078</v>
      </c>
      <c r="M56" s="41">
        <f>(I56-K$56)/L$56*SQRT(6/5)</f>
        <v>-0.37405868276465043</v>
      </c>
      <c r="N56" s="40">
        <f>2^(MIN(I$3:I$96)-I56)</f>
        <v>0.52759410254423356</v>
      </c>
    </row>
    <row r="57" spans="2:14" s="39" customFormat="1" x14ac:dyDescent="0.25">
      <c r="B57" s="37" t="s">
        <v>14</v>
      </c>
      <c r="C57" s="38">
        <v>6</v>
      </c>
      <c r="D57" s="38">
        <v>18.8</v>
      </c>
      <c r="E57" s="37" t="s">
        <v>67</v>
      </c>
      <c r="F57" s="39" t="s">
        <v>59</v>
      </c>
      <c r="G57" s="39" t="s">
        <v>15</v>
      </c>
      <c r="H57" s="40">
        <v>24.440999984741211</v>
      </c>
    </row>
    <row r="58" spans="2:14" s="39" customFormat="1" x14ac:dyDescent="0.25">
      <c r="B58" s="37" t="s">
        <v>14</v>
      </c>
      <c r="C58" s="38">
        <v>6</v>
      </c>
      <c r="D58" s="38">
        <v>18.8</v>
      </c>
      <c r="E58" s="37" t="s">
        <v>67</v>
      </c>
      <c r="F58" s="39" t="s">
        <v>56</v>
      </c>
      <c r="G58" s="39" t="s">
        <v>15</v>
      </c>
      <c r="H58" s="40">
        <v>24.825000762939453</v>
      </c>
      <c r="I58" s="41">
        <f>AVERAGE(H58:H59)</f>
        <v>24.840500831604004</v>
      </c>
      <c r="J58" s="41">
        <f>_xlfn.STDEV.S(H58:H59)</f>
        <v>2.1920407323121942E-2</v>
      </c>
      <c r="M58" s="41">
        <f t="shared" ref="M58" si="46">(I58-K$56)/L$56*SQRT(6/5)</f>
        <v>0.14821729491335156</v>
      </c>
      <c r="N58" s="40">
        <f t="shared" ref="N58:N95" si="47">2^(MIN(I$3:I$95)-I58)</f>
        <v>0.4096601934513428</v>
      </c>
    </row>
    <row r="59" spans="2:14" s="39" customFormat="1" x14ac:dyDescent="0.25">
      <c r="B59" s="37" t="s">
        <v>14</v>
      </c>
      <c r="C59" s="38">
        <v>6</v>
      </c>
      <c r="D59" s="38">
        <v>18.8</v>
      </c>
      <c r="E59" s="37" t="s">
        <v>67</v>
      </c>
      <c r="F59" s="39" t="s">
        <v>56</v>
      </c>
      <c r="G59" s="39" t="s">
        <v>15</v>
      </c>
      <c r="H59" s="40">
        <v>24.856000900268555</v>
      </c>
    </row>
    <row r="60" spans="2:14" s="39" customFormat="1" x14ac:dyDescent="0.25">
      <c r="B60" s="37" t="s">
        <v>14</v>
      </c>
      <c r="C60" s="38">
        <v>6</v>
      </c>
      <c r="D60" s="38">
        <v>18.8</v>
      </c>
      <c r="E60" s="37" t="s">
        <v>67</v>
      </c>
      <c r="F60" s="39" t="s">
        <v>17</v>
      </c>
      <c r="G60" s="39" t="s">
        <v>15</v>
      </c>
      <c r="H60" s="40">
        <v>26.208000183105469</v>
      </c>
      <c r="I60" s="41">
        <f>AVERAGE(H60:H61)</f>
        <v>26.232999801635742</v>
      </c>
      <c r="J60" s="41">
        <f>_xlfn.STDEV.S(H60:H61)</f>
        <v>3.5354799579666439E-2</v>
      </c>
      <c r="M60" s="41">
        <f t="shared" ref="M60" si="48">(I60-K$56)/L$56*SQRT(6/5)</f>
        <v>2.1407304917088439</v>
      </c>
      <c r="N60" s="40">
        <f t="shared" ref="N60:N95" si="49">2^(MIN(I$3:I$95)-I60)</f>
        <v>0.15604138875405946</v>
      </c>
    </row>
    <row r="61" spans="2:14" s="39" customFormat="1" x14ac:dyDescent="0.25">
      <c r="B61" s="37" t="s">
        <v>14</v>
      </c>
      <c r="C61" s="38">
        <v>6</v>
      </c>
      <c r="D61" s="38">
        <v>18.8</v>
      </c>
      <c r="E61" s="37" t="s">
        <v>67</v>
      </c>
      <c r="F61" s="39" t="s">
        <v>17</v>
      </c>
      <c r="G61" s="39" t="s">
        <v>15</v>
      </c>
      <c r="H61" s="40">
        <v>26.257999420166016</v>
      </c>
    </row>
    <row r="62" spans="2:14" s="39" customFormat="1" x14ac:dyDescent="0.25">
      <c r="B62" s="37" t="s">
        <v>14</v>
      </c>
      <c r="C62" s="38">
        <v>6</v>
      </c>
      <c r="D62" s="38">
        <v>18.8</v>
      </c>
      <c r="E62" s="37" t="s">
        <v>67</v>
      </c>
      <c r="F62" s="39" t="s">
        <v>33</v>
      </c>
      <c r="G62" s="39" t="s">
        <v>15</v>
      </c>
      <c r="H62" s="40">
        <v>24.174999237060547</v>
      </c>
      <c r="I62" s="41">
        <f>AVERAGE(H62:H63)</f>
        <v>24.22599983215332</v>
      </c>
      <c r="J62" s="41">
        <f>_xlfn.STDEV.S(H62:H63)</f>
        <v>7.2125733269298914E-2</v>
      </c>
      <c r="M62" s="41">
        <f t="shared" ref="M62" si="50">(I62-K$56)/L$56*SQRT(6/5)</f>
        <v>-0.73106619268707351</v>
      </c>
      <c r="N62" s="40">
        <f t="shared" ref="N62:N95" si="51">2^(MIN(I$3:I$95)-I62)</f>
        <v>0.62720137092324979</v>
      </c>
    </row>
    <row r="63" spans="2:14" s="39" customFormat="1" x14ac:dyDescent="0.25">
      <c r="B63" s="37" t="s">
        <v>14</v>
      </c>
      <c r="C63" s="38">
        <v>6</v>
      </c>
      <c r="D63" s="38">
        <v>18.8</v>
      </c>
      <c r="E63" s="37" t="s">
        <v>67</v>
      </c>
      <c r="F63" s="39" t="s">
        <v>33</v>
      </c>
      <c r="G63" s="39" t="s">
        <v>15</v>
      </c>
      <c r="H63" s="40">
        <v>24.277000427246094</v>
      </c>
    </row>
    <row r="64" spans="2:14" s="39" customFormat="1" x14ac:dyDescent="0.25">
      <c r="B64" s="37" t="s">
        <v>14</v>
      </c>
      <c r="C64" s="38">
        <v>6</v>
      </c>
      <c r="D64" s="38">
        <v>18.8</v>
      </c>
      <c r="E64" s="37" t="s">
        <v>67</v>
      </c>
      <c r="F64" s="39" t="s">
        <v>54</v>
      </c>
      <c r="G64" s="39" t="s">
        <v>15</v>
      </c>
      <c r="H64" s="40">
        <v>24.434000015258789</v>
      </c>
      <c r="I64" s="41">
        <f>AVERAGE(H64:H65)</f>
        <v>24.393500328063965</v>
      </c>
      <c r="J64" s="41">
        <f>_xlfn.STDEV.S(H64:H65)</f>
        <v>5.7275206902788381E-2</v>
      </c>
      <c r="M64" s="41">
        <f t="shared" ref="M64" si="52">(I64-K$56)/L$56*SQRT(6/5)</f>
        <v>-0.49139136652605903</v>
      </c>
      <c r="N64" s="40">
        <f t="shared" ref="N64:N95" si="53">2^(MIN(I$3:I$95)-I64)</f>
        <v>0.5584500387270348</v>
      </c>
    </row>
    <row r="65" spans="2:14" s="39" customFormat="1" x14ac:dyDescent="0.25">
      <c r="B65" s="37" t="s">
        <v>14</v>
      </c>
      <c r="C65" s="38">
        <v>6</v>
      </c>
      <c r="D65" s="38">
        <v>18.8</v>
      </c>
      <c r="E65" s="37" t="s">
        <v>67</v>
      </c>
      <c r="F65" s="39" t="s">
        <v>54</v>
      </c>
      <c r="G65" s="39" t="s">
        <v>15</v>
      </c>
      <c r="H65" s="40">
        <v>24.353000640869141</v>
      </c>
    </row>
    <row r="66" spans="2:14" s="39" customFormat="1" x14ac:dyDescent="0.25">
      <c r="B66" s="37" t="s">
        <v>14</v>
      </c>
      <c r="C66" s="38">
        <v>6</v>
      </c>
      <c r="D66" s="38">
        <v>18.8</v>
      </c>
      <c r="E66" s="37" t="s">
        <v>67</v>
      </c>
      <c r="F66" s="39" t="s">
        <v>46</v>
      </c>
      <c r="G66" s="39" t="s">
        <v>15</v>
      </c>
      <c r="H66" s="40">
        <v>24.267000198364258</v>
      </c>
      <c r="I66" s="41">
        <f>AVERAGE(H66:H67)</f>
        <v>24.253000259399414</v>
      </c>
      <c r="J66" s="41">
        <f>_xlfn.STDEV.S(H66:H67)</f>
        <v>1.9798903556477579E-2</v>
      </c>
      <c r="M66" s="41">
        <f t="shared" ref="M66" si="54">(I66-K$56)/L$56*SQRT(6/5)</f>
        <v>-0.69243154464440226</v>
      </c>
      <c r="N66" s="40">
        <f t="shared" ref="N66:N95" si="55">2^(MIN(I$3:I$95)-I66)</f>
        <v>0.61557228805562303</v>
      </c>
    </row>
    <row r="67" spans="2:14" s="39" customFormat="1" x14ac:dyDescent="0.25">
      <c r="B67" s="37" t="s">
        <v>14</v>
      </c>
      <c r="C67" s="38">
        <v>6</v>
      </c>
      <c r="D67" s="38">
        <v>18.8</v>
      </c>
      <c r="E67" s="37" t="s">
        <v>67</v>
      </c>
      <c r="F67" s="39" t="s">
        <v>46</v>
      </c>
      <c r="G67" s="39" t="s">
        <v>15</v>
      </c>
      <c r="H67" s="40">
        <v>24.23900032043457</v>
      </c>
    </row>
    <row r="68" spans="2:14" s="15" customFormat="1" x14ac:dyDescent="0.25">
      <c r="B68" s="9" t="s">
        <v>14</v>
      </c>
      <c r="C68" s="13">
        <v>23.6</v>
      </c>
      <c r="D68" s="13">
        <v>23.6</v>
      </c>
      <c r="E68" s="9" t="s">
        <v>68</v>
      </c>
      <c r="F68" s="15" t="s">
        <v>53</v>
      </c>
      <c r="G68" s="15" t="s">
        <v>15</v>
      </c>
      <c r="H68" s="16">
        <v>24.830999374389648</v>
      </c>
      <c r="I68" s="17">
        <f>AVERAGE(H68:H69)</f>
        <v>24.840499877929687</v>
      </c>
      <c r="J68" s="17">
        <f>_xlfn.STDEV.S(H68:H69)</f>
        <v>1.3435740955696843E-2</v>
      </c>
      <c r="K68" s="29">
        <f>AVERAGE(I68:I81)</f>
        <v>25.602071353367396</v>
      </c>
      <c r="L68" s="29">
        <f>_xlfn.STDEV.S(I68:I81)</f>
        <v>1.7895426586551746</v>
      </c>
      <c r="M68" s="17">
        <f>(I68-K$68)/L$68*SQRT(7/6)</f>
        <v>-0.45966560522644945</v>
      </c>
      <c r="N68" s="16">
        <f>2^(MIN(I$3:I$96)-I68)</f>
        <v>0.40966046425183977</v>
      </c>
    </row>
    <row r="69" spans="2:14" s="15" customFormat="1" x14ac:dyDescent="0.25">
      <c r="B69" s="9" t="s">
        <v>14</v>
      </c>
      <c r="C69" s="13">
        <v>23.6</v>
      </c>
      <c r="D69" s="13">
        <v>23.6</v>
      </c>
      <c r="E69" s="9" t="s">
        <v>68</v>
      </c>
      <c r="F69" s="15" t="s">
        <v>53</v>
      </c>
      <c r="G69" s="15" t="s">
        <v>15</v>
      </c>
      <c r="H69" s="16">
        <v>24.850000381469727</v>
      </c>
    </row>
    <row r="70" spans="2:14" s="15" customFormat="1" x14ac:dyDescent="0.25">
      <c r="B70" s="9" t="s">
        <v>14</v>
      </c>
      <c r="C70" s="13">
        <v>23.6</v>
      </c>
      <c r="D70" s="13">
        <v>23.6</v>
      </c>
      <c r="E70" s="9" t="s">
        <v>68</v>
      </c>
      <c r="F70" s="15" t="s">
        <v>22</v>
      </c>
      <c r="G70" s="15" t="s">
        <v>15</v>
      </c>
      <c r="H70" s="16">
        <v>24.936000823974609</v>
      </c>
      <c r="I70" s="17">
        <f>AVERAGE(H70:H71)</f>
        <v>25.095499992370605</v>
      </c>
      <c r="J70" s="17">
        <f>_xlfn.STDEV.S(H70:H71)</f>
        <v>0.22556588713284781</v>
      </c>
      <c r="M70" s="17">
        <f t="shared" ref="M70" si="56">(I70-K$68)/L$68*SQRT(7/6)</f>
        <v>-0.30575387702007206</v>
      </c>
      <c r="N70" s="16">
        <f t="shared" ref="N70:N95" si="57">2^(MIN(I$3:I$95)-I70)</f>
        <v>0.34329017139385298</v>
      </c>
    </row>
    <row r="71" spans="2:14" s="15" customFormat="1" x14ac:dyDescent="0.25">
      <c r="B71" s="9" t="s">
        <v>14</v>
      </c>
      <c r="C71" s="13">
        <v>23.6</v>
      </c>
      <c r="D71" s="13">
        <v>23.6</v>
      </c>
      <c r="E71" s="9" t="s">
        <v>68</v>
      </c>
      <c r="F71" s="15" t="s">
        <v>22</v>
      </c>
      <c r="G71" s="15" t="s">
        <v>15</v>
      </c>
      <c r="H71" s="16">
        <v>25.254999160766602</v>
      </c>
    </row>
    <row r="72" spans="2:14" s="15" customFormat="1" x14ac:dyDescent="0.25">
      <c r="B72" s="9" t="s">
        <v>14</v>
      </c>
      <c r="C72" s="13">
        <v>23.6</v>
      </c>
      <c r="D72" s="13">
        <v>23.6</v>
      </c>
      <c r="E72" s="9" t="s">
        <v>68</v>
      </c>
      <c r="F72" s="15" t="s">
        <v>38</v>
      </c>
      <c r="G72" s="15" t="s">
        <v>15</v>
      </c>
      <c r="H72" s="16">
        <v>25.468999862670898</v>
      </c>
      <c r="I72" s="17">
        <f>AVERAGE(H72:H73)</f>
        <v>25.432999610900879</v>
      </c>
      <c r="J72" s="17">
        <f>_xlfn.STDEV.S(H72:H73)</f>
        <v>5.0912044302007645E-2</v>
      </c>
      <c r="M72" s="17">
        <f t="shared" ref="M72" si="58">(I72-K$68)/L$68*SQRT(7/6)</f>
        <v>-0.10204749959010086</v>
      </c>
      <c r="N72" s="16">
        <f t="shared" ref="N72:N95" si="59">2^(MIN(I$3:I$95)-I72)</f>
        <v>0.27168387367330982</v>
      </c>
    </row>
    <row r="73" spans="2:14" s="15" customFormat="1" x14ac:dyDescent="0.25">
      <c r="B73" s="9" t="s">
        <v>14</v>
      </c>
      <c r="C73" s="13">
        <v>23.6</v>
      </c>
      <c r="D73" s="13">
        <v>23.6</v>
      </c>
      <c r="E73" s="9" t="s">
        <v>68</v>
      </c>
      <c r="F73" s="15" t="s">
        <v>38</v>
      </c>
      <c r="G73" s="15" t="s">
        <v>15</v>
      </c>
      <c r="H73" s="16">
        <v>25.396999359130859</v>
      </c>
    </row>
    <row r="74" spans="2:14" s="15" customFormat="1" x14ac:dyDescent="0.25">
      <c r="B74" s="9" t="s">
        <v>14</v>
      </c>
      <c r="C74" s="13">
        <v>23.6</v>
      </c>
      <c r="D74" s="13">
        <v>23.6</v>
      </c>
      <c r="E74" s="9" t="s">
        <v>68</v>
      </c>
      <c r="F74" s="15" t="s">
        <v>40</v>
      </c>
      <c r="G74" s="15" t="s">
        <v>15</v>
      </c>
      <c r="H74" s="16">
        <v>29.590000152587891</v>
      </c>
      <c r="I74" s="17">
        <f>AVERAGE(H74:H75)</f>
        <v>29.560000419616699</v>
      </c>
      <c r="J74" s="17">
        <f>_xlfn.STDEV.S(H74:H75)</f>
        <v>4.2426029235430193E-2</v>
      </c>
      <c r="M74" s="17">
        <f t="shared" ref="M74" si="60">(I74-K$68)/L$68*SQRT(7/6)</f>
        <v>2.388907565944741</v>
      </c>
      <c r="N74" s="16">
        <f t="shared" ref="N74:N95" si="61">2^(MIN(I$3:I$95)-I74)</f>
        <v>1.5549370982357332E-2</v>
      </c>
    </row>
    <row r="75" spans="2:14" s="15" customFormat="1" x14ac:dyDescent="0.25">
      <c r="B75" s="9" t="s">
        <v>14</v>
      </c>
      <c r="C75" s="13">
        <v>23.6</v>
      </c>
      <c r="D75" s="13">
        <v>23.6</v>
      </c>
      <c r="E75" s="9" t="s">
        <v>68</v>
      </c>
      <c r="F75" s="15" t="s">
        <v>40</v>
      </c>
      <c r="G75" s="15" t="s">
        <v>15</v>
      </c>
      <c r="H75" s="16">
        <v>29.530000686645508</v>
      </c>
    </row>
    <row r="76" spans="2:14" s="15" customFormat="1" x14ac:dyDescent="0.25">
      <c r="B76" s="9" t="s">
        <v>14</v>
      </c>
      <c r="C76" s="13">
        <v>23.6</v>
      </c>
      <c r="D76" s="13">
        <v>23.6</v>
      </c>
      <c r="E76" s="9" t="s">
        <v>68</v>
      </c>
      <c r="F76" s="15" t="s">
        <v>27</v>
      </c>
      <c r="G76" s="15" t="s">
        <v>15</v>
      </c>
      <c r="H76" s="16">
        <v>24.138999938964844</v>
      </c>
      <c r="I76" s="17">
        <f>AVERAGE(H76:H77)</f>
        <v>24.160499572753906</v>
      </c>
      <c r="J76" s="17">
        <f>_xlfn.STDEV.S(H76:H77)</f>
        <v>3.0405073690547041E-2</v>
      </c>
      <c r="M76" s="17">
        <f t="shared" ref="M76" si="62">(I76-K$68)/L$68*SQRT(7/6)</f>
        <v>-0.87009688044345579</v>
      </c>
      <c r="N76" s="16">
        <f t="shared" ref="N76:N95" si="63">2^(MIN(I$3:I$95)-I76)</f>
        <v>0.6563334547383961</v>
      </c>
    </row>
    <row r="77" spans="2:14" s="15" customFormat="1" x14ac:dyDescent="0.25">
      <c r="B77" s="9" t="s">
        <v>14</v>
      </c>
      <c r="C77" s="13">
        <v>23.6</v>
      </c>
      <c r="D77" s="13">
        <v>23.6</v>
      </c>
      <c r="E77" s="9" t="s">
        <v>68</v>
      </c>
      <c r="F77" s="15" t="s">
        <v>27</v>
      </c>
      <c r="G77" s="15" t="s">
        <v>15</v>
      </c>
      <c r="H77" s="16">
        <v>24.181999206542969</v>
      </c>
    </row>
    <row r="78" spans="2:14" s="15" customFormat="1" x14ac:dyDescent="0.25">
      <c r="B78" s="9" t="s">
        <v>14</v>
      </c>
      <c r="C78" s="13">
        <v>23.6</v>
      </c>
      <c r="D78" s="13">
        <v>23.6</v>
      </c>
      <c r="E78" s="9" t="s">
        <v>68</v>
      </c>
      <c r="F78" s="15" t="s">
        <v>18</v>
      </c>
      <c r="G78" s="15" t="s">
        <v>15</v>
      </c>
      <c r="H78" s="16">
        <v>24.933000564575195</v>
      </c>
      <c r="I78" s="17">
        <f>AVERAGE(H78:H79)</f>
        <v>24.953000068664551</v>
      </c>
      <c r="J78" s="17">
        <f>_xlfn.STDEV.S(H78:H79)</f>
        <v>2.8283569923902678E-2</v>
      </c>
      <c r="M78" s="17">
        <f t="shared" ref="M78" si="64">(I78-K$68)/L$68*SQRT(7/6)</f>
        <v>-0.39176328754509132</v>
      </c>
      <c r="N78" s="16">
        <f t="shared" ref="N78:N95" si="65">2^(MIN(I$3:I$95)-I78)</f>
        <v>0.37892924182203502</v>
      </c>
    </row>
    <row r="79" spans="2:14" s="15" customFormat="1" x14ac:dyDescent="0.25">
      <c r="B79" s="9" t="s">
        <v>14</v>
      </c>
      <c r="C79" s="13">
        <v>23.6</v>
      </c>
      <c r="D79" s="13">
        <v>23.6</v>
      </c>
      <c r="E79" s="9" t="s">
        <v>68</v>
      </c>
      <c r="F79" s="15" t="s">
        <v>18</v>
      </c>
      <c r="G79" s="15" t="s">
        <v>15</v>
      </c>
      <c r="H79" s="16">
        <v>24.972999572753906</v>
      </c>
    </row>
    <row r="80" spans="2:14" s="15" customFormat="1" x14ac:dyDescent="0.25">
      <c r="B80" s="9" t="s">
        <v>14</v>
      </c>
      <c r="C80" s="13">
        <v>23.6</v>
      </c>
      <c r="D80" s="13">
        <v>23.6</v>
      </c>
      <c r="E80" s="9" t="s">
        <v>68</v>
      </c>
      <c r="F80" s="15" t="s">
        <v>29</v>
      </c>
      <c r="G80" s="15" t="s">
        <v>15</v>
      </c>
      <c r="H80" s="16">
        <v>25.148000717163086</v>
      </c>
      <c r="I80" s="17">
        <f>AVERAGE(H80:H81)</f>
        <v>25.171999931335449</v>
      </c>
      <c r="J80" s="17">
        <f>_xlfn.STDEV.S(H80:H81)</f>
        <v>3.3940014168852749E-2</v>
      </c>
      <c r="M80" s="17">
        <f t="shared" ref="M80" si="66">(I80-K$68)/L$68*SQRT(7/6)</f>
        <v>-0.25958041611956922</v>
      </c>
      <c r="N80" s="16">
        <f t="shared" ref="N80:N95" si="67">2^(MIN(I$3:I$95)-I80)</f>
        <v>0.32556116446531519</v>
      </c>
    </row>
    <row r="81" spans="2:14" s="15" customFormat="1" x14ac:dyDescent="0.25">
      <c r="B81" s="9" t="s">
        <v>14</v>
      </c>
      <c r="C81" s="13">
        <v>23.6</v>
      </c>
      <c r="D81" s="13">
        <v>23.6</v>
      </c>
      <c r="E81" s="9" t="s">
        <v>68</v>
      </c>
      <c r="F81" s="15" t="s">
        <v>29</v>
      </c>
      <c r="G81" s="15" t="s">
        <v>15</v>
      </c>
      <c r="H81" s="16">
        <v>25.195999145507813</v>
      </c>
    </row>
    <row r="82" spans="2:14" s="18" customFormat="1" x14ac:dyDescent="0.25">
      <c r="B82" s="8" t="s">
        <v>14</v>
      </c>
      <c r="C82" s="12">
        <v>6</v>
      </c>
      <c r="D82" s="12">
        <v>23.6</v>
      </c>
      <c r="E82" s="8" t="s">
        <v>69</v>
      </c>
      <c r="F82" s="18" t="s">
        <v>51</v>
      </c>
      <c r="G82" s="18" t="s">
        <v>15</v>
      </c>
      <c r="H82" s="19">
        <v>23.905000686645508</v>
      </c>
      <c r="I82" s="20">
        <f>AVERAGE(H82:H83)</f>
        <v>23.939000129699707</v>
      </c>
      <c r="J82" s="20">
        <f>_xlfn.STDEV.S(H82:H83)</f>
        <v>4.8082473480380257E-2</v>
      </c>
      <c r="K82" s="28">
        <f>AVERAGE(I82:I95)</f>
        <v>23.964071682521276</v>
      </c>
      <c r="L82" s="28">
        <f>_xlfn.STDEV.S(I82:I95)</f>
        <v>0.30036619263006153</v>
      </c>
      <c r="M82" s="20">
        <f>(I82-K$82)/L$82*SQRT(7/6)</f>
        <v>-9.0157856604021536E-2</v>
      </c>
      <c r="N82" s="19">
        <f>2^(MIN(I$3:I$96)-I82)</f>
        <v>0.76524855487938503</v>
      </c>
    </row>
    <row r="83" spans="2:14" s="18" customFormat="1" x14ac:dyDescent="0.25">
      <c r="B83" s="8" t="s">
        <v>14</v>
      </c>
      <c r="C83" s="12">
        <v>6</v>
      </c>
      <c r="D83" s="12">
        <v>23.6</v>
      </c>
      <c r="E83" s="8" t="s">
        <v>69</v>
      </c>
      <c r="F83" s="18" t="s">
        <v>51</v>
      </c>
      <c r="G83" s="18" t="s">
        <v>15</v>
      </c>
      <c r="H83" s="19">
        <v>23.972999572753906</v>
      </c>
    </row>
    <row r="84" spans="2:14" s="18" customFormat="1" x14ac:dyDescent="0.25">
      <c r="B84" s="8" t="s">
        <v>14</v>
      </c>
      <c r="C84" s="12">
        <v>6</v>
      </c>
      <c r="D84" s="12">
        <v>23.6</v>
      </c>
      <c r="E84" s="8" t="s">
        <v>69</v>
      </c>
      <c r="F84" s="18" t="s">
        <v>26</v>
      </c>
      <c r="G84" s="18" t="s">
        <v>15</v>
      </c>
      <c r="H84" s="19">
        <v>23.700000762939453</v>
      </c>
      <c r="I84" s="20">
        <f>AVERAGE(H84:H85)</f>
        <v>23.747000694274902</v>
      </c>
      <c r="J84" s="20">
        <f>_xlfn.STDEV.S(H84:H85)</f>
        <v>6.6467940325196498E-2</v>
      </c>
      <c r="M84" s="20">
        <f t="shared" ref="M84" si="68">(I84-K$82)/L$82*SQRT(7/6)</f>
        <v>-0.78059205867669657</v>
      </c>
      <c r="N84" s="19">
        <f t="shared" ref="N84:N95" si="69">2^(MIN(I$3:I$95)-I84)</f>
        <v>0.8741784724771714</v>
      </c>
    </row>
    <row r="85" spans="2:14" s="18" customFormat="1" x14ac:dyDescent="0.25">
      <c r="B85" s="8" t="s">
        <v>14</v>
      </c>
      <c r="C85" s="12">
        <v>6</v>
      </c>
      <c r="D85" s="12">
        <v>23.6</v>
      </c>
      <c r="E85" s="8" t="s">
        <v>69</v>
      </c>
      <c r="F85" s="18" t="s">
        <v>26</v>
      </c>
      <c r="G85" s="18" t="s">
        <v>15</v>
      </c>
      <c r="H85" s="19">
        <v>23.794000625610352</v>
      </c>
    </row>
    <row r="86" spans="2:14" s="18" customFormat="1" x14ac:dyDescent="0.25">
      <c r="B86" s="8" t="s">
        <v>14</v>
      </c>
      <c r="C86" s="12">
        <v>6</v>
      </c>
      <c r="D86" s="12">
        <v>23.6</v>
      </c>
      <c r="E86" s="8" t="s">
        <v>69</v>
      </c>
      <c r="F86" s="18" t="s">
        <v>35</v>
      </c>
      <c r="G86" s="18" t="s">
        <v>15</v>
      </c>
      <c r="H86" s="19">
        <v>23.590000152587891</v>
      </c>
      <c r="I86" s="20">
        <f>AVERAGE(H86:H87)</f>
        <v>23.553000450134277</v>
      </c>
      <c r="J86" s="20">
        <f>_xlfn.STDEV.S(H86:H87)</f>
        <v>5.2325481013668983E-2</v>
      </c>
      <c r="M86" s="20">
        <f t="shared" ref="M86" si="70">(I86-K$82)/L$82*SQRT(7/6)</f>
        <v>-1.4782212129957208</v>
      </c>
      <c r="N86" s="19">
        <f t="shared" ref="N86:N95" si="71">2^(MIN(I$3:I$95)-I86)</f>
        <v>1</v>
      </c>
    </row>
    <row r="87" spans="2:14" s="18" customFormat="1" x14ac:dyDescent="0.25">
      <c r="B87" s="8" t="s">
        <v>14</v>
      </c>
      <c r="C87" s="12">
        <v>6</v>
      </c>
      <c r="D87" s="12">
        <v>23.6</v>
      </c>
      <c r="E87" s="8" t="s">
        <v>69</v>
      </c>
      <c r="F87" s="18" t="s">
        <v>35</v>
      </c>
      <c r="G87" s="18" t="s">
        <v>15</v>
      </c>
      <c r="H87" s="19">
        <v>23.516000747680664</v>
      </c>
    </row>
    <row r="88" spans="2:14" s="18" customFormat="1" x14ac:dyDescent="0.25">
      <c r="B88" s="8" t="s">
        <v>14</v>
      </c>
      <c r="C88" s="12">
        <v>6</v>
      </c>
      <c r="D88" s="12">
        <v>23.6</v>
      </c>
      <c r="E88" s="8" t="s">
        <v>69</v>
      </c>
      <c r="F88" s="18" t="s">
        <v>19</v>
      </c>
      <c r="G88" s="18" t="s">
        <v>15</v>
      </c>
      <c r="H88" s="19">
        <v>24.579999923706055</v>
      </c>
      <c r="I88" s="20">
        <f>AVERAGE(H88:H89)</f>
        <v>24.505999565124512</v>
      </c>
      <c r="J88" s="20">
        <f>_xlfn.STDEV.S(H88:H89)</f>
        <v>0.10465231072649031</v>
      </c>
      <c r="M88" s="20">
        <f t="shared" ref="M88" si="72">(I88-K$82)/L$82*SQRT(7/6)</f>
        <v>1.9487846116747523</v>
      </c>
      <c r="N88" s="19">
        <f t="shared" ref="N88:N95" si="73">2^(MIN(I$3:I$95)-I88)</f>
        <v>0.51655751072005385</v>
      </c>
    </row>
    <row r="89" spans="2:14" s="18" customFormat="1" x14ac:dyDescent="0.25">
      <c r="B89" s="8" t="s">
        <v>14</v>
      </c>
      <c r="C89" s="12">
        <v>6</v>
      </c>
      <c r="D89" s="12">
        <v>23.6</v>
      </c>
      <c r="E89" s="8" t="s">
        <v>69</v>
      </c>
      <c r="F89" s="18" t="s">
        <v>19</v>
      </c>
      <c r="G89" s="18" t="s">
        <v>15</v>
      </c>
      <c r="H89" s="19">
        <v>24.431999206542969</v>
      </c>
    </row>
    <row r="90" spans="2:14" s="18" customFormat="1" x14ac:dyDescent="0.25">
      <c r="B90" s="8" t="s">
        <v>14</v>
      </c>
      <c r="C90" s="12">
        <v>6</v>
      </c>
      <c r="D90" s="12">
        <v>23.6</v>
      </c>
      <c r="E90" s="8" t="s">
        <v>69</v>
      </c>
      <c r="F90" s="18" t="s">
        <v>44</v>
      </c>
      <c r="G90" s="18" t="s">
        <v>15</v>
      </c>
      <c r="H90" s="19">
        <v>23.895000457763672</v>
      </c>
      <c r="I90" s="20">
        <f>AVERAGE(H90:H91)</f>
        <v>23.895000457763672</v>
      </c>
      <c r="J90" s="20">
        <f>_xlfn.STDEV.S(H90:H91)</f>
        <v>0</v>
      </c>
      <c r="M90" s="20">
        <f t="shared" ref="M90" si="74">(I90-K$82)/L$82*SQRT(7/6)</f>
        <v>-0.24838164678028796</v>
      </c>
      <c r="N90" s="19">
        <f t="shared" ref="N90:N95" si="75">2^(MIN(I$3:I$95)-I90)</f>
        <v>0.78894683668028298</v>
      </c>
    </row>
    <row r="91" spans="2:14" s="18" customFormat="1" x14ac:dyDescent="0.25">
      <c r="B91" s="8" t="s">
        <v>14</v>
      </c>
      <c r="C91" s="12">
        <v>6</v>
      </c>
      <c r="D91" s="12">
        <v>23.6</v>
      </c>
      <c r="E91" s="8" t="s">
        <v>69</v>
      </c>
      <c r="F91" s="18" t="s">
        <v>44</v>
      </c>
      <c r="G91" s="18" t="s">
        <v>15</v>
      </c>
      <c r="H91" s="19">
        <v>23.895000457763672</v>
      </c>
    </row>
    <row r="92" spans="2:14" s="18" customFormat="1" x14ac:dyDescent="0.25">
      <c r="B92" s="8" t="s">
        <v>14</v>
      </c>
      <c r="C92" s="12">
        <v>6</v>
      </c>
      <c r="D92" s="12">
        <v>23.6</v>
      </c>
      <c r="E92" s="8" t="s">
        <v>69</v>
      </c>
      <c r="F92" s="18" t="s">
        <v>28</v>
      </c>
      <c r="G92" s="18" t="s">
        <v>15</v>
      </c>
      <c r="H92" s="19">
        <v>24.207000732421875</v>
      </c>
      <c r="I92" s="20">
        <f>AVERAGE(H92:H93)</f>
        <v>24.124500274658203</v>
      </c>
      <c r="J92" s="20">
        <f>_xlfn.STDEV.S(H92:H93)</f>
        <v>0.11667326627137346</v>
      </c>
      <c r="M92" s="20">
        <f t="shared" ref="M92" si="76">(I92-K$82)/L$82*SQRT(7/6)</f>
        <v>0.57690475368654248</v>
      </c>
      <c r="N92" s="19">
        <f t="shared" ref="N92:N95" si="77">2^(MIN(I$3:I$95)-I92)</f>
        <v>0.67291686088391478</v>
      </c>
    </row>
    <row r="93" spans="2:14" s="18" customFormat="1" x14ac:dyDescent="0.25">
      <c r="B93" s="8" t="s">
        <v>14</v>
      </c>
      <c r="C93" s="12">
        <v>6</v>
      </c>
      <c r="D93" s="12">
        <v>23.6</v>
      </c>
      <c r="E93" s="8" t="s">
        <v>69</v>
      </c>
      <c r="F93" s="18" t="s">
        <v>28</v>
      </c>
      <c r="G93" s="18" t="s">
        <v>15</v>
      </c>
      <c r="H93" s="19">
        <v>24.041999816894531</v>
      </c>
    </row>
    <row r="94" spans="2:14" s="18" customFormat="1" x14ac:dyDescent="0.25">
      <c r="B94" s="8" t="s">
        <v>14</v>
      </c>
      <c r="C94" s="12">
        <v>6</v>
      </c>
      <c r="D94" s="12">
        <v>23.6</v>
      </c>
      <c r="E94" s="8" t="s">
        <v>69</v>
      </c>
      <c r="F94" s="18" t="s">
        <v>24</v>
      </c>
      <c r="G94" s="18" t="s">
        <v>15</v>
      </c>
      <c r="H94" s="19">
        <v>23.993999481201172</v>
      </c>
      <c r="I94" s="20">
        <f>AVERAGE(H94:H95)</f>
        <v>23.984000205993652</v>
      </c>
      <c r="J94" s="20">
        <f>_xlfn.STDEV.S(H94:H95)</f>
        <v>1.4141110612375166E-2</v>
      </c>
      <c r="M94" s="20">
        <f t="shared" ref="M94" si="78">(I94-K$82)/L$82*SQRT(7/6)</f>
        <v>7.16634096954194E-2</v>
      </c>
      <c r="N94" s="19">
        <f t="shared" ref="N94:N95" si="79">2^(MIN(I$3:I$95)-I94)</f>
        <v>0.74174759244307287</v>
      </c>
    </row>
    <row r="95" spans="2:14" s="18" customFormat="1" x14ac:dyDescent="0.25">
      <c r="B95" s="8" t="s">
        <v>14</v>
      </c>
      <c r="C95" s="12">
        <v>6</v>
      </c>
      <c r="D95" s="12">
        <v>23.6</v>
      </c>
      <c r="E95" s="8" t="s">
        <v>69</v>
      </c>
      <c r="F95" s="18" t="s">
        <v>24</v>
      </c>
      <c r="G95" s="18" t="s">
        <v>15</v>
      </c>
      <c r="H95" s="19">
        <v>23.974000930786133</v>
      </c>
    </row>
  </sheetData>
  <sortState ref="A2:N95">
    <sortCondition ref="F2:F95"/>
  </sortState>
  <conditionalFormatting sqref="M2 M4 M6 M8 M10 M12 M14">
    <cfRule type="cellIs" dxfId="15" priority="13" operator="lessThan">
      <formula>-1.6</formula>
    </cfRule>
    <cfRule type="cellIs" dxfId="14" priority="14" operator="greaterThan">
      <formula>1.6</formula>
    </cfRule>
  </conditionalFormatting>
  <conditionalFormatting sqref="M16 M18 M20 M22 M24 M26 M28">
    <cfRule type="cellIs" dxfId="13" priority="11" operator="lessThan">
      <formula>-1.6</formula>
    </cfRule>
    <cfRule type="cellIs" dxfId="12" priority="12" operator="greaterThan">
      <formula>1.6</formula>
    </cfRule>
  </conditionalFormatting>
  <conditionalFormatting sqref="M30 M32 M34 M36 M38 M40">
    <cfRule type="cellIs" dxfId="11" priority="9" operator="lessThan">
      <formula>-1.6</formula>
    </cfRule>
    <cfRule type="cellIs" dxfId="10" priority="10" operator="greaterThan">
      <formula>1.6</formula>
    </cfRule>
  </conditionalFormatting>
  <conditionalFormatting sqref="M42 M44 M46 M48 M50 M52 M54">
    <cfRule type="cellIs" dxfId="9" priority="7" operator="lessThan">
      <formula>-1.6</formula>
    </cfRule>
    <cfRule type="cellIs" dxfId="8" priority="8" operator="greaterThan">
      <formula>1.6</formula>
    </cfRule>
  </conditionalFormatting>
  <conditionalFormatting sqref="M56 M58 M60 M62 M64 M66">
    <cfRule type="cellIs" dxfId="7" priority="5" operator="lessThan">
      <formula>-1.6</formula>
    </cfRule>
    <cfRule type="cellIs" dxfId="6" priority="6" operator="greaterThan">
      <formula>1.6</formula>
    </cfRule>
  </conditionalFormatting>
  <conditionalFormatting sqref="M68 M70 M72 M74 M76 M78 M80">
    <cfRule type="cellIs" dxfId="5" priority="3" operator="lessThan">
      <formula>-1.6</formula>
    </cfRule>
    <cfRule type="cellIs" dxfId="4" priority="4" operator="greaterThan">
      <formula>1.6</formula>
    </cfRule>
  </conditionalFormatting>
  <conditionalFormatting sqref="M82 M84 M86 M88 M90 M92 M94">
    <cfRule type="cellIs" dxfId="3" priority="1" operator="lessThan">
      <formula>-1.6</formula>
    </cfRule>
    <cfRule type="cellIs" dxfId="2" priority="2" operator="greaterThan">
      <formula>1.6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2016-03-17T19:47:36Z</dcterms:modified>
</cp:coreProperties>
</file>