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anil\"/>
    </mc:Choice>
  </mc:AlternateContent>
  <xr:revisionPtr revIDLastSave="0" documentId="10_ncr:0_{EA0897B7-2E4D-4CAD-AE33-2BE35F2D2040}" xr6:coauthVersionLast="34" xr6:coauthVersionMax="34" xr10:uidLastSave="{00000000-0000-0000-0000-000000000000}"/>
  <bookViews>
    <workbookView xWindow="0" yWindow="0" windowWidth="19200" windowHeight="12780" xr2:uid="{FA938B9F-95B3-4A28-81A0-E59E2106B357}"/>
  </bookViews>
  <sheets>
    <sheet name="Зарплата работников за январь" sheetId="1" r:id="rId1"/>
    <sheet name="Зарплата работников за март" sheetId="3" r:id="rId2"/>
    <sheet name="Зарплата работников за февраль" sheetId="2" r:id="rId3"/>
    <sheet name="Лист8" sheetId="8" r:id="rId4"/>
    <sheet name="Лист9" sheetId="9" r:id="rId5"/>
    <sheet name="Лист10" sheetId="10" r:id="rId6"/>
    <sheet name="Лист11" sheetId="11" r:id="rId7"/>
    <sheet name="Лист12" sheetId="12" r:id="rId8"/>
    <sheet name="Лист13" sheetId="13" r:id="rId9"/>
    <sheet name="Лист14" sheetId="14" r:id="rId10"/>
    <sheet name="Лист15" sheetId="15" r:id="rId11"/>
    <sheet name="Лист16" sheetId="16" r:id="rId12"/>
    <sheet name="Лист17" sheetId="17" r:id="rId13"/>
    <sheet name="Лист18" sheetId="18" r:id="rId14"/>
    <sheet name="Лист19" sheetId="19" r:id="rId15"/>
    <sheet name="Лист5" sheetId="5" r:id="rId16"/>
    <sheet name="Лист6" sheetId="6" r:id="rId17"/>
    <sheet name="Лист7" sheetId="7" r:id="rId18"/>
    <sheet name="Лист4" sheetId="4" r:id="rId1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2" i="1"/>
  <c r="J7" i="1"/>
  <c r="I7" i="1"/>
  <c r="H7" i="1"/>
  <c r="J8" i="1"/>
  <c r="I8" i="1"/>
  <c r="H8" i="1"/>
  <c r="G8" i="1"/>
  <c r="G7" i="1"/>
  <c r="F8" i="1"/>
  <c r="F7" i="1"/>
  <c r="E7" i="1"/>
  <c r="E8" i="1"/>
  <c r="B4" i="8"/>
  <c r="B3" i="8"/>
  <c r="E6" i="3"/>
  <c r="G6" i="3" s="1"/>
  <c r="E5" i="3"/>
  <c r="E4" i="3"/>
  <c r="G4" i="3" s="1"/>
  <c r="E3" i="3"/>
  <c r="E2" i="3"/>
  <c r="E6" i="2"/>
  <c r="E5" i="2"/>
  <c r="F5" i="2" s="1"/>
  <c r="H5" i="2" s="1"/>
  <c r="E4" i="2"/>
  <c r="G4" i="2" s="1"/>
  <c r="E3" i="2"/>
  <c r="F3" i="2" s="1"/>
  <c r="H3" i="2" s="1"/>
  <c r="E2" i="2"/>
  <c r="F6" i="3"/>
  <c r="G5" i="3"/>
  <c r="F5" i="3"/>
  <c r="H5" i="3" s="1"/>
  <c r="I5" i="3" s="1"/>
  <c r="G3" i="3"/>
  <c r="F3" i="3"/>
  <c r="H3" i="3" s="1"/>
  <c r="I3" i="3" s="1"/>
  <c r="G2" i="3"/>
  <c r="G6" i="2"/>
  <c r="F6" i="2"/>
  <c r="G5" i="2"/>
  <c r="G3" i="2"/>
  <c r="G2" i="2"/>
  <c r="B2" i="8"/>
  <c r="J6" i="1"/>
  <c r="J5" i="1"/>
  <c r="J4" i="1"/>
  <c r="J3" i="1"/>
  <c r="J2" i="1"/>
  <c r="I6" i="1"/>
  <c r="I5" i="1"/>
  <c r="I4" i="1"/>
  <c r="I3" i="1"/>
  <c r="I2" i="1"/>
  <c r="H6" i="1"/>
  <c r="H5" i="1"/>
  <c r="H4" i="1"/>
  <c r="H3" i="1"/>
  <c r="H2" i="1"/>
  <c r="G6" i="1"/>
  <c r="G5" i="1"/>
  <c r="G4" i="1"/>
  <c r="G3" i="1"/>
  <c r="G2" i="1"/>
  <c r="F6" i="1"/>
  <c r="F5" i="1"/>
  <c r="F4" i="1"/>
  <c r="F3" i="1"/>
  <c r="F2" i="1"/>
  <c r="H6" i="3" l="1"/>
  <c r="E8" i="3"/>
  <c r="G7" i="3"/>
  <c r="F4" i="3"/>
  <c r="H4" i="3" s="1"/>
  <c r="I4" i="3" s="1"/>
  <c r="J4" i="3" s="1"/>
  <c r="F2" i="3"/>
  <c r="E7" i="3"/>
  <c r="H6" i="2"/>
  <c r="F4" i="2"/>
  <c r="H4" i="2" s="1"/>
  <c r="I4" i="2" s="1"/>
  <c r="J4" i="2" s="1"/>
  <c r="G7" i="2"/>
  <c r="I6" i="3"/>
  <c r="J6" i="3" s="1"/>
  <c r="H2" i="3"/>
  <c r="J3" i="3"/>
  <c r="J5" i="3"/>
  <c r="G8" i="3"/>
  <c r="F7" i="3"/>
  <c r="I6" i="2"/>
  <c r="J6" i="2" s="1"/>
  <c r="I3" i="2"/>
  <c r="J3" i="2" s="1"/>
  <c r="I5" i="2"/>
  <c r="J5" i="2" s="1"/>
  <c r="G8" i="2"/>
  <c r="F8" i="3" l="1"/>
  <c r="H7" i="3"/>
  <c r="H8" i="3"/>
  <c r="I2" i="3"/>
  <c r="I8" i="3" l="1"/>
  <c r="I7" i="3"/>
  <c r="J7" i="3" s="1"/>
  <c r="J2" i="3"/>
  <c r="J8" i="3" l="1"/>
  <c r="K2" i="3"/>
  <c r="K4" i="3"/>
  <c r="K6" i="3"/>
  <c r="K5" i="3"/>
  <c r="K3" i="3"/>
  <c r="E7" i="2"/>
  <c r="E8" i="2"/>
  <c r="F2" i="2"/>
  <c r="F7" i="2" s="1"/>
  <c r="F8" i="2"/>
  <c r="H2" i="2"/>
  <c r="H7" i="2"/>
  <c r="I2" i="2" l="1"/>
  <c r="H8" i="2"/>
  <c r="I8" i="2" l="1"/>
  <c r="I7" i="2"/>
  <c r="J7" i="2" s="1"/>
  <c r="J2" i="2"/>
  <c r="K2" i="2" l="1"/>
  <c r="J8" i="2"/>
  <c r="K3" i="2"/>
  <c r="K6" i="2"/>
  <c r="K5" i="2"/>
  <c r="K4" i="2"/>
</calcChain>
</file>

<file path=xl/sharedStrings.xml><?xml version="1.0" encoding="utf-8"?>
<sst xmlns="http://schemas.openxmlformats.org/spreadsheetml/2006/main" count="76" uniqueCount="29">
  <si>
    <t>Номер</t>
  </si>
  <si>
    <t>Фамилия</t>
  </si>
  <si>
    <t>Должность</t>
  </si>
  <si>
    <t>Стаж</t>
  </si>
  <si>
    <t>Оклад</t>
  </si>
  <si>
    <t>Премия</t>
  </si>
  <si>
    <t>Надбавка за стаж</t>
  </si>
  <si>
    <t>Итого</t>
  </si>
  <si>
    <t>Налоги</t>
  </si>
  <si>
    <t>Получить</t>
  </si>
  <si>
    <t>Доля</t>
  </si>
  <si>
    <t>Сумма</t>
  </si>
  <si>
    <t>Среднее</t>
  </si>
  <si>
    <t>Петров</t>
  </si>
  <si>
    <t>Соловьев</t>
  </si>
  <si>
    <t>Иванов</t>
  </si>
  <si>
    <t>Андреев</t>
  </si>
  <si>
    <t>Конев</t>
  </si>
  <si>
    <t>Кассир</t>
  </si>
  <si>
    <t>Монтажник</t>
  </si>
  <si>
    <t>Сварщик</t>
  </si>
  <si>
    <t>Сантехник</t>
  </si>
  <si>
    <t>Токарь</t>
  </si>
  <si>
    <t>Месяц</t>
  </si>
  <si>
    <t>Всего получить</t>
  </si>
  <si>
    <t>Всего получить для директора</t>
  </si>
  <si>
    <t>Январь</t>
  </si>
  <si>
    <t>Февраль</t>
  </si>
  <si>
    <t>Март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</si>
</sst>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 shrinkToFi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'Зарплата работников за январь'!$B$2:$B$6</c:f>
              <c:strCache>
                <c:ptCount val="5"/>
                <c:pt idx="0">
                  <c:v>Петров</c:v>
                </c:pt>
                <c:pt idx="1">
                  <c:v>Соловьев</c:v>
                </c:pt>
                <c:pt idx="2">
                  <c:v>Иванов</c:v>
                </c:pt>
                <c:pt idx="3">
                  <c:v>Андреев</c:v>
                </c:pt>
                <c:pt idx="4">
                  <c:v>Конев</c:v>
                </c:pt>
              </c:strCache>
            </c:strRef>
          </c:cat>
          <c:val>
            <c:numRef>
              <c:f>'Зарплата работников за январь'!$J$2:$J$6</c:f>
              <c:numCache>
                <c:formatCode>General</c:formatCode>
                <c:ptCount val="5"/>
                <c:pt idx="0">
                  <c:v>480</c:v>
                </c:pt>
                <c:pt idx="1">
                  <c:v>720</c:v>
                </c:pt>
                <c:pt idx="2">
                  <c:v>680</c:v>
                </c:pt>
                <c:pt idx="3">
                  <c:v>408</c:v>
                </c:pt>
                <c:pt idx="4">
                  <c:v>952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DA-4A08-A996-67D9EE811C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0196968"/>
        <c:axId val="240200248"/>
      </c:barChart>
      <c:catAx>
        <c:axId val="240196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0200248"/>
        <c:crosses val="autoZero"/>
        <c:auto val="1"/>
        <c:lblAlgn val="ctr"/>
        <c:lblOffset val="100"/>
        <c:noMultiLvlLbl val="0"/>
      </c:catAx>
      <c:valAx>
        <c:axId val="240200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0196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Лист8!$A$2:$A$4</c:f>
              <c:strCache>
                <c:ptCount val="3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</c:strCache>
            </c:strRef>
          </c:cat>
          <c:val>
            <c:numRef>
              <c:f>Лист8!$B$2:$B$4</c:f>
              <c:numCache>
                <c:formatCode>General</c:formatCode>
                <c:ptCount val="3"/>
                <c:pt idx="0">
                  <c:v>3240</c:v>
                </c:pt>
                <c:pt idx="1">
                  <c:v>3564</c:v>
                </c:pt>
                <c:pt idx="2">
                  <c:v>3742.2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9D-424E-9676-C5378763E2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6329456"/>
        <c:axId val="436330768"/>
      </c:lineChart>
      <c:catAx>
        <c:axId val="436329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6330768"/>
        <c:crosses val="autoZero"/>
        <c:auto val="1"/>
        <c:lblAlgn val="ctr"/>
        <c:lblOffset val="100"/>
        <c:noMultiLvlLbl val="0"/>
      </c:catAx>
      <c:valAx>
        <c:axId val="43633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6329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647700</xdr:colOff>
      <xdr:row>12</xdr:row>
      <xdr:rowOff>119062</xdr:rowOff>
    </xdr:from>
    <xdr:to>
      <xdr:col>10</xdr:col>
      <xdr:colOff>285750</xdr:colOff>
      <xdr:row>27</xdr:row>
      <xdr:rowOff>4762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516A42F4-2CB2-49A1-BC76-276327CBE6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457200</xdr:colOff>
      <xdr:row>6</xdr:row>
      <xdr:rowOff>109537</xdr:rowOff>
    </xdr:from>
    <xdr:to>
      <xdr:col>13</xdr:col>
      <xdr:colOff>152400</xdr:colOff>
      <xdr:row>20</xdr:row>
      <xdr:rowOff>185737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69A7A10C-95E2-49D3-82D2-8DECF09C35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BFA87-858B-43E4-A49E-DAC3FFFD7398}">
  <dimension ref="A1:K8"/>
  <sheetViews>
    <sheetView tabSelected="1" workbookViewId="0">
      <selection activeCell="E8" sqref="E8"/>
    </sheetView>
  </sheetViews>
  <sheetFormatPr defaultRowHeight="15" x14ac:dyDescent="0.25"/>
  <cols>
    <col min="2" max="3" width="10" customWidth="1"/>
  </cols>
  <sheetData>
    <row r="1" spans="1:11" ht="30" x14ac:dyDescent="0.25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4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x14ac:dyDescent="0.25">
      <c r="A2" s="2">
        <v>1</v>
      </c>
      <c r="B2" s="2" t="s">
        <v>13</v>
      </c>
      <c r="C2" s="2" t="s">
        <v>18</v>
      </c>
      <c r="D2" s="2">
        <v>4</v>
      </c>
      <c r="E2">
        <v>400</v>
      </c>
      <c r="F2">
        <f>E2*50%</f>
        <v>200</v>
      </c>
      <c r="G2">
        <f>IF(D2&gt;10,E2*20%,0)</f>
        <v>0</v>
      </c>
      <c r="H2">
        <f>SUM(E2+F2+G2)</f>
        <v>600</v>
      </c>
      <c r="I2">
        <f>H2*20%</f>
        <v>120</v>
      </c>
      <c r="J2">
        <f>H2-I2</f>
        <v>480</v>
      </c>
      <c r="K2">
        <f>J2/$J$7</f>
        <v>0.14814814814814814</v>
      </c>
    </row>
    <row r="3" spans="1:11" ht="30" x14ac:dyDescent="0.25">
      <c r="A3" s="2">
        <v>2</v>
      </c>
      <c r="B3" s="2" t="s">
        <v>14</v>
      </c>
      <c r="C3" s="4" t="s">
        <v>19</v>
      </c>
      <c r="D3" s="2">
        <v>10</v>
      </c>
      <c r="E3">
        <v>600</v>
      </c>
      <c r="F3">
        <f>E3*50%</f>
        <v>300</v>
      </c>
      <c r="G3">
        <f>IF(D3&gt;10,E3*20%,0)</f>
        <v>0</v>
      </c>
      <c r="H3">
        <f>SUM(E3+F3+G3)</f>
        <v>900</v>
      </c>
      <c r="I3">
        <f>H3*20%</f>
        <v>180</v>
      </c>
      <c r="J3">
        <f>H3-I3</f>
        <v>720</v>
      </c>
      <c r="K3">
        <f t="shared" ref="K3:K6" si="0">J3/$J$7</f>
        <v>0.22222222222222221</v>
      </c>
    </row>
    <row r="4" spans="1:11" x14ac:dyDescent="0.25">
      <c r="A4" s="2">
        <v>3</v>
      </c>
      <c r="B4" s="2" t="s">
        <v>15</v>
      </c>
      <c r="C4" s="2" t="s">
        <v>20</v>
      </c>
      <c r="D4" s="2">
        <v>24</v>
      </c>
      <c r="E4">
        <v>500</v>
      </c>
      <c r="F4">
        <f>E4*50%</f>
        <v>250</v>
      </c>
      <c r="G4">
        <f>IF(D4&gt;10,E4*20%,0)</f>
        <v>100</v>
      </c>
      <c r="H4">
        <f>SUM(E4+F4+G4)</f>
        <v>850</v>
      </c>
      <c r="I4">
        <f>H4*20%</f>
        <v>170</v>
      </c>
      <c r="J4">
        <f>H4-I4</f>
        <v>680</v>
      </c>
      <c r="K4">
        <f t="shared" si="0"/>
        <v>0.20987654320987653</v>
      </c>
    </row>
    <row r="5" spans="1:11" x14ac:dyDescent="0.25">
      <c r="A5" s="2">
        <v>4</v>
      </c>
      <c r="B5" s="2" t="s">
        <v>16</v>
      </c>
      <c r="C5" s="2" t="s">
        <v>21</v>
      </c>
      <c r="D5" s="2">
        <v>13</v>
      </c>
      <c r="E5">
        <v>300</v>
      </c>
      <c r="F5">
        <f>E5*50%</f>
        <v>150</v>
      </c>
      <c r="G5">
        <f>IF(D5&gt;10,E5*20%,0)</f>
        <v>60</v>
      </c>
      <c r="H5">
        <f>SUM(E5+F5+G5)</f>
        <v>510</v>
      </c>
      <c r="I5">
        <f>H5*20%</f>
        <v>102</v>
      </c>
      <c r="J5">
        <f>H5-I5</f>
        <v>408</v>
      </c>
      <c r="K5">
        <f t="shared" si="0"/>
        <v>0.12592592592592591</v>
      </c>
    </row>
    <row r="6" spans="1:11" x14ac:dyDescent="0.25">
      <c r="A6" s="2">
        <v>5</v>
      </c>
      <c r="B6" s="2" t="s">
        <v>17</v>
      </c>
      <c r="C6" s="2" t="s">
        <v>22</v>
      </c>
      <c r="D6" s="2">
        <v>30</v>
      </c>
      <c r="E6">
        <v>700</v>
      </c>
      <c r="F6">
        <f>E6*50%</f>
        <v>350</v>
      </c>
      <c r="G6">
        <f>IF(D6&gt;10,E6*20%,0)</f>
        <v>140</v>
      </c>
      <c r="H6">
        <f>SUM(E6+F6+G6)</f>
        <v>1190</v>
      </c>
      <c r="I6">
        <f>H6*20%</f>
        <v>238</v>
      </c>
      <c r="J6">
        <f>H6-I6</f>
        <v>952</v>
      </c>
      <c r="K6">
        <f t="shared" si="0"/>
        <v>0.29382716049382718</v>
      </c>
    </row>
    <row r="7" spans="1:11" x14ac:dyDescent="0.25">
      <c r="A7" s="5" t="s">
        <v>11</v>
      </c>
      <c r="B7" s="5"/>
      <c r="C7" s="5"/>
      <c r="D7" s="5"/>
      <c r="E7">
        <f>SUM(E2:E6)</f>
        <v>2500</v>
      </c>
      <c r="F7">
        <f>SUM(F2:F6)</f>
        <v>1250</v>
      </c>
      <c r="G7">
        <f>SUM(G2:G6)</f>
        <v>300</v>
      </c>
      <c r="H7">
        <f>SUM(H2:H6)</f>
        <v>4050</v>
      </c>
      <c r="I7">
        <f>SUM(I2:I6)</f>
        <v>810</v>
      </c>
      <c r="J7">
        <f>SUM(J2:J6)</f>
        <v>3240</v>
      </c>
    </row>
    <row r="8" spans="1:11" x14ac:dyDescent="0.25">
      <c r="A8" s="5" t="s">
        <v>12</v>
      </c>
      <c r="B8" s="5"/>
      <c r="C8" s="5"/>
      <c r="D8" s="5"/>
      <c r="E8">
        <f>AVERAGE(E2:E6)</f>
        <v>500</v>
      </c>
      <c r="F8">
        <f>AVERAGE(F2:F6)</f>
        <v>250</v>
      </c>
      <c r="G8">
        <f>AVERAGE(G2:G6)</f>
        <v>60</v>
      </c>
      <c r="H8">
        <f>AVERAGE(H2:H6)</f>
        <v>810</v>
      </c>
      <c r="I8">
        <f>AVERAGE(I2:I6)</f>
        <v>162</v>
      </c>
      <c r="J8">
        <f>AVERAGE(J2:J6)</f>
        <v>648</v>
      </c>
    </row>
  </sheetData>
  <mergeCells count="2">
    <mergeCell ref="A7:D7"/>
    <mergeCell ref="A8:D8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E45FC-22D0-4CC5-B2B3-C2CD7A10291C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0F0C7-605B-4F17-A551-D9820D795BC2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4B46D3-5723-44BD-A8E7-3CC8C5E0BC6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F42FF-13AF-4CCA-8568-FA7904549F99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7E321-DFC5-4A90-BD74-72B03E02867F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CC452D-0008-478F-BFAC-7F1E37BDE922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DB0824-290F-4B84-BC62-AE07C554D5D5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3CF73-AAA9-4AD8-9C1E-5D21F9C6609F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AC36E-F3E5-455B-8A7A-6F81448DB433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A750F-F817-4EAB-A0B4-E30533DC878A}">
  <dimension ref="A1:B1"/>
  <sheetViews>
    <sheetView workbookViewId="0">
      <selection activeCell="B1" sqref="B1"/>
    </sheetView>
  </sheetViews>
  <sheetFormatPr defaultRowHeight="15" x14ac:dyDescent="0.25"/>
  <sheetData>
    <row r="1" spans="1:2" ht="45" x14ac:dyDescent="0.25">
      <c r="A1" s="2" t="s">
        <v>23</v>
      </c>
      <c r="B1" s="6" t="s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0B050-0666-4EE4-9F32-3B4CDDA816C8}">
  <dimension ref="A1:K8"/>
  <sheetViews>
    <sheetView workbookViewId="0">
      <selection activeCell="E7" sqref="E7"/>
    </sheetView>
  </sheetViews>
  <sheetFormatPr defaultRowHeight="15" x14ac:dyDescent="0.25"/>
  <sheetData>
    <row r="1" spans="1:11" ht="30" x14ac:dyDescent="0.25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4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x14ac:dyDescent="0.25">
      <c r="A2" s="2">
        <v>1</v>
      </c>
      <c r="B2" s="2" t="s">
        <v>13</v>
      </c>
      <c r="C2" s="2" t="s">
        <v>18</v>
      </c>
      <c r="D2" s="2">
        <v>4</v>
      </c>
      <c r="E2">
        <f>'Зарплата работников за февраль'!E2*105%</f>
        <v>462.00000000000006</v>
      </c>
      <c r="F2">
        <f>E2*50%</f>
        <v>231.00000000000003</v>
      </c>
      <c r="G2">
        <f>IF(D2&gt;10,E2*20%,0)</f>
        <v>0</v>
      </c>
      <c r="H2">
        <f>SUM(E2+F2+G2)</f>
        <v>693.00000000000011</v>
      </c>
      <c r="I2">
        <f>H2*20%</f>
        <v>138.60000000000002</v>
      </c>
      <c r="J2">
        <f>H2-I2</f>
        <v>554.40000000000009</v>
      </c>
      <c r="K2">
        <f>J2/J7</f>
        <v>0.14814814814814817</v>
      </c>
    </row>
    <row r="3" spans="1:11" ht="30" x14ac:dyDescent="0.25">
      <c r="A3" s="2">
        <v>2</v>
      </c>
      <c r="B3" s="2" t="s">
        <v>14</v>
      </c>
      <c r="C3" s="4" t="s">
        <v>19</v>
      </c>
      <c r="D3" s="2">
        <v>10</v>
      </c>
      <c r="E3">
        <f>'Зарплата работников за февраль'!E3*105%</f>
        <v>693</v>
      </c>
      <c r="F3">
        <f>E3*50%</f>
        <v>346.5</v>
      </c>
      <c r="G3">
        <f>IF(D3&gt;10,E3*20%,0)</f>
        <v>0</v>
      </c>
      <c r="H3">
        <f>SUM(E3+F3+G3)</f>
        <v>1039.5</v>
      </c>
      <c r="I3">
        <f>H3*20%</f>
        <v>207.9</v>
      </c>
      <c r="J3">
        <f>H3-I3</f>
        <v>831.6</v>
      </c>
      <c r="K3">
        <f>J3/J7</f>
        <v>0.22222222222222224</v>
      </c>
    </row>
    <row r="4" spans="1:11" x14ac:dyDescent="0.25">
      <c r="A4" s="2">
        <v>3</v>
      </c>
      <c r="B4" s="2" t="s">
        <v>15</v>
      </c>
      <c r="C4" s="2" t="s">
        <v>20</v>
      </c>
      <c r="D4" s="2">
        <v>24</v>
      </c>
      <c r="E4">
        <f>'Зарплата работников за февраль'!E4*105%</f>
        <v>577.5</v>
      </c>
      <c r="F4">
        <f>E4*50%</f>
        <v>288.75</v>
      </c>
      <c r="G4">
        <f>IF(D4&gt;10,E4*20%,0)</f>
        <v>115.5</v>
      </c>
      <c r="H4">
        <f>SUM(E4+F4+G4)</f>
        <v>981.75</v>
      </c>
      <c r="I4">
        <f>H4*20%</f>
        <v>196.35000000000002</v>
      </c>
      <c r="J4">
        <f>H4-I4</f>
        <v>785.4</v>
      </c>
      <c r="K4">
        <f>J4/J7</f>
        <v>0.20987654320987656</v>
      </c>
    </row>
    <row r="5" spans="1:11" x14ac:dyDescent="0.25">
      <c r="A5" s="2">
        <v>4</v>
      </c>
      <c r="B5" s="2" t="s">
        <v>16</v>
      </c>
      <c r="C5" s="2" t="s">
        <v>21</v>
      </c>
      <c r="D5" s="2">
        <v>13</v>
      </c>
      <c r="E5">
        <f>'Зарплата работников за февраль'!E5*105%</f>
        <v>346.5</v>
      </c>
      <c r="F5">
        <f>E5*50%</f>
        <v>173.25</v>
      </c>
      <c r="G5">
        <f>IF(D5&gt;10,E5*20%,0)</f>
        <v>69.3</v>
      </c>
      <c r="H5">
        <f>SUM(E5+F5+G5)</f>
        <v>589.04999999999995</v>
      </c>
      <c r="I5">
        <f>H5*20%</f>
        <v>117.81</v>
      </c>
      <c r="J5">
        <f>H5-I5</f>
        <v>471.23999999999995</v>
      </c>
      <c r="K5">
        <f>J5/J7</f>
        <v>0.12592592592592591</v>
      </c>
    </row>
    <row r="6" spans="1:11" x14ac:dyDescent="0.25">
      <c r="A6" s="2">
        <v>5</v>
      </c>
      <c r="B6" s="2" t="s">
        <v>17</v>
      </c>
      <c r="C6" s="2" t="s">
        <v>22</v>
      </c>
      <c r="D6" s="2">
        <v>30</v>
      </c>
      <c r="E6">
        <f>'Зарплата работников за февраль'!E6*105%</f>
        <v>808.50000000000011</v>
      </c>
      <c r="F6">
        <f>E6*50%</f>
        <v>404.25000000000006</v>
      </c>
      <c r="G6">
        <f>IF(D6&gt;10,E6*20%,0)</f>
        <v>161.70000000000005</v>
      </c>
      <c r="H6">
        <f>SUM(E6+F6+G6)</f>
        <v>1374.4500000000003</v>
      </c>
      <c r="I6">
        <f>H6*20%</f>
        <v>274.89000000000004</v>
      </c>
      <c r="J6">
        <f>H6-I6</f>
        <v>1099.5600000000002</v>
      </c>
      <c r="K6">
        <f>J6/J7</f>
        <v>0.29382716049382723</v>
      </c>
    </row>
    <row r="7" spans="1:11" x14ac:dyDescent="0.25">
      <c r="A7" s="5" t="s">
        <v>11</v>
      </c>
      <c r="B7" s="5"/>
      <c r="C7" s="5"/>
      <c r="D7" s="5"/>
      <c r="E7">
        <f>SUM(E2+E3+E4+E5+E6)</f>
        <v>2887.5</v>
      </c>
      <c r="F7">
        <f>SUM(F2+F3+F4+F5+F6)</f>
        <v>1443.75</v>
      </c>
      <c r="G7">
        <f>SUM(G2+G3+G4+G5+G6)</f>
        <v>346.50000000000006</v>
      </c>
      <c r="H7">
        <f>SUM(H2+H3+H4+H5+H6)</f>
        <v>4677.75</v>
      </c>
      <c r="I7">
        <f>SUM(I2+I3+I4+I5+I6)</f>
        <v>935.55000000000018</v>
      </c>
      <c r="J7">
        <f>H7-I7</f>
        <v>3742.2</v>
      </c>
    </row>
    <row r="8" spans="1:11" x14ac:dyDescent="0.25">
      <c r="A8" s="5" t="s">
        <v>12</v>
      </c>
      <c r="B8" s="5"/>
      <c r="C8" s="5"/>
      <c r="D8" s="5"/>
      <c r="E8">
        <f>AVERAGE((E2+E3+E4+E5+E6)/2)</f>
        <v>1443.75</v>
      </c>
      <c r="F8">
        <f>AVERAGE((F2+F3+F4+F5+F6)/2)</f>
        <v>721.875</v>
      </c>
      <c r="G8">
        <f>AVERAGE((G2+G3+G4+G5+G6)/2)</f>
        <v>173.25000000000003</v>
      </c>
      <c r="H8">
        <f>AVERAGE((H2+H3+H4+H5+H6)/2)</f>
        <v>2338.875</v>
      </c>
      <c r="I8">
        <f>AVERAGE((I2+I3+I4+I5+I6)/2)</f>
        <v>467.77500000000009</v>
      </c>
      <c r="J8">
        <f>AVERAGE((J2+J3+J4+J5+J6)/2)</f>
        <v>1871.1</v>
      </c>
    </row>
  </sheetData>
  <mergeCells count="2">
    <mergeCell ref="A7:D7"/>
    <mergeCell ref="A8:D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4F3CA-F5B8-4661-A3E1-00C77BB2EA52}">
  <dimension ref="A1:K8"/>
  <sheetViews>
    <sheetView workbookViewId="0">
      <selection activeCell="J8" sqref="J8"/>
    </sheetView>
  </sheetViews>
  <sheetFormatPr defaultRowHeight="15" x14ac:dyDescent="0.25"/>
  <sheetData>
    <row r="1" spans="1:11" ht="30" x14ac:dyDescent="0.25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4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x14ac:dyDescent="0.25">
      <c r="A2" s="2">
        <v>1</v>
      </c>
      <c r="B2" s="2" t="s">
        <v>13</v>
      </c>
      <c r="C2" s="2" t="s">
        <v>18</v>
      </c>
      <c r="D2" s="2">
        <v>4</v>
      </c>
      <c r="E2">
        <f>'Зарплата работников за январь'!E2*110%</f>
        <v>440.00000000000006</v>
      </c>
      <c r="F2">
        <f>E2*50%</f>
        <v>220.00000000000003</v>
      </c>
      <c r="G2">
        <f>IF(D2&gt;10,E2*20%,0)</f>
        <v>0</v>
      </c>
      <c r="H2">
        <f>SUM(E2+F2+G2)</f>
        <v>660.00000000000011</v>
      </c>
      <c r="I2">
        <f>H2*20%</f>
        <v>132.00000000000003</v>
      </c>
      <c r="J2">
        <f>H2-I2</f>
        <v>528.00000000000011</v>
      </c>
      <c r="K2">
        <f>J2/J7</f>
        <v>0.14814814814814817</v>
      </c>
    </row>
    <row r="3" spans="1:11" ht="30" x14ac:dyDescent="0.25">
      <c r="A3" s="2">
        <v>2</v>
      </c>
      <c r="B3" s="2" t="s">
        <v>14</v>
      </c>
      <c r="C3" s="4" t="s">
        <v>19</v>
      </c>
      <c r="D3" s="2">
        <v>10</v>
      </c>
      <c r="E3">
        <f>'Зарплата работников за январь'!E3*110%</f>
        <v>660</v>
      </c>
      <c r="F3">
        <f>E3*50%</f>
        <v>330</v>
      </c>
      <c r="G3">
        <f>IF(D3&gt;10,E3*20%,0)</f>
        <v>0</v>
      </c>
      <c r="H3">
        <f>SUM(E3+F3+G3)</f>
        <v>990</v>
      </c>
      <c r="I3">
        <f>H3*20%</f>
        <v>198</v>
      </c>
      <c r="J3">
        <f>H3-I3</f>
        <v>792</v>
      </c>
      <c r="K3">
        <f>J3/J7</f>
        <v>0.22222222222222221</v>
      </c>
    </row>
    <row r="4" spans="1:11" x14ac:dyDescent="0.25">
      <c r="A4" s="2">
        <v>3</v>
      </c>
      <c r="B4" s="2" t="s">
        <v>15</v>
      </c>
      <c r="C4" s="2" t="s">
        <v>20</v>
      </c>
      <c r="D4" s="2">
        <v>24</v>
      </c>
      <c r="E4">
        <f>'Зарплата работников за январь'!E4*110%</f>
        <v>550</v>
      </c>
      <c r="F4">
        <f>E4*50%</f>
        <v>275</v>
      </c>
      <c r="G4">
        <f>IF(D4&gt;10,E4*20%,0)</f>
        <v>110</v>
      </c>
      <c r="H4">
        <f>SUM(E4+F4+G4)</f>
        <v>935</v>
      </c>
      <c r="I4">
        <f>H4*20%</f>
        <v>187</v>
      </c>
      <c r="J4">
        <f>H4-I4</f>
        <v>748</v>
      </c>
      <c r="K4">
        <f>J4/J7</f>
        <v>0.20987654320987653</v>
      </c>
    </row>
    <row r="5" spans="1:11" x14ac:dyDescent="0.25">
      <c r="A5" s="2">
        <v>4</v>
      </c>
      <c r="B5" s="2" t="s">
        <v>16</v>
      </c>
      <c r="C5" s="2" t="s">
        <v>21</v>
      </c>
      <c r="D5" s="2">
        <v>13</v>
      </c>
      <c r="E5">
        <f>'Зарплата работников за январь'!E5*110%</f>
        <v>330</v>
      </c>
      <c r="F5">
        <f>E5*50%</f>
        <v>165</v>
      </c>
      <c r="G5">
        <f>IF(D5&gt;10,E5*20%,0)</f>
        <v>66</v>
      </c>
      <c r="H5">
        <f>SUM(E5+F5+G5)</f>
        <v>561</v>
      </c>
      <c r="I5">
        <f>H5*20%</f>
        <v>112.2</v>
      </c>
      <c r="J5">
        <f>H5-I5</f>
        <v>448.8</v>
      </c>
      <c r="K5">
        <f>J5/J7</f>
        <v>0.12592592592592594</v>
      </c>
    </row>
    <row r="6" spans="1:11" x14ac:dyDescent="0.25">
      <c r="A6" s="2">
        <v>5</v>
      </c>
      <c r="B6" s="2" t="s">
        <v>17</v>
      </c>
      <c r="C6" s="2" t="s">
        <v>22</v>
      </c>
      <c r="D6" s="2">
        <v>30</v>
      </c>
      <c r="E6">
        <f>'Зарплата работников за январь'!E6*110%</f>
        <v>770.00000000000011</v>
      </c>
      <c r="F6">
        <f>E6*50%</f>
        <v>385.00000000000006</v>
      </c>
      <c r="G6">
        <f>IF(D6&gt;10,E6*20%,0)</f>
        <v>154.00000000000003</v>
      </c>
      <c r="H6">
        <f>SUM(E6+F6+G6)</f>
        <v>1309.0000000000002</v>
      </c>
      <c r="I6">
        <f>H6*20%</f>
        <v>261.80000000000007</v>
      </c>
      <c r="J6">
        <f>H6-I6</f>
        <v>1047.2000000000003</v>
      </c>
      <c r="K6">
        <f>J6/J7</f>
        <v>0.29382716049382723</v>
      </c>
    </row>
    <row r="7" spans="1:11" x14ac:dyDescent="0.25">
      <c r="A7" s="5" t="s">
        <v>11</v>
      </c>
      <c r="B7" s="5"/>
      <c r="C7" s="5"/>
      <c r="D7" s="5"/>
      <c r="E7">
        <f>SUM(E2+E3+E4+E5+E6)</f>
        <v>2750</v>
      </c>
      <c r="F7">
        <f>SUM(F2+F3+F4+F5+F6)</f>
        <v>1375</v>
      </c>
      <c r="G7">
        <f>SUM(G2+G3+G4+G5+G6)</f>
        <v>330</v>
      </c>
      <c r="H7">
        <f>SUM(H2+H3+H4+H5+H6)</f>
        <v>4455</v>
      </c>
      <c r="I7">
        <f>SUM(I2+I3+I4+I5+I6)</f>
        <v>891.00000000000011</v>
      </c>
      <c r="J7">
        <f>H7-I7</f>
        <v>3564</v>
      </c>
    </row>
    <row r="8" spans="1:11" x14ac:dyDescent="0.25">
      <c r="A8" s="5" t="s">
        <v>12</v>
      </c>
      <c r="B8" s="5"/>
      <c r="C8" s="5"/>
      <c r="D8" s="5"/>
      <c r="E8">
        <f>AVERAGE((E2+E3+E4+E5+E6)/2)</f>
        <v>1375</v>
      </c>
      <c r="F8">
        <f>AVERAGE((F2+F3+F4+F5+F6)/2)</f>
        <v>687.5</v>
      </c>
      <c r="G8">
        <f>AVERAGE((G2+G3+G4+G5+G6)/2)</f>
        <v>165</v>
      </c>
      <c r="H8">
        <f>AVERAGE((H2+H3+H4+H5+H6)/2)</f>
        <v>2227.5</v>
      </c>
      <c r="I8">
        <f>AVERAGE((I2+I3+I4+I5+I6)/2)</f>
        <v>445.50000000000006</v>
      </c>
      <c r="J8">
        <f>AVERAGE((J2+J3+J4+J5+J6)/2)</f>
        <v>1782.0000000000002</v>
      </c>
    </row>
  </sheetData>
  <mergeCells count="2">
    <mergeCell ref="A7:D7"/>
    <mergeCell ref="A8:D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B6BD3-BA7C-4852-9938-A767D379BEE1}">
  <dimension ref="A1:B4"/>
  <sheetViews>
    <sheetView workbookViewId="0">
      <selection activeCell="B4" sqref="B4"/>
    </sheetView>
  </sheetViews>
  <sheetFormatPr defaultRowHeight="15" x14ac:dyDescent="0.25"/>
  <cols>
    <col min="2" max="2" width="10.28515625" bestFit="1" customWidth="1"/>
  </cols>
  <sheetData>
    <row r="1" spans="1:2" ht="75" x14ac:dyDescent="0.25">
      <c r="A1" t="s">
        <v>23</v>
      </c>
      <c r="B1" s="1" t="s">
        <v>25</v>
      </c>
    </row>
    <row r="2" spans="1:2" x14ac:dyDescent="0.25">
      <c r="A2" t="s">
        <v>26</v>
      </c>
      <c r="B2">
        <f>'Зарплата работников за январь'!J7</f>
        <v>3240</v>
      </c>
    </row>
    <row r="3" spans="1:2" x14ac:dyDescent="0.25">
      <c r="A3" t="s">
        <v>27</v>
      </c>
      <c r="B3">
        <f>'Зарплата работников за февраль'!J7</f>
        <v>3564</v>
      </c>
    </row>
    <row r="4" spans="1:2" x14ac:dyDescent="0.25">
      <c r="A4" t="s">
        <v>28</v>
      </c>
      <c r="B4">
        <f>'Зарплата работников за март'!J7</f>
        <v>3742.2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7F708-1EA9-4DE8-B4B4-3B032CEB531E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4B26A-5EB4-48DB-AB7E-5B901E5D7747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00A76-1B05-4F49-A8FA-DCD95980FA0E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890331-E1EB-497A-900E-D38C87756121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EFD57-0B69-4C32-AE1E-9DFDCA684FA3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19</vt:i4>
      </vt:variant>
    </vt:vector>
  </HeadingPairs>
  <TitlesOfParts>
    <vt:vector size="19" baseType="lpstr">
      <vt:lpstr>Зарплата работников за январь</vt:lpstr>
      <vt:lpstr>Зарплата работников за март</vt:lpstr>
      <vt:lpstr>Зарплата работников за февраль</vt:lpstr>
      <vt:lpstr>Лист8</vt:lpstr>
      <vt:lpstr>Лист9</vt:lpstr>
      <vt:lpstr>Лист10</vt:lpstr>
      <vt:lpstr>Лист11</vt:lpstr>
      <vt:lpstr>Лист12</vt:lpstr>
      <vt:lpstr>Лист13</vt:lpstr>
      <vt:lpstr>Лист14</vt:lpstr>
      <vt:lpstr>Лист15</vt:lpstr>
      <vt:lpstr>Лист16</vt:lpstr>
      <vt:lpstr>Лист17</vt:lpstr>
      <vt:lpstr>Лист18</vt:lpstr>
      <vt:lpstr>Лист19</vt:lpstr>
      <vt:lpstr>Лист5</vt:lpstr>
      <vt:lpstr>Лист6</vt:lpstr>
      <vt:lpstr>Лист7</vt:lpstr>
      <vt:lpstr>Лист4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2019-09-18T12:37:18Z</dcterms:created>
  <dcterms:modified xsi:type="dcterms:W3CDTF">2019-09-18T14:09:38Z</dcterms:modified>
</cp:coreProperties>
</file>