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amr\1.Tech Mind course\lecture 2\"/>
    </mc:Choice>
  </mc:AlternateContent>
  <xr:revisionPtr revIDLastSave="0" documentId="13_ncr:1_{97D66EB7-6183-4034-90FF-8F2FF8DE825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1" sheetId="10" r:id="rId1"/>
    <sheet name="T2" sheetId="11" r:id="rId2"/>
    <sheet name="T3" sheetId="12" r:id="rId3"/>
    <sheet name="T4" sheetId="7" r:id="rId4"/>
    <sheet name="T5" sheetId="8" r:id="rId5"/>
    <sheet name="T6" sheetId="9" r:id="rId6"/>
    <sheet name="T7" sheetId="13" r:id="rId7"/>
    <sheet name="T8" sheetId="14" r:id="rId8"/>
    <sheet name="T9" sheetId="1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Sy1LHWf1B7N8rl0u6erYqcJXNIgqUaSiVwUp2+ouDio="/>
    </ext>
  </extLst>
</workbook>
</file>

<file path=xl/calcChain.xml><?xml version="1.0" encoding="utf-8"?>
<calcChain xmlns="http://schemas.openxmlformats.org/spreadsheetml/2006/main">
  <c r="K9" i="12" l="1"/>
  <c r="D3" i="11"/>
  <c r="C3" i="11"/>
  <c r="B3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3" i="10"/>
  <c r="G3" i="10" s="1"/>
  <c r="D1" i="15"/>
  <c r="C1" i="15"/>
  <c r="D8" i="15"/>
  <c r="D10" i="15"/>
  <c r="D12" i="15"/>
  <c r="D16" i="15"/>
  <c r="D18" i="15"/>
  <c r="D20" i="15"/>
  <c r="D24" i="15"/>
  <c r="D26" i="15"/>
  <c r="D28" i="15"/>
  <c r="D4" i="15"/>
  <c r="D2" i="15"/>
  <c r="C5" i="15"/>
  <c r="D5" i="15" s="1"/>
  <c r="C6" i="15"/>
  <c r="D6" i="15" s="1"/>
  <c r="C7" i="15"/>
  <c r="D7" i="15" s="1"/>
  <c r="C8" i="15"/>
  <c r="C9" i="15"/>
  <c r="D9" i="15" s="1"/>
  <c r="C10" i="15"/>
  <c r="C11" i="15"/>
  <c r="D11" i="15" s="1"/>
  <c r="C12" i="15"/>
  <c r="C13" i="15"/>
  <c r="D13" i="15" s="1"/>
  <c r="C14" i="15"/>
  <c r="D14" i="15" s="1"/>
  <c r="C15" i="15"/>
  <c r="D15" i="15" s="1"/>
  <c r="C16" i="15"/>
  <c r="C17" i="15"/>
  <c r="D17" i="15" s="1"/>
  <c r="C18" i="15"/>
  <c r="C19" i="15"/>
  <c r="D19" i="15" s="1"/>
  <c r="C20" i="15"/>
  <c r="C21" i="15"/>
  <c r="D21" i="15" s="1"/>
  <c r="C22" i="15"/>
  <c r="D22" i="15" s="1"/>
  <c r="C23" i="15"/>
  <c r="D23" i="15" s="1"/>
  <c r="C24" i="15"/>
  <c r="C25" i="15"/>
  <c r="D25" i="15" s="1"/>
  <c r="C26" i="15"/>
  <c r="C27" i="15"/>
  <c r="D27" i="15" s="1"/>
  <c r="C28" i="15"/>
  <c r="C29" i="15"/>
  <c r="D29" i="15" s="1"/>
  <c r="C30" i="15"/>
  <c r="D30" i="15" s="1"/>
  <c r="C31" i="15"/>
  <c r="D31" i="15" s="1"/>
  <c r="C4" i="15"/>
  <c r="C2" i="15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4" i="14"/>
  <c r="G5" i="13"/>
  <c r="F5" i="13"/>
  <c r="F6" i="13" s="1"/>
  <c r="E5" i="13"/>
  <c r="D5" i="13"/>
  <c r="C5" i="13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B6" i="8"/>
  <c r="D6" i="8" s="1"/>
  <c r="B7" i="8"/>
  <c r="D7" i="8" s="1"/>
  <c r="B8" i="8"/>
  <c r="D8" i="8" s="1"/>
  <c r="B9" i="8"/>
  <c r="B10" i="8"/>
  <c r="D10" i="8" s="1"/>
  <c r="B11" i="8"/>
  <c r="B12" i="8"/>
  <c r="D12" i="8" s="1"/>
  <c r="B13" i="8"/>
  <c r="B14" i="8"/>
  <c r="D14" i="8" s="1"/>
  <c r="B15" i="8"/>
  <c r="D15" i="8" s="1"/>
  <c r="B5" i="8"/>
  <c r="D5" i="8" s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2" i="9"/>
  <c r="D9" i="8"/>
  <c r="D11" i="8"/>
  <c r="D13" i="8"/>
  <c r="C16" i="8"/>
  <c r="F8" i="7"/>
  <c r="F10" i="7"/>
  <c r="F11" i="7"/>
  <c r="F16" i="7"/>
  <c r="F18" i="7"/>
  <c r="F19" i="7"/>
  <c r="F24" i="7"/>
  <c r="F26" i="7"/>
  <c r="F27" i="7"/>
  <c r="F32" i="7"/>
  <c r="F34" i="7"/>
  <c r="F5" i="7"/>
  <c r="G5" i="7" s="1"/>
  <c r="D6" i="7"/>
  <c r="F6" i="7" s="1"/>
  <c r="D7" i="7"/>
  <c r="F7" i="7" s="1"/>
  <c r="D8" i="7"/>
  <c r="D9" i="7"/>
  <c r="F9" i="7" s="1"/>
  <c r="D10" i="7"/>
  <c r="D11" i="7"/>
  <c r="D12" i="7"/>
  <c r="F12" i="7" s="1"/>
  <c r="D13" i="7"/>
  <c r="F13" i="7" s="1"/>
  <c r="G7" i="7" s="1"/>
  <c r="D14" i="7"/>
  <c r="F14" i="7" s="1"/>
  <c r="D15" i="7"/>
  <c r="F15" i="7" s="1"/>
  <c r="D16" i="7"/>
  <c r="D17" i="7"/>
  <c r="F17" i="7" s="1"/>
  <c r="D18" i="7"/>
  <c r="D19" i="7"/>
  <c r="D20" i="7"/>
  <c r="F20" i="7" s="1"/>
  <c r="D21" i="7"/>
  <c r="F21" i="7" s="1"/>
  <c r="D22" i="7"/>
  <c r="F22" i="7" s="1"/>
  <c r="D23" i="7"/>
  <c r="F23" i="7" s="1"/>
  <c r="D24" i="7"/>
  <c r="D25" i="7"/>
  <c r="F25" i="7" s="1"/>
  <c r="D26" i="7"/>
  <c r="D27" i="7"/>
  <c r="D28" i="7"/>
  <c r="F28" i="7" s="1"/>
  <c r="D29" i="7"/>
  <c r="F29" i="7" s="1"/>
  <c r="D30" i="7"/>
  <c r="F30" i="7" s="1"/>
  <c r="D31" i="7"/>
  <c r="F31" i="7" s="1"/>
  <c r="D32" i="7"/>
  <c r="D33" i="7"/>
  <c r="F33" i="7" s="1"/>
  <c r="D34" i="7"/>
  <c r="D5" i="7"/>
  <c r="D16" i="8" l="1"/>
</calcChain>
</file>

<file path=xl/sharedStrings.xml><?xml version="1.0" encoding="utf-8"?>
<sst xmlns="http://schemas.openxmlformats.org/spreadsheetml/2006/main" count="998" uniqueCount="656">
  <si>
    <t>Order Date</t>
  </si>
  <si>
    <t>Sales Agent Name</t>
  </si>
  <si>
    <t>Car Type</t>
  </si>
  <si>
    <t>Car price</t>
  </si>
  <si>
    <t>Count</t>
  </si>
  <si>
    <t>Total Sales</t>
  </si>
  <si>
    <t>Ahmed</t>
  </si>
  <si>
    <t>Toyota</t>
  </si>
  <si>
    <t>Hossam</t>
  </si>
  <si>
    <t>Jeep</t>
  </si>
  <si>
    <t>Abdullah</t>
  </si>
  <si>
    <t>Mona</t>
  </si>
  <si>
    <t>Volkswagen</t>
  </si>
  <si>
    <t>Farida</t>
  </si>
  <si>
    <t>BMW</t>
  </si>
  <si>
    <t>Kia</t>
  </si>
  <si>
    <t>Ali</t>
  </si>
  <si>
    <t>Please list the car prices for each order and calculate the full order amount</t>
  </si>
  <si>
    <t>Price</t>
  </si>
  <si>
    <t>Mazda</t>
  </si>
  <si>
    <t>Please  prepare a new bill for your order</t>
  </si>
  <si>
    <t>Total</t>
  </si>
  <si>
    <t>1st Names</t>
  </si>
  <si>
    <t>2nd Name</t>
  </si>
  <si>
    <t>Address</t>
  </si>
  <si>
    <t>Please separate the State and the Postal Code</t>
  </si>
  <si>
    <t>Mario</t>
  </si>
  <si>
    <t>Speedwagon</t>
  </si>
  <si>
    <t>Please Combine the 1st and 2nd Name Only</t>
  </si>
  <si>
    <t>Petey</t>
  </si>
  <si>
    <t>Cruiser</t>
  </si>
  <si>
    <t>Tell me how Many names lives in NY, FL &amp; CA</t>
  </si>
  <si>
    <t>Anna</t>
  </si>
  <si>
    <t>Sthesia</t>
  </si>
  <si>
    <t>Paul</t>
  </si>
  <si>
    <t>Molive</t>
  </si>
  <si>
    <t>Mull</t>
  </si>
  <si>
    <t>Gail</t>
  </si>
  <si>
    <t>Forcewind</t>
  </si>
  <si>
    <t>Paige</t>
  </si>
  <si>
    <t>Turner</t>
  </si>
  <si>
    <t>Bob</t>
  </si>
  <si>
    <t>Frapples</t>
  </si>
  <si>
    <t>Walter</t>
  </si>
  <si>
    <t>Melon</t>
  </si>
  <si>
    <t>Nick</t>
  </si>
  <si>
    <t>R.</t>
  </si>
  <si>
    <t>Barb</t>
  </si>
  <si>
    <t>Ackue</t>
  </si>
  <si>
    <t>Buck</t>
  </si>
  <si>
    <t>Kinnear</t>
  </si>
  <si>
    <t>Greta</t>
  </si>
  <si>
    <t>Life</t>
  </si>
  <si>
    <t>Ira</t>
  </si>
  <si>
    <t>Membrit</t>
  </si>
  <si>
    <t>Shonda</t>
  </si>
  <si>
    <t>Leer</t>
  </si>
  <si>
    <t>Brock</t>
  </si>
  <si>
    <t>Lee</t>
  </si>
  <si>
    <t>Maya</t>
  </si>
  <si>
    <t>Didas</t>
  </si>
  <si>
    <t>Rick</t>
  </si>
  <si>
    <t>O'Shea</t>
  </si>
  <si>
    <t>Pete</t>
  </si>
  <si>
    <t>Sariya</t>
  </si>
  <si>
    <t>Monty</t>
  </si>
  <si>
    <t>Carlo</t>
  </si>
  <si>
    <t>Sal</t>
  </si>
  <si>
    <t>Monella</t>
  </si>
  <si>
    <t>Sue</t>
  </si>
  <si>
    <t>Vaneer</t>
  </si>
  <si>
    <t>Cliff</t>
  </si>
  <si>
    <t>Hanger</t>
  </si>
  <si>
    <t>Dwyer</t>
  </si>
  <si>
    <t>Terry</t>
  </si>
  <si>
    <t>Aki</t>
  </si>
  <si>
    <t>Cory</t>
  </si>
  <si>
    <t>Ander</t>
  </si>
  <si>
    <t>Robin</t>
  </si>
  <si>
    <t>Banks</t>
  </si>
  <si>
    <t>Jimmy</t>
  </si>
  <si>
    <t>Changa</t>
  </si>
  <si>
    <t>Barry</t>
  </si>
  <si>
    <t>Wine</t>
  </si>
  <si>
    <t>Wilma</t>
  </si>
  <si>
    <t>Mumduya</t>
  </si>
  <si>
    <t>Buster</t>
  </si>
  <si>
    <t>Hyman</t>
  </si>
  <si>
    <t>Poppa</t>
  </si>
  <si>
    <t>Cherry</t>
  </si>
  <si>
    <t>Zack</t>
  </si>
  <si>
    <t>Don</t>
  </si>
  <si>
    <t>Stairs</t>
  </si>
  <si>
    <t>Saul</t>
  </si>
  <si>
    <t>T.</t>
  </si>
  <si>
    <t>Peter</t>
  </si>
  <si>
    <t>Pants</t>
  </si>
  <si>
    <t>Hal</t>
  </si>
  <si>
    <t>Appeno </t>
  </si>
  <si>
    <t>Otto</t>
  </si>
  <si>
    <t>Matic</t>
  </si>
  <si>
    <t>Moe</t>
  </si>
  <si>
    <t>Fugga</t>
  </si>
  <si>
    <t>Graham</t>
  </si>
  <si>
    <t>Cracker</t>
  </si>
  <si>
    <t>Tom</t>
  </si>
  <si>
    <t>Foolery</t>
  </si>
  <si>
    <t>Al</t>
  </si>
  <si>
    <t>Dente</t>
  </si>
  <si>
    <t>Bud</t>
  </si>
  <si>
    <t>Wiser</t>
  </si>
  <si>
    <t>Polly</t>
  </si>
  <si>
    <t>Tech</t>
  </si>
  <si>
    <t>Holly</t>
  </si>
  <si>
    <t>Frank</t>
  </si>
  <si>
    <t>N.</t>
  </si>
  <si>
    <t>Cam</t>
  </si>
  <si>
    <t>L.</t>
  </si>
  <si>
    <t>Pat</t>
  </si>
  <si>
    <t>Agonia</t>
  </si>
  <si>
    <t>Tara</t>
  </si>
  <si>
    <t>Zona</t>
  </si>
  <si>
    <t>Cade</t>
  </si>
  <si>
    <t>Phil</t>
  </si>
  <si>
    <t>Anthropist </t>
  </si>
  <si>
    <t>Marvin</t>
  </si>
  <si>
    <t>Gardens</t>
  </si>
  <si>
    <t>Harmonic </t>
  </si>
  <si>
    <t>Arty</t>
  </si>
  <si>
    <t>Ficial</t>
  </si>
  <si>
    <t>Will</t>
  </si>
  <si>
    <t>Power</t>
  </si>
  <si>
    <t>Donatella</t>
  </si>
  <si>
    <t>Nobatti</t>
  </si>
  <si>
    <t>Juan</t>
  </si>
  <si>
    <t>Annatoo</t>
  </si>
  <si>
    <t>Stew</t>
  </si>
  <si>
    <t>Gots</t>
  </si>
  <si>
    <t>Rexia</t>
  </si>
  <si>
    <t>Bill</t>
  </si>
  <si>
    <t>Emia</t>
  </si>
  <si>
    <t>Curt</t>
  </si>
  <si>
    <t>Max</t>
  </si>
  <si>
    <t>Emum</t>
  </si>
  <si>
    <t>Minnie</t>
  </si>
  <si>
    <t>Mum</t>
  </si>
  <si>
    <t>Yerds</t>
  </si>
  <si>
    <t>Hap</t>
  </si>
  <si>
    <t>E.</t>
  </si>
  <si>
    <t>Matt</t>
  </si>
  <si>
    <t>Innae</t>
  </si>
  <si>
    <t>Science</t>
  </si>
  <si>
    <t>Misu</t>
  </si>
  <si>
    <t>Ed</t>
  </si>
  <si>
    <t>U.</t>
  </si>
  <si>
    <t>Gerry</t>
  </si>
  <si>
    <t>Atric</t>
  </si>
  <si>
    <t>Kerry</t>
  </si>
  <si>
    <t>Oaky</t>
  </si>
  <si>
    <t>Midge</t>
  </si>
  <si>
    <t>Itz</t>
  </si>
  <si>
    <t>Gabe</t>
  </si>
  <si>
    <t>Lackmen</t>
  </si>
  <si>
    <t>Mary</t>
  </si>
  <si>
    <t>Christmas</t>
  </si>
  <si>
    <t>Dan</t>
  </si>
  <si>
    <t>Druff</t>
  </si>
  <si>
    <t>Jim</t>
  </si>
  <si>
    <t>Nasium</t>
  </si>
  <si>
    <t>Angie</t>
  </si>
  <si>
    <t>O.</t>
  </si>
  <si>
    <t>Ella</t>
  </si>
  <si>
    <t>Vator</t>
  </si>
  <si>
    <t>Vidge</t>
  </si>
  <si>
    <t>Bart</t>
  </si>
  <si>
    <t>Ender</t>
  </si>
  <si>
    <t>Artie</t>
  </si>
  <si>
    <t>Choke</t>
  </si>
  <si>
    <t>Hans</t>
  </si>
  <si>
    <t>Olo</t>
  </si>
  <si>
    <t>Marge</t>
  </si>
  <si>
    <t>Arin</t>
  </si>
  <si>
    <t>Hugh</t>
  </si>
  <si>
    <t>Briss</t>
  </si>
  <si>
    <t>Gene</t>
  </si>
  <si>
    <t>Poole</t>
  </si>
  <si>
    <t>Ty</t>
  </si>
  <si>
    <t>Tanic</t>
  </si>
  <si>
    <t>Manuel</t>
  </si>
  <si>
    <t>Labor</t>
  </si>
  <si>
    <t>Lynn</t>
  </si>
  <si>
    <t>Guini</t>
  </si>
  <si>
    <t>Claire</t>
  </si>
  <si>
    <t>Voyant</t>
  </si>
  <si>
    <t>Peg</t>
  </si>
  <si>
    <t>Leg</t>
  </si>
  <si>
    <t>Jack</t>
  </si>
  <si>
    <t>Marty</t>
  </si>
  <si>
    <t>Graw</t>
  </si>
  <si>
    <t>Ash</t>
  </si>
  <si>
    <t>Wednesday</t>
  </si>
  <si>
    <t>Olive</t>
  </si>
  <si>
    <t>Yu</t>
  </si>
  <si>
    <t>Jacket</t>
  </si>
  <si>
    <t>Atoe</t>
  </si>
  <si>
    <t>Doug</t>
  </si>
  <si>
    <t>Out</t>
  </si>
  <si>
    <t>Sharon</t>
  </si>
  <si>
    <t>Needles</t>
  </si>
  <si>
    <t>Beau</t>
  </si>
  <si>
    <t>Tie</t>
  </si>
  <si>
    <t>Serj</t>
  </si>
  <si>
    <t>Protector</t>
  </si>
  <si>
    <t>Ahmed Yousry</t>
  </si>
  <si>
    <t>Shereen Ahmed</t>
  </si>
  <si>
    <t>Salma Majid</t>
  </si>
  <si>
    <t>Shady Mohamed</t>
  </si>
  <si>
    <t>Habiba Sayed</t>
  </si>
  <si>
    <t xml:space="preserve">      </t>
  </si>
  <si>
    <t>Upper Case</t>
  </si>
  <si>
    <t>Lower Case</t>
  </si>
  <si>
    <t>Propper Case</t>
  </si>
  <si>
    <t>No Space</t>
  </si>
  <si>
    <t>Replace</t>
  </si>
  <si>
    <t xml:space="preserve">    Ahmed ibrahim &amp; saad &amp;e&amp;l gendy Ahm&amp;ed&amp;</t>
  </si>
  <si>
    <t>First Name</t>
  </si>
  <si>
    <t>Last Name</t>
  </si>
  <si>
    <t>Full Name</t>
  </si>
  <si>
    <t>Ibrahim</t>
  </si>
  <si>
    <t>Amr</t>
  </si>
  <si>
    <t>Osama</t>
  </si>
  <si>
    <t>Yasser</t>
  </si>
  <si>
    <t>Mohammed</t>
  </si>
  <si>
    <t>Salem</t>
  </si>
  <si>
    <t>Samah</t>
  </si>
  <si>
    <t>Mazen</t>
  </si>
  <si>
    <t>Mira</t>
  </si>
  <si>
    <t>William</t>
  </si>
  <si>
    <t>Hamed</t>
  </si>
  <si>
    <t>Rehab</t>
  </si>
  <si>
    <t>Magdy</t>
  </si>
  <si>
    <t>Rasha</t>
  </si>
  <si>
    <t>Aliaa</t>
  </si>
  <si>
    <t>Muhammad</t>
  </si>
  <si>
    <t>Reina</t>
  </si>
  <si>
    <t>Ehab</t>
  </si>
  <si>
    <t>Kamel</t>
  </si>
  <si>
    <t>Moataz</t>
  </si>
  <si>
    <t>Rana</t>
  </si>
  <si>
    <t>Ekhlas</t>
  </si>
  <si>
    <t>Nada</t>
  </si>
  <si>
    <t>Khalid</t>
  </si>
  <si>
    <t>Heba</t>
  </si>
  <si>
    <t>Ashraf</t>
  </si>
  <si>
    <t>Shereen</t>
  </si>
  <si>
    <t>Shady</t>
  </si>
  <si>
    <t>Mohamed</t>
  </si>
  <si>
    <t>Gasser</t>
  </si>
  <si>
    <t>Habiba</t>
  </si>
  <si>
    <t>Sayed</t>
  </si>
  <si>
    <t>Mustafa</t>
  </si>
  <si>
    <t>Shukri</t>
  </si>
  <si>
    <t>Mai</t>
  </si>
  <si>
    <t>Sherif</t>
  </si>
  <si>
    <t>Samar</t>
  </si>
  <si>
    <t>Yousry</t>
  </si>
  <si>
    <t>Salma</t>
  </si>
  <si>
    <t>Majid</t>
  </si>
  <si>
    <t>Amr Osama</t>
  </si>
  <si>
    <t>Yasser Mohammed</t>
  </si>
  <si>
    <t>Mohammed Salem</t>
  </si>
  <si>
    <t>Samah Mazen</t>
  </si>
  <si>
    <t>Mira William</t>
  </si>
  <si>
    <t>Ahmed Hamed</t>
  </si>
  <si>
    <t>Rehab Magdy</t>
  </si>
  <si>
    <t>Rasha Ahmed</t>
  </si>
  <si>
    <t>Aliaa Muhammad</t>
  </si>
  <si>
    <t>Reina Magdy</t>
  </si>
  <si>
    <t>Ehab Kamel</t>
  </si>
  <si>
    <t>Moataz Ahmed</t>
  </si>
  <si>
    <t>Rana Mohammed</t>
  </si>
  <si>
    <t>Ekhlas Ahmed</t>
  </si>
  <si>
    <t>Nada Khalid</t>
  </si>
  <si>
    <t>Heba Ahmed</t>
  </si>
  <si>
    <t>Ahmed Ashraf</t>
  </si>
  <si>
    <t>Gasser Amr</t>
  </si>
  <si>
    <t>Nada Mustafa</t>
  </si>
  <si>
    <t>Shukri Mohammed</t>
  </si>
  <si>
    <t>Mai Sherif</t>
  </si>
  <si>
    <t>Samar Ahmed</t>
  </si>
  <si>
    <t>Name</t>
  </si>
  <si>
    <t>Home Phone</t>
  </si>
  <si>
    <t>City Code</t>
  </si>
  <si>
    <t>City</t>
  </si>
  <si>
    <t>Ahmed Sherif</t>
  </si>
  <si>
    <t>050-9909863</t>
  </si>
  <si>
    <t>Code</t>
  </si>
  <si>
    <t>Ali Hassan</t>
  </si>
  <si>
    <t>03-5480947</t>
  </si>
  <si>
    <t>Cairo</t>
  </si>
  <si>
    <t>Ramiz Yousef</t>
  </si>
  <si>
    <t>043-5519529</t>
  </si>
  <si>
    <t>Alexandria</t>
  </si>
  <si>
    <t>Mohammed Galal</t>
  </si>
  <si>
    <t>02-4648917</t>
  </si>
  <si>
    <t>Banha</t>
  </si>
  <si>
    <t>Sameh Mohammed</t>
  </si>
  <si>
    <t>03-7796994</t>
  </si>
  <si>
    <t>Tanta</t>
  </si>
  <si>
    <t>Camellia Mohamed</t>
  </si>
  <si>
    <t>097-5530777</t>
  </si>
  <si>
    <t>Mahalah El Kobra</t>
  </si>
  <si>
    <t>Rogina Mamdouh</t>
  </si>
  <si>
    <t>045-9181476</t>
  </si>
  <si>
    <t>Damanhour</t>
  </si>
  <si>
    <t>Ahmed Atef</t>
  </si>
  <si>
    <t>013-6271702</t>
  </si>
  <si>
    <t>Shebin El Kom</t>
  </si>
  <si>
    <t>Sarah Magdy</t>
  </si>
  <si>
    <t>088-5648951</t>
  </si>
  <si>
    <t>El Mansoura</t>
  </si>
  <si>
    <t>093-7394148</t>
  </si>
  <si>
    <t>Suez</t>
  </si>
  <si>
    <t>Soha Mohamed</t>
  </si>
  <si>
    <t>03-8371576</t>
  </si>
  <si>
    <t>Port Said</t>
  </si>
  <si>
    <t>Raghda Ashraf</t>
  </si>
  <si>
    <t>02-6001481</t>
  </si>
  <si>
    <t>Asyut</t>
  </si>
  <si>
    <t>Fayez Mohammed</t>
  </si>
  <si>
    <t>02-9262411</t>
  </si>
  <si>
    <t>Sohag</t>
  </si>
  <si>
    <t>Ghada Magdy</t>
  </si>
  <si>
    <t>093-7846200</t>
  </si>
  <si>
    <t>Luxor</t>
  </si>
  <si>
    <t>Zainab Mohamed</t>
  </si>
  <si>
    <t>03-6516486</t>
  </si>
  <si>
    <t>Qena</t>
  </si>
  <si>
    <t>Shukry Mohammed</t>
  </si>
  <si>
    <t>040-7764779</t>
  </si>
  <si>
    <t>Aswan</t>
  </si>
  <si>
    <t>Ghada Said</t>
  </si>
  <si>
    <t>050-5941326</t>
  </si>
  <si>
    <t>Israa Mamdouh</t>
  </si>
  <si>
    <t>040-7099489</t>
  </si>
  <si>
    <t>Sara Mohamed</t>
  </si>
  <si>
    <t>013-4643948</t>
  </si>
  <si>
    <t>Shaimaa Samir</t>
  </si>
  <si>
    <t>03-7929913</t>
  </si>
  <si>
    <t>Doaa Mohamed</t>
  </si>
  <si>
    <t>02-8047307</t>
  </si>
  <si>
    <t>Fady Mohamed</t>
  </si>
  <si>
    <t>043-7236532</t>
  </si>
  <si>
    <t>Ibrahim Abdulhameed</t>
  </si>
  <si>
    <t>043-4861330</t>
  </si>
  <si>
    <t>Ghada Osama</t>
  </si>
  <si>
    <t>095-5592645</t>
  </si>
  <si>
    <t>Mohammed Khalid</t>
  </si>
  <si>
    <t>097-5064941</t>
  </si>
  <si>
    <t>Ahmed Mohamed</t>
  </si>
  <si>
    <t>045-9032196</t>
  </si>
  <si>
    <t>Ahmed Fathy</t>
  </si>
  <si>
    <t>062-8809350</t>
  </si>
  <si>
    <t>Christine Magdy</t>
  </si>
  <si>
    <t>02-6841725</t>
  </si>
  <si>
    <t>Omar Mahmoud</t>
  </si>
  <si>
    <t>095-6507504</t>
  </si>
  <si>
    <t>03-9647257</t>
  </si>
  <si>
    <t>088-7137454</t>
  </si>
  <si>
    <t>Jihan Hassan</t>
  </si>
  <si>
    <t>03-5740430</t>
  </si>
  <si>
    <t>Karim Tariq</t>
  </si>
  <si>
    <t>03-4656042</t>
  </si>
  <si>
    <t>Fatima Mahmoud</t>
  </si>
  <si>
    <t>03-4845892</t>
  </si>
  <si>
    <t>Sarah Ibrahim</t>
  </si>
  <si>
    <t>03-4801225</t>
  </si>
  <si>
    <t>Khaled Ahmed</t>
  </si>
  <si>
    <t>048-6194983</t>
  </si>
  <si>
    <t>Israa Ragaee</t>
  </si>
  <si>
    <t>095-5640276</t>
  </si>
  <si>
    <t>Sarah Abdulaziz</t>
  </si>
  <si>
    <t>02-6389984</t>
  </si>
  <si>
    <t>Marianne Talaat</t>
  </si>
  <si>
    <t>062-8950560</t>
  </si>
  <si>
    <t>045-9130198</t>
  </si>
  <si>
    <t>Amr Abdelbasset</t>
  </si>
  <si>
    <t>013-5203660</t>
  </si>
  <si>
    <t>Taher Hassanein</t>
  </si>
  <si>
    <t>096-9629631</t>
  </si>
  <si>
    <t>040-5395717</t>
  </si>
  <si>
    <t>Basma Mohamed</t>
  </si>
  <si>
    <t>066-7112969</t>
  </si>
  <si>
    <t>Osman Mohamed</t>
  </si>
  <si>
    <t>03-6665847</t>
  </si>
  <si>
    <t>Sherif Ahmed</t>
  </si>
  <si>
    <t>050-5568407</t>
  </si>
  <si>
    <t>Yusuf Ahmed</t>
  </si>
  <si>
    <t>066-7879522</t>
  </si>
  <si>
    <t>03-5917509</t>
  </si>
  <si>
    <t>Reem Ahmed</t>
  </si>
  <si>
    <t>093-9449284</t>
  </si>
  <si>
    <t>ProductID</t>
  </si>
  <si>
    <t>ProductName</t>
  </si>
  <si>
    <t>CategoryName</t>
  </si>
  <si>
    <t>CompanyName</t>
  </si>
  <si>
    <t>Chai</t>
  </si>
  <si>
    <t>Beverages</t>
  </si>
  <si>
    <t>Exotic Liquids</t>
  </si>
  <si>
    <t>Aniseed Syrup</t>
  </si>
  <si>
    <t>Condiments</t>
  </si>
  <si>
    <t>Chef Anton's Cajun Seasoning</t>
  </si>
  <si>
    <t>New Orleans Cajun Delights</t>
  </si>
  <si>
    <t>Chef Anton's Gumbo Mix</t>
  </si>
  <si>
    <t>Grandma's Boysenberry Spread</t>
  </si>
  <si>
    <t>Grandma Kelly's Homestead</t>
  </si>
  <si>
    <t>Uncle Bob's Organic Dried Pears</t>
  </si>
  <si>
    <t>Produce</t>
  </si>
  <si>
    <t>Northwoods Cranberry Sauce</t>
  </si>
  <si>
    <t>Mishi Kobe Niku</t>
  </si>
  <si>
    <t>Meat/Poultry</t>
  </si>
  <si>
    <t>Tokyo Traders</t>
  </si>
  <si>
    <t>Ikura</t>
  </si>
  <si>
    <t>Seafood</t>
  </si>
  <si>
    <t>Queso Cabrales</t>
  </si>
  <si>
    <t>Dairy Products</t>
  </si>
  <si>
    <t>Cooperativa de Quesos 'Las Cabras'</t>
  </si>
  <si>
    <t>Queso Manchego La Pastora</t>
  </si>
  <si>
    <t>Konbu</t>
  </si>
  <si>
    <t>Mayumi's</t>
  </si>
  <si>
    <t>Tofu</t>
  </si>
  <si>
    <t>Genen Shouyu</t>
  </si>
  <si>
    <t>Pavlova</t>
  </si>
  <si>
    <t>Confections</t>
  </si>
  <si>
    <t>Pavlova, Ltd.</t>
  </si>
  <si>
    <t>Alice Mutton</t>
  </si>
  <si>
    <t>Carnarvon Tigers</t>
  </si>
  <si>
    <t>Teatime Chocolate Biscuits</t>
  </si>
  <si>
    <t>Specialty Biscuits, Ltd.</t>
  </si>
  <si>
    <t>Sir Rodney's Marmalade</t>
  </si>
  <si>
    <t>Sir Rodney's Scones</t>
  </si>
  <si>
    <t>Gustaf's Knäckebröd</t>
  </si>
  <si>
    <t>Grains/Cereals</t>
  </si>
  <si>
    <t>PB Knäckebröd AB</t>
  </si>
  <si>
    <t>Tunnbröd</t>
  </si>
  <si>
    <t>NuNuCa Nuß-Nougat-Creme</t>
  </si>
  <si>
    <t>Heli Süßwaren GmbH &amp; Co. KG</t>
  </si>
  <si>
    <t>Gumbär Gummibärchen</t>
  </si>
  <si>
    <t>Schoggi Schokolade</t>
  </si>
  <si>
    <t>Rössle Sauerkraut</t>
  </si>
  <si>
    <t>Plutzer Lebensmittelgroßmärkte AG</t>
  </si>
  <si>
    <t>Thüringer Rostbratwurst</t>
  </si>
  <si>
    <t>Nord-Ost Matjeshering</t>
  </si>
  <si>
    <t>Nord-Ost-Fisch Handelsgesellschaft mbH</t>
  </si>
  <si>
    <t>Gorgonzola Telino</t>
  </si>
  <si>
    <t>Formaggi Fortini s.r.l.</t>
  </si>
  <si>
    <t>Mascarpone Fabioli</t>
  </si>
  <si>
    <t>Geitost</t>
  </si>
  <si>
    <t>Norske Meierier</t>
  </si>
  <si>
    <t>Steeleye Stout</t>
  </si>
  <si>
    <t>Bigfoot Breweries</t>
  </si>
  <si>
    <t>Inlagd Sill</t>
  </si>
  <si>
    <t>Svensk Sjöföda AB</t>
  </si>
  <si>
    <t>Gravad lax</t>
  </si>
  <si>
    <t>Côte de Blaye</t>
  </si>
  <si>
    <t>Aux joyeux ecclésiastiques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</si>
  <si>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</si>
  <si>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</si>
  <si>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</si>
  <si>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</si>
  <si>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</si>
  <si>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</si>
  <si>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</si>
  <si>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</si>
  <si>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Røgede sild</t>
  </si>
  <si>
    <t>Lyngbysild</t>
  </si>
  <si>
    <t>Spegesild</t>
  </si>
  <si>
    <t>Zaanse koeken</t>
  </si>
  <si>
    <t>Zaanse Snoepfabriek</t>
  </si>
  <si>
    <t>Chocolade</t>
  </si>
  <si>
    <t>Maxilaku</t>
  </si>
  <si>
    <t>Karkki Oy</t>
  </si>
  <si>
    <t>Valkoinen suklaa</t>
  </si>
  <si>
    <t>Manjimup Dried Apples</t>
  </si>
  <si>
    <t>G'day, Mate</t>
  </si>
  <si>
    <t>Filo Mix</t>
  </si>
  <si>
    <t>Perth Pasties</t>
  </si>
  <si>
    <t>Tourtière</t>
  </si>
  <si>
    <t>Ma Maison</t>
  </si>
  <si>
    <t>Pâté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</si>
  <si>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</si>
  <si>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</si>
  <si>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</si>
  <si>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</si>
  <si>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</si>
  <si>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</si>
  <si>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pâturage</t>
  </si>
  <si>
    <t>Camembert Pierrot</t>
  </si>
  <si>
    <t>Sirop d'érable</t>
  </si>
  <si>
    <t>Forêts d'érables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</si>
  <si>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</si>
  <si>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</si>
  <si>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</si>
  <si>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</si>
  <si>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</si>
  <si>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</si>
  <si>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</si>
  <si>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</si>
  <si>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</si>
  <si>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</si>
  <si>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</si>
  <si>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</si>
  <si>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</si>
  <si>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</si>
  <si>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</si>
  <si>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</si>
  <si>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Quantity</t>
  </si>
  <si>
    <t>Discount</t>
  </si>
  <si>
    <t>Qty.</t>
  </si>
  <si>
    <t>Banha population</t>
  </si>
  <si>
    <t>Total sales for Toyota</t>
  </si>
  <si>
    <t>Total sales for Toyota(Mona)</t>
  </si>
  <si>
    <t>1. 46 Creekside Ave. Thomasville</t>
  </si>
  <si>
    <t>2. 51 Willow Road Trussville</t>
  </si>
  <si>
    <t>3. 527 Riverside Dr. Macon</t>
  </si>
  <si>
    <t>4. 8085 Manor Road Covington</t>
  </si>
  <si>
    <t>5. 235 Mammoth Street Tacoma</t>
  </si>
  <si>
    <t>6. 198 Maple Lane Ashburn</t>
  </si>
  <si>
    <t>7. 3 Beech Drive Longview</t>
  </si>
  <si>
    <t>8. 4 W. Prince St. Spartanburg</t>
  </si>
  <si>
    <t>9. 7807 N. Canal Ave. Glen Allen</t>
  </si>
  <si>
    <t>10. 271 SW. Buttonwood Circle Franklin</t>
  </si>
  <si>
    <t>11. 8671 Brandywine Street Buffalo</t>
  </si>
  <si>
    <t>12. 5 Lantern Street Hamden</t>
  </si>
  <si>
    <t>13. 422 Brook Dr. West Lafayette</t>
  </si>
  <si>
    <t>14. 9553 Grand Ave. Holbrook</t>
  </si>
  <si>
    <t>15. 895 Lakeview Street Redford</t>
  </si>
  <si>
    <t>16. 35 Maple St. Palm City</t>
  </si>
  <si>
    <t>17. 82 Glenwood Circle Bolingbrook</t>
  </si>
  <si>
    <t>18. 8008 Wagon Ave. Massapequa Park</t>
  </si>
  <si>
    <t>19. 5 Sutor Lane Villa Park</t>
  </si>
  <si>
    <t>20. 638 N. Brewery St. Fort Lee</t>
  </si>
  <si>
    <t>21. 29 Market St. Norcross</t>
  </si>
  <si>
    <t>22. 468 Aspen St. Rowlett</t>
  </si>
  <si>
    <t>23. 39 Thorne Dr. Indian Trail</t>
  </si>
  <si>
    <t>24. 8110 Henry Smith Ave. Logansport</t>
  </si>
  <si>
    <t>25. 208 Mountainview St. Land O Lakes</t>
  </si>
  <si>
    <t>26. 880 Division Street Warwick</t>
  </si>
  <si>
    <t>27. 408 E. Williams St. Branford</t>
  </si>
  <si>
    <t>28. 7021 Summer Drive Hillsboro</t>
  </si>
  <si>
    <t>29. 9 Beacon Ave. Wenatchee</t>
  </si>
  <si>
    <t>30. 8234 Glenridge St. Germantown</t>
  </si>
  <si>
    <t>31. 231 Lancaster Court Venice</t>
  </si>
  <si>
    <t>32. 1 Bowman Lane Wausau</t>
  </si>
  <si>
    <t>33. 8 Evergreen Avenue Waterbury</t>
  </si>
  <si>
    <t>34. 7857 Alton St. Port Saint Lucie</t>
  </si>
  <si>
    <t>35. 191 S. Glenlake St. Grand Haven</t>
  </si>
  <si>
    <t>36. 9198 Glendale Ave. Glendale Heights</t>
  </si>
  <si>
    <t>37. 8671 Division Lane Muskogee</t>
  </si>
  <si>
    <t>38. 8 Pacific Ave. Huntersville</t>
  </si>
  <si>
    <t>39. 610 Ocean Road Los Banos</t>
  </si>
  <si>
    <t>40. 87 W. Military Avenue Yuba City</t>
  </si>
  <si>
    <t>41. 68 Selby Ave. Port Washington</t>
  </si>
  <si>
    <t>42. 629 Union St. Cary</t>
  </si>
  <si>
    <t>43. 333 W. Wellington Ave. Millington</t>
  </si>
  <si>
    <t>44. 61 Fawn Street Torrington</t>
  </si>
  <si>
    <t>45. 8389 Wayne Lane Livonia</t>
  </si>
  <si>
    <t>46. 475 Redwood Ave. Mechanicsburg</t>
  </si>
  <si>
    <t>47. 932 King Street Glendora</t>
  </si>
  <si>
    <t>48. 474 Oklahoma Dr. Orchard Park</t>
  </si>
  <si>
    <t>49. 91 North Vermont St. Pikesville</t>
  </si>
  <si>
    <t>50. 520 Arrowhead Ave. Dunedin</t>
  </si>
  <si>
    <t>51. 9724 Lincoln St. Knoxville</t>
  </si>
  <si>
    <t>52. 127 New Saddle Ave. Waterford</t>
  </si>
  <si>
    <t>53. 9141 Lexington Street Vista</t>
  </si>
  <si>
    <t>54. 8928 Hilltop Lane Fairburn</t>
  </si>
  <si>
    <t>55. 57 Old Glendale Lane Billings</t>
  </si>
  <si>
    <t>56. 4 Madison Ave. Thornton</t>
  </si>
  <si>
    <t>57. 7726 Mill Avenue Parlin</t>
  </si>
  <si>
    <t>58. 365 N. Lancaster Dr. Waynesboro</t>
  </si>
  <si>
    <t>59. 8055 Courtland Rd. Lacey</t>
  </si>
  <si>
    <t>60. 105 Richardson St. Madison Heights</t>
  </si>
  <si>
    <t>61. 439 Cooper Drive Cordova</t>
  </si>
  <si>
    <t>62. 104 Golden Star Ave. Minneapolis</t>
  </si>
  <si>
    <t>63. 61 University Drive West Des Moines</t>
  </si>
  <si>
    <t>64. 535 N. Homestead Ave. Ottawa</t>
  </si>
  <si>
    <t>65. 14C Brewery Dr. Riverside</t>
  </si>
  <si>
    <t>66. 46 Clay St. Bloomington</t>
  </si>
  <si>
    <t>67. 44 Honey Creek St. Iowa City</t>
  </si>
  <si>
    <t>68. 133 Dogwood St. Kingsport</t>
  </si>
  <si>
    <t>69. 39 E. Smoky Hollow Ave. Cranston</t>
  </si>
  <si>
    <t>70. 83 Hill Field Drive Mount Laurel</t>
  </si>
  <si>
    <t>71. 66 Theatre Street Klamath Falls</t>
  </si>
  <si>
    <t>72. 7046 SE. Court Rd. Mason</t>
  </si>
  <si>
    <t>73. 8 Greystone St. Villa Rica</t>
  </si>
  <si>
    <t>74. 321 Mountainview Street Green Cove Springs</t>
  </si>
  <si>
    <t>75. 9503 Fairway St. West Chicago</t>
  </si>
  <si>
    <t>76. 12 Bridle St. Vernon Rockville</t>
  </si>
  <si>
    <t>77. 449 Main Ave. Duarte</t>
  </si>
  <si>
    <t>78. 351 2nd Ave. Howell</t>
  </si>
  <si>
    <t>79. 98 Virginia Dr. Clinton</t>
  </si>
  <si>
    <t>80. 6 Summit Dr. Jamaica</t>
  </si>
  <si>
    <t>81. 63 Eagle St. Ada</t>
  </si>
  <si>
    <t>82. 75 Belmont Street West Palm Beach</t>
  </si>
  <si>
    <t>83. 44 East Crescent Circle New Kensington</t>
  </si>
  <si>
    <t>84. 6 Beacon Street Holly Springs</t>
  </si>
  <si>
    <t>85. 5 Peninsula St. Daphne</t>
  </si>
  <si>
    <t>86. 595 Westminster St. Randolph</t>
  </si>
  <si>
    <t>87. 55 Clark Ave. Schenectady</t>
  </si>
  <si>
    <t>88. 877 Edgewood St. Saint Petersburg</t>
  </si>
  <si>
    <t>89. 7732 Locust St. Valrico</t>
  </si>
  <si>
    <t>90. 335 West Hamilton Street San Jose</t>
  </si>
  <si>
    <t>91. 6 Carson Court Mays Landing</t>
  </si>
  <si>
    <t>92. 545 Gartner St. Lagrange</t>
  </si>
  <si>
    <t>93. 19 South Rockledge Dr. Bensalem</t>
  </si>
  <si>
    <t>94. 873 Princeton St. Langhorne</t>
  </si>
  <si>
    <t>95. 749 Glenwood Ave. Dundalk</t>
  </si>
  <si>
    <t>96. 34 Bridge Lane Baldwin</t>
  </si>
  <si>
    <t>97. 8030 Manor St. Newark</t>
  </si>
  <si>
    <t>98. 955 Central Ave. Wasilla</t>
  </si>
  <si>
    <t>99. 650 North Sugar Drive Danbury</t>
  </si>
  <si>
    <t>100. 9 N. Beaver Ridge St. West Roxbury</t>
  </si>
  <si>
    <t>full name</t>
  </si>
  <si>
    <t>code</t>
  </si>
  <si>
    <t>NC</t>
  </si>
  <si>
    <t>AL</t>
  </si>
  <si>
    <t>GA</t>
  </si>
  <si>
    <t>WA</t>
  </si>
  <si>
    <t>VA</t>
  </si>
  <si>
    <t>TX</t>
  </si>
  <si>
    <t>SC</t>
  </si>
  <si>
    <t>MA</t>
  </si>
  <si>
    <t>NY</t>
  </si>
  <si>
    <t>CT</t>
  </si>
  <si>
    <t>IN</t>
  </si>
  <si>
    <t>MI</t>
  </si>
  <si>
    <t>FL</t>
  </si>
  <si>
    <t>IL</t>
  </si>
  <si>
    <t>NJ</t>
  </si>
  <si>
    <t>RI</t>
  </si>
  <si>
    <t>OR</t>
  </si>
  <si>
    <t>MD</t>
  </si>
  <si>
    <t>WI</t>
  </si>
  <si>
    <t>OK</t>
  </si>
  <si>
    <t>CA</t>
  </si>
  <si>
    <t>TN</t>
  </si>
  <si>
    <t>PA</t>
  </si>
  <si>
    <t>MT</t>
  </si>
  <si>
    <t>CO</t>
  </si>
  <si>
    <t>MN</t>
  </si>
  <si>
    <t>IA</t>
  </si>
  <si>
    <t>OH</t>
  </si>
  <si>
    <t>AK</t>
  </si>
  <si>
    <t>population</t>
  </si>
  <si>
    <t>Text split</t>
  </si>
  <si>
    <t>عمرو عصام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</si>
</sst>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EGP]\ #,##0"/>
    <numFmt numFmtId="165" formatCode="[$-409]d\-mmm\-yy"/>
    <numFmt numFmtId="166" formatCode="_(* #,##0_);_(* \(#,##0\);_(* &quot;-&quot;??_);_(@_)"/>
    <numFmt numFmtId="167" formatCode="_([$EGP]\ * #,##0_);_([$EGP]\ * \(#,##0\);_([$EGP]\ * &quot;-&quot;_);_(@_)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b/>
      <sz val="11"/>
      <color theme="0"/>
      <name val="Calibri"/>
    </font>
    <font>
      <sz val="11"/>
      <name val="Calibri"/>
    </font>
    <font>
      <sz val="11"/>
      <color rgb="FF222222"/>
      <name val="Arial"/>
    </font>
    <font>
      <sz val="11"/>
      <color rgb="FFFF0000"/>
      <name val="Calibri"/>
    </font>
    <font>
      <sz val="12"/>
      <color theme="4"/>
      <name val="Comic Sans MS"/>
      <family val="4"/>
    </font>
    <font>
      <sz val="16"/>
      <color theme="1"/>
      <name val="Times New Roman"/>
      <family val="1"/>
    </font>
    <font>
      <sz val="12"/>
      <color rgb="FF0070C0"/>
      <name val="Georgia"/>
      <family val="1"/>
    </font>
    <font>
      <sz val="12"/>
      <color theme="1"/>
      <name val="Calibri"/>
      <family val="2"/>
      <scheme val="minor"/>
    </font>
    <font>
      <b/>
      <sz val="12"/>
      <color rgb="FF0070C0"/>
      <name val="Georgia"/>
      <family val="1"/>
    </font>
    <font>
      <sz val="14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0070C0"/>
      <name val="Calibri"/>
      <family val="1"/>
      <scheme val="major"/>
    </font>
    <font>
      <sz val="18"/>
      <color theme="4"/>
      <name val="Comic Sans MS"/>
      <family val="4"/>
    </font>
    <font>
      <sz val="14"/>
      <color theme="1"/>
      <name val="Times New Roman"/>
      <family val="1"/>
    </font>
    <font>
      <b/>
      <sz val="11"/>
      <color theme="4"/>
      <name val="Calibri"/>
      <family val="2"/>
      <scheme val="minor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7" fillId="2" borderId="1" xfId="0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5" fontId="6" fillId="0" borderId="1" xfId="0" applyNumberFormat="1" applyFont="1" applyBorder="1" applyAlignment="1">
      <alignment horizontal="left" vertical="center"/>
    </xf>
    <xf numFmtId="166" fontId="6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4" fillId="0" borderId="1" xfId="0" applyFont="1" applyBorder="1"/>
    <xf numFmtId="164" fontId="5" fillId="3" borderId="1" xfId="0" applyNumberFormat="1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6" fontId="5" fillId="0" borderId="5" xfId="0" applyNumberFormat="1" applyFont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49" fontId="0" fillId="0" borderId="0" xfId="0" applyNumberFormat="1"/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0" fontId="13" fillId="4" borderId="0" xfId="0" applyFont="1" applyFill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0" borderId="0" xfId="0" applyFont="1"/>
    <xf numFmtId="0" fontId="17" fillId="0" borderId="0" xfId="0" applyFont="1"/>
    <xf numFmtId="1" fontId="16" fillId="0" borderId="11" xfId="0" applyNumberFormat="1" applyFont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16" fillId="6" borderId="0" xfId="0" applyFont="1" applyFill="1"/>
    <xf numFmtId="0" fontId="0" fillId="6" borderId="0" xfId="0" applyFill="1"/>
    <xf numFmtId="0" fontId="19" fillId="4" borderId="13" xfId="0" applyFont="1" applyFill="1" applyBorder="1" applyAlignment="1">
      <alignment horizontal="center" vertical="center"/>
    </xf>
    <xf numFmtId="0" fontId="16" fillId="7" borderId="14" xfId="0" applyFont="1" applyFill="1" applyBorder="1"/>
    <xf numFmtId="0" fontId="16" fillId="7" borderId="15" xfId="0" applyFont="1" applyFill="1" applyBorder="1"/>
    <xf numFmtId="0" fontId="16" fillId="8" borderId="16" xfId="0" applyFont="1" applyFill="1" applyBorder="1"/>
    <xf numFmtId="0" fontId="16" fillId="8" borderId="17" xfId="0" applyFont="1" applyFill="1" applyBorder="1"/>
    <xf numFmtId="0" fontId="16" fillId="7" borderId="16" xfId="0" applyFont="1" applyFill="1" applyBorder="1"/>
    <xf numFmtId="0" fontId="16" fillId="7" borderId="17" xfId="0" applyFont="1" applyFill="1" applyBorder="1"/>
    <xf numFmtId="0" fontId="20" fillId="5" borderId="0" xfId="0" applyFont="1" applyFill="1"/>
    <xf numFmtId="0" fontId="21" fillId="0" borderId="0" xfId="0" applyFont="1" applyAlignment="1">
      <alignment horizontal="center" vertical="center"/>
    </xf>
    <xf numFmtId="9" fontId="21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9" fontId="0" fillId="0" borderId="0" xfId="1" applyFont="1"/>
    <xf numFmtId="1" fontId="16" fillId="0" borderId="12" xfId="0" applyNumberFormat="1" applyFont="1" applyBorder="1" applyAlignment="1">
      <alignment horizontal="center" vertical="center"/>
    </xf>
    <xf numFmtId="1" fontId="16" fillId="0" borderId="18" xfId="0" applyNumberFormat="1" applyFont="1" applyBorder="1" applyAlignment="1">
      <alignment horizontal="center" vertical="center"/>
    </xf>
    <xf numFmtId="0" fontId="16" fillId="0" borderId="19" xfId="0" applyFont="1" applyBorder="1"/>
    <xf numFmtId="0" fontId="18" fillId="5" borderId="20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1" fontId="16" fillId="0" borderId="22" xfId="0" applyNumberFormat="1" applyFont="1" applyBorder="1" applyAlignment="1">
      <alignment horizontal="center" vertical="center"/>
    </xf>
    <xf numFmtId="0" fontId="16" fillId="0" borderId="23" xfId="0" applyFont="1" applyBorder="1"/>
    <xf numFmtId="0" fontId="1" fillId="0" borderId="0" xfId="0" applyFont="1"/>
    <xf numFmtId="0" fontId="23" fillId="2" borderId="24" xfId="0" applyFont="1" applyFill="1" applyBorder="1" applyAlignment="1">
      <alignment horizontal="center" vertical="center"/>
    </xf>
    <xf numFmtId="164" fontId="5" fillId="3" borderId="25" xfId="0" applyNumberFormat="1" applyFont="1" applyFill="1" applyBorder="1" applyAlignment="1">
      <alignment horizontal="left" vertical="center"/>
    </xf>
    <xf numFmtId="167" fontId="0" fillId="5" borderId="26" xfId="0" applyNumberFormat="1" applyFill="1" applyBorder="1"/>
    <xf numFmtId="167" fontId="0" fillId="5" borderId="26" xfId="2" applyNumberFormat="1" applyFont="1" applyFill="1" applyBorder="1" applyAlignment="1"/>
    <xf numFmtId="167" fontId="5" fillId="5" borderId="6" xfId="0" applyNumberFormat="1" applyFont="1" applyFill="1" applyBorder="1" applyAlignment="1">
      <alignment horizontal="left" vertical="center"/>
    </xf>
    <xf numFmtId="167" fontId="4" fillId="5" borderId="10" xfId="0" applyNumberFormat="1" applyFont="1" applyFill="1" applyBorder="1" applyAlignment="1">
      <alignment horizontal="left" vertical="center"/>
    </xf>
    <xf numFmtId="167" fontId="5" fillId="5" borderId="1" xfId="0" applyNumberFormat="1" applyFont="1" applyFill="1" applyBorder="1" applyAlignment="1">
      <alignment horizontal="left" vertical="center"/>
    </xf>
    <xf numFmtId="166" fontId="4" fillId="5" borderId="9" xfId="0" applyNumberFormat="1" applyFont="1" applyFill="1" applyBorder="1" applyAlignment="1">
      <alignment horizontal="left" vertical="center"/>
    </xf>
    <xf numFmtId="165" fontId="4" fillId="0" borderId="7" xfId="0" applyNumberFormat="1" applyFont="1" applyBorder="1" applyAlignment="1">
      <alignment horizontal="center" vertical="center"/>
    </xf>
    <xf numFmtId="0" fontId="8" fillId="0" borderId="8" xfId="0" applyFont="1" applyBorder="1"/>
  </cellXfs>
  <cellStyles count="3">
    <cellStyle name="Comma" xfId="2" builtinId="3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70C0"/>
        <name val="Calibri"/>
        <scheme val="maj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ity_names" displayName="city_names" ref="M3:N18" totalsRowShown="0" headerRowDxfId="11" headerRowBorderDxfId="10" tableBorderDxfId="9" totalsRowBorderDxfId="8">
  <autoFilter ref="M3:N18" xr:uid="{00000000-0009-0000-0100-000002000000}"/>
  <tableColumns count="2">
    <tableColumn id="1" xr3:uid="{00000000-0010-0000-0000-000001000000}" name="Code" dataDxfId="7"/>
    <tableColumn id="2" xr3:uid="{00000000-0010-0000-0000-000002000000}" name="City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5:D79" totalsRowShown="0" headerRowDxfId="5" dataDxfId="4">
  <autoFilter ref="A5:D79" xr:uid="{00000000-0009-0000-0100-000001000000}"/>
  <sortState xmlns:xlrd2="http://schemas.microsoft.com/office/spreadsheetml/2017/richdata2" ref="A6:D79">
    <sortCondition ref="A5:A79"/>
  </sortState>
  <tableColumns count="4">
    <tableColumn id="1" xr3:uid="{00000000-0010-0000-0100-000001000000}" name="ProductID" dataDxfId="3"/>
    <tableColumn id="2" xr3:uid="{00000000-0010-0000-0100-000002000000}" name="ProductName" dataDxfId="2"/>
    <tableColumn id="3" xr3:uid="{00000000-0010-0000-0100-000003000000}" name="CategoryName" dataDxfId="1"/>
    <tableColumn id="4" xr3:uid="{00000000-0010-0000-0100-000004000000}" name="CompanyNa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1"/>
  <sheetViews>
    <sheetView workbookViewId="0">
      <selection activeCell="E3" sqref="E3:E51"/>
    </sheetView>
  </sheetViews>
  <sheetFormatPr defaultRowHeight="14.4"/>
  <cols>
    <col min="2" max="2" width="26.44140625" bestFit="1" customWidth="1"/>
    <col min="3" max="5" width="18.6640625" customWidth="1"/>
    <col min="7" max="7" width="22.21875" bestFit="1" customWidth="1"/>
    <col min="13" max="13" width="9.21875" customWidth="1"/>
    <col min="14" max="14" width="25.5546875" bestFit="1" customWidth="1"/>
  </cols>
  <sheetData>
    <row r="1" spans="2:14">
      <c r="D1" s="19"/>
    </row>
    <row r="2" spans="2:14" ht="15.6">
      <c r="B2" s="25" t="s">
        <v>290</v>
      </c>
      <c r="C2" s="25" t="s">
        <v>291</v>
      </c>
      <c r="D2" s="25" t="s">
        <v>292</v>
      </c>
      <c r="E2" s="25" t="s">
        <v>293</v>
      </c>
      <c r="G2" s="25" t="s">
        <v>519</v>
      </c>
    </row>
    <row r="3" spans="2:14" ht="21">
      <c r="B3" s="26" t="s">
        <v>294</v>
      </c>
      <c r="C3" s="27" t="s">
        <v>295</v>
      </c>
      <c r="D3" s="28">
        <v>3</v>
      </c>
      <c r="E3" t="str">
        <f>IFERROR(VLOOKUP(D3,city_names[#All],2,FALSE),"Not Found")</f>
        <v>Not Found</v>
      </c>
      <c r="G3" s="26">
        <f>COUNTIF(E3:E51,N6)</f>
        <v>3</v>
      </c>
      <c r="M3" s="48" t="s">
        <v>296</v>
      </c>
      <c r="N3" s="49" t="s">
        <v>293</v>
      </c>
    </row>
    <row r="4" spans="2:14" ht="18">
      <c r="B4" s="26" t="s">
        <v>297</v>
      </c>
      <c r="C4" s="27" t="s">
        <v>298</v>
      </c>
      <c r="D4" s="28">
        <v>13</v>
      </c>
      <c r="E4" t="str">
        <f>IFERROR(VLOOKUP(D4,city_names[#All],2,FALSE),"Not Found")</f>
        <v>Banha</v>
      </c>
      <c r="M4" s="46">
        <v>2</v>
      </c>
      <c r="N4" s="47" t="s">
        <v>299</v>
      </c>
    </row>
    <row r="5" spans="2:14" ht="18">
      <c r="B5" s="26" t="s">
        <v>300</v>
      </c>
      <c r="C5" s="27" t="s">
        <v>301</v>
      </c>
      <c r="D5" s="28">
        <v>13</v>
      </c>
      <c r="E5" t="str">
        <f>IFERROR(VLOOKUP(D5,city_names[#All],2,FALSE),"Not Found")</f>
        <v>Banha</v>
      </c>
      <c r="M5" s="46"/>
      <c r="N5" s="47" t="s">
        <v>302</v>
      </c>
    </row>
    <row r="6" spans="2:14" ht="18">
      <c r="B6" s="26" t="s">
        <v>303</v>
      </c>
      <c r="C6" s="27" t="s">
        <v>304</v>
      </c>
      <c r="D6" s="28">
        <v>2</v>
      </c>
      <c r="E6" t="str">
        <f>IFERROR(VLOOKUP(D6,city_names[#All],2,FALSE),"Not Found")</f>
        <v>Cairo</v>
      </c>
      <c r="M6" s="46">
        <v>13</v>
      </c>
      <c r="N6" s="47" t="s">
        <v>305</v>
      </c>
    </row>
    <row r="7" spans="2:14" ht="18">
      <c r="B7" s="26" t="s">
        <v>306</v>
      </c>
      <c r="C7" s="27" t="s">
        <v>307</v>
      </c>
      <c r="D7" s="28">
        <v>62</v>
      </c>
      <c r="E7" t="str">
        <f>IFERROR(VLOOKUP(D7,city_names[#All],2,FALSE),"Not Found")</f>
        <v>Suez</v>
      </c>
      <c r="M7" s="46">
        <v>40</v>
      </c>
      <c r="N7" s="47" t="s">
        <v>308</v>
      </c>
    </row>
    <row r="8" spans="2:14" ht="18">
      <c r="B8" s="26" t="s">
        <v>309</v>
      </c>
      <c r="C8" s="27" t="s">
        <v>310</v>
      </c>
      <c r="D8" s="28">
        <v>2</v>
      </c>
      <c r="E8" t="str">
        <f>IFERROR(VLOOKUP(D8,city_names[#All],2,FALSE),"Not Found")</f>
        <v>Cairo</v>
      </c>
      <c r="M8" s="46">
        <v>43</v>
      </c>
      <c r="N8" s="47" t="s">
        <v>311</v>
      </c>
    </row>
    <row r="9" spans="2:14" ht="18">
      <c r="B9" s="26" t="s">
        <v>312</v>
      </c>
      <c r="C9" s="27" t="s">
        <v>313</v>
      </c>
      <c r="D9" s="28">
        <v>13</v>
      </c>
      <c r="E9" t="str">
        <f>IFERROR(VLOOKUP(D9,city_names[#All],2,FALSE),"Not Found")</f>
        <v>Banha</v>
      </c>
      <c r="M9" s="46">
        <v>50</v>
      </c>
      <c r="N9" s="47" t="s">
        <v>314</v>
      </c>
    </row>
    <row r="10" spans="2:14" ht="18">
      <c r="B10" s="26" t="s">
        <v>315</v>
      </c>
      <c r="C10" s="27" t="s">
        <v>316</v>
      </c>
      <c r="D10" s="28">
        <v>3</v>
      </c>
      <c r="E10" t="str">
        <f>IFERROR(VLOOKUP(D10,city_names[#All],2,FALSE),"Not Found")</f>
        <v>Not Found</v>
      </c>
      <c r="M10" s="46">
        <v>48</v>
      </c>
      <c r="N10" s="47" t="s">
        <v>317</v>
      </c>
    </row>
    <row r="11" spans="2:14" ht="18">
      <c r="B11" s="26" t="s">
        <v>318</v>
      </c>
      <c r="C11" s="27" t="s">
        <v>319</v>
      </c>
      <c r="D11" s="28">
        <v>50</v>
      </c>
      <c r="E11" t="str">
        <f>IFERROR(VLOOKUP(D11,city_names[#All],2,FALSE),"Not Found")</f>
        <v>Damanhour</v>
      </c>
      <c r="M11" s="46">
        <v>50</v>
      </c>
      <c r="N11" s="47" t="s">
        <v>320</v>
      </c>
    </row>
    <row r="12" spans="2:14" ht="18">
      <c r="B12" s="26" t="s">
        <v>213</v>
      </c>
      <c r="C12" s="27" t="s">
        <v>321</v>
      </c>
      <c r="D12" s="28">
        <v>95</v>
      </c>
      <c r="E12" t="str">
        <f>IFERROR(VLOOKUP(D12,city_names[#All],2,FALSE),"Not Found")</f>
        <v>Asyut</v>
      </c>
      <c r="M12" s="46">
        <v>62</v>
      </c>
      <c r="N12" s="47" t="s">
        <v>322</v>
      </c>
    </row>
    <row r="13" spans="2:14" ht="18">
      <c r="B13" s="26" t="s">
        <v>323</v>
      </c>
      <c r="C13" s="27" t="s">
        <v>324</v>
      </c>
      <c r="D13" s="28">
        <v>95</v>
      </c>
      <c r="E13" t="str">
        <f>IFERROR(VLOOKUP(D13,city_names[#All],2,FALSE),"Not Found")</f>
        <v>Asyut</v>
      </c>
      <c r="M13" s="46">
        <v>66</v>
      </c>
      <c r="N13" s="47" t="s">
        <v>325</v>
      </c>
    </row>
    <row r="14" spans="2:14" ht="18">
      <c r="B14" s="26" t="s">
        <v>326</v>
      </c>
      <c r="C14" s="27" t="s">
        <v>327</v>
      </c>
      <c r="D14" s="28">
        <v>95</v>
      </c>
      <c r="E14" t="str">
        <f>IFERROR(VLOOKUP(D14,city_names[#All],2,FALSE),"Not Found")</f>
        <v>Asyut</v>
      </c>
      <c r="M14" s="46">
        <v>95</v>
      </c>
      <c r="N14" s="47" t="s">
        <v>328</v>
      </c>
    </row>
    <row r="15" spans="2:14" ht="18">
      <c r="B15" s="26" t="s">
        <v>329</v>
      </c>
      <c r="C15" s="27" t="s">
        <v>330</v>
      </c>
      <c r="D15" s="28">
        <v>3</v>
      </c>
      <c r="E15" t="str">
        <f>IFERROR(VLOOKUP(D15,city_names[#All],2,FALSE),"Not Found")</f>
        <v>Not Found</v>
      </c>
      <c r="M15" s="46">
        <v>93</v>
      </c>
      <c r="N15" s="47" t="s">
        <v>331</v>
      </c>
    </row>
    <row r="16" spans="2:14" ht="18">
      <c r="B16" s="26" t="s">
        <v>332</v>
      </c>
      <c r="C16" s="27" t="s">
        <v>333</v>
      </c>
      <c r="D16" s="28">
        <v>95</v>
      </c>
      <c r="E16" t="str">
        <f>IFERROR(VLOOKUP(D16,city_names[#All],2,FALSE),"Not Found")</f>
        <v>Asyut</v>
      </c>
      <c r="M16" s="46">
        <v>95</v>
      </c>
      <c r="N16" s="47" t="s">
        <v>334</v>
      </c>
    </row>
    <row r="17" spans="2:14" ht="18">
      <c r="B17" s="26" t="s">
        <v>335</v>
      </c>
      <c r="C17" s="27" t="s">
        <v>336</v>
      </c>
      <c r="D17" s="28">
        <v>95</v>
      </c>
      <c r="E17" t="str">
        <f>IFERROR(VLOOKUP(D17,city_names[#All],2,FALSE),"Not Found")</f>
        <v>Asyut</v>
      </c>
      <c r="M17" s="46">
        <v>96</v>
      </c>
      <c r="N17" s="47" t="s">
        <v>337</v>
      </c>
    </row>
    <row r="18" spans="2:14" ht="18">
      <c r="B18" s="26" t="s">
        <v>338</v>
      </c>
      <c r="C18" s="27" t="s">
        <v>339</v>
      </c>
      <c r="D18" s="28">
        <v>2</v>
      </c>
      <c r="E18" t="str">
        <f>IFERROR(VLOOKUP(D18,city_names[#All],2,FALSE),"Not Found")</f>
        <v>Cairo</v>
      </c>
      <c r="M18" s="50">
        <v>97</v>
      </c>
      <c r="N18" s="51" t="s">
        <v>340</v>
      </c>
    </row>
    <row r="19" spans="2:14" ht="18">
      <c r="B19" s="26" t="s">
        <v>341</v>
      </c>
      <c r="C19" s="27" t="s">
        <v>342</v>
      </c>
      <c r="D19" s="28">
        <v>3</v>
      </c>
      <c r="E19" t="str">
        <f>IFERROR(VLOOKUP(D19,city_names[#All],2,FALSE),"Not Found")</f>
        <v>Not Found</v>
      </c>
    </row>
    <row r="20" spans="2:14" ht="18">
      <c r="B20" s="26" t="s">
        <v>343</v>
      </c>
      <c r="C20" s="27" t="s">
        <v>344</v>
      </c>
      <c r="D20" s="28">
        <v>95</v>
      </c>
      <c r="E20" t="str">
        <f>IFERROR(VLOOKUP(D20,city_names[#All],2,FALSE),"Not Found")</f>
        <v>Asyut</v>
      </c>
    </row>
    <row r="21" spans="2:14" ht="18">
      <c r="B21" s="26" t="s">
        <v>345</v>
      </c>
      <c r="C21" s="27" t="s">
        <v>346</v>
      </c>
      <c r="D21" s="28">
        <v>66</v>
      </c>
      <c r="E21" t="str">
        <f>IFERROR(VLOOKUP(D21,city_names[#All],2,FALSE),"Not Found")</f>
        <v>Port Said</v>
      </c>
    </row>
    <row r="22" spans="2:14" ht="18">
      <c r="B22" s="26" t="s">
        <v>347</v>
      </c>
      <c r="C22" s="27" t="s">
        <v>348</v>
      </c>
      <c r="D22" s="28">
        <v>3</v>
      </c>
      <c r="E22" t="str">
        <f>IFERROR(VLOOKUP(D22,city_names[#All],2,FALSE),"Not Found")</f>
        <v>Not Found</v>
      </c>
    </row>
    <row r="23" spans="2:14" ht="18">
      <c r="B23" s="26" t="s">
        <v>349</v>
      </c>
      <c r="C23" s="27" t="s">
        <v>350</v>
      </c>
      <c r="D23" s="28">
        <v>66</v>
      </c>
      <c r="E23" t="str">
        <f>IFERROR(VLOOKUP(D23,city_names[#All],2,FALSE),"Not Found")</f>
        <v>Port Said</v>
      </c>
    </row>
    <row r="24" spans="2:14" ht="18">
      <c r="B24" s="26" t="s">
        <v>351</v>
      </c>
      <c r="C24" s="27" t="s">
        <v>352</v>
      </c>
      <c r="D24" s="28">
        <v>3</v>
      </c>
      <c r="E24" t="str">
        <f>IFERROR(VLOOKUP(D24,city_names[#All],2,FALSE),"Not Found")</f>
        <v>Not Found</v>
      </c>
    </row>
    <row r="25" spans="2:14" ht="18">
      <c r="B25" s="26" t="s">
        <v>353</v>
      </c>
      <c r="C25" s="27" t="s">
        <v>354</v>
      </c>
      <c r="D25" s="28">
        <v>50</v>
      </c>
      <c r="E25" t="str">
        <f>IFERROR(VLOOKUP(D25,city_names[#All],2,FALSE),"Not Found")</f>
        <v>Damanhour</v>
      </c>
    </row>
    <row r="26" spans="2:14" ht="18">
      <c r="B26" s="26" t="s">
        <v>355</v>
      </c>
      <c r="C26" s="27" t="s">
        <v>356</v>
      </c>
      <c r="D26" s="28">
        <v>50</v>
      </c>
      <c r="E26" t="str">
        <f>IFERROR(VLOOKUP(D26,city_names[#All],2,FALSE),"Not Found")</f>
        <v>Damanhour</v>
      </c>
    </row>
    <row r="27" spans="2:14" ht="18">
      <c r="B27" s="26" t="s">
        <v>357</v>
      </c>
      <c r="C27" s="27" t="s">
        <v>358</v>
      </c>
      <c r="D27" s="28">
        <v>2</v>
      </c>
      <c r="E27" t="str">
        <f>IFERROR(VLOOKUP(D27,city_names[#All],2,FALSE),"Not Found")</f>
        <v>Cairo</v>
      </c>
    </row>
    <row r="28" spans="2:14" ht="18">
      <c r="B28" s="26" t="s">
        <v>359</v>
      </c>
      <c r="C28" s="27" t="s">
        <v>360</v>
      </c>
      <c r="D28" s="28">
        <v>40</v>
      </c>
      <c r="E28" t="str">
        <f>IFERROR(VLOOKUP(D28,city_names[#All],2,FALSE),"Not Found")</f>
        <v>Tanta</v>
      </c>
    </row>
    <row r="29" spans="2:14" ht="18">
      <c r="B29" s="26" t="s">
        <v>361</v>
      </c>
      <c r="C29" s="27" t="s">
        <v>362</v>
      </c>
      <c r="D29" s="28">
        <v>50</v>
      </c>
      <c r="E29" t="str">
        <f>IFERROR(VLOOKUP(D29,city_names[#All],2,FALSE),"Not Found")</f>
        <v>Damanhour</v>
      </c>
    </row>
    <row r="30" spans="2:14" ht="18">
      <c r="B30" s="26" t="s">
        <v>363</v>
      </c>
      <c r="C30" s="27" t="s">
        <v>364</v>
      </c>
      <c r="D30" s="28">
        <v>40</v>
      </c>
      <c r="E30" t="str">
        <f>IFERROR(VLOOKUP(D30,city_names[#All],2,FALSE),"Not Found")</f>
        <v>Tanta</v>
      </c>
    </row>
    <row r="31" spans="2:14" ht="18">
      <c r="B31" s="26" t="s">
        <v>365</v>
      </c>
      <c r="C31" s="27" t="s">
        <v>366</v>
      </c>
      <c r="D31" s="28">
        <v>2</v>
      </c>
      <c r="E31" t="str">
        <f>IFERROR(VLOOKUP(D31,city_names[#All],2,FALSE),"Not Found")</f>
        <v>Cairo</v>
      </c>
    </row>
    <row r="32" spans="2:14" ht="18">
      <c r="B32" s="26" t="s">
        <v>214</v>
      </c>
      <c r="C32" s="27" t="s">
        <v>367</v>
      </c>
      <c r="D32" s="28">
        <v>66</v>
      </c>
      <c r="E32" t="str">
        <f>IFERROR(VLOOKUP(D32,city_names[#All],2,FALSE),"Not Found")</f>
        <v>Port Said</v>
      </c>
    </row>
    <row r="33" spans="2:5" ht="18">
      <c r="B33" s="26" t="s">
        <v>215</v>
      </c>
      <c r="C33" s="27" t="s">
        <v>368</v>
      </c>
      <c r="D33" s="28">
        <v>62</v>
      </c>
      <c r="E33" t="str">
        <f>IFERROR(VLOOKUP(D33,city_names[#All],2,FALSE),"Not Found")</f>
        <v>Suez</v>
      </c>
    </row>
    <row r="34" spans="2:5" ht="18">
      <c r="B34" s="26" t="s">
        <v>369</v>
      </c>
      <c r="C34" s="27" t="s">
        <v>370</v>
      </c>
      <c r="D34" s="28">
        <v>48</v>
      </c>
      <c r="E34" t="str">
        <f>IFERROR(VLOOKUP(D34,city_names[#All],2,FALSE),"Not Found")</f>
        <v>Shebin El Kom</v>
      </c>
    </row>
    <row r="35" spans="2:5" ht="18">
      <c r="B35" s="26" t="s">
        <v>371</v>
      </c>
      <c r="C35" s="27" t="s">
        <v>372</v>
      </c>
      <c r="D35" s="28">
        <v>95</v>
      </c>
      <c r="E35" t="str">
        <f>IFERROR(VLOOKUP(D35,city_names[#All],2,FALSE),"Not Found")</f>
        <v>Asyut</v>
      </c>
    </row>
    <row r="36" spans="2:5" ht="18">
      <c r="B36" s="26" t="s">
        <v>373</v>
      </c>
      <c r="C36" s="27" t="s">
        <v>374</v>
      </c>
      <c r="D36" s="28">
        <v>95</v>
      </c>
      <c r="E36" t="str">
        <f>IFERROR(VLOOKUP(D36,city_names[#All],2,FALSE),"Not Found")</f>
        <v>Asyut</v>
      </c>
    </row>
    <row r="37" spans="2:5" ht="18.600000000000001" thickBot="1">
      <c r="B37" s="26" t="s">
        <v>375</v>
      </c>
      <c r="C37" s="27" t="s">
        <v>376</v>
      </c>
      <c r="D37" s="45">
        <v>97</v>
      </c>
      <c r="E37" t="str">
        <f>IFERROR(VLOOKUP(D37,city_names[#All],2,FALSE),"Not Found")</f>
        <v>Aswan</v>
      </c>
    </row>
    <row r="38" spans="2:5" ht="18">
      <c r="B38" s="26" t="s">
        <v>377</v>
      </c>
      <c r="C38" s="27" t="s">
        <v>378</v>
      </c>
      <c r="D38" s="28">
        <v>3</v>
      </c>
      <c r="E38" t="str">
        <f>IFERROR(VLOOKUP(D38,city_names[#All],2,FALSE),"Not Found")</f>
        <v>Not Found</v>
      </c>
    </row>
    <row r="39" spans="2:5" ht="18">
      <c r="B39" s="26" t="s">
        <v>379</v>
      </c>
      <c r="C39" s="27" t="s">
        <v>380</v>
      </c>
      <c r="D39" s="28">
        <v>95</v>
      </c>
      <c r="E39" t="str">
        <f>IFERROR(VLOOKUP(D39,city_names[#All],2,FALSE),"Not Found")</f>
        <v>Asyut</v>
      </c>
    </row>
    <row r="40" spans="2:5" ht="18">
      <c r="B40" s="26" t="s">
        <v>381</v>
      </c>
      <c r="C40" s="27" t="s">
        <v>382</v>
      </c>
      <c r="D40" s="28">
        <v>48</v>
      </c>
      <c r="E40" t="str">
        <f>IFERROR(VLOOKUP(D40,city_names[#All],2,FALSE),"Not Found")</f>
        <v>Shebin El Kom</v>
      </c>
    </row>
    <row r="41" spans="2:5" ht="18.600000000000001" thickBot="1">
      <c r="B41" s="26" t="s">
        <v>383</v>
      </c>
      <c r="C41" s="27" t="s">
        <v>384</v>
      </c>
      <c r="D41" s="45">
        <v>97</v>
      </c>
      <c r="E41" t="str">
        <f>IFERROR(VLOOKUP(D41,city_names[#All],2,FALSE),"Not Found")</f>
        <v>Aswan</v>
      </c>
    </row>
    <row r="42" spans="2:5" ht="18">
      <c r="B42" s="26" t="s">
        <v>216</v>
      </c>
      <c r="C42" s="27" t="s">
        <v>385</v>
      </c>
      <c r="D42" s="28">
        <v>95</v>
      </c>
      <c r="E42" t="str">
        <f>IFERROR(VLOOKUP(D42,city_names[#All],2,FALSE),"Not Found")</f>
        <v>Asyut</v>
      </c>
    </row>
    <row r="43" spans="2:5" ht="18.600000000000001" thickBot="1">
      <c r="B43" s="26" t="s">
        <v>386</v>
      </c>
      <c r="C43" s="27" t="s">
        <v>387</v>
      </c>
      <c r="D43" s="45">
        <v>97</v>
      </c>
      <c r="E43" t="str">
        <f>IFERROR(VLOOKUP(D43,city_names[#All],2,FALSE),"Not Found")</f>
        <v>Aswan</v>
      </c>
    </row>
    <row r="44" spans="2:5" ht="18">
      <c r="B44" s="26" t="s">
        <v>388</v>
      </c>
      <c r="C44" s="27" t="s">
        <v>389</v>
      </c>
      <c r="D44" s="28">
        <v>95</v>
      </c>
      <c r="E44" t="str">
        <f>IFERROR(VLOOKUP(D44,city_names[#All],2,FALSE),"Not Found")</f>
        <v>Asyut</v>
      </c>
    </row>
    <row r="45" spans="2:5" ht="18">
      <c r="B45" s="26" t="s">
        <v>371</v>
      </c>
      <c r="C45" s="27" t="s">
        <v>390</v>
      </c>
      <c r="D45" s="28">
        <v>62</v>
      </c>
      <c r="E45" t="str">
        <f>IFERROR(VLOOKUP(D45,city_names[#All],2,FALSE),"Not Found")</f>
        <v>Suez</v>
      </c>
    </row>
    <row r="46" spans="2:5" ht="18">
      <c r="B46" s="26" t="s">
        <v>391</v>
      </c>
      <c r="C46" s="27" t="s">
        <v>392</v>
      </c>
      <c r="D46" s="28">
        <v>3</v>
      </c>
      <c r="E46" t="str">
        <f>IFERROR(VLOOKUP(D46,city_names[#All],2,FALSE),"Not Found")</f>
        <v>Not Found</v>
      </c>
    </row>
    <row r="47" spans="2:5" ht="18">
      <c r="B47" s="26" t="s">
        <v>393</v>
      </c>
      <c r="C47" s="27" t="s">
        <v>394</v>
      </c>
      <c r="D47" s="28">
        <v>66</v>
      </c>
      <c r="E47" t="str">
        <f>IFERROR(VLOOKUP(D47,city_names[#All],2,FALSE),"Not Found")</f>
        <v>Port Said</v>
      </c>
    </row>
    <row r="48" spans="2:5" ht="18">
      <c r="B48" s="26" t="s">
        <v>395</v>
      </c>
      <c r="C48" s="27" t="s">
        <v>396</v>
      </c>
      <c r="D48" s="28">
        <v>40</v>
      </c>
      <c r="E48" t="str">
        <f>IFERROR(VLOOKUP(D48,city_names[#All],2,FALSE),"Not Found")</f>
        <v>Tanta</v>
      </c>
    </row>
    <row r="49" spans="2:5" ht="18">
      <c r="B49" s="26" t="s">
        <v>397</v>
      </c>
      <c r="C49" s="27" t="s">
        <v>398</v>
      </c>
      <c r="D49" s="28">
        <v>3</v>
      </c>
      <c r="E49" t="str">
        <f>IFERROR(VLOOKUP(D49,city_names[#All],2,FALSE),"Not Found")</f>
        <v>Not Found</v>
      </c>
    </row>
    <row r="50" spans="2:5" ht="18">
      <c r="B50" s="26" t="s">
        <v>217</v>
      </c>
      <c r="C50" s="27" t="s">
        <v>399</v>
      </c>
      <c r="D50" s="28">
        <v>95</v>
      </c>
      <c r="E50" t="str">
        <f>IFERROR(VLOOKUP(D50,city_names[#All],2,FALSE),"Not Found")</f>
        <v>Asyut</v>
      </c>
    </row>
    <row r="51" spans="2:5" ht="18">
      <c r="B51" s="26" t="s">
        <v>400</v>
      </c>
      <c r="C51" s="27" t="s">
        <v>401</v>
      </c>
      <c r="D51" s="28">
        <v>95</v>
      </c>
      <c r="E51" t="str">
        <f>IFERROR(VLOOKUP(D51,city_names[#All],2,FALSE),"Not Found")</f>
        <v>Asyut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82"/>
  <sheetViews>
    <sheetView workbookViewId="0">
      <selection activeCell="A3" sqref="A3"/>
    </sheetView>
  </sheetViews>
  <sheetFormatPr defaultRowHeight="18"/>
  <cols>
    <col min="1" max="1" width="15.88671875" style="26" bestFit="1" customWidth="1"/>
    <col min="2" max="2" width="38.109375" style="26" bestFit="1" customWidth="1"/>
    <col min="3" max="3" width="35.5546875" style="26" bestFit="1" customWidth="1"/>
    <col min="4" max="4" width="45" style="26" bestFit="1" customWidth="1"/>
    <col min="5" max="5" width="8.88671875" style="26"/>
  </cols>
  <sheetData>
    <row r="2" spans="1:5">
      <c r="A2" s="29" t="s">
        <v>402</v>
      </c>
      <c r="B2" s="29" t="s">
        <v>403</v>
      </c>
      <c r="C2" s="29" t="s">
        <v>404</v>
      </c>
      <c r="D2" s="29" t="s">
        <v>405</v>
      </c>
    </row>
    <row r="3" spans="1:5" s="32" customFormat="1">
      <c r="A3" s="30">
        <v>3</v>
      </c>
      <c r="B3" s="30" t="str">
        <f>+VLOOKUP($A$3,Table1[#All],2,FALSE)</f>
        <v>Aniseed Syrup</v>
      </c>
      <c r="C3" s="30" t="str">
        <f>+VLOOKUP($A$3,Table1[#All],3,FALSE)</f>
        <v>Condiments</v>
      </c>
      <c r="D3" s="30" t="str">
        <f>+VLOOKUP($A$3,Table1[#All],4,FALSE)</f>
        <v>Exotic Liquids</v>
      </c>
      <c r="E3" s="31"/>
    </row>
    <row r="5" spans="1:5" ht="18.600000000000001" thickBot="1">
      <c r="A5" s="29" t="s">
        <v>402</v>
      </c>
      <c r="B5" s="33" t="s">
        <v>403</v>
      </c>
      <c r="C5" s="33" t="s">
        <v>404</v>
      </c>
      <c r="D5" s="33" t="s">
        <v>405</v>
      </c>
      <c r="E5"/>
    </row>
    <row r="6" spans="1:5" ht="18.600000000000001" thickTop="1">
      <c r="A6" s="34">
        <v>1</v>
      </c>
      <c r="B6" s="35" t="s">
        <v>406</v>
      </c>
      <c r="C6" s="35" t="s">
        <v>407</v>
      </c>
      <c r="D6" s="35" t="s">
        <v>408</v>
      </c>
    </row>
    <row r="7" spans="1:5">
      <c r="A7" s="36">
        <v>3</v>
      </c>
      <c r="B7" s="37" t="s">
        <v>409</v>
      </c>
      <c r="C7" s="37" t="s">
        <v>410</v>
      </c>
      <c r="D7" s="37" t="s">
        <v>408</v>
      </c>
    </row>
    <row r="8" spans="1:5">
      <c r="A8" s="38">
        <v>4</v>
      </c>
      <c r="B8" s="39" t="s">
        <v>411</v>
      </c>
      <c r="C8" s="39" t="s">
        <v>410</v>
      </c>
      <c r="D8" s="39" t="s">
        <v>412</v>
      </c>
    </row>
    <row r="9" spans="1:5">
      <c r="A9" s="36">
        <v>5</v>
      </c>
      <c r="B9" s="37" t="s">
        <v>413</v>
      </c>
      <c r="C9" s="37" t="s">
        <v>410</v>
      </c>
      <c r="D9" s="37" t="s">
        <v>412</v>
      </c>
    </row>
    <row r="10" spans="1:5">
      <c r="A10" s="38">
        <v>6</v>
      </c>
      <c r="B10" s="39" t="s">
        <v>414</v>
      </c>
      <c r="C10" s="39" t="s">
        <v>410</v>
      </c>
      <c r="D10" s="39" t="s">
        <v>415</v>
      </c>
    </row>
    <row r="11" spans="1:5">
      <c r="A11" s="36">
        <v>7</v>
      </c>
      <c r="B11" s="37" t="s">
        <v>416</v>
      </c>
      <c r="C11" s="37" t="s">
        <v>417</v>
      </c>
      <c r="D11" s="37" t="s">
        <v>415</v>
      </c>
    </row>
    <row r="12" spans="1:5">
      <c r="A12" s="36">
        <v>8</v>
      </c>
      <c r="B12" s="37" t="s">
        <v>418</v>
      </c>
      <c r="C12" s="37" t="s">
        <v>410</v>
      </c>
      <c r="D12" s="37" t="s">
        <v>415</v>
      </c>
    </row>
    <row r="13" spans="1:5">
      <c r="A13" s="36">
        <v>9</v>
      </c>
      <c r="B13" s="37" t="s">
        <v>419</v>
      </c>
      <c r="C13" s="37" t="s">
        <v>420</v>
      </c>
      <c r="D13" s="37" t="s">
        <v>421</v>
      </c>
    </row>
    <row r="14" spans="1:5">
      <c r="A14" s="38">
        <v>10</v>
      </c>
      <c r="B14" s="39" t="s">
        <v>422</v>
      </c>
      <c r="C14" s="39" t="s">
        <v>423</v>
      </c>
      <c r="D14" s="39" t="s">
        <v>421</v>
      </c>
    </row>
    <row r="15" spans="1:5">
      <c r="A15" s="38">
        <v>11</v>
      </c>
      <c r="B15" s="39" t="s">
        <v>424</v>
      </c>
      <c r="C15" s="39" t="s">
        <v>425</v>
      </c>
      <c r="D15" s="39" t="s">
        <v>426</v>
      </c>
    </row>
    <row r="16" spans="1:5">
      <c r="A16" s="36">
        <v>12</v>
      </c>
      <c r="B16" s="37" t="s">
        <v>427</v>
      </c>
      <c r="C16" s="37" t="s">
        <v>425</v>
      </c>
      <c r="D16" s="37" t="s">
        <v>426</v>
      </c>
    </row>
    <row r="17" spans="1:4">
      <c r="A17" s="36">
        <v>13</v>
      </c>
      <c r="B17" s="37" t="s">
        <v>428</v>
      </c>
      <c r="C17" s="37" t="s">
        <v>423</v>
      </c>
      <c r="D17" s="37" t="s">
        <v>429</v>
      </c>
    </row>
    <row r="18" spans="1:4">
      <c r="A18" s="38">
        <v>14</v>
      </c>
      <c r="B18" s="39" t="s">
        <v>430</v>
      </c>
      <c r="C18" s="39" t="s">
        <v>417</v>
      </c>
      <c r="D18" s="39" t="s">
        <v>429</v>
      </c>
    </row>
    <row r="19" spans="1:4">
      <c r="A19" s="38">
        <v>15</v>
      </c>
      <c r="B19" s="39" t="s">
        <v>431</v>
      </c>
      <c r="C19" s="39" t="s">
        <v>410</v>
      </c>
      <c r="D19" s="39" t="s">
        <v>429</v>
      </c>
    </row>
    <row r="20" spans="1:4">
      <c r="A20" s="36">
        <v>16</v>
      </c>
      <c r="B20" s="37" t="s">
        <v>432</v>
      </c>
      <c r="C20" s="37" t="s">
        <v>433</v>
      </c>
      <c r="D20" s="37" t="s">
        <v>434</v>
      </c>
    </row>
    <row r="21" spans="1:4">
      <c r="A21" s="38">
        <v>17</v>
      </c>
      <c r="B21" s="39" t="s">
        <v>435</v>
      </c>
      <c r="C21" s="39" t="s">
        <v>420</v>
      </c>
      <c r="D21" s="39" t="s">
        <v>434</v>
      </c>
    </row>
    <row r="22" spans="1:4">
      <c r="A22" s="38">
        <v>18</v>
      </c>
      <c r="B22" s="39" t="s">
        <v>436</v>
      </c>
      <c r="C22" s="39" t="s">
        <v>423</v>
      </c>
      <c r="D22" s="39" t="s">
        <v>434</v>
      </c>
    </row>
    <row r="23" spans="1:4">
      <c r="A23" s="38">
        <v>19</v>
      </c>
      <c r="B23" s="39" t="s">
        <v>437</v>
      </c>
      <c r="C23" s="39" t="s">
        <v>433</v>
      </c>
      <c r="D23" s="39" t="s">
        <v>438</v>
      </c>
    </row>
    <row r="24" spans="1:4">
      <c r="A24" s="36">
        <v>20</v>
      </c>
      <c r="B24" s="37" t="s">
        <v>439</v>
      </c>
      <c r="C24" s="37" t="s">
        <v>433</v>
      </c>
      <c r="D24" s="37" t="s">
        <v>438</v>
      </c>
    </row>
    <row r="25" spans="1:4">
      <c r="A25" s="38">
        <v>21</v>
      </c>
      <c r="B25" s="39" t="s">
        <v>440</v>
      </c>
      <c r="C25" s="39" t="s">
        <v>433</v>
      </c>
      <c r="D25" s="39" t="s">
        <v>438</v>
      </c>
    </row>
    <row r="26" spans="1:4">
      <c r="A26" s="38">
        <v>22</v>
      </c>
      <c r="B26" s="39" t="s">
        <v>441</v>
      </c>
      <c r="C26" s="39" t="s">
        <v>442</v>
      </c>
      <c r="D26" s="39" t="s">
        <v>443</v>
      </c>
    </row>
    <row r="27" spans="1:4">
      <c r="A27" s="36">
        <v>23</v>
      </c>
      <c r="B27" s="37" t="s">
        <v>444</v>
      </c>
      <c r="C27" s="37" t="s">
        <v>442</v>
      </c>
      <c r="D27" s="37" t="s">
        <v>443</v>
      </c>
    </row>
    <row r="28" spans="1:4">
      <c r="A28" s="36">
        <v>25</v>
      </c>
      <c r="B28" s="37" t="s">
        <v>445</v>
      </c>
      <c r="C28" s="37" t="s">
        <v>433</v>
      </c>
      <c r="D28" s="37" t="s">
        <v>446</v>
      </c>
    </row>
    <row r="29" spans="1:4">
      <c r="A29" s="38">
        <v>26</v>
      </c>
      <c r="B29" s="39" t="s">
        <v>447</v>
      </c>
      <c r="C29" s="39" t="s">
        <v>433</v>
      </c>
      <c r="D29" s="39" t="s">
        <v>446</v>
      </c>
    </row>
    <row r="30" spans="1:4">
      <c r="A30" s="36">
        <v>27</v>
      </c>
      <c r="B30" s="37" t="s">
        <v>448</v>
      </c>
      <c r="C30" s="37" t="s">
        <v>433</v>
      </c>
      <c r="D30" s="37" t="s">
        <v>446</v>
      </c>
    </row>
    <row r="31" spans="1:4">
      <c r="A31" s="36">
        <v>28</v>
      </c>
      <c r="B31" s="37" t="s">
        <v>449</v>
      </c>
      <c r="C31" s="37" t="s">
        <v>417</v>
      </c>
      <c r="D31" s="37" t="s">
        <v>450</v>
      </c>
    </row>
    <row r="32" spans="1:4">
      <c r="A32" s="36">
        <v>29</v>
      </c>
      <c r="B32" s="37" t="s">
        <v>451</v>
      </c>
      <c r="C32" s="37" t="s">
        <v>420</v>
      </c>
      <c r="D32" s="37" t="s">
        <v>450</v>
      </c>
    </row>
    <row r="33" spans="1:4">
      <c r="A33" s="36">
        <v>30</v>
      </c>
      <c r="B33" s="37" t="s">
        <v>452</v>
      </c>
      <c r="C33" s="37" t="s">
        <v>423</v>
      </c>
      <c r="D33" s="37" t="s">
        <v>453</v>
      </c>
    </row>
    <row r="34" spans="1:4">
      <c r="A34" s="38">
        <v>31</v>
      </c>
      <c r="B34" s="39" t="s">
        <v>454</v>
      </c>
      <c r="C34" s="39" t="s">
        <v>425</v>
      </c>
      <c r="D34" s="39" t="s">
        <v>455</v>
      </c>
    </row>
    <row r="35" spans="1:4">
      <c r="A35" s="36">
        <v>32</v>
      </c>
      <c r="B35" s="37" t="s">
        <v>456</v>
      </c>
      <c r="C35" s="37" t="s">
        <v>425</v>
      </c>
      <c r="D35" s="37" t="s">
        <v>455</v>
      </c>
    </row>
    <row r="36" spans="1:4">
      <c r="A36" s="38">
        <v>33</v>
      </c>
      <c r="B36" s="39" t="s">
        <v>457</v>
      </c>
      <c r="C36" s="39" t="s">
        <v>425</v>
      </c>
      <c r="D36" s="39" t="s">
        <v>458</v>
      </c>
    </row>
    <row r="37" spans="1:4">
      <c r="A37" s="36">
        <v>35</v>
      </c>
      <c r="B37" s="37" t="s">
        <v>459</v>
      </c>
      <c r="C37" s="37" t="s">
        <v>407</v>
      </c>
      <c r="D37" s="37" t="s">
        <v>460</v>
      </c>
    </row>
    <row r="38" spans="1:4">
      <c r="A38" s="38">
        <v>36</v>
      </c>
      <c r="B38" s="39" t="s">
        <v>461</v>
      </c>
      <c r="C38" s="39" t="s">
        <v>423</v>
      </c>
      <c r="D38" s="39" t="s">
        <v>462</v>
      </c>
    </row>
    <row r="39" spans="1:4">
      <c r="A39" s="36">
        <v>37</v>
      </c>
      <c r="B39" s="37" t="s">
        <v>463</v>
      </c>
      <c r="C39" s="37" t="s">
        <v>423</v>
      </c>
      <c r="D39" s="37" t="s">
        <v>462</v>
      </c>
    </row>
    <row r="40" spans="1:4">
      <c r="A40" s="38">
        <v>38</v>
      </c>
      <c r="B40" s="39" t="s">
        <v>464</v>
      </c>
      <c r="C40" s="39" t="s">
        <v>407</v>
      </c>
      <c r="D40" s="39" t="s">
        <v>465</v>
      </c>
    </row>
    <row r="41" spans="1:4">
      <c r="A41" s="36">
        <v>39</v>
      </c>
      <c r="B41" s="37" t="s">
        <v>466</v>
      </c>
      <c r="C41" s="37" t="s">
        <v>407</v>
      </c>
      <c r="D41" s="37" t="s">
        <v>465</v>
      </c>
    </row>
    <row r="42" spans="1:4">
      <c r="A42" s="38">
        <v>40</v>
      </c>
      <c r="B42" s="39" t="s">
        <v>467</v>
      </c>
      <c r="C42" s="39" t="s">
        <v>423</v>
      </c>
      <c r="D42" s="39" t="s">
        <v>468</v>
      </c>
    </row>
    <row r="43" spans="1:4">
      <c r="A43" s="36">
        <v>41</v>
      </c>
      <c r="B43" s="37" t="s">
        <v>469</v>
      </c>
      <c r="C43" s="37" t="s">
        <v>423</v>
      </c>
      <c r="D43" s="37" t="s">
        <v>468</v>
      </c>
    </row>
    <row r="44" spans="1:4">
      <c r="A44" s="38">
        <v>42</v>
      </c>
      <c r="B44" s="39" t="s">
        <v>470</v>
      </c>
      <c r="C44" s="39" t="s">
        <v>442</v>
      </c>
      <c r="D44" s="39" t="s">
        <v>471</v>
      </c>
    </row>
    <row r="45" spans="1:4">
      <c r="A45" s="38">
        <v>43</v>
      </c>
      <c r="B45" s="39" t="s">
        <v>472</v>
      </c>
      <c r="C45" s="39" t="s">
        <v>407</v>
      </c>
      <c r="D45" s="39" t="s">
        <v>471</v>
      </c>
    </row>
    <row r="46" spans="1:4">
      <c r="A46" s="36">
        <v>44</v>
      </c>
      <c r="B46" s="37" t="s">
        <v>473</v>
      </c>
      <c r="C46" s="37" t="s">
        <v>410</v>
      </c>
      <c r="D46" s="37" t="s">
        <v>471</v>
      </c>
    </row>
    <row r="47" spans="1:4">
      <c r="A47" s="38">
        <v>45</v>
      </c>
      <c r="B47" s="39" t="s">
        <v>474</v>
      </c>
      <c r="C47" s="39" t="s">
        <v>423</v>
      </c>
      <c r="D47" s="39" t="s">
        <v>475</v>
      </c>
    </row>
    <row r="48" spans="1:4">
      <c r="A48" s="36">
        <v>46</v>
      </c>
      <c r="B48" s="37" t="s">
        <v>476</v>
      </c>
      <c r="C48" s="37" t="s">
        <v>423</v>
      </c>
      <c r="D48" s="37" t="s">
        <v>475</v>
      </c>
    </row>
    <row r="49" spans="1:4">
      <c r="A49" s="38">
        <v>47</v>
      </c>
      <c r="B49" s="39" t="s">
        <v>477</v>
      </c>
      <c r="C49" s="39" t="s">
        <v>433</v>
      </c>
      <c r="D49" s="39" t="s">
        <v>478</v>
      </c>
    </row>
    <row r="50" spans="1:4">
      <c r="A50" s="36">
        <v>48</v>
      </c>
      <c r="B50" s="37" t="s">
        <v>479</v>
      </c>
      <c r="C50" s="37" t="s">
        <v>433</v>
      </c>
      <c r="D50" s="37" t="s">
        <v>478</v>
      </c>
    </row>
    <row r="51" spans="1:4">
      <c r="A51" s="38">
        <v>49</v>
      </c>
      <c r="B51" s="39" t="s">
        <v>480</v>
      </c>
      <c r="C51" s="39" t="s">
        <v>433</v>
      </c>
      <c r="D51" s="39" t="s">
        <v>481</v>
      </c>
    </row>
    <row r="52" spans="1:4">
      <c r="A52" s="36">
        <v>50</v>
      </c>
      <c r="B52" s="37" t="s">
        <v>482</v>
      </c>
      <c r="C52" s="37" t="s">
        <v>433</v>
      </c>
      <c r="D52" s="37" t="s">
        <v>481</v>
      </c>
    </row>
    <row r="53" spans="1:4">
      <c r="A53" s="38">
        <v>51</v>
      </c>
      <c r="B53" s="39" t="s">
        <v>483</v>
      </c>
      <c r="C53" s="39" t="s">
        <v>417</v>
      </c>
      <c r="D53" s="39" t="s">
        <v>484</v>
      </c>
    </row>
    <row r="54" spans="1:4">
      <c r="A54" s="36">
        <v>52</v>
      </c>
      <c r="B54" s="37" t="s">
        <v>485</v>
      </c>
      <c r="C54" s="37" t="s">
        <v>442</v>
      </c>
      <c r="D54" s="37" t="s">
        <v>484</v>
      </c>
    </row>
    <row r="55" spans="1:4">
      <c r="A55" s="38">
        <v>53</v>
      </c>
      <c r="B55" s="39" t="s">
        <v>486</v>
      </c>
      <c r="C55" s="39" t="s">
        <v>420</v>
      </c>
      <c r="D55" s="39" t="s">
        <v>484</v>
      </c>
    </row>
    <row r="56" spans="1:4">
      <c r="A56" s="36">
        <v>54</v>
      </c>
      <c r="B56" s="37" t="s">
        <v>487</v>
      </c>
      <c r="C56" s="37" t="s">
        <v>420</v>
      </c>
      <c r="D56" s="37" t="s">
        <v>488</v>
      </c>
    </row>
    <row r="57" spans="1:4">
      <c r="A57" s="38">
        <v>55</v>
      </c>
      <c r="B57" s="39" t="s">
        <v>489</v>
      </c>
      <c r="C57" s="39" t="s">
        <v>420</v>
      </c>
      <c r="D57" s="39" t="s">
        <v>488</v>
      </c>
    </row>
    <row r="58" spans="1:4">
      <c r="A58" s="38">
        <v>56</v>
      </c>
      <c r="B58" s="39" t="s">
        <v>490</v>
      </c>
      <c r="C58" s="39" t="s">
        <v>442</v>
      </c>
      <c r="D58" s="39" t="s">
        <v>491</v>
      </c>
    </row>
    <row r="59" spans="1:4">
      <c r="A59" s="36">
        <v>57</v>
      </c>
      <c r="B59" s="37" t="s">
        <v>492</v>
      </c>
      <c r="C59" s="37" t="s">
        <v>442</v>
      </c>
      <c r="D59" s="37" t="s">
        <v>491</v>
      </c>
    </row>
    <row r="60" spans="1:4">
      <c r="A60" s="38">
        <v>58</v>
      </c>
      <c r="B60" s="39" t="s">
        <v>493</v>
      </c>
      <c r="C60" s="39" t="s">
        <v>423</v>
      </c>
      <c r="D60" s="39" t="s">
        <v>494</v>
      </c>
    </row>
    <row r="61" spans="1:4">
      <c r="A61" s="36">
        <v>59</v>
      </c>
      <c r="B61" s="37" t="s">
        <v>495</v>
      </c>
      <c r="C61" s="37" t="s">
        <v>425</v>
      </c>
      <c r="D61" s="37" t="s">
        <v>496</v>
      </c>
    </row>
    <row r="62" spans="1:4">
      <c r="A62" s="38">
        <v>60</v>
      </c>
      <c r="B62" s="39" t="s">
        <v>497</v>
      </c>
      <c r="C62" s="39" t="s">
        <v>425</v>
      </c>
      <c r="D62" s="39" t="s">
        <v>496</v>
      </c>
    </row>
    <row r="63" spans="1:4">
      <c r="A63" s="38">
        <v>61</v>
      </c>
      <c r="B63" s="39" t="s">
        <v>498</v>
      </c>
      <c r="C63" s="39" t="s">
        <v>410</v>
      </c>
      <c r="D63" s="39" t="s">
        <v>499</v>
      </c>
    </row>
    <row r="64" spans="1:4">
      <c r="A64" s="38">
        <v>62</v>
      </c>
      <c r="B64" s="39" t="s">
        <v>500</v>
      </c>
      <c r="C64" s="39" t="s">
        <v>433</v>
      </c>
      <c r="D64" s="39" t="s">
        <v>499</v>
      </c>
    </row>
    <row r="65" spans="1:4">
      <c r="A65" s="36">
        <v>63</v>
      </c>
      <c r="B65" s="37" t="s">
        <v>501</v>
      </c>
      <c r="C65" s="37" t="s">
        <v>410</v>
      </c>
      <c r="D65" s="37" t="s">
        <v>434</v>
      </c>
    </row>
    <row r="66" spans="1:4">
      <c r="A66" s="38">
        <v>64</v>
      </c>
      <c r="B66" s="39" t="s">
        <v>502</v>
      </c>
      <c r="C66" s="39" t="s">
        <v>442</v>
      </c>
      <c r="D66" s="39" t="s">
        <v>450</v>
      </c>
    </row>
    <row r="67" spans="1:4">
      <c r="A67" s="38">
        <v>65</v>
      </c>
      <c r="B67" s="39" t="s">
        <v>503</v>
      </c>
      <c r="C67" s="39" t="s">
        <v>410</v>
      </c>
      <c r="D67" s="39" t="s">
        <v>412</v>
      </c>
    </row>
    <row r="68" spans="1:4">
      <c r="A68" s="36">
        <v>66</v>
      </c>
      <c r="B68" s="37" t="s">
        <v>504</v>
      </c>
      <c r="C68" s="37" t="s">
        <v>410</v>
      </c>
      <c r="D68" s="37" t="s">
        <v>412</v>
      </c>
    </row>
    <row r="69" spans="1:4">
      <c r="A69" s="36">
        <v>67</v>
      </c>
      <c r="B69" s="37" t="s">
        <v>505</v>
      </c>
      <c r="C69" s="37" t="s">
        <v>407</v>
      </c>
      <c r="D69" s="37" t="s">
        <v>460</v>
      </c>
    </row>
    <row r="70" spans="1:4">
      <c r="A70" s="36">
        <v>68</v>
      </c>
      <c r="B70" s="37" t="s">
        <v>506</v>
      </c>
      <c r="C70" s="37" t="s">
        <v>433</v>
      </c>
      <c r="D70" s="37" t="s">
        <v>438</v>
      </c>
    </row>
    <row r="71" spans="1:4">
      <c r="A71" s="36">
        <v>69</v>
      </c>
      <c r="B71" s="37" t="s">
        <v>507</v>
      </c>
      <c r="C71" s="37" t="s">
        <v>425</v>
      </c>
      <c r="D71" s="37" t="s">
        <v>458</v>
      </c>
    </row>
    <row r="72" spans="1:4">
      <c r="A72" s="38">
        <v>70</v>
      </c>
      <c r="B72" s="39" t="s">
        <v>508</v>
      </c>
      <c r="C72" s="39" t="s">
        <v>407</v>
      </c>
      <c r="D72" s="39" t="s">
        <v>434</v>
      </c>
    </row>
    <row r="73" spans="1:4">
      <c r="A73" s="38">
        <v>71</v>
      </c>
      <c r="B73" s="39" t="s">
        <v>509</v>
      </c>
      <c r="C73" s="39" t="s">
        <v>425</v>
      </c>
      <c r="D73" s="39" t="s">
        <v>458</v>
      </c>
    </row>
    <row r="74" spans="1:4">
      <c r="A74" s="36">
        <v>72</v>
      </c>
      <c r="B74" s="37" t="s">
        <v>510</v>
      </c>
      <c r="C74" s="37" t="s">
        <v>425</v>
      </c>
      <c r="D74" s="37" t="s">
        <v>455</v>
      </c>
    </row>
    <row r="75" spans="1:4">
      <c r="A75" s="36">
        <v>73</v>
      </c>
      <c r="B75" s="37" t="s">
        <v>511</v>
      </c>
      <c r="C75" s="37" t="s">
        <v>423</v>
      </c>
      <c r="D75" s="37" t="s">
        <v>462</v>
      </c>
    </row>
    <row r="76" spans="1:4">
      <c r="A76" s="36">
        <v>74</v>
      </c>
      <c r="B76" s="37" t="s">
        <v>512</v>
      </c>
      <c r="C76" s="37" t="s">
        <v>417</v>
      </c>
      <c r="D76" s="37" t="s">
        <v>421</v>
      </c>
    </row>
    <row r="77" spans="1:4">
      <c r="A77" s="36">
        <v>75</v>
      </c>
      <c r="B77" s="37" t="s">
        <v>513</v>
      </c>
      <c r="C77" s="37" t="s">
        <v>407</v>
      </c>
      <c r="D77" s="37" t="s">
        <v>450</v>
      </c>
    </row>
    <row r="78" spans="1:4">
      <c r="A78" s="38">
        <v>76</v>
      </c>
      <c r="B78" s="39" t="s">
        <v>514</v>
      </c>
      <c r="C78" s="39" t="s">
        <v>407</v>
      </c>
      <c r="D78" s="39" t="s">
        <v>481</v>
      </c>
    </row>
    <row r="79" spans="1:4">
      <c r="A79" s="38">
        <v>77</v>
      </c>
      <c r="B79" s="39" t="s">
        <v>515</v>
      </c>
      <c r="C79" s="39" t="s">
        <v>410</v>
      </c>
      <c r="D79" s="39" t="s">
        <v>450</v>
      </c>
    </row>
    <row r="80" spans="1:4">
      <c r="A80"/>
      <c r="B80"/>
      <c r="C80"/>
      <c r="D80"/>
    </row>
    <row r="81" spans="1:4">
      <c r="A81"/>
      <c r="B81"/>
      <c r="C81"/>
      <c r="D81"/>
    </row>
    <row r="82" spans="1:4">
      <c r="A82"/>
      <c r="B82"/>
      <c r="C82"/>
      <c r="D82"/>
    </row>
  </sheetData>
  <dataValidations count="1">
    <dataValidation type="list" allowBlank="1" showInputMessage="1" showErrorMessage="1" sqref="A3" xr:uid="{00000000-0002-0000-0100-000000000000}">
      <formula1>$A$6:$A$79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7:K13"/>
  <sheetViews>
    <sheetView workbookViewId="0">
      <selection activeCell="K10" sqref="K10"/>
    </sheetView>
  </sheetViews>
  <sheetFormatPr defaultRowHeight="14.4"/>
  <cols>
    <col min="5" max="5" width="15.33203125" bestFit="1" customWidth="1"/>
    <col min="6" max="6" width="15" bestFit="1" customWidth="1"/>
  </cols>
  <sheetData>
    <row r="7" spans="5:11" ht="27.6">
      <c r="E7" s="40" t="s">
        <v>516</v>
      </c>
      <c r="F7" s="40" t="s">
        <v>517</v>
      </c>
    </row>
    <row r="8" spans="5:11" ht="18">
      <c r="E8" s="41">
        <v>1</v>
      </c>
      <c r="F8" s="42">
        <v>0</v>
      </c>
      <c r="J8" s="43" t="s">
        <v>518</v>
      </c>
      <c r="K8" s="43" t="s">
        <v>517</v>
      </c>
    </row>
    <row r="9" spans="5:11" ht="18">
      <c r="E9" s="41">
        <v>10</v>
      </c>
      <c r="F9" s="42">
        <v>0.02</v>
      </c>
      <c r="J9">
        <v>500000</v>
      </c>
      <c r="K9" s="44">
        <f>VLOOKUP(J9,E8:F12,2,TRUE)</f>
        <v>0.08</v>
      </c>
    </row>
    <row r="10" spans="5:11" ht="18">
      <c r="E10" s="41">
        <v>100</v>
      </c>
      <c r="F10" s="42">
        <v>0.04</v>
      </c>
    </row>
    <row r="11" spans="5:11" ht="18">
      <c r="E11" s="41">
        <v>1000</v>
      </c>
      <c r="F11" s="42">
        <v>0.06</v>
      </c>
    </row>
    <row r="12" spans="5:11" ht="18">
      <c r="E12" s="41">
        <v>10000</v>
      </c>
      <c r="F12" s="42">
        <v>0.08</v>
      </c>
    </row>
    <row r="13" spans="5:11" ht="18">
      <c r="E13" s="41"/>
      <c r="F13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tabSelected="1" topLeftCell="A4" workbookViewId="0">
      <selection activeCell="I17" sqref="I17"/>
    </sheetView>
  </sheetViews>
  <sheetFormatPr defaultColWidth="14.44140625" defaultRowHeight="15" customHeight="1"/>
  <cols>
    <col min="1" max="1" width="62.88671875" bestFit="1" customWidth="1"/>
    <col min="2" max="2" width="16.21875" bestFit="1" customWidth="1"/>
    <col min="3" max="3" width="11.33203125" bestFit="1" customWidth="1"/>
    <col min="4" max="4" width="11.109375" bestFit="1" customWidth="1"/>
    <col min="5" max="5" width="6.109375" bestFit="1" customWidth="1"/>
    <col min="6" max="6" width="12.5546875" bestFit="1" customWidth="1"/>
    <col min="7" max="7" width="25.6640625" bestFit="1" customWidth="1"/>
    <col min="8" max="9" width="8.6640625" customWidth="1"/>
    <col min="10" max="10" width="10.6640625" bestFit="1" customWidth="1"/>
    <col min="11" max="11" width="7" bestFit="1" customWidth="1"/>
    <col min="12" max="26" width="8.6640625" customWidth="1"/>
  </cols>
  <sheetData>
    <row r="1" spans="1:11" ht="14.4">
      <c r="A1" s="1" t="s">
        <v>17</v>
      </c>
    </row>
    <row r="3" spans="1:11" ht="14.4">
      <c r="J3" s="11" t="s">
        <v>2</v>
      </c>
      <c r="K3" s="11" t="s">
        <v>18</v>
      </c>
    </row>
    <row r="4" spans="1:11" ht="14.4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53" t="s">
        <v>520</v>
      </c>
      <c r="J4" s="10" t="s">
        <v>7</v>
      </c>
      <c r="K4" s="10">
        <v>590000</v>
      </c>
    </row>
    <row r="5" spans="1:11" ht="14.4">
      <c r="A5" s="4">
        <v>43586</v>
      </c>
      <c r="B5" s="5" t="s">
        <v>6</v>
      </c>
      <c r="C5" s="5" t="s">
        <v>7</v>
      </c>
      <c r="D5" s="12">
        <f>VLOOKUP(C5,$J$3:$K$9,2,0)</f>
        <v>590000</v>
      </c>
      <c r="E5" s="6">
        <v>1</v>
      </c>
      <c r="F5" s="54">
        <f>D5*E5</f>
        <v>590000</v>
      </c>
      <c r="G5" s="55">
        <f>SUMIF(C5:C34,C5,F5:F34)</f>
        <v>10030000</v>
      </c>
      <c r="J5" s="10" t="s">
        <v>9</v>
      </c>
      <c r="K5" s="10">
        <v>750000</v>
      </c>
    </row>
    <row r="6" spans="1:11" ht="14.4">
      <c r="A6" s="4">
        <v>43587</v>
      </c>
      <c r="B6" s="5" t="s">
        <v>8</v>
      </c>
      <c r="C6" s="5" t="s">
        <v>9</v>
      </c>
      <c r="D6" s="12">
        <f t="shared" ref="D6:D34" si="0">VLOOKUP(C6,$J$3:$K$9,2,0)</f>
        <v>750000</v>
      </c>
      <c r="E6" s="6">
        <v>2</v>
      </c>
      <c r="F6" s="12">
        <f t="shared" ref="F6:F34" si="1">D6*E6</f>
        <v>1500000</v>
      </c>
      <c r="G6" s="53" t="s">
        <v>521</v>
      </c>
      <c r="J6" s="10" t="s">
        <v>12</v>
      </c>
      <c r="K6" s="10">
        <v>460000</v>
      </c>
    </row>
    <row r="7" spans="1:11" ht="14.4">
      <c r="A7" s="4">
        <v>43588</v>
      </c>
      <c r="B7" s="5" t="s">
        <v>10</v>
      </c>
      <c r="C7" s="5" t="s">
        <v>7</v>
      </c>
      <c r="D7" s="12">
        <f t="shared" si="0"/>
        <v>590000</v>
      </c>
      <c r="E7" s="6">
        <v>1</v>
      </c>
      <c r="F7" s="54">
        <f t="shared" si="1"/>
        <v>590000</v>
      </c>
      <c r="G7" s="56">
        <f>SUMIFS(F5:F34,C5:C34,C11,B5:B34,B13)</f>
        <v>2360000</v>
      </c>
      <c r="J7" s="10" t="s">
        <v>14</v>
      </c>
      <c r="K7" s="10">
        <v>790000</v>
      </c>
    </row>
    <row r="8" spans="1:11" ht="14.4">
      <c r="A8" s="4">
        <v>43589</v>
      </c>
      <c r="B8" s="5" t="s">
        <v>11</v>
      </c>
      <c r="C8" s="5" t="s">
        <v>12</v>
      </c>
      <c r="D8" s="12">
        <f t="shared" si="0"/>
        <v>460000</v>
      </c>
      <c r="E8" s="6">
        <v>1</v>
      </c>
      <c r="F8" s="12">
        <f t="shared" si="1"/>
        <v>460000</v>
      </c>
      <c r="J8" s="10" t="s">
        <v>15</v>
      </c>
      <c r="K8" s="10">
        <v>375000</v>
      </c>
    </row>
    <row r="9" spans="1:11" ht="14.4">
      <c r="A9" s="4">
        <v>43590</v>
      </c>
      <c r="B9" s="5" t="s">
        <v>13</v>
      </c>
      <c r="C9" s="7" t="s">
        <v>14</v>
      </c>
      <c r="D9" s="12">
        <f t="shared" si="0"/>
        <v>790000</v>
      </c>
      <c r="E9" s="6">
        <v>3</v>
      </c>
      <c r="F9" s="12">
        <f t="shared" si="1"/>
        <v>2370000</v>
      </c>
      <c r="J9" s="10" t="s">
        <v>19</v>
      </c>
      <c r="K9" s="10">
        <v>348000</v>
      </c>
    </row>
    <row r="10" spans="1:11" ht="14.4">
      <c r="A10" s="4">
        <v>43591</v>
      </c>
      <c r="B10" s="5" t="s">
        <v>6</v>
      </c>
      <c r="C10" s="5" t="s">
        <v>15</v>
      </c>
      <c r="D10" s="12">
        <f t="shared" si="0"/>
        <v>375000</v>
      </c>
      <c r="E10" s="6">
        <v>2</v>
      </c>
      <c r="F10" s="12">
        <f t="shared" si="1"/>
        <v>750000</v>
      </c>
    </row>
    <row r="11" spans="1:11" ht="14.4">
      <c r="A11" s="4">
        <v>43592</v>
      </c>
      <c r="B11" s="5" t="s">
        <v>8</v>
      </c>
      <c r="C11" s="5" t="s">
        <v>7</v>
      </c>
      <c r="D11" s="12">
        <f t="shared" si="0"/>
        <v>590000</v>
      </c>
      <c r="E11" s="6">
        <v>3</v>
      </c>
      <c r="F11" s="12">
        <f t="shared" si="1"/>
        <v>1770000</v>
      </c>
    </row>
    <row r="12" spans="1:11" ht="14.4">
      <c r="A12" s="4">
        <v>43593</v>
      </c>
      <c r="B12" s="5" t="s">
        <v>6</v>
      </c>
      <c r="C12" s="5" t="s">
        <v>9</v>
      </c>
      <c r="D12" s="12">
        <f t="shared" si="0"/>
        <v>750000</v>
      </c>
      <c r="E12" s="6">
        <v>2</v>
      </c>
      <c r="F12" s="12">
        <f t="shared" si="1"/>
        <v>1500000</v>
      </c>
    </row>
    <row r="13" spans="1:11" ht="14.4">
      <c r="A13" s="8">
        <v>43594</v>
      </c>
      <c r="B13" s="7" t="s">
        <v>11</v>
      </c>
      <c r="C13" s="5" t="s">
        <v>7</v>
      </c>
      <c r="D13" s="12">
        <f t="shared" si="0"/>
        <v>590000</v>
      </c>
      <c r="E13" s="6">
        <v>3</v>
      </c>
      <c r="F13" s="12">
        <f t="shared" si="1"/>
        <v>1770000</v>
      </c>
    </row>
    <row r="14" spans="1:11" ht="14.4">
      <c r="A14" s="4">
        <v>43595</v>
      </c>
      <c r="B14" s="5" t="s">
        <v>10</v>
      </c>
      <c r="C14" s="5" t="s">
        <v>9</v>
      </c>
      <c r="D14" s="12">
        <f t="shared" si="0"/>
        <v>750000</v>
      </c>
      <c r="E14" s="6">
        <v>2</v>
      </c>
      <c r="F14" s="12">
        <f t="shared" si="1"/>
        <v>1500000</v>
      </c>
    </row>
    <row r="15" spans="1:11" ht="14.4">
      <c r="A15" s="4">
        <v>43596</v>
      </c>
      <c r="B15" s="5" t="s">
        <v>8</v>
      </c>
      <c r="C15" s="7" t="s">
        <v>12</v>
      </c>
      <c r="D15" s="12">
        <f t="shared" si="0"/>
        <v>460000</v>
      </c>
      <c r="E15" s="6">
        <v>1</v>
      </c>
      <c r="F15" s="12">
        <f t="shared" si="1"/>
        <v>460000</v>
      </c>
    </row>
    <row r="16" spans="1:11" ht="14.4">
      <c r="A16" s="4">
        <v>43597</v>
      </c>
      <c r="B16" s="7" t="s">
        <v>11</v>
      </c>
      <c r="C16" s="5" t="s">
        <v>12</v>
      </c>
      <c r="D16" s="12">
        <f t="shared" si="0"/>
        <v>460000</v>
      </c>
      <c r="E16" s="9">
        <v>1</v>
      </c>
      <c r="F16" s="12">
        <f t="shared" si="1"/>
        <v>460000</v>
      </c>
    </row>
    <row r="17" spans="1:6" ht="14.4">
      <c r="A17" s="4">
        <v>43598</v>
      </c>
      <c r="B17" s="5" t="s">
        <v>13</v>
      </c>
      <c r="C17" s="7" t="s">
        <v>9</v>
      </c>
      <c r="D17" s="12">
        <f t="shared" si="0"/>
        <v>750000</v>
      </c>
      <c r="E17" s="6">
        <v>1</v>
      </c>
      <c r="F17" s="12">
        <f t="shared" si="1"/>
        <v>750000</v>
      </c>
    </row>
    <row r="18" spans="1:6" ht="14.4">
      <c r="A18" s="4">
        <v>43599</v>
      </c>
      <c r="B18" s="7" t="s">
        <v>13</v>
      </c>
      <c r="C18" s="5" t="s">
        <v>7</v>
      </c>
      <c r="D18" s="12">
        <f t="shared" si="0"/>
        <v>590000</v>
      </c>
      <c r="E18" s="9">
        <v>2</v>
      </c>
      <c r="F18" s="12">
        <f t="shared" si="1"/>
        <v>1180000</v>
      </c>
    </row>
    <row r="19" spans="1:6" ht="14.4">
      <c r="A19" s="8">
        <v>43600</v>
      </c>
      <c r="B19" s="5" t="s">
        <v>6</v>
      </c>
      <c r="C19" s="5" t="s">
        <v>15</v>
      </c>
      <c r="D19" s="12">
        <f t="shared" si="0"/>
        <v>375000</v>
      </c>
      <c r="E19" s="6">
        <v>2</v>
      </c>
      <c r="F19" s="12">
        <f t="shared" si="1"/>
        <v>750000</v>
      </c>
    </row>
    <row r="20" spans="1:6" ht="14.4">
      <c r="A20" s="4">
        <v>43601</v>
      </c>
      <c r="B20" s="5" t="s">
        <v>8</v>
      </c>
      <c r="C20" s="5" t="s">
        <v>14</v>
      </c>
      <c r="D20" s="12">
        <f t="shared" si="0"/>
        <v>790000</v>
      </c>
      <c r="E20" s="6">
        <v>1</v>
      </c>
      <c r="F20" s="12">
        <f t="shared" si="1"/>
        <v>790000</v>
      </c>
    </row>
    <row r="21" spans="1:6" ht="15.75" customHeight="1">
      <c r="A21" s="4">
        <v>43602</v>
      </c>
      <c r="B21" s="5" t="s">
        <v>10</v>
      </c>
      <c r="C21" s="5" t="s">
        <v>14</v>
      </c>
      <c r="D21" s="12">
        <f t="shared" si="0"/>
        <v>790000</v>
      </c>
      <c r="E21" s="6">
        <v>1</v>
      </c>
      <c r="F21" s="12">
        <f t="shared" si="1"/>
        <v>790000</v>
      </c>
    </row>
    <row r="22" spans="1:6" ht="15.75" customHeight="1">
      <c r="A22" s="4">
        <v>43603</v>
      </c>
      <c r="B22" s="5" t="s">
        <v>16</v>
      </c>
      <c r="C22" s="5" t="s">
        <v>7</v>
      </c>
      <c r="D22" s="12">
        <f t="shared" si="0"/>
        <v>590000</v>
      </c>
      <c r="E22" s="6">
        <v>2</v>
      </c>
      <c r="F22" s="12">
        <f t="shared" si="1"/>
        <v>1180000</v>
      </c>
    </row>
    <row r="23" spans="1:6" ht="15.75" customHeight="1">
      <c r="A23" s="4">
        <v>43604</v>
      </c>
      <c r="B23" s="5" t="s">
        <v>8</v>
      </c>
      <c r="C23" s="5" t="s">
        <v>15</v>
      </c>
      <c r="D23" s="12">
        <f t="shared" si="0"/>
        <v>375000</v>
      </c>
      <c r="E23" s="6">
        <v>2</v>
      </c>
      <c r="F23" s="12">
        <f t="shared" si="1"/>
        <v>750000</v>
      </c>
    </row>
    <row r="24" spans="1:6" ht="15.75" customHeight="1">
      <c r="A24" s="8">
        <v>43605</v>
      </c>
      <c r="B24" s="5" t="s">
        <v>16</v>
      </c>
      <c r="C24" s="7" t="s">
        <v>7</v>
      </c>
      <c r="D24" s="12">
        <f t="shared" si="0"/>
        <v>590000</v>
      </c>
      <c r="E24" s="6">
        <v>1</v>
      </c>
      <c r="F24" s="12">
        <f t="shared" si="1"/>
        <v>590000</v>
      </c>
    </row>
    <row r="25" spans="1:6" ht="15.75" customHeight="1">
      <c r="A25" s="4">
        <v>43606</v>
      </c>
      <c r="B25" s="7" t="s">
        <v>13</v>
      </c>
      <c r="C25" s="7" t="s">
        <v>9</v>
      </c>
      <c r="D25" s="12">
        <f t="shared" si="0"/>
        <v>750000</v>
      </c>
      <c r="E25" s="6">
        <v>1</v>
      </c>
      <c r="F25" s="12">
        <f t="shared" si="1"/>
        <v>750000</v>
      </c>
    </row>
    <row r="26" spans="1:6" ht="15.75" customHeight="1">
      <c r="A26" s="4">
        <v>43607</v>
      </c>
      <c r="B26" s="5" t="s">
        <v>10</v>
      </c>
      <c r="C26" s="5" t="s">
        <v>12</v>
      </c>
      <c r="D26" s="12">
        <f t="shared" si="0"/>
        <v>460000</v>
      </c>
      <c r="E26" s="6">
        <v>1</v>
      </c>
      <c r="F26" s="12">
        <f t="shared" si="1"/>
        <v>460000</v>
      </c>
    </row>
    <row r="27" spans="1:6" ht="15.75" customHeight="1">
      <c r="A27" s="4">
        <v>43608</v>
      </c>
      <c r="B27" s="5" t="s">
        <v>10</v>
      </c>
      <c r="C27" s="7" t="s">
        <v>12</v>
      </c>
      <c r="D27" s="12">
        <f t="shared" si="0"/>
        <v>460000</v>
      </c>
      <c r="E27" s="6">
        <v>3</v>
      </c>
      <c r="F27" s="12">
        <f t="shared" si="1"/>
        <v>1380000</v>
      </c>
    </row>
    <row r="28" spans="1:6" ht="15.75" customHeight="1">
      <c r="A28" s="4">
        <v>43609</v>
      </c>
      <c r="B28" s="5" t="s">
        <v>13</v>
      </c>
      <c r="C28" s="5" t="s">
        <v>15</v>
      </c>
      <c r="D28" s="12">
        <f t="shared" si="0"/>
        <v>375000</v>
      </c>
      <c r="E28" s="6">
        <v>1</v>
      </c>
      <c r="F28" s="12">
        <f t="shared" si="1"/>
        <v>375000</v>
      </c>
    </row>
    <row r="29" spans="1:6" ht="15.75" customHeight="1">
      <c r="A29" s="4">
        <v>43610</v>
      </c>
      <c r="B29" s="5" t="s">
        <v>6</v>
      </c>
      <c r="C29" s="5" t="s">
        <v>14</v>
      </c>
      <c r="D29" s="12">
        <f t="shared" si="0"/>
        <v>790000</v>
      </c>
      <c r="E29" s="6">
        <v>2</v>
      </c>
      <c r="F29" s="12">
        <f t="shared" si="1"/>
        <v>1580000</v>
      </c>
    </row>
    <row r="30" spans="1:6" ht="15.75" customHeight="1">
      <c r="A30" s="4">
        <v>43611</v>
      </c>
      <c r="B30" s="7" t="s">
        <v>11</v>
      </c>
      <c r="C30" s="5" t="s">
        <v>7</v>
      </c>
      <c r="D30" s="12">
        <f t="shared" si="0"/>
        <v>590000</v>
      </c>
      <c r="E30" s="6">
        <v>1</v>
      </c>
      <c r="F30" s="12">
        <f t="shared" si="1"/>
        <v>590000</v>
      </c>
    </row>
    <row r="31" spans="1:6" ht="15.75" customHeight="1">
      <c r="A31" s="4">
        <v>43612</v>
      </c>
      <c r="B31" s="5" t="s">
        <v>8</v>
      </c>
      <c r="C31" s="5" t="s">
        <v>15</v>
      </c>
      <c r="D31" s="12">
        <f t="shared" si="0"/>
        <v>375000</v>
      </c>
      <c r="E31" s="6">
        <v>2</v>
      </c>
      <c r="F31" s="12">
        <f t="shared" si="1"/>
        <v>750000</v>
      </c>
    </row>
    <row r="32" spans="1:6" ht="15.75" customHeight="1">
      <c r="A32" s="8">
        <v>43613</v>
      </c>
      <c r="B32" s="5" t="s">
        <v>6</v>
      </c>
      <c r="C32" s="5" t="s">
        <v>7</v>
      </c>
      <c r="D32" s="12">
        <f t="shared" si="0"/>
        <v>590000</v>
      </c>
      <c r="E32" s="6">
        <v>3</v>
      </c>
      <c r="F32" s="12">
        <f t="shared" si="1"/>
        <v>1770000</v>
      </c>
    </row>
    <row r="33" spans="1:6" ht="15.75" customHeight="1">
      <c r="A33" s="4">
        <v>43614</v>
      </c>
      <c r="B33" s="5" t="s">
        <v>8</v>
      </c>
      <c r="C33" s="5" t="s">
        <v>9</v>
      </c>
      <c r="D33" s="12">
        <f t="shared" si="0"/>
        <v>750000</v>
      </c>
      <c r="E33" s="6">
        <v>1</v>
      </c>
      <c r="F33" s="12">
        <f t="shared" si="1"/>
        <v>750000</v>
      </c>
    </row>
    <row r="34" spans="1:6" ht="15.75" customHeight="1">
      <c r="A34" s="4">
        <v>43615</v>
      </c>
      <c r="B34" s="5" t="s">
        <v>16</v>
      </c>
      <c r="C34" s="5" t="s">
        <v>12</v>
      </c>
      <c r="D34" s="12">
        <f t="shared" si="0"/>
        <v>460000</v>
      </c>
      <c r="E34" s="6">
        <v>1</v>
      </c>
      <c r="F34" s="12">
        <f t="shared" si="1"/>
        <v>460000</v>
      </c>
    </row>
    <row r="35" spans="1:6" ht="15.75" customHeight="1"/>
    <row r="36" spans="1:6" ht="15.75" customHeight="1"/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F7" sqref="F7"/>
    </sheetView>
  </sheetViews>
  <sheetFormatPr defaultColWidth="14.44140625" defaultRowHeight="15" customHeight="1"/>
  <cols>
    <col min="1" max="1" width="11" customWidth="1"/>
    <col min="2" max="2" width="15.109375" customWidth="1"/>
    <col min="3" max="3" width="12.33203125" customWidth="1"/>
    <col min="4" max="4" width="15.33203125" bestFit="1" customWidth="1"/>
    <col min="5" max="5" width="10.44140625" customWidth="1"/>
    <col min="6" max="6" width="13.109375" customWidth="1"/>
    <col min="7" max="7" width="8.6640625" customWidth="1"/>
    <col min="8" max="8" width="11.6640625" customWidth="1"/>
    <col min="9" max="9" width="13.5546875" customWidth="1"/>
    <col min="10" max="26" width="8.6640625" customWidth="1"/>
  </cols>
  <sheetData>
    <row r="1" spans="1:9" ht="14.4">
      <c r="A1" s="1" t="s">
        <v>20</v>
      </c>
    </row>
    <row r="3" spans="1:9" ht="14.4">
      <c r="H3" s="11" t="s">
        <v>2</v>
      </c>
      <c r="I3" s="11" t="s">
        <v>18</v>
      </c>
    </row>
    <row r="4" spans="1:9" ht="14.4">
      <c r="A4" s="13" t="s">
        <v>2</v>
      </c>
      <c r="B4" s="14" t="s">
        <v>3</v>
      </c>
      <c r="C4" s="14" t="s">
        <v>4</v>
      </c>
      <c r="D4" s="15" t="s">
        <v>5</v>
      </c>
      <c r="H4" s="10" t="s">
        <v>7</v>
      </c>
      <c r="I4" s="10">
        <v>590000</v>
      </c>
    </row>
    <row r="5" spans="1:9" ht="14.4">
      <c r="A5" s="16"/>
      <c r="B5" s="59" t="str">
        <f>IFERROR(VLOOKUP(A5,$H$3:$I$9,2,0),"--")</f>
        <v>--</v>
      </c>
      <c r="C5" s="6">
        <v>3</v>
      </c>
      <c r="D5" s="57" t="str">
        <f>IFERROR(B5*C5,"==")</f>
        <v>==</v>
      </c>
      <c r="H5" s="10" t="s">
        <v>9</v>
      </c>
      <c r="I5" s="10">
        <v>750000</v>
      </c>
    </row>
    <row r="6" spans="1:9" ht="14.4">
      <c r="A6" s="16" t="s">
        <v>9</v>
      </c>
      <c r="B6" s="59">
        <f t="shared" ref="B6:B15" si="0">IFERROR(VLOOKUP(A6,$H$3:$I$9,2,0),"--")</f>
        <v>750000</v>
      </c>
      <c r="C6" s="6">
        <v>2</v>
      </c>
      <c r="D6" s="57">
        <f t="shared" ref="D6:D15" si="1">B6*C6</f>
        <v>1500000</v>
      </c>
      <c r="H6" s="10" t="s">
        <v>12</v>
      </c>
      <c r="I6" s="10">
        <v>460000</v>
      </c>
    </row>
    <row r="7" spans="1:9" ht="14.4">
      <c r="A7" s="16" t="s">
        <v>12</v>
      </c>
      <c r="B7" s="59">
        <f t="shared" si="0"/>
        <v>460000</v>
      </c>
      <c r="C7" s="6">
        <v>1</v>
      </c>
      <c r="D7" s="57">
        <f t="shared" si="1"/>
        <v>460000</v>
      </c>
      <c r="H7" s="10" t="s">
        <v>14</v>
      </c>
      <c r="I7" s="10">
        <v>790000</v>
      </c>
    </row>
    <row r="8" spans="1:9" ht="14.4">
      <c r="A8" s="16" t="s">
        <v>15</v>
      </c>
      <c r="B8" s="59">
        <f t="shared" si="0"/>
        <v>375000</v>
      </c>
      <c r="C8" s="6">
        <v>5</v>
      </c>
      <c r="D8" s="57">
        <f t="shared" si="1"/>
        <v>1875000</v>
      </c>
      <c r="H8" s="10" t="s">
        <v>15</v>
      </c>
      <c r="I8" s="10">
        <v>375000</v>
      </c>
    </row>
    <row r="9" spans="1:9" ht="14.4">
      <c r="A9" s="16" t="s">
        <v>19</v>
      </c>
      <c r="B9" s="59">
        <f t="shared" si="0"/>
        <v>348000</v>
      </c>
      <c r="C9" s="6">
        <v>4</v>
      </c>
      <c r="D9" s="57">
        <f t="shared" si="1"/>
        <v>1392000</v>
      </c>
      <c r="H9" s="10" t="s">
        <v>19</v>
      </c>
      <c r="I9" s="10">
        <v>348000</v>
      </c>
    </row>
    <row r="10" spans="1:9" ht="14.4">
      <c r="A10" s="16" t="s">
        <v>9</v>
      </c>
      <c r="B10" s="59">
        <f t="shared" si="0"/>
        <v>750000</v>
      </c>
      <c r="C10" s="6">
        <v>2</v>
      </c>
      <c r="D10" s="57">
        <f t="shared" si="1"/>
        <v>1500000</v>
      </c>
    </row>
    <row r="11" spans="1:9" ht="14.4">
      <c r="A11" s="16" t="s">
        <v>7</v>
      </c>
      <c r="B11" s="59">
        <f t="shared" si="0"/>
        <v>590000</v>
      </c>
      <c r="C11" s="6">
        <v>9</v>
      </c>
      <c r="D11" s="57">
        <f t="shared" si="1"/>
        <v>5310000</v>
      </c>
    </row>
    <row r="12" spans="1:9" ht="14.4">
      <c r="A12" s="16" t="s">
        <v>9</v>
      </c>
      <c r="B12" s="59">
        <f t="shared" si="0"/>
        <v>750000</v>
      </c>
      <c r="C12" s="6">
        <v>3</v>
      </c>
      <c r="D12" s="57">
        <f t="shared" si="1"/>
        <v>2250000</v>
      </c>
    </row>
    <row r="13" spans="1:9" ht="14.4">
      <c r="A13" s="16" t="s">
        <v>14</v>
      </c>
      <c r="B13" s="59">
        <f t="shared" si="0"/>
        <v>790000</v>
      </c>
      <c r="C13" s="6">
        <v>1</v>
      </c>
      <c r="D13" s="57">
        <f t="shared" si="1"/>
        <v>790000</v>
      </c>
    </row>
    <row r="14" spans="1:9" ht="14.4">
      <c r="A14" s="16" t="s">
        <v>14</v>
      </c>
      <c r="B14" s="59">
        <f t="shared" si="0"/>
        <v>790000</v>
      </c>
      <c r="C14" s="6">
        <v>5</v>
      </c>
      <c r="D14" s="57">
        <f t="shared" si="1"/>
        <v>3950000</v>
      </c>
    </row>
    <row r="15" spans="1:9" ht="14.4">
      <c r="A15" s="16" t="s">
        <v>9</v>
      </c>
      <c r="B15" s="59">
        <f t="shared" si="0"/>
        <v>750000</v>
      </c>
      <c r="C15" s="6">
        <v>4</v>
      </c>
      <c r="D15" s="57">
        <f t="shared" si="1"/>
        <v>3000000</v>
      </c>
    </row>
    <row r="16" spans="1:9" ht="14.4">
      <c r="A16" s="61" t="s">
        <v>21</v>
      </c>
      <c r="B16" s="62"/>
      <c r="C16" s="60">
        <f>SUM(C5:C15)</f>
        <v>39</v>
      </c>
      <c r="D16" s="58">
        <f>SUM(D5:D15)</f>
        <v>22027000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6:B16"/>
  </mergeCells>
  <dataValidations count="1">
    <dataValidation type="list" allowBlank="1" showInputMessage="1" showErrorMessage="1" sqref="A5:A15" xr:uid="{00000000-0002-0000-0400-000000000000}">
      <formula1>$H$4:$H$9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topLeftCell="B1" workbookViewId="0">
      <selection activeCell="I12" sqref="I12"/>
    </sheetView>
  </sheetViews>
  <sheetFormatPr defaultColWidth="14.44140625" defaultRowHeight="15" customHeight="1"/>
  <cols>
    <col min="1" max="1" width="10.109375" customWidth="1"/>
    <col min="2" max="2" width="13.33203125" customWidth="1"/>
    <col min="3" max="3" width="16.77734375" bestFit="1" customWidth="1"/>
    <col min="4" max="4" width="53.44140625" customWidth="1"/>
    <col min="5" max="6" width="16.77734375" bestFit="1" customWidth="1"/>
    <col min="7" max="7" width="11.88671875" customWidth="1"/>
    <col min="8" max="12" width="8.6640625" customWidth="1"/>
    <col min="13" max="13" width="16.77734375" bestFit="1" customWidth="1"/>
    <col min="14" max="25" width="8.6640625" customWidth="1"/>
  </cols>
  <sheetData>
    <row r="1" spans="1:14" ht="14.4">
      <c r="A1" s="2" t="s">
        <v>22</v>
      </c>
      <c r="B1" s="2" t="s">
        <v>23</v>
      </c>
      <c r="C1" s="52" t="s">
        <v>622</v>
      </c>
      <c r="D1" s="2" t="s">
        <v>24</v>
      </c>
      <c r="E1" s="52" t="s">
        <v>623</v>
      </c>
      <c r="H1" s="2" t="s">
        <v>25</v>
      </c>
      <c r="M1" s="52" t="s">
        <v>623</v>
      </c>
      <c r="N1" s="52" t="s">
        <v>653</v>
      </c>
    </row>
    <row r="2" spans="1:14" ht="14.4">
      <c r="A2" s="17" t="s">
        <v>26</v>
      </c>
      <c r="B2" s="17" t="s">
        <v>27</v>
      </c>
      <c r="C2" t="str">
        <f t="shared" ref="C2:C33" si="0">A2&amp;" "&amp;B2</f>
        <v>Mario Speedwagon</v>
      </c>
      <c r="D2" s="2" t="s">
        <v>522</v>
      </c>
      <c r="E2" t="s">
        <v>624</v>
      </c>
      <c r="F2">
        <v>27360</v>
      </c>
      <c r="H2" s="2" t="s">
        <v>28</v>
      </c>
      <c r="M2" t="s">
        <v>624</v>
      </c>
      <c r="N2">
        <f>COUNTIF(E:E,M2)</f>
        <v>5</v>
      </c>
    </row>
    <row r="3" spans="1:14" ht="14.4">
      <c r="A3" s="17" t="s">
        <v>29</v>
      </c>
      <c r="B3" s="17" t="s">
        <v>30</v>
      </c>
      <c r="C3" t="str">
        <f t="shared" si="0"/>
        <v>Petey Cruiser</v>
      </c>
      <c r="D3" s="2" t="s">
        <v>523</v>
      </c>
      <c r="E3" t="s">
        <v>625</v>
      </c>
      <c r="F3">
        <v>35173</v>
      </c>
      <c r="H3" s="18" t="s">
        <v>31</v>
      </c>
      <c r="M3" t="s">
        <v>625</v>
      </c>
      <c r="N3">
        <f t="shared" ref="N3:N30" si="1">COUNTIF(E:E,M3)</f>
        <v>2</v>
      </c>
    </row>
    <row r="4" spans="1:14" ht="14.4">
      <c r="A4" s="17" t="s">
        <v>32</v>
      </c>
      <c r="B4" s="17" t="s">
        <v>33</v>
      </c>
      <c r="C4" t="str">
        <f t="shared" si="0"/>
        <v>Anna Sthesia</v>
      </c>
      <c r="D4" s="2" t="s">
        <v>524</v>
      </c>
      <c r="E4" t="s">
        <v>626</v>
      </c>
      <c r="F4">
        <v>31204</v>
      </c>
      <c r="M4" t="s">
        <v>626</v>
      </c>
      <c r="N4">
        <f t="shared" si="1"/>
        <v>6</v>
      </c>
    </row>
    <row r="5" spans="1:14" ht="14.4">
      <c r="A5" s="17" t="s">
        <v>34</v>
      </c>
      <c r="B5" s="17" t="s">
        <v>35</v>
      </c>
      <c r="C5" t="str">
        <f t="shared" si="0"/>
        <v>Paul Molive</v>
      </c>
      <c r="D5" s="2" t="s">
        <v>525</v>
      </c>
      <c r="E5" t="s">
        <v>626</v>
      </c>
      <c r="F5">
        <v>30014</v>
      </c>
      <c r="M5" t="s">
        <v>627</v>
      </c>
      <c r="N5">
        <f t="shared" si="1"/>
        <v>3</v>
      </c>
    </row>
    <row r="6" spans="1:14" ht="14.4">
      <c r="A6" s="17" t="s">
        <v>32</v>
      </c>
      <c r="B6" s="17" t="s">
        <v>36</v>
      </c>
      <c r="C6" t="str">
        <f t="shared" si="0"/>
        <v>Anna Mull</v>
      </c>
      <c r="D6" s="2" t="s">
        <v>526</v>
      </c>
      <c r="E6" t="s">
        <v>627</v>
      </c>
      <c r="F6">
        <v>98444</v>
      </c>
      <c r="M6" t="s">
        <v>628</v>
      </c>
      <c r="N6">
        <f t="shared" si="1"/>
        <v>2</v>
      </c>
    </row>
    <row r="7" spans="1:14" ht="14.4">
      <c r="A7" s="17" t="s">
        <v>37</v>
      </c>
      <c r="B7" s="17" t="s">
        <v>38</v>
      </c>
      <c r="C7" t="str">
        <f t="shared" si="0"/>
        <v>Gail Forcewind</v>
      </c>
      <c r="D7" s="2" t="s">
        <v>527</v>
      </c>
      <c r="E7" t="s">
        <v>628</v>
      </c>
      <c r="F7">
        <v>20147</v>
      </c>
      <c r="H7" s="52" t="s">
        <v>654</v>
      </c>
      <c r="M7" t="s">
        <v>629</v>
      </c>
      <c r="N7">
        <f t="shared" si="1"/>
        <v>2</v>
      </c>
    </row>
    <row r="8" spans="1:14" ht="14.4">
      <c r="A8" s="17" t="s">
        <v>39</v>
      </c>
      <c r="B8" s="17" t="s">
        <v>40</v>
      </c>
      <c r="C8" t="str">
        <f t="shared" si="0"/>
        <v>Paige Turner</v>
      </c>
      <c r="D8" s="2" t="s">
        <v>528</v>
      </c>
      <c r="E8" t="s">
        <v>629</v>
      </c>
      <c r="F8">
        <v>75604</v>
      </c>
      <c r="M8" t="s">
        <v>630</v>
      </c>
      <c r="N8">
        <f t="shared" si="1"/>
        <v>1</v>
      </c>
    </row>
    <row r="9" spans="1:14" ht="14.4">
      <c r="A9" s="17" t="s">
        <v>41</v>
      </c>
      <c r="B9" s="17" t="s">
        <v>42</v>
      </c>
      <c r="C9" t="str">
        <f t="shared" si="0"/>
        <v>Bob Frapples</v>
      </c>
      <c r="D9" s="2" t="s">
        <v>529</v>
      </c>
      <c r="E9" t="s">
        <v>630</v>
      </c>
      <c r="F9">
        <v>29301</v>
      </c>
      <c r="M9" t="s">
        <v>631</v>
      </c>
      <c r="N9">
        <f t="shared" si="1"/>
        <v>3</v>
      </c>
    </row>
    <row r="10" spans="1:14" ht="14.4">
      <c r="A10" s="17" t="s">
        <v>43</v>
      </c>
      <c r="B10" s="17" t="s">
        <v>44</v>
      </c>
      <c r="C10" t="str">
        <f t="shared" si="0"/>
        <v>Walter Melon</v>
      </c>
      <c r="D10" s="2" t="s">
        <v>530</v>
      </c>
      <c r="E10" t="s">
        <v>628</v>
      </c>
      <c r="F10">
        <v>23059</v>
      </c>
      <c r="M10" t="s">
        <v>632</v>
      </c>
      <c r="N10">
        <f t="shared" si="1"/>
        <v>8</v>
      </c>
    </row>
    <row r="11" spans="1:14" ht="14.4">
      <c r="A11" s="17" t="s">
        <v>45</v>
      </c>
      <c r="B11" s="17" t="s">
        <v>46</v>
      </c>
      <c r="C11" t="str">
        <f t="shared" si="0"/>
        <v>Nick R.</v>
      </c>
      <c r="D11" s="2" t="s">
        <v>531</v>
      </c>
      <c r="E11" t="s">
        <v>631</v>
      </c>
      <c r="F11">
        <v>2038</v>
      </c>
      <c r="M11" t="s">
        <v>633</v>
      </c>
      <c r="N11">
        <f t="shared" si="1"/>
        <v>6</v>
      </c>
    </row>
    <row r="12" spans="1:14" ht="14.4">
      <c r="A12" s="17" t="s">
        <v>47</v>
      </c>
      <c r="B12" s="17" t="s">
        <v>48</v>
      </c>
      <c r="C12" t="str">
        <f t="shared" si="0"/>
        <v>Barb Ackue</v>
      </c>
      <c r="D12" s="2" t="s">
        <v>532</v>
      </c>
      <c r="E12" t="s">
        <v>632</v>
      </c>
      <c r="F12">
        <v>14215</v>
      </c>
      <c r="M12" t="s">
        <v>634</v>
      </c>
      <c r="N12">
        <f t="shared" si="1"/>
        <v>3</v>
      </c>
    </row>
    <row r="13" spans="1:14" ht="14.4">
      <c r="A13" s="17" t="s">
        <v>49</v>
      </c>
      <c r="B13" s="17" t="s">
        <v>50</v>
      </c>
      <c r="C13" t="str">
        <f t="shared" si="0"/>
        <v>Buck Kinnear</v>
      </c>
      <c r="D13" s="2" t="s">
        <v>533</v>
      </c>
      <c r="E13" t="s">
        <v>633</v>
      </c>
      <c r="F13">
        <v>6514</v>
      </c>
      <c r="M13" t="s">
        <v>635</v>
      </c>
      <c r="N13">
        <f t="shared" si="1"/>
        <v>5</v>
      </c>
    </row>
    <row r="14" spans="1:14" ht="14.4">
      <c r="A14" s="17" t="s">
        <v>51</v>
      </c>
      <c r="B14" s="17" t="s">
        <v>52</v>
      </c>
      <c r="C14" t="str">
        <f t="shared" si="0"/>
        <v>Greta Life</v>
      </c>
      <c r="D14" s="2" t="s">
        <v>534</v>
      </c>
      <c r="E14" t="s">
        <v>634</v>
      </c>
      <c r="F14">
        <v>47906</v>
      </c>
      <c r="M14" t="s">
        <v>636</v>
      </c>
      <c r="N14">
        <f t="shared" si="1"/>
        <v>9</v>
      </c>
    </row>
    <row r="15" spans="1:14" ht="14.4">
      <c r="A15" s="17" t="s">
        <v>53</v>
      </c>
      <c r="B15" s="17" t="s">
        <v>54</v>
      </c>
      <c r="C15" t="str">
        <f t="shared" si="0"/>
        <v>Ira Membrit</v>
      </c>
      <c r="D15" s="2" t="s">
        <v>535</v>
      </c>
      <c r="E15" t="s">
        <v>632</v>
      </c>
      <c r="F15">
        <v>11741</v>
      </c>
      <c r="M15" t="s">
        <v>637</v>
      </c>
      <c r="N15">
        <f t="shared" si="1"/>
        <v>5</v>
      </c>
    </row>
    <row r="16" spans="1:14" ht="14.4">
      <c r="A16" s="17" t="s">
        <v>55</v>
      </c>
      <c r="B16" s="17" t="s">
        <v>56</v>
      </c>
      <c r="C16" t="str">
        <f t="shared" si="0"/>
        <v>Shonda Leer</v>
      </c>
      <c r="D16" s="2" t="s">
        <v>536</v>
      </c>
      <c r="E16" t="s">
        <v>635</v>
      </c>
      <c r="F16">
        <v>48239</v>
      </c>
      <c r="M16" t="s">
        <v>638</v>
      </c>
      <c r="N16">
        <f t="shared" si="1"/>
        <v>7</v>
      </c>
    </row>
    <row r="17" spans="1:14" ht="14.4">
      <c r="A17" s="17" t="s">
        <v>57</v>
      </c>
      <c r="B17" s="17" t="s">
        <v>58</v>
      </c>
      <c r="C17" t="str">
        <f t="shared" si="0"/>
        <v>Brock Lee</v>
      </c>
      <c r="D17" s="2" t="s">
        <v>537</v>
      </c>
      <c r="E17" t="s">
        <v>636</v>
      </c>
      <c r="F17">
        <v>34990</v>
      </c>
      <c r="M17" t="s">
        <v>639</v>
      </c>
      <c r="N17">
        <f t="shared" si="1"/>
        <v>2</v>
      </c>
    </row>
    <row r="18" spans="1:14" ht="14.4">
      <c r="A18" s="17" t="s">
        <v>59</v>
      </c>
      <c r="B18" s="17" t="s">
        <v>60</v>
      </c>
      <c r="C18" t="str">
        <f t="shared" si="0"/>
        <v>Maya Didas</v>
      </c>
      <c r="D18" s="2" t="s">
        <v>538</v>
      </c>
      <c r="E18" t="s">
        <v>637</v>
      </c>
      <c r="F18">
        <v>60440</v>
      </c>
      <c r="M18" t="s">
        <v>640</v>
      </c>
      <c r="N18">
        <f t="shared" si="1"/>
        <v>2</v>
      </c>
    </row>
    <row r="19" spans="1:14" ht="14.4">
      <c r="A19" s="17" t="s">
        <v>61</v>
      </c>
      <c r="B19" s="17" t="s">
        <v>62</v>
      </c>
      <c r="C19" t="str">
        <f t="shared" si="0"/>
        <v>Rick O'Shea</v>
      </c>
      <c r="D19" s="2" t="s">
        <v>539</v>
      </c>
      <c r="E19" t="s">
        <v>632</v>
      </c>
      <c r="F19">
        <v>11762</v>
      </c>
      <c r="M19" t="s">
        <v>641</v>
      </c>
      <c r="N19">
        <f t="shared" si="1"/>
        <v>4</v>
      </c>
    </row>
    <row r="20" spans="1:14" ht="14.4">
      <c r="A20" s="17" t="s">
        <v>63</v>
      </c>
      <c r="B20" s="17" t="s">
        <v>64</v>
      </c>
      <c r="C20" t="str">
        <f t="shared" si="0"/>
        <v>Pete Sariya</v>
      </c>
      <c r="D20" s="2" t="s">
        <v>540</v>
      </c>
      <c r="E20" t="s">
        <v>637</v>
      </c>
      <c r="F20">
        <v>60181</v>
      </c>
      <c r="M20" t="s">
        <v>642</v>
      </c>
      <c r="N20">
        <f t="shared" si="1"/>
        <v>1</v>
      </c>
    </row>
    <row r="21" spans="1:14" ht="15.75" customHeight="1">
      <c r="A21" s="17" t="s">
        <v>65</v>
      </c>
      <c r="B21" s="17" t="s">
        <v>66</v>
      </c>
      <c r="C21" t="str">
        <f t="shared" si="0"/>
        <v>Monty Carlo</v>
      </c>
      <c r="D21" s="2" t="s">
        <v>541</v>
      </c>
      <c r="E21" t="s">
        <v>638</v>
      </c>
      <c r="F21">
        <v>7024</v>
      </c>
      <c r="M21" t="s">
        <v>643</v>
      </c>
      <c r="N21">
        <f t="shared" si="1"/>
        <v>2</v>
      </c>
    </row>
    <row r="22" spans="1:14" ht="15.75" customHeight="1">
      <c r="A22" s="17" t="s">
        <v>67</v>
      </c>
      <c r="B22" s="17" t="s">
        <v>68</v>
      </c>
      <c r="C22" t="str">
        <f t="shared" si="0"/>
        <v>Sal Monella</v>
      </c>
      <c r="D22" s="2" t="s">
        <v>542</v>
      </c>
      <c r="E22" t="s">
        <v>626</v>
      </c>
      <c r="F22">
        <v>30092</v>
      </c>
      <c r="M22" t="s">
        <v>644</v>
      </c>
      <c r="N22">
        <f t="shared" si="1"/>
        <v>6</v>
      </c>
    </row>
    <row r="23" spans="1:14" ht="15.75" customHeight="1">
      <c r="A23" s="17" t="s">
        <v>69</v>
      </c>
      <c r="B23" s="17" t="s">
        <v>70</v>
      </c>
      <c r="C23" t="str">
        <f t="shared" si="0"/>
        <v>Sue Vaneer</v>
      </c>
      <c r="D23" s="2" t="s">
        <v>543</v>
      </c>
      <c r="E23" t="s">
        <v>629</v>
      </c>
      <c r="F23">
        <v>75088</v>
      </c>
      <c r="M23" t="s">
        <v>645</v>
      </c>
      <c r="N23">
        <f t="shared" si="1"/>
        <v>4</v>
      </c>
    </row>
    <row r="24" spans="1:14" ht="15.75" customHeight="1">
      <c r="A24" s="17" t="s">
        <v>71</v>
      </c>
      <c r="B24" s="17" t="s">
        <v>72</v>
      </c>
      <c r="C24" t="str">
        <f t="shared" si="0"/>
        <v>Cliff Hanger</v>
      </c>
      <c r="D24" s="2" t="s">
        <v>544</v>
      </c>
      <c r="E24" t="s">
        <v>624</v>
      </c>
      <c r="F24">
        <v>28079</v>
      </c>
      <c r="M24" t="s">
        <v>646</v>
      </c>
      <c r="N24">
        <f t="shared" si="1"/>
        <v>5</v>
      </c>
    </row>
    <row r="25" spans="1:14" ht="15.75" customHeight="1">
      <c r="A25" s="17" t="s">
        <v>47</v>
      </c>
      <c r="B25" s="17" t="s">
        <v>73</v>
      </c>
      <c r="C25" t="str">
        <f t="shared" si="0"/>
        <v>Barb Dwyer</v>
      </c>
      <c r="D25" s="2" t="s">
        <v>545</v>
      </c>
      <c r="E25" t="s">
        <v>634</v>
      </c>
      <c r="F25">
        <v>46947</v>
      </c>
      <c r="M25" t="s">
        <v>647</v>
      </c>
      <c r="N25">
        <f t="shared" si="1"/>
        <v>1</v>
      </c>
    </row>
    <row r="26" spans="1:14" ht="15.75" customHeight="1">
      <c r="A26" s="17" t="s">
        <v>74</v>
      </c>
      <c r="B26" s="17" t="s">
        <v>75</v>
      </c>
      <c r="C26" t="str">
        <f t="shared" si="0"/>
        <v>Terry Aki</v>
      </c>
      <c r="D26" s="2" t="s">
        <v>546</v>
      </c>
      <c r="E26" t="s">
        <v>636</v>
      </c>
      <c r="F26">
        <v>34639</v>
      </c>
      <c r="M26" t="s">
        <v>648</v>
      </c>
      <c r="N26">
        <f t="shared" si="1"/>
        <v>1</v>
      </c>
    </row>
    <row r="27" spans="1:14" ht="15.75" customHeight="1">
      <c r="A27" s="17" t="s">
        <v>76</v>
      </c>
      <c r="B27" s="17" t="s">
        <v>77</v>
      </c>
      <c r="C27" t="str">
        <f t="shared" si="0"/>
        <v>Cory Ander</v>
      </c>
      <c r="D27" s="2" t="s">
        <v>547</v>
      </c>
      <c r="E27" t="s">
        <v>639</v>
      </c>
      <c r="F27">
        <v>2886</v>
      </c>
      <c r="M27" t="s">
        <v>649</v>
      </c>
      <c r="N27">
        <f t="shared" si="1"/>
        <v>1</v>
      </c>
    </row>
    <row r="28" spans="1:14" ht="15.75" customHeight="1">
      <c r="A28" s="17" t="s">
        <v>78</v>
      </c>
      <c r="B28" s="17" t="s">
        <v>79</v>
      </c>
      <c r="C28" t="str">
        <f t="shared" si="0"/>
        <v>Robin Banks</v>
      </c>
      <c r="D28" s="2" t="s">
        <v>548</v>
      </c>
      <c r="E28" t="s">
        <v>633</v>
      </c>
      <c r="F28">
        <v>6405</v>
      </c>
      <c r="M28" t="s">
        <v>650</v>
      </c>
      <c r="N28">
        <f t="shared" si="1"/>
        <v>2</v>
      </c>
    </row>
    <row r="29" spans="1:14" ht="15.75" customHeight="1">
      <c r="A29" s="17" t="s">
        <v>80</v>
      </c>
      <c r="B29" s="17" t="s">
        <v>81</v>
      </c>
      <c r="C29" t="str">
        <f t="shared" si="0"/>
        <v>Jimmy Changa</v>
      </c>
      <c r="D29" s="2" t="s">
        <v>549</v>
      </c>
      <c r="E29" t="s">
        <v>640</v>
      </c>
      <c r="F29">
        <v>97124</v>
      </c>
      <c r="M29" t="s">
        <v>651</v>
      </c>
      <c r="N29">
        <f t="shared" si="1"/>
        <v>1</v>
      </c>
    </row>
    <row r="30" spans="1:14" ht="15.75" customHeight="1">
      <c r="A30" s="17" t="s">
        <v>82</v>
      </c>
      <c r="B30" s="17" t="s">
        <v>83</v>
      </c>
      <c r="C30" t="str">
        <f t="shared" si="0"/>
        <v>Barry Wine</v>
      </c>
      <c r="D30" s="2" t="s">
        <v>550</v>
      </c>
      <c r="E30" t="s">
        <v>627</v>
      </c>
      <c r="F30">
        <v>98801</v>
      </c>
      <c r="M30" t="s">
        <v>652</v>
      </c>
      <c r="N30">
        <f t="shared" si="1"/>
        <v>1</v>
      </c>
    </row>
    <row r="31" spans="1:14" ht="15.75" customHeight="1">
      <c r="A31" s="17" t="s">
        <v>84</v>
      </c>
      <c r="B31" s="17" t="s">
        <v>85</v>
      </c>
      <c r="C31" t="str">
        <f t="shared" si="0"/>
        <v>Wilma Mumduya</v>
      </c>
      <c r="D31" s="2" t="s">
        <v>551</v>
      </c>
      <c r="E31" t="s">
        <v>641</v>
      </c>
      <c r="F31">
        <v>20874</v>
      </c>
    </row>
    <row r="32" spans="1:14" ht="15.75" customHeight="1">
      <c r="A32" s="17" t="s">
        <v>86</v>
      </c>
      <c r="B32" s="17" t="s">
        <v>87</v>
      </c>
      <c r="C32" t="str">
        <f t="shared" si="0"/>
        <v>Buster Hyman</v>
      </c>
      <c r="D32" s="2" t="s">
        <v>552</v>
      </c>
      <c r="E32" t="s">
        <v>636</v>
      </c>
      <c r="F32">
        <v>34293</v>
      </c>
    </row>
    <row r="33" spans="1:6" ht="15.75" customHeight="1">
      <c r="A33" s="17" t="s">
        <v>88</v>
      </c>
      <c r="B33" s="17" t="s">
        <v>89</v>
      </c>
      <c r="C33" t="str">
        <f t="shared" si="0"/>
        <v>Poppa Cherry</v>
      </c>
      <c r="D33" s="2" t="s">
        <v>553</v>
      </c>
      <c r="E33" t="s">
        <v>642</v>
      </c>
      <c r="F33">
        <v>54401</v>
      </c>
    </row>
    <row r="34" spans="1:6" ht="15.75" customHeight="1">
      <c r="A34" s="17" t="s">
        <v>90</v>
      </c>
      <c r="B34" s="17" t="s">
        <v>58</v>
      </c>
      <c r="C34" t="str">
        <f t="shared" ref="C34:C65" si="2">A34&amp;" "&amp;B34</f>
        <v>Zack Lee</v>
      </c>
      <c r="D34" s="2" t="s">
        <v>554</v>
      </c>
      <c r="E34" t="s">
        <v>633</v>
      </c>
      <c r="F34">
        <v>6705</v>
      </c>
    </row>
    <row r="35" spans="1:6" ht="15.75" customHeight="1">
      <c r="A35" s="17" t="s">
        <v>91</v>
      </c>
      <c r="B35" s="17" t="s">
        <v>92</v>
      </c>
      <c r="C35" t="str">
        <f t="shared" si="2"/>
        <v>Don Stairs</v>
      </c>
      <c r="D35" s="2" t="s">
        <v>555</v>
      </c>
      <c r="E35" t="s">
        <v>636</v>
      </c>
      <c r="F35">
        <v>34952</v>
      </c>
    </row>
    <row r="36" spans="1:6" ht="15.75" customHeight="1">
      <c r="A36" s="17" t="s">
        <v>93</v>
      </c>
      <c r="B36" s="17" t="s">
        <v>94</v>
      </c>
      <c r="C36" t="str">
        <f t="shared" si="2"/>
        <v>Saul T.</v>
      </c>
      <c r="D36" s="2" t="s">
        <v>556</v>
      </c>
      <c r="E36" t="s">
        <v>635</v>
      </c>
      <c r="F36">
        <v>49417</v>
      </c>
    </row>
    <row r="37" spans="1:6" ht="15.75" customHeight="1">
      <c r="A37" s="17" t="s">
        <v>95</v>
      </c>
      <c r="B37" s="17" t="s">
        <v>96</v>
      </c>
      <c r="C37" t="str">
        <f t="shared" si="2"/>
        <v>Peter Pants</v>
      </c>
      <c r="D37" s="2" t="s">
        <v>557</v>
      </c>
      <c r="E37" t="s">
        <v>637</v>
      </c>
      <c r="F37">
        <v>60139</v>
      </c>
    </row>
    <row r="38" spans="1:6" ht="15.75" customHeight="1">
      <c r="A38" s="17" t="s">
        <v>97</v>
      </c>
      <c r="B38" s="17" t="s">
        <v>98</v>
      </c>
      <c r="C38" t="str">
        <f t="shared" si="2"/>
        <v>Hal Appeno </v>
      </c>
      <c r="D38" s="2" t="s">
        <v>558</v>
      </c>
      <c r="E38" t="s">
        <v>643</v>
      </c>
      <c r="F38">
        <v>74403</v>
      </c>
    </row>
    <row r="39" spans="1:6" ht="15.75" customHeight="1">
      <c r="A39" s="17" t="s">
        <v>99</v>
      </c>
      <c r="B39" s="17" t="s">
        <v>100</v>
      </c>
      <c r="C39" t="str">
        <f t="shared" si="2"/>
        <v>Otto Matic</v>
      </c>
      <c r="D39" s="2" t="s">
        <v>559</v>
      </c>
      <c r="E39" t="s">
        <v>624</v>
      </c>
      <c r="F39">
        <v>28078</v>
      </c>
    </row>
    <row r="40" spans="1:6" ht="15.75" customHeight="1">
      <c r="A40" s="17" t="s">
        <v>101</v>
      </c>
      <c r="B40" s="17" t="s">
        <v>102</v>
      </c>
      <c r="C40" t="str">
        <f t="shared" si="2"/>
        <v>Moe Fugga</v>
      </c>
      <c r="D40" s="2" t="s">
        <v>560</v>
      </c>
      <c r="E40" t="s">
        <v>644</v>
      </c>
      <c r="F40">
        <v>93635</v>
      </c>
    </row>
    <row r="41" spans="1:6" ht="15.75" customHeight="1">
      <c r="A41" s="17" t="s">
        <v>103</v>
      </c>
      <c r="B41" s="17" t="s">
        <v>104</v>
      </c>
      <c r="C41" t="str">
        <f t="shared" si="2"/>
        <v>Graham Cracker</v>
      </c>
      <c r="D41" s="2" t="s">
        <v>561</v>
      </c>
      <c r="E41" t="s">
        <v>644</v>
      </c>
      <c r="F41">
        <v>95993</v>
      </c>
    </row>
    <row r="42" spans="1:6" ht="15.75" customHeight="1">
      <c r="A42" s="17" t="s">
        <v>105</v>
      </c>
      <c r="B42" s="17" t="s">
        <v>106</v>
      </c>
      <c r="C42" t="str">
        <f t="shared" si="2"/>
        <v>Tom Foolery</v>
      </c>
      <c r="D42" s="2" t="s">
        <v>562</v>
      </c>
      <c r="E42" t="s">
        <v>632</v>
      </c>
      <c r="F42">
        <v>11050</v>
      </c>
    </row>
    <row r="43" spans="1:6" ht="15.75" customHeight="1">
      <c r="A43" s="17" t="s">
        <v>107</v>
      </c>
      <c r="B43" s="17" t="s">
        <v>108</v>
      </c>
      <c r="C43" t="str">
        <f t="shared" si="2"/>
        <v>Al Dente</v>
      </c>
      <c r="D43" s="2" t="s">
        <v>563</v>
      </c>
      <c r="E43" t="s">
        <v>624</v>
      </c>
      <c r="F43">
        <v>27511</v>
      </c>
    </row>
    <row r="44" spans="1:6" ht="15.75" customHeight="1">
      <c r="A44" s="17" t="s">
        <v>109</v>
      </c>
      <c r="B44" s="17" t="s">
        <v>110</v>
      </c>
      <c r="C44" t="str">
        <f t="shared" si="2"/>
        <v>Bud Wiser</v>
      </c>
      <c r="D44" s="2" t="s">
        <v>564</v>
      </c>
      <c r="E44" t="s">
        <v>645</v>
      </c>
      <c r="F44">
        <v>38053</v>
      </c>
    </row>
    <row r="45" spans="1:6" ht="15.75" customHeight="1">
      <c r="A45" s="17" t="s">
        <v>111</v>
      </c>
      <c r="B45" s="17" t="s">
        <v>112</v>
      </c>
      <c r="C45" t="str">
        <f t="shared" si="2"/>
        <v>Polly Tech</v>
      </c>
      <c r="D45" s="2" t="s">
        <v>565</v>
      </c>
      <c r="E45" t="s">
        <v>633</v>
      </c>
      <c r="F45">
        <v>6790</v>
      </c>
    </row>
    <row r="46" spans="1:6" ht="15.75" customHeight="1">
      <c r="A46" s="17" t="s">
        <v>113</v>
      </c>
      <c r="B46" s="17" t="s">
        <v>103</v>
      </c>
      <c r="C46" t="str">
        <f t="shared" si="2"/>
        <v>Holly Graham</v>
      </c>
      <c r="D46" s="2" t="s">
        <v>566</v>
      </c>
      <c r="E46" t="s">
        <v>635</v>
      </c>
      <c r="F46">
        <v>48150</v>
      </c>
    </row>
    <row r="47" spans="1:6" ht="15.75" customHeight="1">
      <c r="A47" s="17" t="s">
        <v>114</v>
      </c>
      <c r="B47" s="17" t="s">
        <v>115</v>
      </c>
      <c r="C47" t="str">
        <f t="shared" si="2"/>
        <v>Frank N.</v>
      </c>
      <c r="D47" s="2" t="s">
        <v>567</v>
      </c>
      <c r="E47" t="s">
        <v>646</v>
      </c>
      <c r="F47">
        <v>17050</v>
      </c>
    </row>
    <row r="48" spans="1:6" ht="15.75" customHeight="1">
      <c r="A48" s="17" t="s">
        <v>116</v>
      </c>
      <c r="B48" s="17" t="s">
        <v>117</v>
      </c>
      <c r="C48" t="str">
        <f t="shared" si="2"/>
        <v>Cam L.</v>
      </c>
      <c r="D48" s="2" t="s">
        <v>568</v>
      </c>
      <c r="E48" t="s">
        <v>644</v>
      </c>
      <c r="F48">
        <v>91740</v>
      </c>
    </row>
    <row r="49" spans="1:6" ht="15.75" customHeight="1">
      <c r="A49" s="17" t="s">
        <v>118</v>
      </c>
      <c r="B49" s="17" t="s">
        <v>119</v>
      </c>
      <c r="C49" t="str">
        <f t="shared" si="2"/>
        <v>Pat Agonia</v>
      </c>
      <c r="D49" s="2" t="s">
        <v>569</v>
      </c>
      <c r="E49" t="s">
        <v>632</v>
      </c>
      <c r="F49">
        <v>14127</v>
      </c>
    </row>
    <row r="50" spans="1:6" ht="15.75" customHeight="1">
      <c r="A50" s="17" t="s">
        <v>120</v>
      </c>
      <c r="B50" s="17" t="s">
        <v>121</v>
      </c>
      <c r="C50" t="str">
        <f t="shared" si="2"/>
        <v>Tara Zona</v>
      </c>
      <c r="D50" s="2" t="s">
        <v>570</v>
      </c>
      <c r="E50" t="s">
        <v>641</v>
      </c>
      <c r="F50">
        <v>21208</v>
      </c>
    </row>
    <row r="51" spans="1:6" ht="15.75" customHeight="1">
      <c r="A51" s="17" t="s">
        <v>82</v>
      </c>
      <c r="B51" s="17" t="s">
        <v>122</v>
      </c>
      <c r="C51" t="str">
        <f t="shared" si="2"/>
        <v>Barry Cade</v>
      </c>
      <c r="D51" s="2" t="s">
        <v>571</v>
      </c>
      <c r="E51" t="s">
        <v>636</v>
      </c>
      <c r="F51">
        <v>34698</v>
      </c>
    </row>
    <row r="52" spans="1:6" ht="15.75" customHeight="1">
      <c r="A52" s="17" t="s">
        <v>123</v>
      </c>
      <c r="B52" s="17" t="s">
        <v>124</v>
      </c>
      <c r="C52" t="str">
        <f t="shared" si="2"/>
        <v>Phil Anthropist </v>
      </c>
      <c r="D52" s="2" t="s">
        <v>572</v>
      </c>
      <c r="E52" t="s">
        <v>645</v>
      </c>
      <c r="F52">
        <v>37918</v>
      </c>
    </row>
    <row r="53" spans="1:6" ht="15.75" customHeight="1">
      <c r="A53" s="17" t="s">
        <v>125</v>
      </c>
      <c r="B53" s="17" t="s">
        <v>126</v>
      </c>
      <c r="C53" t="str">
        <f t="shared" si="2"/>
        <v>Marvin Gardens</v>
      </c>
      <c r="D53" s="2" t="s">
        <v>573</v>
      </c>
      <c r="E53" t="s">
        <v>635</v>
      </c>
      <c r="F53">
        <v>48329</v>
      </c>
    </row>
    <row r="54" spans="1:6" ht="15.75" customHeight="1">
      <c r="A54" s="17" t="s">
        <v>123</v>
      </c>
      <c r="B54" s="17" t="s">
        <v>127</v>
      </c>
      <c r="C54" t="str">
        <f t="shared" si="2"/>
        <v>Phil Harmonic </v>
      </c>
      <c r="D54" s="2" t="s">
        <v>574</v>
      </c>
      <c r="E54" t="s">
        <v>644</v>
      </c>
      <c r="F54">
        <v>92083</v>
      </c>
    </row>
    <row r="55" spans="1:6" ht="15.75" customHeight="1">
      <c r="A55" s="17" t="s">
        <v>128</v>
      </c>
      <c r="B55" s="17" t="s">
        <v>129</v>
      </c>
      <c r="C55" t="str">
        <f t="shared" si="2"/>
        <v>Arty Ficial</v>
      </c>
      <c r="D55" s="2" t="s">
        <v>575</v>
      </c>
      <c r="E55" t="s">
        <v>626</v>
      </c>
      <c r="F55">
        <v>30213</v>
      </c>
    </row>
    <row r="56" spans="1:6" ht="15.75" customHeight="1">
      <c r="A56" s="17" t="s">
        <v>130</v>
      </c>
      <c r="B56" s="17" t="s">
        <v>131</v>
      </c>
      <c r="C56" t="str">
        <f t="shared" si="2"/>
        <v>Will Power</v>
      </c>
      <c r="D56" s="2" t="s">
        <v>576</v>
      </c>
      <c r="E56" t="s">
        <v>647</v>
      </c>
      <c r="F56">
        <v>59101</v>
      </c>
    </row>
    <row r="57" spans="1:6" ht="15.75" customHeight="1">
      <c r="A57" s="17" t="s">
        <v>132</v>
      </c>
      <c r="B57" s="17" t="s">
        <v>133</v>
      </c>
      <c r="C57" t="str">
        <f t="shared" si="2"/>
        <v>Donatella Nobatti</v>
      </c>
      <c r="D57" s="2" t="s">
        <v>577</v>
      </c>
      <c r="E57" t="s">
        <v>648</v>
      </c>
      <c r="F57">
        <v>80241</v>
      </c>
    </row>
    <row r="58" spans="1:6" ht="15.75" customHeight="1">
      <c r="A58" s="17" t="s">
        <v>134</v>
      </c>
      <c r="B58" s="17" t="s">
        <v>135</v>
      </c>
      <c r="C58" t="str">
        <f t="shared" si="2"/>
        <v>Juan Annatoo</v>
      </c>
      <c r="D58" s="2" t="s">
        <v>578</v>
      </c>
      <c r="E58" t="s">
        <v>638</v>
      </c>
      <c r="F58">
        <v>8859</v>
      </c>
    </row>
    <row r="59" spans="1:6" ht="15.75" customHeight="1">
      <c r="A59" s="17" t="s">
        <v>136</v>
      </c>
      <c r="B59" s="17" t="s">
        <v>137</v>
      </c>
      <c r="C59" t="str">
        <f t="shared" si="2"/>
        <v>Stew Gots</v>
      </c>
      <c r="D59" s="2" t="s">
        <v>579</v>
      </c>
      <c r="E59" t="s">
        <v>646</v>
      </c>
      <c r="F59">
        <v>17268</v>
      </c>
    </row>
    <row r="60" spans="1:6" ht="15.75" customHeight="1">
      <c r="A60" s="17" t="s">
        <v>32</v>
      </c>
      <c r="B60" s="17" t="s">
        <v>138</v>
      </c>
      <c r="C60" t="str">
        <f t="shared" si="2"/>
        <v>Anna Rexia</v>
      </c>
      <c r="D60" s="2" t="s">
        <v>580</v>
      </c>
      <c r="E60" t="s">
        <v>627</v>
      </c>
      <c r="F60">
        <v>98503</v>
      </c>
    </row>
    <row r="61" spans="1:6" ht="15.75" customHeight="1">
      <c r="A61" s="17" t="s">
        <v>139</v>
      </c>
      <c r="B61" s="17" t="s">
        <v>140</v>
      </c>
      <c r="C61" t="str">
        <f t="shared" si="2"/>
        <v>Bill Emia</v>
      </c>
      <c r="D61" s="2" t="s">
        <v>581</v>
      </c>
      <c r="E61" t="s">
        <v>635</v>
      </c>
      <c r="F61">
        <v>48071</v>
      </c>
    </row>
    <row r="62" spans="1:6" ht="15.75" customHeight="1">
      <c r="A62" s="17" t="s">
        <v>141</v>
      </c>
      <c r="B62" s="17" t="s">
        <v>115</v>
      </c>
      <c r="C62" t="str">
        <f t="shared" si="2"/>
        <v>Curt N.</v>
      </c>
      <c r="D62" s="2" t="s">
        <v>582</v>
      </c>
      <c r="E62" t="s">
        <v>645</v>
      </c>
      <c r="F62">
        <v>38016</v>
      </c>
    </row>
    <row r="63" spans="1:6" ht="15.75" customHeight="1">
      <c r="A63" s="17" t="s">
        <v>142</v>
      </c>
      <c r="B63" s="17" t="s">
        <v>143</v>
      </c>
      <c r="C63" t="str">
        <f t="shared" si="2"/>
        <v>Max Emum</v>
      </c>
      <c r="D63" s="2" t="s">
        <v>583</v>
      </c>
      <c r="E63" t="s">
        <v>649</v>
      </c>
      <c r="F63">
        <v>55406</v>
      </c>
    </row>
    <row r="64" spans="1:6" ht="15.75" customHeight="1">
      <c r="A64" s="17" t="s">
        <v>144</v>
      </c>
      <c r="B64" s="17" t="s">
        <v>145</v>
      </c>
      <c r="C64" t="str">
        <f t="shared" si="2"/>
        <v>Minnie Mum</v>
      </c>
      <c r="D64" s="2" t="s">
        <v>584</v>
      </c>
      <c r="E64" t="s">
        <v>650</v>
      </c>
      <c r="F64">
        <v>50265</v>
      </c>
    </row>
    <row r="65" spans="1:6" ht="15.75" customHeight="1">
      <c r="A65" s="17" t="s">
        <v>139</v>
      </c>
      <c r="B65" s="17" t="s">
        <v>146</v>
      </c>
      <c r="C65" t="str">
        <f t="shared" si="2"/>
        <v>Bill Yerds</v>
      </c>
      <c r="D65" s="2" t="s">
        <v>585</v>
      </c>
      <c r="E65" t="s">
        <v>637</v>
      </c>
      <c r="F65">
        <v>61350</v>
      </c>
    </row>
    <row r="66" spans="1:6" ht="15.75" customHeight="1">
      <c r="A66" s="17" t="s">
        <v>147</v>
      </c>
      <c r="B66" s="17" t="s">
        <v>148</v>
      </c>
      <c r="C66" t="str">
        <f t="shared" ref="C66:C97" si="3">A66&amp;" "&amp;B66</f>
        <v>Hap E.</v>
      </c>
      <c r="D66" s="2" t="s">
        <v>586</v>
      </c>
      <c r="E66" t="s">
        <v>638</v>
      </c>
      <c r="F66">
        <v>8075</v>
      </c>
    </row>
    <row r="67" spans="1:6" ht="15.75" customHeight="1">
      <c r="A67" s="17" t="s">
        <v>149</v>
      </c>
      <c r="B67" s="17" t="s">
        <v>150</v>
      </c>
      <c r="C67" t="str">
        <f t="shared" si="3"/>
        <v>Matt Innae</v>
      </c>
      <c r="D67" s="2" t="s">
        <v>587</v>
      </c>
      <c r="E67" t="s">
        <v>634</v>
      </c>
      <c r="F67">
        <v>47401</v>
      </c>
    </row>
    <row r="68" spans="1:6" ht="15.75" customHeight="1">
      <c r="A68" s="17" t="s">
        <v>111</v>
      </c>
      <c r="B68" s="17" t="s">
        <v>151</v>
      </c>
      <c r="C68" t="str">
        <f t="shared" si="3"/>
        <v>Polly Science</v>
      </c>
      <c r="D68" s="2" t="s">
        <v>588</v>
      </c>
      <c r="E68" t="s">
        <v>650</v>
      </c>
      <c r="F68">
        <v>52240</v>
      </c>
    </row>
    <row r="69" spans="1:6" ht="15.75" customHeight="1">
      <c r="A69" s="17" t="s">
        <v>120</v>
      </c>
      <c r="B69" s="17" t="s">
        <v>152</v>
      </c>
      <c r="C69" t="str">
        <f t="shared" si="3"/>
        <v>Tara Misu</v>
      </c>
      <c r="D69" s="2" t="s">
        <v>589</v>
      </c>
      <c r="E69" t="s">
        <v>645</v>
      </c>
      <c r="F69">
        <v>37660</v>
      </c>
    </row>
    <row r="70" spans="1:6" ht="15.75" customHeight="1">
      <c r="A70" s="17" t="s">
        <v>153</v>
      </c>
      <c r="B70" s="17" t="s">
        <v>154</v>
      </c>
      <c r="C70" t="str">
        <f t="shared" si="3"/>
        <v>Ed U.</v>
      </c>
      <c r="D70" s="2" t="s">
        <v>590</v>
      </c>
      <c r="E70" t="s">
        <v>639</v>
      </c>
      <c r="F70">
        <v>2920</v>
      </c>
    </row>
    <row r="71" spans="1:6" ht="15.75" customHeight="1">
      <c r="A71" s="17" t="s">
        <v>155</v>
      </c>
      <c r="B71" s="17" t="s">
        <v>156</v>
      </c>
      <c r="C71" t="str">
        <f t="shared" si="3"/>
        <v>Gerry Atric</v>
      </c>
      <c r="D71" s="2" t="s">
        <v>591</v>
      </c>
      <c r="E71" t="s">
        <v>638</v>
      </c>
      <c r="F71">
        <v>8054</v>
      </c>
    </row>
    <row r="72" spans="1:6" ht="15.75" customHeight="1">
      <c r="A72" s="17" t="s">
        <v>157</v>
      </c>
      <c r="B72" s="17" t="s">
        <v>158</v>
      </c>
      <c r="C72" t="str">
        <f t="shared" si="3"/>
        <v>Kerry Oaky</v>
      </c>
      <c r="D72" s="2" t="s">
        <v>592</v>
      </c>
      <c r="E72" t="s">
        <v>640</v>
      </c>
      <c r="F72">
        <v>97603</v>
      </c>
    </row>
    <row r="73" spans="1:6" ht="15.75" customHeight="1">
      <c r="A73" s="17" t="s">
        <v>159</v>
      </c>
      <c r="B73" s="17" t="s">
        <v>160</v>
      </c>
      <c r="C73" t="str">
        <f t="shared" si="3"/>
        <v>Midge Itz</v>
      </c>
      <c r="D73" s="2" t="s">
        <v>593</v>
      </c>
      <c r="E73" t="s">
        <v>651</v>
      </c>
      <c r="F73">
        <v>45040</v>
      </c>
    </row>
    <row r="74" spans="1:6" ht="15.75" customHeight="1">
      <c r="A74" s="17" t="s">
        <v>161</v>
      </c>
      <c r="B74" s="17" t="s">
        <v>162</v>
      </c>
      <c r="C74" t="str">
        <f t="shared" si="3"/>
        <v>Gabe Lackmen</v>
      </c>
      <c r="D74" s="2" t="s">
        <v>594</v>
      </c>
      <c r="E74" t="s">
        <v>626</v>
      </c>
      <c r="F74">
        <v>30180</v>
      </c>
    </row>
    <row r="75" spans="1:6" ht="15.75" customHeight="1">
      <c r="A75" s="17" t="s">
        <v>163</v>
      </c>
      <c r="B75" s="17" t="s">
        <v>164</v>
      </c>
      <c r="C75" t="str">
        <f t="shared" si="3"/>
        <v>Mary Christmas</v>
      </c>
      <c r="D75" s="2" t="s">
        <v>595</v>
      </c>
      <c r="E75" t="s">
        <v>636</v>
      </c>
      <c r="F75">
        <v>32043</v>
      </c>
    </row>
    <row r="76" spans="1:6" ht="15.75" customHeight="1">
      <c r="A76" s="17" t="s">
        <v>165</v>
      </c>
      <c r="B76" s="17" t="s">
        <v>166</v>
      </c>
      <c r="C76" t="str">
        <f t="shared" si="3"/>
        <v>Dan Druff</v>
      </c>
      <c r="D76" s="2" t="s">
        <v>596</v>
      </c>
      <c r="E76" t="s">
        <v>637</v>
      </c>
      <c r="F76">
        <v>60185</v>
      </c>
    </row>
    <row r="77" spans="1:6" ht="15.75" customHeight="1">
      <c r="A77" s="17" t="s">
        <v>167</v>
      </c>
      <c r="B77" s="17" t="s">
        <v>168</v>
      </c>
      <c r="C77" t="str">
        <f t="shared" si="3"/>
        <v>Jim Nasium</v>
      </c>
      <c r="D77" s="2" t="s">
        <v>597</v>
      </c>
      <c r="E77" t="s">
        <v>633</v>
      </c>
      <c r="F77">
        <v>6066</v>
      </c>
    </row>
    <row r="78" spans="1:6" ht="15.75" customHeight="1">
      <c r="A78" s="17" t="s">
        <v>169</v>
      </c>
      <c r="B78" s="17" t="s">
        <v>170</v>
      </c>
      <c r="C78" t="str">
        <f t="shared" si="3"/>
        <v>Angie O.</v>
      </c>
      <c r="D78" s="2" t="s">
        <v>598</v>
      </c>
      <c r="E78" t="s">
        <v>644</v>
      </c>
      <c r="F78">
        <v>91010</v>
      </c>
    </row>
    <row r="79" spans="1:6" ht="15.75" customHeight="1">
      <c r="A79" s="17" t="s">
        <v>171</v>
      </c>
      <c r="B79" s="17" t="s">
        <v>172</v>
      </c>
      <c r="C79" t="str">
        <f t="shared" si="3"/>
        <v>Ella Vator</v>
      </c>
      <c r="D79" s="2" t="s">
        <v>599</v>
      </c>
      <c r="E79" t="s">
        <v>638</v>
      </c>
      <c r="F79">
        <v>7731</v>
      </c>
    </row>
    <row r="80" spans="1:6" ht="15.75" customHeight="1">
      <c r="A80" s="17" t="s">
        <v>67</v>
      </c>
      <c r="B80" s="17" t="s">
        <v>173</v>
      </c>
      <c r="C80" t="str">
        <f t="shared" si="3"/>
        <v>Sal Vidge</v>
      </c>
      <c r="D80" s="2" t="s">
        <v>600</v>
      </c>
      <c r="E80" t="s">
        <v>641</v>
      </c>
      <c r="F80">
        <v>20735</v>
      </c>
    </row>
    <row r="81" spans="1:6" ht="15.75" customHeight="1">
      <c r="A81" s="17" t="s">
        <v>174</v>
      </c>
      <c r="B81" s="17" t="s">
        <v>175</v>
      </c>
      <c r="C81" t="str">
        <f t="shared" si="3"/>
        <v>Bart Ender</v>
      </c>
      <c r="D81" s="2" t="s">
        <v>601</v>
      </c>
      <c r="E81" t="s">
        <v>632</v>
      </c>
      <c r="F81">
        <v>11432</v>
      </c>
    </row>
    <row r="82" spans="1:6" ht="15.75" customHeight="1">
      <c r="A82" s="17" t="s">
        <v>176</v>
      </c>
      <c r="B82" s="17" t="s">
        <v>177</v>
      </c>
      <c r="C82" t="str">
        <f t="shared" si="3"/>
        <v>Artie Choke</v>
      </c>
      <c r="D82" s="2" t="s">
        <v>602</v>
      </c>
      <c r="E82" t="s">
        <v>643</v>
      </c>
      <c r="F82">
        <v>74820</v>
      </c>
    </row>
    <row r="83" spans="1:6" ht="15.75" customHeight="1">
      <c r="A83" s="17" t="s">
        <v>178</v>
      </c>
      <c r="B83" s="17" t="s">
        <v>179</v>
      </c>
      <c r="C83" t="str">
        <f t="shared" si="3"/>
        <v>Hans Olo</v>
      </c>
      <c r="D83" s="2" t="s">
        <v>603</v>
      </c>
      <c r="E83" t="s">
        <v>636</v>
      </c>
      <c r="F83">
        <v>33404</v>
      </c>
    </row>
    <row r="84" spans="1:6" ht="15.75" customHeight="1">
      <c r="A84" s="17" t="s">
        <v>180</v>
      </c>
      <c r="B84" s="17" t="s">
        <v>181</v>
      </c>
      <c r="C84" t="str">
        <f t="shared" si="3"/>
        <v>Marge Arin</v>
      </c>
      <c r="D84" s="2" t="s">
        <v>604</v>
      </c>
      <c r="E84" t="s">
        <v>646</v>
      </c>
      <c r="F84">
        <v>15068</v>
      </c>
    </row>
    <row r="85" spans="1:6" ht="15.75" customHeight="1">
      <c r="A85" s="17" t="s">
        <v>182</v>
      </c>
      <c r="B85" s="17" t="s">
        <v>183</v>
      </c>
      <c r="C85" t="str">
        <f t="shared" si="3"/>
        <v>Hugh Briss</v>
      </c>
      <c r="D85" s="2" t="s">
        <v>605</v>
      </c>
      <c r="E85" t="s">
        <v>624</v>
      </c>
      <c r="F85">
        <v>27540</v>
      </c>
    </row>
    <row r="86" spans="1:6" ht="15.75" customHeight="1">
      <c r="A86" s="17" t="s">
        <v>184</v>
      </c>
      <c r="B86" s="17" t="s">
        <v>185</v>
      </c>
      <c r="C86" t="str">
        <f t="shared" si="3"/>
        <v>Gene Poole</v>
      </c>
      <c r="D86" s="2" t="s">
        <v>606</v>
      </c>
      <c r="E86" t="s">
        <v>625</v>
      </c>
      <c r="F86">
        <v>36526</v>
      </c>
    </row>
    <row r="87" spans="1:6" ht="15.75" customHeight="1">
      <c r="A87" s="17" t="s">
        <v>186</v>
      </c>
      <c r="B87" s="17" t="s">
        <v>187</v>
      </c>
      <c r="C87" t="str">
        <f t="shared" si="3"/>
        <v>Ty Tanic</v>
      </c>
      <c r="D87" s="2" t="s">
        <v>607</v>
      </c>
      <c r="E87" t="s">
        <v>631</v>
      </c>
      <c r="F87">
        <v>2368</v>
      </c>
    </row>
    <row r="88" spans="1:6" ht="15.75" customHeight="1">
      <c r="A88" s="17" t="s">
        <v>188</v>
      </c>
      <c r="B88" s="17" t="s">
        <v>189</v>
      </c>
      <c r="C88" t="str">
        <f t="shared" si="3"/>
        <v>Manuel Labor</v>
      </c>
      <c r="D88" s="2" t="s">
        <v>608</v>
      </c>
      <c r="E88" t="s">
        <v>632</v>
      </c>
      <c r="F88">
        <v>12302</v>
      </c>
    </row>
    <row r="89" spans="1:6" ht="15.75" customHeight="1">
      <c r="A89" s="17" t="s">
        <v>190</v>
      </c>
      <c r="B89" s="17" t="s">
        <v>191</v>
      </c>
      <c r="C89" t="str">
        <f t="shared" si="3"/>
        <v>Lynn Guini</v>
      </c>
      <c r="D89" s="2" t="s">
        <v>609</v>
      </c>
      <c r="E89" t="s">
        <v>636</v>
      </c>
      <c r="F89">
        <v>33702</v>
      </c>
    </row>
    <row r="90" spans="1:6" ht="15.75" customHeight="1">
      <c r="A90" s="17" t="s">
        <v>192</v>
      </c>
      <c r="B90" s="17" t="s">
        <v>193</v>
      </c>
      <c r="C90" t="str">
        <f t="shared" si="3"/>
        <v>Claire Voyant</v>
      </c>
      <c r="D90" s="2" t="s">
        <v>610</v>
      </c>
      <c r="E90" t="s">
        <v>636</v>
      </c>
      <c r="F90">
        <v>33594</v>
      </c>
    </row>
    <row r="91" spans="1:6" ht="15.75" customHeight="1">
      <c r="A91" s="17" t="s">
        <v>194</v>
      </c>
      <c r="B91" s="17" t="s">
        <v>195</v>
      </c>
      <c r="C91" t="str">
        <f t="shared" si="3"/>
        <v>Peg Leg</v>
      </c>
      <c r="D91" s="2" t="s">
        <v>611</v>
      </c>
      <c r="E91" t="s">
        <v>644</v>
      </c>
      <c r="F91">
        <v>95127</v>
      </c>
    </row>
    <row r="92" spans="1:6" ht="15.75" customHeight="1">
      <c r="A92" s="17" t="s">
        <v>196</v>
      </c>
      <c r="B92" s="17" t="s">
        <v>148</v>
      </c>
      <c r="C92" t="str">
        <f t="shared" si="3"/>
        <v>Jack E.</v>
      </c>
      <c r="D92" s="2" t="s">
        <v>612</v>
      </c>
      <c r="E92" t="s">
        <v>638</v>
      </c>
      <c r="F92">
        <v>8330</v>
      </c>
    </row>
    <row r="93" spans="1:6" ht="15.75" customHeight="1">
      <c r="A93" s="17" t="s">
        <v>197</v>
      </c>
      <c r="B93" s="17" t="s">
        <v>198</v>
      </c>
      <c r="C93" t="str">
        <f t="shared" si="3"/>
        <v>Marty Graw</v>
      </c>
      <c r="D93" s="2" t="s">
        <v>613</v>
      </c>
      <c r="E93" t="s">
        <v>626</v>
      </c>
      <c r="F93">
        <v>30240</v>
      </c>
    </row>
    <row r="94" spans="1:6" ht="15.75" customHeight="1">
      <c r="A94" s="17" t="s">
        <v>199</v>
      </c>
      <c r="B94" s="17" t="s">
        <v>200</v>
      </c>
      <c r="C94" t="str">
        <f t="shared" si="3"/>
        <v>Ash Wednesday</v>
      </c>
      <c r="D94" s="2" t="s">
        <v>614</v>
      </c>
      <c r="E94" t="s">
        <v>646</v>
      </c>
      <c r="F94">
        <v>19020</v>
      </c>
    </row>
    <row r="95" spans="1:6" ht="15.75" customHeight="1">
      <c r="A95" s="17" t="s">
        <v>201</v>
      </c>
      <c r="B95" s="17" t="s">
        <v>202</v>
      </c>
      <c r="C95" t="str">
        <f t="shared" si="3"/>
        <v>Olive Yu</v>
      </c>
      <c r="D95" s="2" t="s">
        <v>615</v>
      </c>
      <c r="E95" t="s">
        <v>646</v>
      </c>
      <c r="F95">
        <v>19047</v>
      </c>
    </row>
    <row r="96" spans="1:6" ht="15.75" customHeight="1">
      <c r="A96" s="17" t="s">
        <v>184</v>
      </c>
      <c r="B96" s="17" t="s">
        <v>203</v>
      </c>
      <c r="C96" t="str">
        <f t="shared" si="3"/>
        <v>Gene Jacket</v>
      </c>
      <c r="D96" s="2" t="s">
        <v>616</v>
      </c>
      <c r="E96" t="s">
        <v>641</v>
      </c>
      <c r="F96">
        <v>21222</v>
      </c>
    </row>
    <row r="97" spans="1:6" ht="15.75" customHeight="1">
      <c r="A97" s="17" t="s">
        <v>105</v>
      </c>
      <c r="B97" s="17" t="s">
        <v>204</v>
      </c>
      <c r="C97" t="str">
        <f t="shared" si="3"/>
        <v>Tom Atoe</v>
      </c>
      <c r="D97" s="2" t="s">
        <v>617</v>
      </c>
      <c r="E97" t="s">
        <v>632</v>
      </c>
      <c r="F97">
        <v>11510</v>
      </c>
    </row>
    <row r="98" spans="1:6" ht="15.75" customHeight="1">
      <c r="A98" s="17" t="s">
        <v>205</v>
      </c>
      <c r="B98" s="17" t="s">
        <v>206</v>
      </c>
      <c r="C98" t="str">
        <f t="shared" ref="C98:C101" si="4">A98&amp;" "&amp;B98</f>
        <v>Doug Out</v>
      </c>
      <c r="D98" s="2" t="s">
        <v>618</v>
      </c>
      <c r="E98" t="s">
        <v>638</v>
      </c>
      <c r="F98">
        <v>7103</v>
      </c>
    </row>
    <row r="99" spans="1:6" ht="15.75" customHeight="1">
      <c r="A99" s="17" t="s">
        <v>207</v>
      </c>
      <c r="B99" s="17" t="s">
        <v>208</v>
      </c>
      <c r="C99" t="str">
        <f t="shared" si="4"/>
        <v>Sharon Needles</v>
      </c>
      <c r="D99" s="2" t="s">
        <v>619</v>
      </c>
      <c r="E99" t="s">
        <v>652</v>
      </c>
      <c r="F99">
        <v>99654</v>
      </c>
    </row>
    <row r="100" spans="1:6" ht="15.75" customHeight="1">
      <c r="A100" s="17" t="s">
        <v>209</v>
      </c>
      <c r="B100" s="17" t="s">
        <v>210</v>
      </c>
      <c r="C100" t="str">
        <f t="shared" si="4"/>
        <v>Beau Tie</v>
      </c>
      <c r="D100" s="2" t="s">
        <v>620</v>
      </c>
      <c r="E100" t="s">
        <v>633</v>
      </c>
      <c r="F100">
        <v>6810</v>
      </c>
    </row>
    <row r="101" spans="1:6" ht="15.75" customHeight="1">
      <c r="A101" s="17" t="s">
        <v>211</v>
      </c>
      <c r="B101" s="17" t="s">
        <v>212</v>
      </c>
      <c r="C101" t="str">
        <f t="shared" si="4"/>
        <v>Serj Protector</v>
      </c>
      <c r="D101" s="2" t="s">
        <v>621</v>
      </c>
      <c r="E101" t="s">
        <v>631</v>
      </c>
      <c r="F101">
        <v>2132</v>
      </c>
    </row>
    <row r="102" spans="1:6" ht="15.75" customHeight="1"/>
    <row r="103" spans="1:6" ht="15.75" customHeight="1"/>
    <row r="104" spans="1:6" ht="15.75" customHeight="1"/>
    <row r="105" spans="1:6" ht="15.75" customHeight="1"/>
    <row r="106" spans="1:6" ht="15.75" customHeight="1"/>
    <row r="107" spans="1:6" ht="15.75" customHeight="1"/>
    <row r="108" spans="1:6" ht="15.75" customHeight="1"/>
    <row r="109" spans="1:6" ht="15.75" customHeight="1"/>
    <row r="110" spans="1:6" ht="15.75" customHeight="1"/>
    <row r="111" spans="1:6" ht="15.75" customHeight="1"/>
    <row r="112" spans="1: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G32"/>
  <sheetViews>
    <sheetView topLeftCell="D1" workbookViewId="0">
      <selection activeCell="F7" sqref="F7"/>
    </sheetView>
  </sheetViews>
  <sheetFormatPr defaultRowHeight="14.4"/>
  <cols>
    <col min="2" max="2" width="63.33203125" customWidth="1"/>
    <col min="3" max="3" width="45.33203125" bestFit="1" customWidth="1"/>
    <col min="4" max="4" width="40.77734375" bestFit="1" customWidth="1"/>
    <col min="5" max="5" width="42.88671875" bestFit="1" customWidth="1"/>
    <col min="6" max="6" width="40.88671875" bestFit="1" customWidth="1"/>
    <col min="7" max="7" width="45.21875" bestFit="1" customWidth="1"/>
  </cols>
  <sheetData>
    <row r="4" spans="2:7" ht="18.600000000000001">
      <c r="B4" t="s">
        <v>218</v>
      </c>
      <c r="C4" s="20" t="s">
        <v>219</v>
      </c>
      <c r="D4" s="20" t="s">
        <v>220</v>
      </c>
      <c r="E4" s="20" t="s">
        <v>221</v>
      </c>
      <c r="F4" s="20" t="s">
        <v>222</v>
      </c>
      <c r="G4" s="20" t="s">
        <v>223</v>
      </c>
    </row>
    <row r="5" spans="2:7" ht="21">
      <c r="B5" s="21" t="s">
        <v>224</v>
      </c>
      <c r="C5" t="str">
        <f>UPPER(B5)</f>
        <v xml:space="preserve">    AHMED IBRAHIM &amp; SAAD &amp;E&amp;L GENDY AHM&amp;ED&amp;</v>
      </c>
      <c r="D5" t="str">
        <f>LOWER(B5)</f>
        <v xml:space="preserve">    ahmed ibrahim &amp; saad &amp;e&amp;l gendy ahm&amp;ed&amp;</v>
      </c>
      <c r="E5" t="str">
        <f>PROPER(B5)</f>
        <v xml:space="preserve">    Ahmed Ibrahim &amp; Saad &amp;E&amp;L Gendy Ahm&amp;Ed&amp;</v>
      </c>
      <c r="F5" t="str">
        <f>TRIM(B5)</f>
        <v>Ahmed ibrahim &amp; saad &amp;e&amp;l gendy Ahm&amp;ed&amp;</v>
      </c>
      <c r="G5" t="str">
        <f>PROPER(TRIM(SUBSTITUTE(B5,"&amp;","")))</f>
        <v>Ahmed Ibrahim Saad El Gendy Ahmed</v>
      </c>
    </row>
    <row r="6" spans="2:7">
      <c r="F6" t="str">
        <f>REPLACE(F5,1,5,"KOKO")</f>
        <v>KOKO ibrahim &amp; saad &amp;e&amp;l gendy Ahm&amp;ed&amp;</v>
      </c>
    </row>
    <row r="31" spans="2:4" ht="18.600000000000001">
      <c r="B31" s="20" t="s">
        <v>225</v>
      </c>
      <c r="C31" s="20" t="s">
        <v>226</v>
      </c>
      <c r="D31" s="20" t="s">
        <v>227</v>
      </c>
    </row>
    <row r="32" spans="2:4" ht="21">
      <c r="B32" s="21" t="s">
        <v>6</v>
      </c>
      <c r="C32" s="21" t="s">
        <v>228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D31"/>
  <sheetViews>
    <sheetView workbookViewId="0">
      <selection activeCell="D4" sqref="D4:D31"/>
    </sheetView>
  </sheetViews>
  <sheetFormatPr defaultRowHeight="14.4"/>
  <cols>
    <col min="2" max="2" width="26" bestFit="1" customWidth="1"/>
    <col min="3" max="3" width="12.33203125" bestFit="1" customWidth="1"/>
    <col min="4" max="4" width="18" customWidth="1"/>
    <col min="5" max="5" width="16.6640625" bestFit="1" customWidth="1"/>
  </cols>
  <sheetData>
    <row r="3" spans="2:4" ht="15.6">
      <c r="B3" s="22" t="s">
        <v>225</v>
      </c>
      <c r="C3" s="22" t="s">
        <v>226</v>
      </c>
      <c r="D3" s="22" t="s">
        <v>227</v>
      </c>
    </row>
    <row r="4" spans="2:4" ht="15.6">
      <c r="B4" s="23" t="s">
        <v>229</v>
      </c>
      <c r="C4" s="19" t="s">
        <v>230</v>
      </c>
      <c r="D4" s="52" t="str">
        <f>B4&amp;"^_^"&amp;C4</f>
        <v>Amr^_^Osama</v>
      </c>
    </row>
    <row r="5" spans="2:4" ht="15.6">
      <c r="B5" s="23" t="s">
        <v>231</v>
      </c>
      <c r="C5" s="19" t="s">
        <v>232</v>
      </c>
      <c r="D5" s="52" t="str">
        <f t="shared" ref="D5:D31" si="0">B5&amp;"^_^"&amp;C5</f>
        <v>Yasser^_^Mohammed</v>
      </c>
    </row>
    <row r="6" spans="2:4" ht="15.6">
      <c r="B6" s="23" t="s">
        <v>232</v>
      </c>
      <c r="C6" s="19" t="s">
        <v>233</v>
      </c>
      <c r="D6" s="52" t="str">
        <f t="shared" si="0"/>
        <v>Mohammed^_^Salem</v>
      </c>
    </row>
    <row r="7" spans="2:4" ht="15.6">
      <c r="B7" s="23" t="s">
        <v>234</v>
      </c>
      <c r="C7" s="19" t="s">
        <v>235</v>
      </c>
      <c r="D7" s="52" t="str">
        <f t="shared" si="0"/>
        <v>Samah^_^Mazen</v>
      </c>
    </row>
    <row r="8" spans="2:4" ht="15.6">
      <c r="B8" s="23" t="s">
        <v>236</v>
      </c>
      <c r="C8" s="19" t="s">
        <v>237</v>
      </c>
      <c r="D8" s="52" t="str">
        <f t="shared" si="0"/>
        <v>Mira^_^William</v>
      </c>
    </row>
    <row r="9" spans="2:4" ht="15.6">
      <c r="B9" s="23" t="s">
        <v>6</v>
      </c>
      <c r="C9" s="19" t="s">
        <v>238</v>
      </c>
      <c r="D9" s="52" t="str">
        <f t="shared" si="0"/>
        <v>Ahmed^_^Hamed</v>
      </c>
    </row>
    <row r="10" spans="2:4" ht="15.6">
      <c r="B10" s="23" t="s">
        <v>239</v>
      </c>
      <c r="C10" s="19" t="s">
        <v>240</v>
      </c>
      <c r="D10" s="52" t="str">
        <f t="shared" si="0"/>
        <v>Rehab^_^Magdy</v>
      </c>
    </row>
    <row r="11" spans="2:4" ht="15.6">
      <c r="B11" s="23" t="s">
        <v>241</v>
      </c>
      <c r="C11" s="19" t="s">
        <v>6</v>
      </c>
      <c r="D11" s="52" t="str">
        <f t="shared" si="0"/>
        <v>Rasha^_^Ahmed</v>
      </c>
    </row>
    <row r="12" spans="2:4" ht="15.6">
      <c r="B12" s="23" t="s">
        <v>242</v>
      </c>
      <c r="C12" s="19" t="s">
        <v>243</v>
      </c>
      <c r="D12" s="52" t="str">
        <f t="shared" si="0"/>
        <v>Aliaa^_^Muhammad</v>
      </c>
    </row>
    <row r="13" spans="2:4" ht="15.6">
      <c r="B13" s="23" t="s">
        <v>244</v>
      </c>
      <c r="C13" s="19" t="s">
        <v>240</v>
      </c>
      <c r="D13" s="52" t="str">
        <f t="shared" si="0"/>
        <v>Reina^_^Magdy</v>
      </c>
    </row>
    <row r="14" spans="2:4" ht="15.6">
      <c r="B14" s="23" t="s">
        <v>245</v>
      </c>
      <c r="C14" s="19" t="s">
        <v>246</v>
      </c>
      <c r="D14" s="52" t="str">
        <f t="shared" si="0"/>
        <v>Ehab^_^Kamel</v>
      </c>
    </row>
    <row r="15" spans="2:4" ht="15.6">
      <c r="B15" s="23" t="s">
        <v>247</v>
      </c>
      <c r="C15" s="19" t="s">
        <v>6</v>
      </c>
      <c r="D15" s="52" t="str">
        <f t="shared" si="0"/>
        <v>Moataz^_^Ahmed</v>
      </c>
    </row>
    <row r="16" spans="2:4" ht="15.6">
      <c r="B16" s="23" t="s">
        <v>248</v>
      </c>
      <c r="C16" s="19" t="s">
        <v>232</v>
      </c>
      <c r="D16" s="52" t="str">
        <f t="shared" si="0"/>
        <v>Rana^_^Mohammed</v>
      </c>
    </row>
    <row r="17" spans="2:4" ht="15.6">
      <c r="B17" s="23" t="s">
        <v>249</v>
      </c>
      <c r="C17" s="19" t="s">
        <v>6</v>
      </c>
      <c r="D17" s="52" t="str">
        <f t="shared" si="0"/>
        <v>Ekhlas^_^Ahmed</v>
      </c>
    </row>
    <row r="18" spans="2:4" ht="15.6">
      <c r="B18" s="23" t="s">
        <v>250</v>
      </c>
      <c r="C18" s="19" t="s">
        <v>251</v>
      </c>
      <c r="D18" s="52" t="str">
        <f t="shared" si="0"/>
        <v>Nada^_^Khalid</v>
      </c>
    </row>
    <row r="19" spans="2:4" ht="15.6">
      <c r="B19" s="23" t="s">
        <v>229</v>
      </c>
      <c r="C19" s="19" t="s">
        <v>230</v>
      </c>
      <c r="D19" s="52" t="str">
        <f t="shared" si="0"/>
        <v>Amr^_^Osama</v>
      </c>
    </row>
    <row r="20" spans="2:4" ht="15.6">
      <c r="B20" s="23" t="s">
        <v>252</v>
      </c>
      <c r="C20" s="19" t="s">
        <v>6</v>
      </c>
      <c r="D20" s="52" t="str">
        <f t="shared" si="0"/>
        <v>Heba^_^Ahmed</v>
      </c>
    </row>
    <row r="21" spans="2:4" ht="15.6">
      <c r="B21" s="23" t="s">
        <v>6</v>
      </c>
      <c r="C21" s="19" t="s">
        <v>253</v>
      </c>
      <c r="D21" s="52" t="str">
        <f t="shared" si="0"/>
        <v>Ahmed^_^Ashraf</v>
      </c>
    </row>
    <row r="22" spans="2:4" ht="15.6">
      <c r="B22" s="23" t="s">
        <v>254</v>
      </c>
      <c r="C22" s="19" t="s">
        <v>6</v>
      </c>
      <c r="D22" s="52" t="str">
        <f t="shared" si="0"/>
        <v>Shereen^_^Ahmed</v>
      </c>
    </row>
    <row r="23" spans="2:4" ht="15.6">
      <c r="B23" s="23" t="s">
        <v>255</v>
      </c>
      <c r="C23" s="19" t="s">
        <v>256</v>
      </c>
      <c r="D23" s="52" t="str">
        <f t="shared" si="0"/>
        <v>Shady^_^Mohamed</v>
      </c>
    </row>
    <row r="24" spans="2:4" ht="15.6">
      <c r="B24" s="23" t="s">
        <v>257</v>
      </c>
      <c r="C24" s="19" t="s">
        <v>229</v>
      </c>
      <c r="D24" s="52" t="str">
        <f t="shared" si="0"/>
        <v>Gasser^_^Amr</v>
      </c>
    </row>
    <row r="25" spans="2:4" ht="15.6">
      <c r="B25" s="23" t="s">
        <v>258</v>
      </c>
      <c r="C25" s="19" t="s">
        <v>259</v>
      </c>
      <c r="D25" s="52" t="str">
        <f t="shared" si="0"/>
        <v>Habiba^_^Sayed</v>
      </c>
    </row>
    <row r="26" spans="2:4" ht="15.6">
      <c r="B26" s="23" t="s">
        <v>250</v>
      </c>
      <c r="C26" s="19" t="s">
        <v>260</v>
      </c>
      <c r="D26" s="52" t="str">
        <f t="shared" si="0"/>
        <v>Nada^_^Mustafa</v>
      </c>
    </row>
    <row r="27" spans="2:4" ht="15.6">
      <c r="B27" s="23" t="s">
        <v>261</v>
      </c>
      <c r="C27" s="19" t="s">
        <v>232</v>
      </c>
      <c r="D27" s="52" t="str">
        <f t="shared" si="0"/>
        <v>Shukri^_^Mohammed</v>
      </c>
    </row>
    <row r="28" spans="2:4" ht="15.6">
      <c r="B28" s="23" t="s">
        <v>262</v>
      </c>
      <c r="C28" s="19" t="s">
        <v>263</v>
      </c>
      <c r="D28" s="52" t="str">
        <f t="shared" si="0"/>
        <v>Mai^_^Sherif</v>
      </c>
    </row>
    <row r="29" spans="2:4" ht="15.6">
      <c r="B29" s="23" t="s">
        <v>264</v>
      </c>
      <c r="C29" s="19" t="s">
        <v>6</v>
      </c>
      <c r="D29" s="52" t="str">
        <f t="shared" si="0"/>
        <v>Samar^_^Ahmed</v>
      </c>
    </row>
    <row r="30" spans="2:4" ht="15.6">
      <c r="B30" s="23" t="s">
        <v>6</v>
      </c>
      <c r="C30" s="19" t="s">
        <v>265</v>
      </c>
      <c r="D30" s="52" t="str">
        <f t="shared" si="0"/>
        <v>Ahmed^_^Yousry</v>
      </c>
    </row>
    <row r="31" spans="2:4" ht="15.6">
      <c r="B31" s="23" t="s">
        <v>266</v>
      </c>
      <c r="C31" s="19" t="s">
        <v>267</v>
      </c>
      <c r="D31" s="52" t="str">
        <f t="shared" si="0"/>
        <v>Salma^_^Majid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31"/>
  <sheetViews>
    <sheetView workbookViewId="0">
      <selection activeCell="C1" sqref="C1"/>
    </sheetView>
  </sheetViews>
  <sheetFormatPr defaultRowHeight="14.4"/>
  <cols>
    <col min="2" max="2" width="26" bestFit="1" customWidth="1"/>
    <col min="3" max="3" width="12.6640625" bestFit="1" customWidth="1"/>
    <col min="4" max="4" width="12.33203125" bestFit="1" customWidth="1"/>
    <col min="6" max="6" width="19" bestFit="1" customWidth="1"/>
  </cols>
  <sheetData>
    <row r="1" spans="2:6">
      <c r="B1" s="52" t="s">
        <v>655</v>
      </c>
      <c r="C1" t="str">
        <f>LEFT(B1,5)</f>
        <v xml:space="preserve">عمرو </v>
      </c>
      <c r="D1" t="str">
        <f>RIGHT(B1,4)</f>
        <v>عصام</v>
      </c>
    </row>
    <row r="2" spans="2:6">
      <c r="C2">
        <f>FIND(" ",B4)</f>
        <v>4</v>
      </c>
      <c r="D2">
        <f>LEN(B4)</f>
        <v>9</v>
      </c>
    </row>
    <row r="3" spans="2:6" ht="15.6">
      <c r="B3" s="22" t="s">
        <v>227</v>
      </c>
      <c r="C3" s="22" t="s">
        <v>225</v>
      </c>
      <c r="D3" s="22" t="s">
        <v>226</v>
      </c>
      <c r="F3" s="24"/>
    </row>
    <row r="4" spans="2:6" ht="15.6">
      <c r="B4" s="24" t="s">
        <v>268</v>
      </c>
      <c r="C4" t="str">
        <f>LEFT(B4,FIND(" ",B4))</f>
        <v xml:space="preserve">Amr </v>
      </c>
      <c r="D4" t="str">
        <f>RIGHT(B4,LEN(B4)-LEN(C4))</f>
        <v>Osama</v>
      </c>
      <c r="F4" s="24"/>
    </row>
    <row r="5" spans="2:6" ht="15.6">
      <c r="B5" s="24" t="s">
        <v>269</v>
      </c>
      <c r="C5" t="str">
        <f t="shared" ref="C5:C31" si="0">LEFT(B5,FIND(" ",B5))</f>
        <v xml:space="preserve">Yasser </v>
      </c>
      <c r="D5" t="str">
        <f t="shared" ref="D5:D31" si="1">RIGHT(B5,LEN(B5)-LEN(C5))</f>
        <v>Mohammed</v>
      </c>
      <c r="F5" s="24"/>
    </row>
    <row r="6" spans="2:6" ht="15.6">
      <c r="B6" s="24" t="s">
        <v>270</v>
      </c>
      <c r="C6" t="str">
        <f t="shared" si="0"/>
        <v xml:space="preserve">Mohammed </v>
      </c>
      <c r="D6" t="str">
        <f t="shared" si="1"/>
        <v>Salem</v>
      </c>
      <c r="F6" s="24"/>
    </row>
    <row r="7" spans="2:6" ht="15.6">
      <c r="B7" s="24" t="s">
        <v>271</v>
      </c>
      <c r="C7" t="str">
        <f t="shared" si="0"/>
        <v xml:space="preserve">Samah </v>
      </c>
      <c r="D7" t="str">
        <f t="shared" si="1"/>
        <v>Mazen</v>
      </c>
      <c r="F7" s="24"/>
    </row>
    <row r="8" spans="2:6" ht="15.6">
      <c r="B8" s="24" t="s">
        <v>272</v>
      </c>
      <c r="C8" t="str">
        <f t="shared" si="0"/>
        <v xml:space="preserve">Mira </v>
      </c>
      <c r="D8" t="str">
        <f t="shared" si="1"/>
        <v>William</v>
      </c>
      <c r="F8" s="24"/>
    </row>
    <row r="9" spans="2:6" ht="15.6">
      <c r="B9" s="24" t="s">
        <v>273</v>
      </c>
      <c r="C9" t="str">
        <f t="shared" si="0"/>
        <v xml:space="preserve">Ahmed </v>
      </c>
      <c r="D9" t="str">
        <f t="shared" si="1"/>
        <v>Hamed</v>
      </c>
      <c r="F9" s="24"/>
    </row>
    <row r="10" spans="2:6" ht="15.6">
      <c r="B10" s="24" t="s">
        <v>274</v>
      </c>
      <c r="C10" t="str">
        <f t="shared" si="0"/>
        <v xml:space="preserve">Rehab </v>
      </c>
      <c r="D10" t="str">
        <f t="shared" si="1"/>
        <v>Magdy</v>
      </c>
      <c r="F10" s="24"/>
    </row>
    <row r="11" spans="2:6" ht="15.6">
      <c r="B11" s="24" t="s">
        <v>275</v>
      </c>
      <c r="C11" t="str">
        <f t="shared" si="0"/>
        <v xml:space="preserve">Rasha </v>
      </c>
      <c r="D11" t="str">
        <f t="shared" si="1"/>
        <v>Ahmed</v>
      </c>
      <c r="F11" s="24"/>
    </row>
    <row r="12" spans="2:6" ht="15.6">
      <c r="B12" s="24" t="s">
        <v>276</v>
      </c>
      <c r="C12" t="str">
        <f t="shared" si="0"/>
        <v xml:space="preserve">Aliaa </v>
      </c>
      <c r="D12" t="str">
        <f t="shared" si="1"/>
        <v>Muhammad</v>
      </c>
      <c r="F12" s="24"/>
    </row>
    <row r="13" spans="2:6" ht="15.6">
      <c r="B13" s="24" t="s">
        <v>277</v>
      </c>
      <c r="C13" t="str">
        <f t="shared" si="0"/>
        <v xml:space="preserve">Reina </v>
      </c>
      <c r="D13" t="str">
        <f t="shared" si="1"/>
        <v>Magdy</v>
      </c>
      <c r="F13" s="24"/>
    </row>
    <row r="14" spans="2:6" ht="15.6">
      <c r="B14" s="24" t="s">
        <v>278</v>
      </c>
      <c r="C14" t="str">
        <f t="shared" si="0"/>
        <v xml:space="preserve">Ehab </v>
      </c>
      <c r="D14" t="str">
        <f t="shared" si="1"/>
        <v>Kamel</v>
      </c>
      <c r="F14" s="24"/>
    </row>
    <row r="15" spans="2:6" ht="15.6">
      <c r="B15" s="24" t="s">
        <v>279</v>
      </c>
      <c r="C15" t="str">
        <f t="shared" si="0"/>
        <v xml:space="preserve">Moataz </v>
      </c>
      <c r="D15" t="str">
        <f t="shared" si="1"/>
        <v>Ahmed</v>
      </c>
      <c r="F15" s="24"/>
    </row>
    <row r="16" spans="2:6" ht="15.6">
      <c r="B16" s="24" t="s">
        <v>280</v>
      </c>
      <c r="C16" t="str">
        <f t="shared" si="0"/>
        <v xml:space="preserve">Rana </v>
      </c>
      <c r="D16" t="str">
        <f t="shared" si="1"/>
        <v>Mohammed</v>
      </c>
      <c r="F16" s="24"/>
    </row>
    <row r="17" spans="2:6" ht="15.6">
      <c r="B17" s="24" t="s">
        <v>281</v>
      </c>
      <c r="C17" t="str">
        <f t="shared" si="0"/>
        <v xml:space="preserve">Ekhlas </v>
      </c>
      <c r="D17" t="str">
        <f t="shared" si="1"/>
        <v>Ahmed</v>
      </c>
      <c r="F17" s="24"/>
    </row>
    <row r="18" spans="2:6" ht="15.6">
      <c r="B18" s="24" t="s">
        <v>282</v>
      </c>
      <c r="C18" t="str">
        <f t="shared" si="0"/>
        <v xml:space="preserve">Nada </v>
      </c>
      <c r="D18" t="str">
        <f t="shared" si="1"/>
        <v>Khalid</v>
      </c>
      <c r="F18" s="24"/>
    </row>
    <row r="19" spans="2:6" ht="15.6">
      <c r="B19" s="24" t="s">
        <v>268</v>
      </c>
      <c r="C19" t="str">
        <f t="shared" si="0"/>
        <v xml:space="preserve">Amr </v>
      </c>
      <c r="D19" t="str">
        <f t="shared" si="1"/>
        <v>Osama</v>
      </c>
      <c r="F19" s="24"/>
    </row>
    <row r="20" spans="2:6" ht="15.6">
      <c r="B20" s="24" t="s">
        <v>283</v>
      </c>
      <c r="C20" t="str">
        <f t="shared" si="0"/>
        <v xml:space="preserve">Heba </v>
      </c>
      <c r="D20" t="str">
        <f t="shared" si="1"/>
        <v>Ahmed</v>
      </c>
      <c r="F20" s="24"/>
    </row>
    <row r="21" spans="2:6" ht="15.6">
      <c r="B21" s="24" t="s">
        <v>284</v>
      </c>
      <c r="C21" t="str">
        <f t="shared" si="0"/>
        <v xml:space="preserve">Ahmed </v>
      </c>
      <c r="D21" t="str">
        <f t="shared" si="1"/>
        <v>Ashraf</v>
      </c>
      <c r="F21" s="24"/>
    </row>
    <row r="22" spans="2:6" ht="15.6">
      <c r="B22" s="24" t="s">
        <v>214</v>
      </c>
      <c r="C22" t="str">
        <f t="shared" si="0"/>
        <v xml:space="preserve">Shereen </v>
      </c>
      <c r="D22" t="str">
        <f t="shared" si="1"/>
        <v>Ahmed</v>
      </c>
      <c r="F22" s="24"/>
    </row>
    <row r="23" spans="2:6" ht="15.6">
      <c r="B23" s="24" t="s">
        <v>216</v>
      </c>
      <c r="C23" t="str">
        <f t="shared" si="0"/>
        <v xml:space="preserve">Shady </v>
      </c>
      <c r="D23" t="str">
        <f t="shared" si="1"/>
        <v>Mohamed</v>
      </c>
      <c r="F23" s="24"/>
    </row>
    <row r="24" spans="2:6" ht="15.6">
      <c r="B24" s="24" t="s">
        <v>285</v>
      </c>
      <c r="C24" t="str">
        <f t="shared" si="0"/>
        <v xml:space="preserve">Gasser </v>
      </c>
      <c r="D24" t="str">
        <f t="shared" si="1"/>
        <v>Amr</v>
      </c>
      <c r="F24" s="24"/>
    </row>
    <row r="25" spans="2:6" ht="15.6">
      <c r="B25" s="24" t="s">
        <v>217</v>
      </c>
      <c r="C25" t="str">
        <f t="shared" si="0"/>
        <v xml:space="preserve">Habiba </v>
      </c>
      <c r="D25" t="str">
        <f t="shared" si="1"/>
        <v>Sayed</v>
      </c>
      <c r="F25" s="24"/>
    </row>
    <row r="26" spans="2:6" ht="15.6">
      <c r="B26" s="24" t="s">
        <v>286</v>
      </c>
      <c r="C26" t="str">
        <f t="shared" si="0"/>
        <v xml:space="preserve">Nada </v>
      </c>
      <c r="D26" t="str">
        <f t="shared" si="1"/>
        <v>Mustafa</v>
      </c>
      <c r="F26" s="24"/>
    </row>
    <row r="27" spans="2:6" ht="15.6">
      <c r="B27" s="24" t="s">
        <v>287</v>
      </c>
      <c r="C27" t="str">
        <f t="shared" si="0"/>
        <v xml:space="preserve">Shukri </v>
      </c>
      <c r="D27" t="str">
        <f t="shared" si="1"/>
        <v>Mohammed</v>
      </c>
      <c r="F27" s="24"/>
    </row>
    <row r="28" spans="2:6" ht="15.6">
      <c r="B28" s="24" t="s">
        <v>288</v>
      </c>
      <c r="C28" t="str">
        <f t="shared" si="0"/>
        <v xml:space="preserve">Mai </v>
      </c>
      <c r="D28" t="str">
        <f t="shared" si="1"/>
        <v>Sherif</v>
      </c>
      <c r="F28" s="24"/>
    </row>
    <row r="29" spans="2:6" ht="15.6">
      <c r="B29" s="24" t="s">
        <v>289</v>
      </c>
      <c r="C29" t="str">
        <f t="shared" si="0"/>
        <v xml:space="preserve">Samar </v>
      </c>
      <c r="D29" t="str">
        <f t="shared" si="1"/>
        <v>Ahmed</v>
      </c>
      <c r="F29" s="24"/>
    </row>
    <row r="30" spans="2:6" ht="15.6">
      <c r="B30" s="24" t="s">
        <v>213</v>
      </c>
      <c r="C30" t="str">
        <f t="shared" si="0"/>
        <v xml:space="preserve">Ahmed </v>
      </c>
      <c r="D30" t="str">
        <f t="shared" si="1"/>
        <v>Yousry</v>
      </c>
      <c r="F30" s="24"/>
    </row>
    <row r="31" spans="2:6" ht="15.6">
      <c r="B31" s="24" t="s">
        <v>215</v>
      </c>
      <c r="C31" t="str">
        <f t="shared" si="0"/>
        <v xml:space="preserve">Salma </v>
      </c>
      <c r="D31" t="str">
        <f t="shared" si="1"/>
        <v>Majid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Mansour</dc:creator>
  <cp:lastModifiedBy>Spectra</cp:lastModifiedBy>
  <dcterms:created xsi:type="dcterms:W3CDTF">2015-06-05T18:17:20Z</dcterms:created>
  <dcterms:modified xsi:type="dcterms:W3CDTF">2024-06-19T18:27:22Z</dcterms:modified>
</cp:coreProperties>
</file>