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aietedu-my.sharepoint.com/personal/amr_abdelrazek22010871_aiet_edu_eg/Documents/Desktop/HR Dashboard by excel/"/>
    </mc:Choice>
  </mc:AlternateContent>
  <xr:revisionPtr revIDLastSave="1578" documentId="8_{7B75DC21-8766-4878-829E-E550B87AEDEE}" xr6:coauthVersionLast="47" xr6:coauthVersionMax="47" xr10:uidLastSave="{FA3FFF57-4ED7-46AC-9C7A-41ABCBB03E88}"/>
  <bookViews>
    <workbookView xWindow="-108" yWindow="-108" windowWidth="23256" windowHeight="12456" activeTab="2" xr2:uid="{408BA6AB-5196-496B-9C80-B057CC378CDA}"/>
  </bookViews>
  <sheets>
    <sheet name="HR Data" sheetId="1" r:id="rId1"/>
    <sheet name="pivotTable" sheetId="3" r:id="rId2"/>
    <sheet name="Dashboard" sheetId="2" r:id="rId3"/>
  </sheets>
  <definedNames>
    <definedName name="_xlcn.WorksheetConnection_datatable.xlsxTable11" hidden="1">Table1[]</definedName>
    <definedName name="Slicer_Department">#N/A</definedName>
    <definedName name="Slicer_Gender">#N/A</definedName>
  </definedNames>
  <calcPr calcId="191029"/>
  <pivotCaches>
    <pivotCache cacheId="1" r:id="rId4"/>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tabl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3" l="1"/>
  <c r="F17" i="3"/>
  <c r="F16" i="3"/>
  <c r="F15" i="3"/>
  <c r="K14" i="3"/>
  <c r="K20" i="3"/>
  <c r="K15" i="3"/>
  <c r="K21" i="3"/>
  <c r="K18" i="3"/>
  <c r="K17" i="3"/>
  <c r="K16" i="3"/>
  <c r="AG14" i="3"/>
  <c r="B14" i="3"/>
  <c r="Z18" i="3"/>
  <c r="Z17" i="3"/>
  <c r="Z16" i="3"/>
  <c r="Z15" i="3"/>
  <c r="Z14" i="3"/>
  <c r="P15" i="3"/>
  <c r="V18" i="3"/>
  <c r="B16" i="3"/>
  <c r="V17" i="3"/>
  <c r="P14" i="3"/>
  <c r="V16" i="3"/>
  <c r="C19" i="3"/>
  <c r="C18" i="3"/>
  <c r="C17" i="3"/>
  <c r="B15" i="3"/>
  <c r="V15" i="3"/>
  <c r="V14" i="3"/>
  <c r="V19" i="3"/>
  <c r="C16" i="3"/>
  <c r="C15" i="3"/>
  <c r="C14" i="3"/>
  <c r="B19" i="3"/>
  <c r="B18" i="3"/>
  <c r="P16" i="3"/>
  <c r="B17" i="3"/>
  <c r="Q14" i="3" l="1"/>
  <c r="R14" i="3" s="1"/>
  <c r="Q15" i="3"/>
  <c r="R15" i="3" s="1"/>
  <c r="Q16" i="3"/>
  <c r="R16" i="3" s="1"/>
  <c r="L20" i="3"/>
  <c r="M20" i="3" s="1"/>
  <c r="L21" i="3"/>
  <c r="M21"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861409-9C86-4AA7-ABD5-EF15991DAB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BD1FC7D-74C0-4D40-B34D-6BA80BD30479}" name="WorksheetConnection_data table.xlsx!Table1" type="102" refreshedVersion="8" minRefreshableVersion="5">
    <extLst>
      <ext xmlns:x15="http://schemas.microsoft.com/office/spreadsheetml/2010/11/main" uri="{DE250136-89BD-433C-8126-D09CA5730AF9}">
        <x15:connection id="Table1" autoDelete="1">
          <x15:rangePr sourceName="_xlcn.WorksheetConnection_datatable.xlsxTable11"/>
        </x15:connection>
      </ext>
    </extLst>
  </connection>
</connections>
</file>

<file path=xl/sharedStrings.xml><?xml version="1.0" encoding="utf-8"?>
<sst xmlns="http://schemas.openxmlformats.org/spreadsheetml/2006/main" count="864" uniqueCount="229">
  <si>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</si>
  <si>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</si>
  <si>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</si>
  <si>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</si>
  <si>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</si>
  <si>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</si>
  <si>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</si>
  <si>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</si>
  <si>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</si>
  <si>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</si>
  <si>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</si>
  <si>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</si>
  <si>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</si>
  <si>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</si>
  <si>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</si>
  <si>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</si>
  <si>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</si>
  <si>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</si>
  <si>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</si>
  <si>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</si>
  <si>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</si>
  <si>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</si>
  <si>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</si>
  <si>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</si>
  <si>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</si>
  <si>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</si>
  <si>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</si>
  <si>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</si>
  <si>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</si>
  <si>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</si>
  <si>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</si>
  <si>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</si>
  <si>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</si>
  <si>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</si>
  <si>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</si>
  <si>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</si>
  <si>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</si>
  <si>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</si>
  <si>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</si>
  <si>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</si>
  <si>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</si>
  <si>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</si>
  <si>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</si>
  <si>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</si>
  <si>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</si>
  <si>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</si>
  <si>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</si>
  <si>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</si>
  <si>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</si>
  <si>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</si>
  <si>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</si>
  <si>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</si>
  <si>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</si>
  <si>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</si>
  <si>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</si>
  <si>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</si>
  <si>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</si>
  <si>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</si>
  <si>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</si>
  <si>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</si>
  <si>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</si>
  <si>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</si>
  <si>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</si>
  <si>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</si>
  <si>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</si>
  <si>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</si>
  <si>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</si>
  <si>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</si>
  <si>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</si>
  <si>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</si>
  <si>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</si>
  <si>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</si>
  <si>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</si>
  <si>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</si>
  <si>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</si>
  <si>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</si>
  <si>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</si>
  <si>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</si>
  <si>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</si>
  <si>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</si>
  <si>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</si>
  <si>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</si>
  <si>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</si>
  <si>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</si>
  <si>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</si>
  <si>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</si>
  <si>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</si>
  <si>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</si>
  <si>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</si>
  <si>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</si>
  <si>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</si>
  <si>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</si>
  <si>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</si>
  <si>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</si>
  <si>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</si>
  <si>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</si>
  <si>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</si>
  <si>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</si>
  <si>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</si>
  <si>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</si>
  <si>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</si>
  <si>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</si>
  <si>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</si>
  <si>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</si>
  <si>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</si>
  <si>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</si>
  <si>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</si>
  <si>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</si>
  <si>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</si>
  <si>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</si>
  <si>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</si>
  <si>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</si>
  <si>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</si>
  <si>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</si>
  <si>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</si>
  <si>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</si>
  <si>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</si>
  <si>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</si>
  <si>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</si>
  <si>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</si>
  <si>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</si>
  <si>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</si>
  <si>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</si>
  <si>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</si>
  <si>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</si>
  <si>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</si>
  <si>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</si>
  <si>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</si>
  <si>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</si>
  <si>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</si>
  <si>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</si>
  <si>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</si>
  <si>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</si>
  <si>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</si>
  <si>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</si>
  <si>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</si>
  <si>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</si>
  <si>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</si>
  <si>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</si>
  <si>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</si>
  <si>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</si>
  <si>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</si>
  <si>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</si>
  <si>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</si>
  <si>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</si>
  <si>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</si>
  <si>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</si>
  <si>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</si>
  <si>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</si>
  <si>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</si>
  <si>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</si>
  <si>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</si>
  <si>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</si>
  <si>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</si>
  <si>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</si>
  <si>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</si>
  <si>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</si>
  <si>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</si>
  <si>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</si>
  <si>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</si>
  <si>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</si>
  <si>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</si>
  <si>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</si>
  <si>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</si>
  <si>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</si>
  <si>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</si>
  <si>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</si>
  <si>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</si>
  <si>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</si>
  <si>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</si>
  <si>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</si>
  <si>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</si>
  <si>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</si>
  <si>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</si>
  <si>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</si>
  <si>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</si>
  <si>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</si>
  <si>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</si>
  <si>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</si>
  <si>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</si>
  <si>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</si>
  <si>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</si>
  <si>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</si>
  <si>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</si>
  <si>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</si>
  <si>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</si>
  <si>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</si>
  <si>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</si>
  <si>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</si>
  <si>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</si>
  <si>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</si>
  <si>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</si>
  <si>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</si>
  <si>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</si>
  <si>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</si>
  <si>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</si>
  <si>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</si>
  <si>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</si>
  <si>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</si>
  <si>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</si>
  <si>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</si>
  <si>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</si>
  <si>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</si>
  <si>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</si>
  <si>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</si>
  <si>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</si>
  <si>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</si>
  <si>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</si>
  <si>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</si>
  <si>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</si>
  <si>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</si>
  <si>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</si>
  <si>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</si>
  <si>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</si>
  <si>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Column Labels</t>
  </si>
  <si>
    <t>Grand Total</t>
  </si>
  <si>
    <t>Row Labels</t>
  </si>
  <si>
    <t>Sum of Salary</t>
  </si>
  <si>
    <t>Total</t>
  </si>
  <si>
    <t>Count of Full Name</t>
  </si>
  <si>
    <t>Count of Age</t>
  </si>
  <si>
    <t xml:space="preserve">Male </t>
  </si>
  <si>
    <t>Jop titel per salaries</t>
  </si>
  <si>
    <t>Number of employee to employee stauts</t>
  </si>
  <si>
    <t>Age range to gender</t>
  </si>
  <si>
    <t>Number of employee per work location</t>
  </si>
  <si>
    <t>Sum of Leave Taken</t>
  </si>
  <si>
    <t>Average of Performance Rating</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</si>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</sst>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0"/>
  </numFmts>
  <fonts count="7">
    <font>
      <sz val="11"/>
      <color theme="1"/>
      <name val="Arial"/>
      <family val="2"/>
      <scheme val="minor"/>
    </font>
    <font>
      <b/>
      <sz val="11"/>
      <color theme="0" tint="-4.9989318521683403E-2"/>
      <name val="Kulim Park"/>
    </font>
    <font>
      <sz val="11"/>
      <color theme="1"/>
      <name val="Kulim Park"/>
    </font>
    <font>
      <sz val="11"/>
      <color theme="0" tint="-4.9989318521683403E-2"/>
      <name val="Kulim Park"/>
    </font>
    <font>
      <sz val="11"/>
      <color theme="1"/>
      <name val="Arial"/>
      <family val="2"/>
      <scheme val="minor"/>
    </font>
    <font>
      <b/>
      <sz val="11"/>
      <color theme="1"/>
      <name val="Arial"/>
      <family val="2"/>
      <scheme val="minor"/>
    </font>
    <font>
      <sz val="11"/>
      <color theme="0"/>
      <name val="Arial"/>
      <family val="2"/>
      <scheme val="minor"/>
    </font>
  </fonts>
  <fills count="4">
    <fill>
      <patternFill patternType="none"/>
    </fill>
    <fill>
      <patternFill patternType="gray125"/>
    </fill>
    <fill>
      <patternFill patternType="solid">
        <fgColor rgb="FF282828"/>
        <bgColor indexed="64"/>
      </patternFill>
    </fill>
    <fill>
      <patternFill patternType="solid">
        <fgColor theme="1" tint="0.14999847407452621"/>
        <bgColor indexed="64"/>
      </patternFill>
    </fill>
  </fills>
  <borders count="11">
    <border>
      <left/>
      <right/>
      <top/>
      <bottom/>
      <diagonal/>
    </border>
    <border>
      <left/>
      <right/>
      <top style="thin">
        <color theme="1" tint="0.499984740745262"/>
      </top>
      <bottom style="thin">
        <color theme="1"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4" fillId="0" borderId="0" applyFont="0" applyFill="0" applyBorder="0" applyAlignment="0" applyProtection="0"/>
  </cellStyleXfs>
  <cellXfs count="24">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10" fontId="5" fillId="0" borderId="0" xfId="0" applyNumberFormat="1" applyFont="1"/>
    <xf numFmtId="9" fontId="5" fillId="0" borderId="0" xfId="0" applyNumberFormat="1" applyFont="1"/>
    <xf numFmtId="9"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65" fontId="0" fillId="0" borderId="0" xfId="0" applyNumberFormat="1"/>
    <xf numFmtId="0" fontId="6" fillId="3" borderId="0" xfId="0" applyFont="1" applyFill="1" applyAlignment="1">
      <alignment horizontal="center"/>
    </xf>
    <xf numFmtId="0" fontId="0" fillId="0" borderId="0" xfId="0" applyNumberFormat="1"/>
  </cellXfs>
  <cellStyles count="2">
    <cellStyle name="Comma" xfId="1" builtinId="3"/>
    <cellStyle name="Normal" xfId="0" builtinId="0"/>
  </cellStyles>
  <dxfs count="80">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val="0"/>
        <i val="0"/>
        <sz val="11"/>
        <color rgb="FF282828"/>
      </font>
      <fill>
        <patternFill>
          <fgColor rgb="FFFFC000"/>
          <bgColor theme="1" tint="4.9989318521683403E-2"/>
        </patternFill>
      </fill>
    </dxf>
    <dxf>
      <font>
        <name val="Kigelia Arabic"/>
        <family val="2"/>
        <scheme val="none"/>
      </font>
    </dxf>
    <dxf>
      <font>
        <color theme="1"/>
      </font>
    </dxf>
    <dxf>
      <fill>
        <patternFill>
          <fgColor rgb="FFFFC000"/>
          <bgColor rgb="FFFFC000"/>
        </patternFill>
      </fill>
    </dxf>
    <dxf>
      <font>
        <name val="Lao UI"/>
        <family val="2"/>
        <scheme val="none"/>
      </font>
      <fill>
        <patternFill patternType="solid">
          <fgColor rgb="FFFFC000"/>
          <bgColor rgb="FFFFC000"/>
        </patternFill>
      </fill>
    </dxf>
    <dxf>
      <fill>
        <patternFill>
          <fgColor rgb="FFFFC000"/>
        </patternFill>
      </fill>
    </dxf>
    <dxf>
      <font>
        <color theme="1" tint="0.499984740745262"/>
      </font>
    </dxf>
    <dxf>
      <font>
        <name val="Kunstler Script"/>
        <family val="4"/>
        <scheme val="none"/>
      </font>
    </dxf>
    <dxf>
      <fill>
        <patternFill patternType="solid">
          <bgColor theme="1" tint="0.24994659260841701"/>
        </patternFill>
      </fill>
    </dxf>
    <dxf>
      <fill>
        <patternFill>
          <fgColor rgb="FF404040"/>
          <bgColor rgb="FF404040"/>
        </patternFill>
      </fill>
    </dxf>
    <dxf>
      <font>
        <b val="0"/>
        <i val="0"/>
        <sz val="11"/>
        <name val="Kigelia Arabic"/>
        <family val="2"/>
        <scheme val="none"/>
      </font>
      <fill>
        <patternFill>
          <fgColor rgb="FF282828"/>
          <bgColor rgb="FF282828"/>
        </patternFill>
      </fill>
    </dxf>
  </dxfs>
  <tableStyles count="14" defaultTableStyle="TableStyleMedium2" defaultPivotStyle="PivotStyleLight16">
    <tableStyle name="Invisible" pivot="0" table="0" count="0" xr9:uid="{4B0F5012-5973-4BD0-A784-C07E53609B28}"/>
    <tableStyle name="Slicer Style 1" pivot="0" table="0" count="0" xr9:uid="{8FE03331-62A2-4B03-B1B1-31F204AC7723}"/>
    <tableStyle name="Slicer Style 10" pivot="0" table="0" count="0" xr9:uid="{E4778B70-8D26-499B-9645-B24928F0842A}"/>
    <tableStyle name="Slicer Style 11" pivot="0" table="0" count="1" xr9:uid="{915EA898-93DE-48A4-957F-6BBECF73186E}">
      <tableStyleElement type="wholeTable" dxfId="79"/>
    </tableStyle>
    <tableStyle name="Slicer Style 12" pivot="0" table="0" count="1" xr9:uid="{97AB4C70-4561-4397-8DF0-A4EBF9BB0F3C}"/>
    <tableStyle name="Slicer Style 13" pivot="0" table="0" count="3" xr9:uid="{0F97F938-DD3C-4402-9F15-D167B511E061}">
      <tableStyleElement type="wholeTable" dxfId="78"/>
      <tableStyleElement type="headerRow" dxfId="77"/>
    </tableStyle>
    <tableStyle name="Slicer Style 2" pivot="0" table="0" count="1" xr9:uid="{BAE15F98-10A7-4C49-81DF-F05AF1E09688}">
      <tableStyleElement type="wholeTable" dxfId="76"/>
    </tableStyle>
    <tableStyle name="Slicer Style 3" pivot="0" table="0" count="1" xr9:uid="{9F6413F1-F50C-4CCF-A11A-7586279DAC80}">
      <tableStyleElement type="wholeTable" dxfId="75"/>
    </tableStyle>
    <tableStyle name="Slicer Style 4" pivot="0" table="0" count="1" xr9:uid="{BA0E1D3C-1BB6-4142-B839-E6566F32502C}">
      <tableStyleElement type="wholeTable" dxfId="74"/>
    </tableStyle>
    <tableStyle name="Slicer Style 5" pivot="0" table="0" count="1" xr9:uid="{C4DE1C33-492E-4515-ACCE-EC82EBF92312}">
      <tableStyleElement type="wholeTable" dxfId="73"/>
    </tableStyle>
    <tableStyle name="Slicer Style 6" pivot="0" table="0" count="1" xr9:uid="{7729DDF5-972E-41A8-90C1-706F9DD38F11}">
      <tableStyleElement type="wholeTable" dxfId="72"/>
    </tableStyle>
    <tableStyle name="Slicer Style 7" pivot="0" table="0" count="1" xr9:uid="{C5E953FD-0091-40A2-B325-D21D42541B57}">
      <tableStyleElement type="wholeTable" dxfId="71"/>
    </tableStyle>
    <tableStyle name="Slicer Style 8" pivot="0" table="0" count="1" xr9:uid="{92087744-2CC5-4DA5-B73B-9EA89B29E496}">
      <tableStyleElement type="wholeTable" dxfId="70"/>
    </tableStyle>
    <tableStyle name="Slicer Style 9" pivot="0" table="0" count="1" xr9:uid="{FAE314F6-C7C2-4E86-B257-0520B08EE940}">
      <tableStyleElement type="wholeTable" dxfId="69"/>
    </tableStyle>
  </tableStyles>
  <colors>
    <mruColors>
      <color rgb="FFFFC000"/>
      <color rgb="FF282828"/>
      <color rgb="FF404040"/>
    </mruColors>
  </colors>
  <extLst>
    <ext xmlns:x14="http://schemas.microsoft.com/office/spreadsheetml/2009/9/main" uri="{46F421CA-312F-682f-3DD2-61675219B42D}">
      <x14:dxfs count="2">
        <dxf>
          <fill>
            <patternFill>
              <fgColor rgb="FFFFC000"/>
              <bgColor rgb="FFFFC000"/>
            </patternFill>
          </fill>
        </dxf>
        <dxf>
          <fill>
            <patternFill>
              <fgColor rgb="FFFFC000"/>
              <bgColor rgb="FFFFC000"/>
            </patternFill>
          </fill>
        </dxf>
      </x14:dxfs>
    </ext>
    <ext xmlns:x14="http://schemas.microsoft.com/office/spreadsheetml/2009/9/main" uri="{EB79DEF2-80B8-43e5-95BD-54CBDDF9020C}">
      <x14:slicerStyles defaultSlicerStyle="Slicer Style 10">
        <x14:slicerStyle name="Slicer Style 1"/>
        <x14:slicerStyle name="Slicer Style 10"/>
        <x14:slicerStyle name="Slicer Style 11"/>
        <x14:slicerStyle name="Slicer Style 12">
          <x14:slicerStyleElements>
            <x14:slicerStyleElement type="selectedItemWithData" dxfId="1"/>
          </x14:slicerStyleElements>
        </x14:slicerStyle>
        <x14:slicerStyle name="Slicer Style 13">
          <x14:slicerStyleElements>
            <x14:slicerStyleElement type="selectedItemWithData" dxfId="0"/>
          </x14:slicerStyleElements>
        </x14:slicerStyle>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table.xlsx]pivotTable!PivotTable4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pivotTable!$J$5:$J$6</c:f>
              <c:strCache>
                <c:ptCount val="1"/>
                <c:pt idx="0">
                  <c:v>Female</c:v>
                </c:pt>
              </c:strCache>
            </c:strRef>
          </c:tx>
          <c:spPr>
            <a:solidFill>
              <a:schemeClr val="accent1"/>
            </a:solidFill>
            <a:ln>
              <a:noFill/>
            </a:ln>
            <a:effectLst/>
          </c:spPr>
          <c:invertIfNegative val="0"/>
          <c:cat>
            <c:strRef>
              <c:f>pivotTable!$I$7:$I$12</c:f>
              <c:strCache>
                <c:ptCount val="5"/>
                <c:pt idx="0">
                  <c:v>18-25</c:v>
                </c:pt>
                <c:pt idx="1">
                  <c:v>26-35</c:v>
                </c:pt>
                <c:pt idx="2">
                  <c:v>36-45</c:v>
                </c:pt>
                <c:pt idx="3">
                  <c:v>46-55</c:v>
                </c:pt>
                <c:pt idx="4">
                  <c:v>56 &lt;</c:v>
                </c:pt>
              </c:strCache>
            </c:strRef>
          </c:cat>
          <c:val>
            <c:numRef>
              <c:f>pivotTable!$J$7:$J$12</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8D27-4C02-AC83-DA331AD9D6E1}"/>
            </c:ext>
          </c:extLst>
        </c:ser>
        <c:ser>
          <c:idx val="1"/>
          <c:order val="1"/>
          <c:tx>
            <c:strRef>
              <c:f>pivotTable!$K$5:$K$6</c:f>
              <c:strCache>
                <c:ptCount val="1"/>
                <c:pt idx="0">
                  <c:v>Male</c:v>
                </c:pt>
              </c:strCache>
            </c:strRef>
          </c:tx>
          <c:spPr>
            <a:solidFill>
              <a:schemeClr val="accent2"/>
            </a:solidFill>
            <a:ln>
              <a:noFill/>
            </a:ln>
            <a:effectLst/>
          </c:spPr>
          <c:invertIfNegative val="0"/>
          <c:cat>
            <c:strRef>
              <c:f>pivotTable!$I$7:$I$12</c:f>
              <c:strCache>
                <c:ptCount val="5"/>
                <c:pt idx="0">
                  <c:v>18-25</c:v>
                </c:pt>
                <c:pt idx="1">
                  <c:v>26-35</c:v>
                </c:pt>
                <c:pt idx="2">
                  <c:v>36-45</c:v>
                </c:pt>
                <c:pt idx="3">
                  <c:v>46-55</c:v>
                </c:pt>
                <c:pt idx="4">
                  <c:v>56 &lt;</c:v>
                </c:pt>
              </c:strCache>
            </c:strRef>
          </c:cat>
          <c:val>
            <c:numRef>
              <c:f>pivotTable!$K$7:$K$12</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FBEE-4CA5-9C99-275E0B6819DA}"/>
            </c:ext>
          </c:extLst>
        </c:ser>
        <c:dLbls>
          <c:showLegendKey val="0"/>
          <c:showVal val="0"/>
          <c:showCatName val="0"/>
          <c:showSerName val="0"/>
          <c:showPercent val="0"/>
          <c:showBubbleSize val="0"/>
        </c:dLbls>
        <c:gapWidth val="219"/>
        <c:overlap val="-27"/>
        <c:axId val="384986351"/>
        <c:axId val="379705535"/>
      </c:barChart>
      <c:catAx>
        <c:axId val="384986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79705535"/>
        <c:crosses val="autoZero"/>
        <c:auto val="1"/>
        <c:lblAlgn val="ctr"/>
        <c:lblOffset val="100"/>
        <c:noMultiLvlLbl val="0"/>
      </c:catAx>
      <c:valAx>
        <c:axId val="37970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84986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bar"/>
        <c:grouping val="stacked"/>
        <c:varyColors val="0"/>
        <c:ser>
          <c:idx val="0"/>
          <c:order val="0"/>
          <c:spPr>
            <a:solidFill>
              <a:schemeClr val="accent1"/>
            </a:solidFill>
            <a:ln>
              <a:noFill/>
            </a:ln>
            <a:effectLst/>
          </c:spPr>
          <c:invertIfNegative val="0"/>
          <c:val>
            <c:numRef>
              <c:f>pivotTable!$Q$14</c:f>
              <c:numCache>
                <c:formatCode>0%</c:formatCode>
                <c:ptCount val="1"/>
                <c:pt idx="0">
                  <c:v>0.46</c:v>
                </c:pt>
              </c:numCache>
            </c:numRef>
          </c:val>
          <c:extLst>
            <c:ext xmlns:c16="http://schemas.microsoft.com/office/drawing/2014/chart" uri="{C3380CC4-5D6E-409C-BE32-E72D297353CC}">
              <c16:uniqueId val="{00000000-FF17-4864-9E91-85BB7B67189B}"/>
            </c:ext>
          </c:extLst>
        </c:ser>
        <c:ser>
          <c:idx val="1"/>
          <c:order val="1"/>
          <c:spPr>
            <a:solidFill>
              <a:schemeClr val="accent2"/>
            </a:solidFill>
            <a:ln>
              <a:noFill/>
            </a:ln>
            <a:effectLst/>
          </c:spPr>
          <c:invertIfNegative val="0"/>
          <c:val>
            <c:numRef>
              <c:f>pivotTable!$R$14</c:f>
              <c:numCache>
                <c:formatCode>0%</c:formatCode>
                <c:ptCount val="1"/>
                <c:pt idx="0">
                  <c:v>0.54</c:v>
                </c:pt>
              </c:numCache>
            </c:numRef>
          </c:val>
          <c:extLst>
            <c:ext xmlns:c16="http://schemas.microsoft.com/office/drawing/2014/chart" uri="{C3380CC4-5D6E-409C-BE32-E72D297353CC}">
              <c16:uniqueId val="{00000001-FF17-4864-9E91-85BB7B67189B}"/>
            </c:ext>
          </c:extLst>
        </c:ser>
        <c:dLbls>
          <c:showLegendKey val="0"/>
          <c:showVal val="0"/>
          <c:showCatName val="0"/>
          <c:showSerName val="0"/>
          <c:showPercent val="0"/>
          <c:showBubbleSize val="0"/>
        </c:dLbls>
        <c:gapWidth val="150"/>
        <c:overlap val="100"/>
        <c:axId val="909271647"/>
        <c:axId val="909273087"/>
      </c:barChart>
      <c:catAx>
        <c:axId val="90927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9273087"/>
        <c:crosses val="autoZero"/>
        <c:auto val="1"/>
        <c:lblAlgn val="ctr"/>
        <c:lblOffset val="100"/>
        <c:noMultiLvlLbl val="0"/>
      </c:catAx>
      <c:valAx>
        <c:axId val="9092730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9271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table.xlsx]pivotTable!PivotTable3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tx1">
              <a:lumMod val="75000"/>
              <a:lumOff val="25000"/>
            </a:schemeClr>
          </a:solidFill>
          <a:ln>
            <a:solidFill>
              <a:srgbClr val="282828"/>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solidFill>
              <a:srgbClr val="282828"/>
            </a:solidFill>
          </a:ln>
          <a:effectLst>
            <a:outerShdw blurRad="57150" dist="19050" dir="5400000" algn="ctr" rotWithShape="0">
              <a:srgbClr val="000000">
                <a:alpha val="63000"/>
              </a:srgbClr>
            </a:outerShdw>
          </a:effectLst>
        </c:spPr>
      </c:pivotFmt>
      <c:pivotFmt>
        <c:idx val="10"/>
        <c:spPr>
          <a:solidFill>
            <a:schemeClr val="tx1">
              <a:lumMod val="75000"/>
              <a:lumOff val="25000"/>
            </a:schemeClr>
          </a:solidFill>
          <a:ln>
            <a:solidFill>
              <a:srgbClr val="282828"/>
            </a:solidFill>
          </a:ln>
          <a:effectLst>
            <a:outerShdw blurRad="57150" dist="19050" dir="5400000" algn="ctr" rotWithShape="0">
              <a:srgbClr val="000000">
                <a:alpha val="63000"/>
              </a:srgbClr>
            </a:outerShdw>
          </a:effectLst>
        </c:spPr>
      </c:pivotFmt>
      <c:pivotFmt>
        <c:idx val="11"/>
        <c:spPr>
          <a:solidFill>
            <a:srgbClr val="FFC000"/>
          </a:solidFill>
          <a:ln>
            <a:solidFill>
              <a:srgbClr val="282828"/>
            </a:solidFill>
          </a:ln>
          <a:effectLst>
            <a:outerShdw blurRad="57150" dist="19050" dir="5400000" algn="ctr" rotWithShape="0">
              <a:srgbClr val="000000">
                <a:alpha val="63000"/>
              </a:srgbClr>
            </a:outerShdw>
          </a:effectLst>
        </c:spPr>
      </c:pivotFmt>
    </c:pivotFmts>
    <c:plotArea>
      <c:layout/>
      <c:pieChart>
        <c:varyColors val="1"/>
        <c:ser>
          <c:idx val="0"/>
          <c:order val="0"/>
          <c:tx>
            <c:strRef>
              <c:f>pivotTable!$F$5</c:f>
              <c:strCache>
                <c:ptCount val="1"/>
                <c:pt idx="0">
                  <c:v>Total</c:v>
                </c:pt>
              </c:strCache>
            </c:strRef>
          </c:tx>
          <c:spPr>
            <a:solidFill>
              <a:schemeClr val="tx1">
                <a:lumMod val="75000"/>
                <a:lumOff val="25000"/>
              </a:schemeClr>
            </a:solidFill>
            <a:ln>
              <a:solidFill>
                <a:srgbClr val="282828"/>
              </a:solidFill>
            </a:ln>
          </c:spPr>
          <c:explosion val="7"/>
          <c:dPt>
            <c:idx val="0"/>
            <c:bubble3D val="0"/>
            <c:spPr>
              <a:solidFill>
                <a:schemeClr val="bg1"/>
              </a:solidFill>
              <a:ln>
                <a:solidFill>
                  <a:srgbClr val="282828"/>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EF-4685-BF09-518D8AA2C6AE}"/>
              </c:ext>
            </c:extLst>
          </c:dPt>
          <c:dPt>
            <c:idx val="1"/>
            <c:bubble3D val="0"/>
            <c:spPr>
              <a:solidFill>
                <a:schemeClr val="tx1">
                  <a:lumMod val="75000"/>
                  <a:lumOff val="25000"/>
                </a:schemeClr>
              </a:solidFill>
              <a:ln>
                <a:solidFill>
                  <a:srgbClr val="282828"/>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1EF-4685-BF09-518D8AA2C6AE}"/>
              </c:ext>
            </c:extLst>
          </c:dPt>
          <c:dPt>
            <c:idx val="2"/>
            <c:bubble3D val="0"/>
            <c:spPr>
              <a:solidFill>
                <a:srgbClr val="FFC000"/>
              </a:solidFill>
              <a:ln>
                <a:solidFill>
                  <a:srgbClr val="282828"/>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1EF-4685-BF09-518D8AA2C6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pivotTable!$E$6:$E$9</c:f>
              <c:strCache>
                <c:ptCount val="3"/>
                <c:pt idx="0">
                  <c:v>Contract</c:v>
                </c:pt>
                <c:pt idx="1">
                  <c:v>Full-Time</c:v>
                </c:pt>
                <c:pt idx="2">
                  <c:v>Part-Time</c:v>
                </c:pt>
              </c:strCache>
            </c:strRef>
          </c:cat>
          <c:val>
            <c:numRef>
              <c:f>pivotTable!$F$6:$F$9</c:f>
              <c:numCache>
                <c:formatCode>General</c:formatCode>
                <c:ptCount val="3"/>
                <c:pt idx="0">
                  <c:v>17</c:v>
                </c:pt>
                <c:pt idx="1">
                  <c:v>20</c:v>
                </c:pt>
                <c:pt idx="2">
                  <c:v>13</c:v>
                </c:pt>
              </c:numCache>
            </c:numRef>
          </c:val>
          <c:extLst>
            <c:ext xmlns:c16="http://schemas.microsoft.com/office/drawing/2014/chart" uri="{C3380CC4-5D6E-409C-BE32-E72D297353CC}">
              <c16:uniqueId val="{00000006-61EF-4685-BF09-518D8AA2C6A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table.xlsx]pivotTable!PivotTable4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65000"/>
              <a:lumOff val="35000"/>
            </a:schemeClr>
          </a:solidFill>
          <a:ln>
            <a:noFill/>
          </a:ln>
          <a:effectLst/>
        </c:spPr>
      </c:pivotFmt>
      <c:pivotFmt>
        <c:idx val="7"/>
        <c:spPr>
          <a:solidFill>
            <a:schemeClr val="tx1">
              <a:lumMod val="65000"/>
              <a:lumOff val="35000"/>
            </a:schemeClr>
          </a:solidFill>
          <a:ln>
            <a:noFill/>
          </a:ln>
          <a:effectLst/>
        </c:spPr>
      </c:pivotFmt>
      <c:pivotFmt>
        <c:idx val="8"/>
        <c:spPr>
          <a:solidFill>
            <a:schemeClr val="tx1">
              <a:lumMod val="65000"/>
              <a:lumOff val="35000"/>
            </a:schemeClr>
          </a:solidFill>
          <a:ln>
            <a:noFill/>
          </a:ln>
          <a:effectLst/>
        </c:spPr>
      </c:pivotFmt>
      <c:pivotFmt>
        <c:idx val="9"/>
        <c:spPr>
          <a:solidFill>
            <a:schemeClr val="tx1">
              <a:lumMod val="65000"/>
              <a:lumOff val="35000"/>
            </a:schemeClr>
          </a:solidFill>
          <a:ln>
            <a:noFill/>
          </a:ln>
          <a:effectLst/>
        </c:spPr>
      </c:pivotFmt>
      <c:pivotFmt>
        <c:idx val="10"/>
        <c:spPr>
          <a:solidFill>
            <a:schemeClr val="tx1">
              <a:lumMod val="65000"/>
              <a:lumOff val="35000"/>
            </a:schemeClr>
          </a:solidFill>
          <a:ln>
            <a:noFill/>
          </a:ln>
          <a:effectLst/>
        </c:spPr>
      </c:pivotFmt>
    </c:pivotFmts>
    <c:plotArea>
      <c:layout>
        <c:manualLayout>
          <c:layoutTarget val="inner"/>
          <c:xMode val="edge"/>
          <c:yMode val="edge"/>
          <c:x val="0.10947696870217506"/>
          <c:y val="0.16552780040425982"/>
          <c:w val="0.85368388780462268"/>
          <c:h val="0.68293158757454164"/>
        </c:manualLayout>
      </c:layout>
      <c:barChart>
        <c:barDir val="col"/>
        <c:grouping val="clustered"/>
        <c:varyColors val="0"/>
        <c:ser>
          <c:idx val="0"/>
          <c:order val="0"/>
          <c:tx>
            <c:strRef>
              <c:f>pivotTable!$J$5:$J$6</c:f>
              <c:strCache>
                <c:ptCount val="1"/>
                <c:pt idx="0">
                  <c:v>Female</c:v>
                </c:pt>
              </c:strCache>
            </c:strRef>
          </c:tx>
          <c:spPr>
            <a:solidFill>
              <a:srgbClr val="FFC000"/>
            </a:solidFill>
            <a:ln>
              <a:noFill/>
            </a:ln>
            <a:effectLst/>
          </c:spPr>
          <c:invertIfNegative val="0"/>
          <c:cat>
            <c:strRef>
              <c:f>pivotTable!$I$7:$I$12</c:f>
              <c:strCache>
                <c:ptCount val="5"/>
                <c:pt idx="0">
                  <c:v>18-25</c:v>
                </c:pt>
                <c:pt idx="1">
                  <c:v>26-35</c:v>
                </c:pt>
                <c:pt idx="2">
                  <c:v>36-45</c:v>
                </c:pt>
                <c:pt idx="3">
                  <c:v>46-55</c:v>
                </c:pt>
                <c:pt idx="4">
                  <c:v>56 &lt;</c:v>
                </c:pt>
              </c:strCache>
            </c:strRef>
          </c:cat>
          <c:val>
            <c:numRef>
              <c:f>pivotTable!$J$7:$J$12</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BFC5-492F-A6FB-3F9E56462E25}"/>
            </c:ext>
          </c:extLst>
        </c:ser>
        <c:ser>
          <c:idx val="1"/>
          <c:order val="1"/>
          <c:tx>
            <c:strRef>
              <c:f>pivotTable!$K$5:$K$6</c:f>
              <c:strCache>
                <c:ptCount val="1"/>
                <c:pt idx="0">
                  <c:v>Male</c:v>
                </c:pt>
              </c:strCache>
            </c:strRef>
          </c:tx>
          <c:spPr>
            <a:solidFill>
              <a:schemeClr val="tx1">
                <a:lumMod val="65000"/>
                <a:lumOff val="35000"/>
              </a:schemeClr>
            </a:solidFill>
            <a:ln>
              <a:noFill/>
            </a:ln>
            <a:effectLst/>
          </c:spPr>
          <c:invertIfNegative val="0"/>
          <c:cat>
            <c:strRef>
              <c:f>pivotTable!$I$7:$I$12</c:f>
              <c:strCache>
                <c:ptCount val="5"/>
                <c:pt idx="0">
                  <c:v>18-25</c:v>
                </c:pt>
                <c:pt idx="1">
                  <c:v>26-35</c:v>
                </c:pt>
                <c:pt idx="2">
                  <c:v>36-45</c:v>
                </c:pt>
                <c:pt idx="3">
                  <c:v>46-55</c:v>
                </c:pt>
                <c:pt idx="4">
                  <c:v>56 &lt;</c:v>
                </c:pt>
              </c:strCache>
            </c:strRef>
          </c:cat>
          <c:val>
            <c:numRef>
              <c:f>pivotTable!$K$7:$K$12</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3-BFC5-492F-A6FB-3F9E56462E25}"/>
            </c:ext>
          </c:extLst>
        </c:ser>
        <c:dLbls>
          <c:dLblPos val="outEnd"/>
          <c:showLegendKey val="0"/>
          <c:showVal val="0"/>
          <c:showCatName val="0"/>
          <c:showSerName val="0"/>
          <c:showPercent val="0"/>
          <c:showBubbleSize val="0"/>
        </c:dLbls>
        <c:gapWidth val="444"/>
        <c:overlap val="-90"/>
        <c:axId val="384986351"/>
        <c:axId val="379705535"/>
      </c:barChart>
      <c:catAx>
        <c:axId val="384986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blipFill>
                  <a:blip xmlns:r="http://schemas.openxmlformats.org/officeDocument/2006/relationships" r:embed="rId3"/>
                  <a:tile tx="0" ty="0" sx="100000" sy="100000" flip="none" algn="tl"/>
                </a:blipFill>
                <a:latin typeface="+mn-lt"/>
                <a:ea typeface="+mn-ea"/>
                <a:cs typeface="+mn-cs"/>
              </a:defRPr>
            </a:pPr>
            <a:endParaRPr lang="ar-EG"/>
          </a:p>
        </c:txPr>
        <c:crossAx val="379705535"/>
        <c:crosses val="autoZero"/>
        <c:auto val="1"/>
        <c:lblAlgn val="ctr"/>
        <c:lblOffset val="100"/>
        <c:noMultiLvlLbl val="0"/>
      </c:catAx>
      <c:valAx>
        <c:axId val="379705535"/>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ar-EG"/>
          </a:p>
        </c:txPr>
        <c:crossAx val="384986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blipFill>
            <a:blip xmlns:r="http://schemas.openxmlformats.org/officeDocument/2006/relationships" r:embed="rId3"/>
            <a:tile tx="0" ty="0" sx="100000" sy="100000" flip="none" algn="tl"/>
          </a:blip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pivotTable!$Q$14</c:f>
              <c:numCache>
                <c:formatCode>0%</c:formatCode>
                <c:ptCount val="1"/>
                <c:pt idx="0">
                  <c:v>0.46</c:v>
                </c:pt>
              </c:numCache>
            </c:numRef>
          </c:val>
          <c:extLst>
            <c:ext xmlns:c16="http://schemas.microsoft.com/office/drawing/2014/chart" uri="{C3380CC4-5D6E-409C-BE32-E72D297353CC}">
              <c16:uniqueId val="{00000000-1C62-414E-A435-6EDEFD48B7DD}"/>
            </c:ext>
          </c:extLst>
        </c:ser>
        <c:ser>
          <c:idx val="1"/>
          <c:order val="1"/>
          <c:spPr>
            <a:solidFill>
              <a:schemeClr val="accent2"/>
            </a:solidFill>
            <a:ln>
              <a:noFill/>
            </a:ln>
            <a:effectLst/>
          </c:spPr>
          <c:invertIfNegative val="0"/>
          <c:val>
            <c:numRef>
              <c:f>pivotTable!$R$14</c:f>
              <c:numCache>
                <c:formatCode>0%</c:formatCode>
                <c:ptCount val="1"/>
                <c:pt idx="0">
                  <c:v>0.54</c:v>
                </c:pt>
              </c:numCache>
            </c:numRef>
          </c:val>
          <c:extLst>
            <c:ext xmlns:c16="http://schemas.microsoft.com/office/drawing/2014/chart" uri="{C3380CC4-5D6E-409C-BE32-E72D297353CC}">
              <c16:uniqueId val="{00000001-1C62-414E-A435-6EDEFD48B7DD}"/>
            </c:ext>
          </c:extLst>
        </c:ser>
        <c:dLbls>
          <c:showLegendKey val="0"/>
          <c:showVal val="0"/>
          <c:showCatName val="0"/>
          <c:showSerName val="0"/>
          <c:showPercent val="0"/>
          <c:showBubbleSize val="0"/>
        </c:dLbls>
        <c:gapWidth val="150"/>
        <c:overlap val="100"/>
        <c:axId val="944171391"/>
        <c:axId val="944169471"/>
      </c:barChart>
      <c:catAx>
        <c:axId val="944171391"/>
        <c:scaling>
          <c:orientation val="minMax"/>
        </c:scaling>
        <c:delete val="1"/>
        <c:axPos val="l"/>
        <c:numFmt formatCode="General" sourceLinked="1"/>
        <c:majorTickMark val="none"/>
        <c:minorTickMark val="none"/>
        <c:tickLblPos val="nextTo"/>
        <c:crossAx val="944169471"/>
        <c:crosses val="autoZero"/>
        <c:auto val="1"/>
        <c:lblAlgn val="ctr"/>
        <c:lblOffset val="100"/>
        <c:noMultiLvlLbl val="0"/>
      </c:catAx>
      <c:valAx>
        <c:axId val="944169471"/>
        <c:scaling>
          <c:orientation val="minMax"/>
        </c:scaling>
        <c:delete val="1"/>
        <c:axPos val="b"/>
        <c:numFmt formatCode="0%" sourceLinked="1"/>
        <c:majorTickMark val="none"/>
        <c:minorTickMark val="none"/>
        <c:tickLblPos val="nextTo"/>
        <c:crossAx val="9441713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pivotTable!$Q$15</c:f>
              <c:numCache>
                <c:formatCode>0%</c:formatCode>
                <c:ptCount val="1"/>
                <c:pt idx="0">
                  <c:v>0.16</c:v>
                </c:pt>
              </c:numCache>
            </c:numRef>
          </c:val>
          <c:extLst>
            <c:ext xmlns:c16="http://schemas.microsoft.com/office/drawing/2014/chart" uri="{C3380CC4-5D6E-409C-BE32-E72D297353CC}">
              <c16:uniqueId val="{00000000-2773-4119-8B30-26E00F592BCB}"/>
            </c:ext>
          </c:extLst>
        </c:ser>
        <c:ser>
          <c:idx val="1"/>
          <c:order val="1"/>
          <c:spPr>
            <a:solidFill>
              <a:schemeClr val="accent2"/>
            </a:solidFill>
            <a:ln>
              <a:noFill/>
            </a:ln>
            <a:effectLst/>
          </c:spPr>
          <c:invertIfNegative val="0"/>
          <c:val>
            <c:numRef>
              <c:f>pivotTable!$R$15</c:f>
              <c:numCache>
                <c:formatCode>0%</c:formatCode>
                <c:ptCount val="1"/>
                <c:pt idx="0">
                  <c:v>0.84</c:v>
                </c:pt>
              </c:numCache>
            </c:numRef>
          </c:val>
          <c:extLst>
            <c:ext xmlns:c16="http://schemas.microsoft.com/office/drawing/2014/chart" uri="{C3380CC4-5D6E-409C-BE32-E72D297353CC}">
              <c16:uniqueId val="{00000001-2773-4119-8B30-26E00F592BCB}"/>
            </c:ext>
          </c:extLst>
        </c:ser>
        <c:dLbls>
          <c:showLegendKey val="0"/>
          <c:showVal val="0"/>
          <c:showCatName val="0"/>
          <c:showSerName val="0"/>
          <c:showPercent val="0"/>
          <c:showBubbleSize val="0"/>
        </c:dLbls>
        <c:gapWidth val="150"/>
        <c:overlap val="100"/>
        <c:axId val="994837071"/>
        <c:axId val="994841391"/>
      </c:barChart>
      <c:catAx>
        <c:axId val="994837071"/>
        <c:scaling>
          <c:orientation val="minMax"/>
        </c:scaling>
        <c:delete val="1"/>
        <c:axPos val="l"/>
        <c:numFmt formatCode="General" sourceLinked="1"/>
        <c:majorTickMark val="none"/>
        <c:minorTickMark val="none"/>
        <c:tickLblPos val="nextTo"/>
        <c:crossAx val="994841391"/>
        <c:crosses val="autoZero"/>
        <c:auto val="1"/>
        <c:lblAlgn val="ctr"/>
        <c:lblOffset val="100"/>
        <c:noMultiLvlLbl val="0"/>
      </c:catAx>
      <c:valAx>
        <c:axId val="994841391"/>
        <c:scaling>
          <c:orientation val="minMax"/>
        </c:scaling>
        <c:delete val="1"/>
        <c:axPos val="b"/>
        <c:numFmt formatCode="0%" sourceLinked="1"/>
        <c:majorTickMark val="none"/>
        <c:minorTickMark val="none"/>
        <c:tickLblPos val="nextTo"/>
        <c:crossAx val="9948370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pivotTable!$Q$16</c:f>
              <c:numCache>
                <c:formatCode>0%</c:formatCode>
                <c:ptCount val="1"/>
                <c:pt idx="0">
                  <c:v>0.38</c:v>
                </c:pt>
              </c:numCache>
            </c:numRef>
          </c:val>
          <c:extLst>
            <c:ext xmlns:c16="http://schemas.microsoft.com/office/drawing/2014/chart" uri="{C3380CC4-5D6E-409C-BE32-E72D297353CC}">
              <c16:uniqueId val="{00000000-1BA9-4061-A6D8-34E670B0B10A}"/>
            </c:ext>
          </c:extLst>
        </c:ser>
        <c:ser>
          <c:idx val="1"/>
          <c:order val="1"/>
          <c:spPr>
            <a:solidFill>
              <a:schemeClr val="accent2"/>
            </a:solidFill>
            <a:ln>
              <a:noFill/>
            </a:ln>
            <a:effectLst/>
          </c:spPr>
          <c:invertIfNegative val="0"/>
          <c:val>
            <c:numRef>
              <c:f>pivotTable!$R$16</c:f>
              <c:numCache>
                <c:formatCode>0%</c:formatCode>
                <c:ptCount val="1"/>
                <c:pt idx="0">
                  <c:v>0.62</c:v>
                </c:pt>
              </c:numCache>
            </c:numRef>
          </c:val>
          <c:extLst>
            <c:ext xmlns:c16="http://schemas.microsoft.com/office/drawing/2014/chart" uri="{C3380CC4-5D6E-409C-BE32-E72D297353CC}">
              <c16:uniqueId val="{00000001-1BA9-4061-A6D8-34E670B0B10A}"/>
            </c:ext>
          </c:extLst>
        </c:ser>
        <c:dLbls>
          <c:showLegendKey val="0"/>
          <c:showVal val="0"/>
          <c:showCatName val="0"/>
          <c:showSerName val="0"/>
          <c:showPercent val="0"/>
          <c:showBubbleSize val="0"/>
        </c:dLbls>
        <c:gapWidth val="150"/>
        <c:overlap val="100"/>
        <c:axId val="2134894591"/>
        <c:axId val="2134893151"/>
      </c:barChart>
      <c:catAx>
        <c:axId val="2134894591"/>
        <c:scaling>
          <c:orientation val="minMax"/>
        </c:scaling>
        <c:delete val="1"/>
        <c:axPos val="l"/>
        <c:numFmt formatCode="General" sourceLinked="1"/>
        <c:majorTickMark val="none"/>
        <c:minorTickMark val="none"/>
        <c:tickLblPos val="nextTo"/>
        <c:crossAx val="2134893151"/>
        <c:crosses val="autoZero"/>
        <c:auto val="1"/>
        <c:lblAlgn val="ctr"/>
        <c:lblOffset val="100"/>
        <c:noMultiLvlLbl val="0"/>
      </c:catAx>
      <c:valAx>
        <c:axId val="2134893151"/>
        <c:scaling>
          <c:orientation val="minMax"/>
        </c:scaling>
        <c:delete val="1"/>
        <c:axPos val="b"/>
        <c:numFmt formatCode="0%" sourceLinked="1"/>
        <c:majorTickMark val="none"/>
        <c:minorTickMark val="none"/>
        <c:tickLblPos val="nextTo"/>
        <c:crossAx val="21348945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81256661642337"/>
          <c:y val="0.17113096909087233"/>
          <c:w val="0.57645820403065917"/>
          <c:h val="0.6862598900000673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D6-4439-87DC-3913AE533A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D6-4439-87DC-3913AE533A2D}"/>
              </c:ext>
            </c:extLst>
          </c:dPt>
          <c:val>
            <c:numRef>
              <c:f>pivotTable!$L$21:$M$21</c:f>
              <c:numCache>
                <c:formatCode>0%</c:formatCode>
                <c:ptCount val="2"/>
                <c:pt idx="0">
                  <c:v>0.52</c:v>
                </c:pt>
                <c:pt idx="1">
                  <c:v>0.48</c:v>
                </c:pt>
              </c:numCache>
            </c:numRef>
          </c:val>
          <c:extLst>
            <c:ext xmlns:c16="http://schemas.microsoft.com/office/drawing/2014/chart" uri="{C3380CC4-5D6E-409C-BE32-E72D297353CC}">
              <c16:uniqueId val="{00000004-7ED6-4439-87DC-3913AE533A2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A2-4141-9B87-5DACDA8E5F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A2-4141-9B87-5DACDA8E5F1B}"/>
              </c:ext>
            </c:extLst>
          </c:dPt>
          <c:val>
            <c:numRef>
              <c:f>pivotTable!$L$20:$M$20</c:f>
              <c:numCache>
                <c:formatCode>0%</c:formatCode>
                <c:ptCount val="2"/>
                <c:pt idx="0">
                  <c:v>0.48</c:v>
                </c:pt>
                <c:pt idx="1">
                  <c:v>0.52</c:v>
                </c:pt>
              </c:numCache>
            </c:numRef>
          </c:val>
          <c:extLst>
            <c:ext xmlns:c16="http://schemas.microsoft.com/office/drawing/2014/chart" uri="{C3380CC4-5D6E-409C-BE32-E72D297353CC}">
              <c16:uniqueId val="{00000004-5AA2-4141-9B87-5DACDA8E5F1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782096584216728E-2"/>
          <c:y val="0.13157894736842105"/>
          <c:w val="0.87043580683156652"/>
          <c:h val="0.77192982456140347"/>
        </c:manualLayout>
      </c:layout>
      <c:barChart>
        <c:barDir val="col"/>
        <c:grouping val="clustered"/>
        <c:varyColors val="0"/>
        <c:ser>
          <c:idx val="0"/>
          <c:order val="0"/>
          <c:tx>
            <c:strRef>
              <c:f>pivotTable!$A$14</c:f>
              <c:strCache>
                <c:ptCount val="1"/>
                <c:pt idx="0">
                  <c:v>Analyst</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20000"/>
                        <a:lumOff val="80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pivotTable!$C$14</c:f>
              <c:numCache>
                <c:formatCode>_(* #,##0_);_(* \(#,##0\);_(* "-"??_);_(@_)</c:formatCode>
                <c:ptCount val="1"/>
                <c:pt idx="0">
                  <c:v>28</c:v>
                </c:pt>
              </c:numCache>
            </c:numRef>
          </c:val>
          <c:extLst>
            <c:ext xmlns:c16="http://schemas.microsoft.com/office/drawing/2014/chart" uri="{C3380CC4-5D6E-409C-BE32-E72D297353CC}">
              <c16:uniqueId val="{00000000-D25A-43A6-A51F-B00BF4EFBA48}"/>
            </c:ext>
          </c:extLst>
        </c:ser>
        <c:ser>
          <c:idx val="1"/>
          <c:order val="1"/>
          <c:tx>
            <c:strRef>
              <c:f>pivotTable!$A$15</c:f>
              <c:strCache>
                <c:ptCount val="1"/>
                <c:pt idx="0">
                  <c:v>Designer</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pivotTable!$C$15</c:f>
              <c:numCache>
                <c:formatCode>_(* #,##0_);_(* \(#,##0\);_(* "-"??_);_(@_)</c:formatCode>
                <c:ptCount val="1"/>
                <c:pt idx="0">
                  <c:v>110</c:v>
                </c:pt>
              </c:numCache>
            </c:numRef>
          </c:val>
          <c:extLst>
            <c:ext xmlns:c16="http://schemas.microsoft.com/office/drawing/2014/chart" uri="{C3380CC4-5D6E-409C-BE32-E72D297353CC}">
              <c16:uniqueId val="{00000001-D25A-43A6-A51F-B00BF4EFBA48}"/>
            </c:ext>
          </c:extLst>
        </c:ser>
        <c:ser>
          <c:idx val="2"/>
          <c:order val="2"/>
          <c:tx>
            <c:strRef>
              <c:f>pivotTable!$A$16</c:f>
              <c:strCache>
                <c:ptCount val="1"/>
                <c:pt idx="0">
                  <c:v>Developer</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pivotTable!$C$16</c:f>
              <c:numCache>
                <c:formatCode>_(* #,##0_);_(* \(#,##0\);_(* "-"??_);_(@_)</c:formatCode>
                <c:ptCount val="1"/>
                <c:pt idx="0">
                  <c:v>104</c:v>
                </c:pt>
              </c:numCache>
            </c:numRef>
          </c:val>
          <c:extLst>
            <c:ext xmlns:c16="http://schemas.microsoft.com/office/drawing/2014/chart" uri="{C3380CC4-5D6E-409C-BE32-E72D297353CC}">
              <c16:uniqueId val="{00000002-D25A-43A6-A51F-B00BF4EFBA48}"/>
            </c:ext>
          </c:extLst>
        </c:ser>
        <c:ser>
          <c:idx val="3"/>
          <c:order val="3"/>
          <c:tx>
            <c:strRef>
              <c:f>pivotTable!$A$17</c:f>
              <c:strCache>
                <c:ptCount val="1"/>
                <c:pt idx="0">
                  <c:v>HR Specialist</c:v>
                </c:pt>
              </c:strCache>
            </c:strRef>
          </c:tx>
          <c:spPr>
            <a:solidFill>
              <a:schemeClr val="tx2">
                <a:lumMod val="10000"/>
                <a:lumOff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10000"/>
                        <a:lumOff val="90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pivotTable!$C$17</c:f>
              <c:numCache>
                <c:formatCode>_(* #,##0_);_(* \(#,##0\);_(* "-"??_);_(@_)</c:formatCode>
                <c:ptCount val="1"/>
                <c:pt idx="0">
                  <c:v>123</c:v>
                </c:pt>
              </c:numCache>
            </c:numRef>
          </c:val>
          <c:extLst>
            <c:ext xmlns:c16="http://schemas.microsoft.com/office/drawing/2014/chart" uri="{C3380CC4-5D6E-409C-BE32-E72D297353CC}">
              <c16:uniqueId val="{00000003-D25A-43A6-A51F-B00BF4EFBA48}"/>
            </c:ext>
          </c:extLst>
        </c:ser>
        <c:ser>
          <c:idx val="4"/>
          <c:order val="4"/>
          <c:tx>
            <c:strRef>
              <c:f>pivotTable!$A$18</c:f>
              <c:strCache>
                <c:ptCount val="1"/>
                <c:pt idx="0">
                  <c:v>Manager</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pivotTable!$C$18</c:f>
              <c:numCache>
                <c:formatCode>_(* #,##0_);_(* \(#,##0\);_(* "-"??_);_(@_)</c:formatCode>
                <c:ptCount val="1"/>
                <c:pt idx="0">
                  <c:v>122</c:v>
                </c:pt>
              </c:numCache>
            </c:numRef>
          </c:val>
          <c:extLst>
            <c:ext xmlns:c16="http://schemas.microsoft.com/office/drawing/2014/chart" uri="{C3380CC4-5D6E-409C-BE32-E72D297353CC}">
              <c16:uniqueId val="{00000004-D25A-43A6-A51F-B00BF4EFBA48}"/>
            </c:ext>
          </c:extLst>
        </c:ser>
        <c:dLbls>
          <c:dLblPos val="outEnd"/>
          <c:showLegendKey val="0"/>
          <c:showVal val="1"/>
          <c:showCatName val="0"/>
          <c:showSerName val="0"/>
          <c:showPercent val="0"/>
          <c:showBubbleSize val="0"/>
        </c:dLbls>
        <c:gapWidth val="219"/>
        <c:overlap val="-27"/>
        <c:axId val="2127502351"/>
        <c:axId val="2127502831"/>
      </c:barChart>
      <c:catAx>
        <c:axId val="2127502351"/>
        <c:scaling>
          <c:orientation val="minMax"/>
        </c:scaling>
        <c:delete val="1"/>
        <c:axPos val="b"/>
        <c:numFmt formatCode="General" sourceLinked="1"/>
        <c:majorTickMark val="none"/>
        <c:minorTickMark val="none"/>
        <c:tickLblPos val="nextTo"/>
        <c:crossAx val="2127502831"/>
        <c:crosses val="autoZero"/>
        <c:auto val="1"/>
        <c:lblAlgn val="ctr"/>
        <c:lblOffset val="100"/>
        <c:noMultiLvlLbl val="0"/>
      </c:catAx>
      <c:valAx>
        <c:axId val="2127502831"/>
        <c:scaling>
          <c:orientation val="minMax"/>
        </c:scaling>
        <c:delete val="1"/>
        <c:axPos val="l"/>
        <c:majorGridlines>
          <c:spPr>
            <a:ln w="9525" cap="flat" cmpd="sng" algn="ctr">
              <a:solidFill>
                <a:schemeClr val="accent2">
                  <a:alpha val="25000"/>
                </a:schemeClr>
              </a:solidFill>
              <a:prstDash val="sysDash"/>
              <a:round/>
            </a:ln>
            <a:effectLst/>
          </c:spPr>
        </c:majorGridlines>
        <c:numFmt formatCode="_(* #,##0_);_(* \(#,##0\);_(* &quot;-&quot;??_);_(@_)" sourceLinked="1"/>
        <c:majorTickMark val="none"/>
        <c:minorTickMark val="none"/>
        <c:tickLblPos val="nextTo"/>
        <c:crossAx val="21275023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46045983052179"/>
          <c:y val="6.0606060606060608E-2"/>
          <c:w val="0.79064704306911626"/>
          <c:h val="0.79710140777857308"/>
        </c:manualLayout>
      </c:layout>
      <c:barChart>
        <c:barDir val="bar"/>
        <c:grouping val="clustered"/>
        <c:varyColors val="0"/>
        <c:ser>
          <c:idx val="0"/>
          <c:order val="0"/>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pivotTable!$Y$14:$Y$18</c:f>
              <c:strCache>
                <c:ptCount val="5"/>
                <c:pt idx="0">
                  <c:v>Central</c:v>
                </c:pt>
                <c:pt idx="1">
                  <c:v>East</c:v>
                </c:pt>
                <c:pt idx="2">
                  <c:v>North</c:v>
                </c:pt>
                <c:pt idx="3">
                  <c:v>South</c:v>
                </c:pt>
                <c:pt idx="4">
                  <c:v>West</c:v>
                </c:pt>
              </c:strCache>
            </c:strRef>
          </c:cat>
          <c:val>
            <c:numRef>
              <c:f>pivotTable!$Z$14:$Z$18</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C907-449C-BCCD-DD5EB5F3F559}"/>
            </c:ext>
          </c:extLst>
        </c:ser>
        <c:dLbls>
          <c:dLblPos val="outEnd"/>
          <c:showLegendKey val="0"/>
          <c:showVal val="1"/>
          <c:showCatName val="0"/>
          <c:showSerName val="0"/>
          <c:showPercent val="0"/>
          <c:showBubbleSize val="0"/>
        </c:dLbls>
        <c:gapWidth val="50"/>
        <c:overlap val="61"/>
        <c:axId val="222886624"/>
        <c:axId val="222887104"/>
      </c:barChart>
      <c:catAx>
        <c:axId val="22288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EG"/>
          </a:p>
        </c:txPr>
        <c:crossAx val="222887104"/>
        <c:crosses val="autoZero"/>
        <c:auto val="1"/>
        <c:lblAlgn val="ctr"/>
        <c:lblOffset val="100"/>
        <c:noMultiLvlLbl val="0"/>
      </c:catAx>
      <c:valAx>
        <c:axId val="222887104"/>
        <c:scaling>
          <c:orientation val="minMax"/>
        </c:scaling>
        <c:delete val="1"/>
        <c:axPos val="b"/>
        <c:majorGridlines>
          <c:spPr>
            <a:ln w="9525" cap="flat" cmpd="sng" algn="ctr">
              <a:solidFill>
                <a:schemeClr val="accent2">
                  <a:alpha val="25000"/>
                </a:schemeClr>
              </a:solidFill>
              <a:prstDash val="sysDash"/>
              <a:round/>
            </a:ln>
            <a:effectLst/>
          </c:spPr>
        </c:majorGridlines>
        <c:numFmt formatCode="General" sourceLinked="1"/>
        <c:majorTickMark val="none"/>
        <c:minorTickMark val="none"/>
        <c:tickLblPos val="nextTo"/>
        <c:crossAx val="222886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table.xlsx]pivotTable!PivotTable3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pivotTable!$F$5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93-4DF6-9F1C-31ADF7EC95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93-4DF6-9F1C-31ADF7EC95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93-4DF6-9F1C-31ADF7EC9528}"/>
              </c:ext>
            </c:extLst>
          </c:dPt>
          <c:cat>
            <c:strRef>
              <c:f>pivotTable!$E$6:$E$9</c:f>
              <c:strCache>
                <c:ptCount val="3"/>
                <c:pt idx="0">
                  <c:v>Contract</c:v>
                </c:pt>
                <c:pt idx="1">
                  <c:v>Full-Time</c:v>
                </c:pt>
                <c:pt idx="2">
                  <c:v>Part-Time</c:v>
                </c:pt>
              </c:strCache>
            </c:strRef>
          </c:cat>
          <c:val>
            <c:numRef>
              <c:f>pivotTable!$F$6:$F$9</c:f>
              <c:numCache>
                <c:formatCode>General</c:formatCode>
                <c:ptCount val="3"/>
                <c:pt idx="0">
                  <c:v>17</c:v>
                </c:pt>
                <c:pt idx="1">
                  <c:v>20</c:v>
                </c:pt>
                <c:pt idx="2">
                  <c:v>13</c:v>
                </c:pt>
              </c:numCache>
            </c:numRef>
          </c:val>
          <c:extLst>
            <c:ext xmlns:c16="http://schemas.microsoft.com/office/drawing/2014/chart" uri="{C3380CC4-5D6E-409C-BE32-E72D297353CC}">
              <c16:uniqueId val="{00000000-A2B2-4FCF-9FF4-9200E70A217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pivotTable!$Q$14</c:f>
              <c:numCache>
                <c:formatCode>0%</c:formatCode>
                <c:ptCount val="1"/>
                <c:pt idx="0">
                  <c:v>0.46</c:v>
                </c:pt>
              </c:numCache>
            </c:numRef>
          </c:val>
          <c:extLst>
            <c:ext xmlns:c16="http://schemas.microsoft.com/office/drawing/2014/chart" uri="{C3380CC4-5D6E-409C-BE32-E72D297353CC}">
              <c16:uniqueId val="{00000000-BE5C-4CEF-9A49-DE6DD89D5973}"/>
            </c:ext>
          </c:extLst>
        </c:ser>
        <c:ser>
          <c:idx val="1"/>
          <c:order val="1"/>
          <c:spPr>
            <a:solidFill>
              <a:schemeClr val="accent2"/>
            </a:solidFill>
            <a:ln>
              <a:noFill/>
            </a:ln>
            <a:effectLst/>
          </c:spPr>
          <c:invertIfNegative val="0"/>
          <c:val>
            <c:numRef>
              <c:f>pivotTable!$R$14</c:f>
              <c:numCache>
                <c:formatCode>0%</c:formatCode>
                <c:ptCount val="1"/>
                <c:pt idx="0">
                  <c:v>0.54</c:v>
                </c:pt>
              </c:numCache>
            </c:numRef>
          </c:val>
          <c:extLst>
            <c:ext xmlns:c16="http://schemas.microsoft.com/office/drawing/2014/chart" uri="{C3380CC4-5D6E-409C-BE32-E72D297353CC}">
              <c16:uniqueId val="{00000001-BE5C-4CEF-9A49-DE6DD89D5973}"/>
            </c:ext>
          </c:extLst>
        </c:ser>
        <c:dLbls>
          <c:showLegendKey val="0"/>
          <c:showVal val="0"/>
          <c:showCatName val="0"/>
          <c:showSerName val="0"/>
          <c:showPercent val="0"/>
          <c:showBubbleSize val="0"/>
        </c:dLbls>
        <c:gapWidth val="150"/>
        <c:overlap val="100"/>
        <c:axId val="944171391"/>
        <c:axId val="944169471"/>
      </c:barChart>
      <c:catAx>
        <c:axId val="944171391"/>
        <c:scaling>
          <c:orientation val="minMax"/>
        </c:scaling>
        <c:delete val="1"/>
        <c:axPos val="l"/>
        <c:numFmt formatCode="General" sourceLinked="1"/>
        <c:majorTickMark val="none"/>
        <c:minorTickMark val="none"/>
        <c:tickLblPos val="nextTo"/>
        <c:crossAx val="944169471"/>
        <c:crosses val="autoZero"/>
        <c:auto val="1"/>
        <c:lblAlgn val="ctr"/>
        <c:lblOffset val="100"/>
        <c:noMultiLvlLbl val="0"/>
      </c:catAx>
      <c:valAx>
        <c:axId val="94416947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44171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pivotTable!$Q$15</c:f>
              <c:numCache>
                <c:formatCode>0%</c:formatCode>
                <c:ptCount val="1"/>
                <c:pt idx="0">
                  <c:v>0.16</c:v>
                </c:pt>
              </c:numCache>
            </c:numRef>
          </c:val>
          <c:extLst>
            <c:ext xmlns:c16="http://schemas.microsoft.com/office/drawing/2014/chart" uri="{C3380CC4-5D6E-409C-BE32-E72D297353CC}">
              <c16:uniqueId val="{00000000-45A0-46F3-98B5-CD797AC4CEE7}"/>
            </c:ext>
          </c:extLst>
        </c:ser>
        <c:ser>
          <c:idx val="1"/>
          <c:order val="1"/>
          <c:spPr>
            <a:solidFill>
              <a:schemeClr val="accent2"/>
            </a:solidFill>
            <a:ln>
              <a:noFill/>
            </a:ln>
            <a:effectLst/>
          </c:spPr>
          <c:invertIfNegative val="0"/>
          <c:val>
            <c:numRef>
              <c:f>pivotTable!$R$15</c:f>
              <c:numCache>
                <c:formatCode>0%</c:formatCode>
                <c:ptCount val="1"/>
                <c:pt idx="0">
                  <c:v>0.84</c:v>
                </c:pt>
              </c:numCache>
            </c:numRef>
          </c:val>
          <c:extLst>
            <c:ext xmlns:c16="http://schemas.microsoft.com/office/drawing/2014/chart" uri="{C3380CC4-5D6E-409C-BE32-E72D297353CC}">
              <c16:uniqueId val="{00000001-45A0-46F3-98B5-CD797AC4CEE7}"/>
            </c:ext>
          </c:extLst>
        </c:ser>
        <c:dLbls>
          <c:showLegendKey val="0"/>
          <c:showVal val="0"/>
          <c:showCatName val="0"/>
          <c:showSerName val="0"/>
          <c:showPercent val="0"/>
          <c:showBubbleSize val="0"/>
        </c:dLbls>
        <c:gapWidth val="150"/>
        <c:overlap val="100"/>
        <c:axId val="994837071"/>
        <c:axId val="994841391"/>
      </c:barChart>
      <c:catAx>
        <c:axId val="994837071"/>
        <c:scaling>
          <c:orientation val="minMax"/>
        </c:scaling>
        <c:delete val="1"/>
        <c:axPos val="l"/>
        <c:numFmt formatCode="General" sourceLinked="1"/>
        <c:majorTickMark val="none"/>
        <c:minorTickMark val="none"/>
        <c:tickLblPos val="nextTo"/>
        <c:crossAx val="994841391"/>
        <c:crosses val="autoZero"/>
        <c:auto val="1"/>
        <c:lblAlgn val="ctr"/>
        <c:lblOffset val="100"/>
        <c:noMultiLvlLbl val="0"/>
      </c:catAx>
      <c:valAx>
        <c:axId val="99484139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94837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pivotTable!$Q$16</c:f>
              <c:numCache>
                <c:formatCode>0%</c:formatCode>
                <c:ptCount val="1"/>
                <c:pt idx="0">
                  <c:v>0.38</c:v>
                </c:pt>
              </c:numCache>
            </c:numRef>
          </c:val>
          <c:extLst>
            <c:ext xmlns:c16="http://schemas.microsoft.com/office/drawing/2014/chart" uri="{C3380CC4-5D6E-409C-BE32-E72D297353CC}">
              <c16:uniqueId val="{00000000-8BF9-482F-B389-E385A30AC1D0}"/>
            </c:ext>
          </c:extLst>
        </c:ser>
        <c:ser>
          <c:idx val="1"/>
          <c:order val="1"/>
          <c:spPr>
            <a:solidFill>
              <a:schemeClr val="accent2"/>
            </a:solidFill>
            <a:ln>
              <a:noFill/>
            </a:ln>
            <a:effectLst/>
          </c:spPr>
          <c:invertIfNegative val="0"/>
          <c:val>
            <c:numRef>
              <c:f>pivotTable!$R$16</c:f>
              <c:numCache>
                <c:formatCode>0%</c:formatCode>
                <c:ptCount val="1"/>
                <c:pt idx="0">
                  <c:v>0.62</c:v>
                </c:pt>
              </c:numCache>
            </c:numRef>
          </c:val>
          <c:extLst>
            <c:ext xmlns:c16="http://schemas.microsoft.com/office/drawing/2014/chart" uri="{C3380CC4-5D6E-409C-BE32-E72D297353CC}">
              <c16:uniqueId val="{00000001-8BF9-482F-B389-E385A30AC1D0}"/>
            </c:ext>
          </c:extLst>
        </c:ser>
        <c:dLbls>
          <c:showLegendKey val="0"/>
          <c:showVal val="0"/>
          <c:showCatName val="0"/>
          <c:showSerName val="0"/>
          <c:showPercent val="0"/>
          <c:showBubbleSize val="0"/>
        </c:dLbls>
        <c:gapWidth val="150"/>
        <c:overlap val="100"/>
        <c:axId val="2134894591"/>
        <c:axId val="2134893151"/>
      </c:barChart>
      <c:catAx>
        <c:axId val="2134894591"/>
        <c:scaling>
          <c:orientation val="minMax"/>
        </c:scaling>
        <c:delete val="1"/>
        <c:axPos val="l"/>
        <c:numFmt formatCode="General" sourceLinked="1"/>
        <c:majorTickMark val="none"/>
        <c:minorTickMark val="none"/>
        <c:tickLblPos val="nextTo"/>
        <c:crossAx val="2134893151"/>
        <c:crosses val="autoZero"/>
        <c:auto val="1"/>
        <c:lblAlgn val="ctr"/>
        <c:lblOffset val="100"/>
        <c:noMultiLvlLbl val="0"/>
      </c:catAx>
      <c:valAx>
        <c:axId val="213489315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134894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27-435F-A65E-19D7F52985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27-435F-A65E-19D7F5298543}"/>
              </c:ext>
            </c:extLst>
          </c:dPt>
          <c:val>
            <c:numRef>
              <c:f>pivotTable!$L$20:$M$20</c:f>
              <c:numCache>
                <c:formatCode>0%</c:formatCode>
                <c:ptCount val="2"/>
                <c:pt idx="0">
                  <c:v>0.48</c:v>
                </c:pt>
                <c:pt idx="1">
                  <c:v>0.52</c:v>
                </c:pt>
              </c:numCache>
            </c:numRef>
          </c:val>
          <c:extLst>
            <c:ext xmlns:c16="http://schemas.microsoft.com/office/drawing/2014/chart" uri="{C3380CC4-5D6E-409C-BE32-E72D297353CC}">
              <c16:uniqueId val="{00000000-7AB7-4408-9C3A-6282CB58FF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B0-4533-BA0E-BF8B4EF573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B0-4533-BA0E-BF8B4EF57369}"/>
              </c:ext>
            </c:extLst>
          </c:dPt>
          <c:val>
            <c:numRef>
              <c:f>pivotTable!$L$21:$M$21</c:f>
              <c:numCache>
                <c:formatCode>0%</c:formatCode>
                <c:ptCount val="2"/>
                <c:pt idx="0">
                  <c:v>0.52</c:v>
                </c:pt>
                <c:pt idx="1">
                  <c:v>0.48</c:v>
                </c:pt>
              </c:numCache>
            </c:numRef>
          </c:val>
          <c:extLst>
            <c:ext xmlns:c16="http://schemas.microsoft.com/office/drawing/2014/chart" uri="{C3380CC4-5D6E-409C-BE32-E72D297353CC}">
              <c16:uniqueId val="{00000000-9706-44E8-BD1B-9C15133D356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575678040244963"/>
          <c:y val="0.578703703703703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tx>
            <c:strRef>
              <c:f>pivotTable!$A$14</c:f>
              <c:strCache>
                <c:ptCount val="1"/>
                <c:pt idx="0">
                  <c:v>Analyst</c:v>
                </c:pt>
              </c:strCache>
            </c:strRef>
          </c:tx>
          <c:spPr>
            <a:solidFill>
              <a:schemeClr val="accent1"/>
            </a:solidFill>
            <a:ln>
              <a:noFill/>
            </a:ln>
            <a:effectLst/>
          </c:spPr>
          <c:invertIfNegative val="0"/>
          <c:val>
            <c:numRef>
              <c:f>pivotTable!$C$14</c:f>
              <c:numCache>
                <c:formatCode>_(* #,##0_);_(* \(#,##0\);_(* "-"??_);_(@_)</c:formatCode>
                <c:ptCount val="1"/>
                <c:pt idx="0">
                  <c:v>28</c:v>
                </c:pt>
              </c:numCache>
            </c:numRef>
          </c:val>
          <c:extLst>
            <c:ext xmlns:c16="http://schemas.microsoft.com/office/drawing/2014/chart" uri="{C3380CC4-5D6E-409C-BE32-E72D297353CC}">
              <c16:uniqueId val="{00000000-08E6-4435-8ECE-FC50581CF085}"/>
            </c:ext>
          </c:extLst>
        </c:ser>
        <c:ser>
          <c:idx val="1"/>
          <c:order val="1"/>
          <c:tx>
            <c:strRef>
              <c:f>pivotTable!$A$15</c:f>
              <c:strCache>
                <c:ptCount val="1"/>
                <c:pt idx="0">
                  <c:v>Designer</c:v>
                </c:pt>
              </c:strCache>
            </c:strRef>
          </c:tx>
          <c:spPr>
            <a:solidFill>
              <a:schemeClr val="accent2"/>
            </a:solidFill>
            <a:ln>
              <a:noFill/>
            </a:ln>
            <a:effectLst/>
          </c:spPr>
          <c:invertIfNegative val="0"/>
          <c:val>
            <c:numRef>
              <c:f>pivotTable!$C$15</c:f>
              <c:numCache>
                <c:formatCode>_(* #,##0_);_(* \(#,##0\);_(* "-"??_);_(@_)</c:formatCode>
                <c:ptCount val="1"/>
                <c:pt idx="0">
                  <c:v>110</c:v>
                </c:pt>
              </c:numCache>
            </c:numRef>
          </c:val>
          <c:extLst>
            <c:ext xmlns:c16="http://schemas.microsoft.com/office/drawing/2014/chart" uri="{C3380CC4-5D6E-409C-BE32-E72D297353CC}">
              <c16:uniqueId val="{00000001-08E6-4435-8ECE-FC50581CF085}"/>
            </c:ext>
          </c:extLst>
        </c:ser>
        <c:ser>
          <c:idx val="2"/>
          <c:order val="2"/>
          <c:tx>
            <c:strRef>
              <c:f>pivotTable!$A$16</c:f>
              <c:strCache>
                <c:ptCount val="1"/>
                <c:pt idx="0">
                  <c:v>Developer</c:v>
                </c:pt>
              </c:strCache>
            </c:strRef>
          </c:tx>
          <c:spPr>
            <a:solidFill>
              <a:schemeClr val="accent3"/>
            </a:solidFill>
            <a:ln>
              <a:noFill/>
            </a:ln>
            <a:effectLst/>
          </c:spPr>
          <c:invertIfNegative val="0"/>
          <c:val>
            <c:numRef>
              <c:f>pivotTable!$C$16</c:f>
              <c:numCache>
                <c:formatCode>_(* #,##0_);_(* \(#,##0\);_(* "-"??_);_(@_)</c:formatCode>
                <c:ptCount val="1"/>
                <c:pt idx="0">
                  <c:v>104</c:v>
                </c:pt>
              </c:numCache>
            </c:numRef>
          </c:val>
          <c:extLst>
            <c:ext xmlns:c16="http://schemas.microsoft.com/office/drawing/2014/chart" uri="{C3380CC4-5D6E-409C-BE32-E72D297353CC}">
              <c16:uniqueId val="{00000002-08E6-4435-8ECE-FC50581CF085}"/>
            </c:ext>
          </c:extLst>
        </c:ser>
        <c:ser>
          <c:idx val="3"/>
          <c:order val="3"/>
          <c:tx>
            <c:strRef>
              <c:f>pivotTable!$A$17</c:f>
              <c:strCache>
                <c:ptCount val="1"/>
                <c:pt idx="0">
                  <c:v>HR Specialist</c:v>
                </c:pt>
              </c:strCache>
            </c:strRef>
          </c:tx>
          <c:spPr>
            <a:solidFill>
              <a:schemeClr val="accent4"/>
            </a:solidFill>
            <a:ln>
              <a:noFill/>
            </a:ln>
            <a:effectLst/>
          </c:spPr>
          <c:invertIfNegative val="0"/>
          <c:val>
            <c:numRef>
              <c:f>pivotTable!$C$17</c:f>
              <c:numCache>
                <c:formatCode>_(* #,##0_);_(* \(#,##0\);_(* "-"??_);_(@_)</c:formatCode>
                <c:ptCount val="1"/>
                <c:pt idx="0">
                  <c:v>123</c:v>
                </c:pt>
              </c:numCache>
            </c:numRef>
          </c:val>
          <c:extLst>
            <c:ext xmlns:c16="http://schemas.microsoft.com/office/drawing/2014/chart" uri="{C3380CC4-5D6E-409C-BE32-E72D297353CC}">
              <c16:uniqueId val="{00000003-08E6-4435-8ECE-FC50581CF085}"/>
            </c:ext>
          </c:extLst>
        </c:ser>
        <c:ser>
          <c:idx val="4"/>
          <c:order val="4"/>
          <c:tx>
            <c:strRef>
              <c:f>pivotTable!$A$18</c:f>
              <c:strCache>
                <c:ptCount val="1"/>
                <c:pt idx="0">
                  <c:v>Manager</c:v>
                </c:pt>
              </c:strCache>
            </c:strRef>
          </c:tx>
          <c:spPr>
            <a:solidFill>
              <a:schemeClr val="accent5"/>
            </a:solidFill>
            <a:ln>
              <a:noFill/>
            </a:ln>
            <a:effectLst/>
          </c:spPr>
          <c:invertIfNegative val="0"/>
          <c:val>
            <c:numRef>
              <c:f>pivotTable!$C$18</c:f>
              <c:numCache>
                <c:formatCode>_(* #,##0_);_(* \(#,##0\);_(* "-"??_);_(@_)</c:formatCode>
                <c:ptCount val="1"/>
                <c:pt idx="0">
                  <c:v>122</c:v>
                </c:pt>
              </c:numCache>
            </c:numRef>
          </c:val>
          <c:extLst>
            <c:ext xmlns:c16="http://schemas.microsoft.com/office/drawing/2014/chart" uri="{C3380CC4-5D6E-409C-BE32-E72D297353CC}">
              <c16:uniqueId val="{00000004-08E6-4435-8ECE-FC50581CF085}"/>
            </c:ext>
          </c:extLst>
        </c:ser>
        <c:dLbls>
          <c:showLegendKey val="0"/>
          <c:showVal val="0"/>
          <c:showCatName val="0"/>
          <c:showSerName val="0"/>
          <c:showPercent val="0"/>
          <c:showBubbleSize val="0"/>
        </c:dLbls>
        <c:gapWidth val="219"/>
        <c:overlap val="-27"/>
        <c:axId val="2127502351"/>
        <c:axId val="2127502831"/>
      </c:barChart>
      <c:catAx>
        <c:axId val="212750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127502831"/>
        <c:crosses val="autoZero"/>
        <c:auto val="1"/>
        <c:lblAlgn val="ctr"/>
        <c:lblOffset val="100"/>
        <c:noMultiLvlLbl val="0"/>
      </c:catAx>
      <c:valAx>
        <c:axId val="2127502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12750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bar"/>
        <c:grouping val="clustered"/>
        <c:varyColors val="0"/>
        <c:ser>
          <c:idx val="0"/>
          <c:order val="0"/>
          <c:spPr>
            <a:solidFill>
              <a:schemeClr val="accent1"/>
            </a:solidFill>
            <a:ln>
              <a:noFill/>
            </a:ln>
            <a:effectLst/>
          </c:spPr>
          <c:invertIfNegative val="0"/>
          <c:cat>
            <c:strRef>
              <c:f>pivotTable!$Y$14:$Y$18</c:f>
              <c:strCache>
                <c:ptCount val="5"/>
                <c:pt idx="0">
                  <c:v>Central</c:v>
                </c:pt>
                <c:pt idx="1">
                  <c:v>East</c:v>
                </c:pt>
                <c:pt idx="2">
                  <c:v>North</c:v>
                </c:pt>
                <c:pt idx="3">
                  <c:v>South</c:v>
                </c:pt>
                <c:pt idx="4">
                  <c:v>West</c:v>
                </c:pt>
              </c:strCache>
            </c:strRef>
          </c:cat>
          <c:val>
            <c:numRef>
              <c:f>pivotTable!$Z$14:$Z$18</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326D-4428-8A82-5E465968D0AA}"/>
            </c:ext>
          </c:extLst>
        </c:ser>
        <c:dLbls>
          <c:showLegendKey val="0"/>
          <c:showVal val="0"/>
          <c:showCatName val="0"/>
          <c:showSerName val="0"/>
          <c:showPercent val="0"/>
          <c:showBubbleSize val="0"/>
        </c:dLbls>
        <c:gapWidth val="182"/>
        <c:axId val="222886624"/>
        <c:axId val="222887104"/>
      </c:barChart>
      <c:catAx>
        <c:axId val="22288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22887104"/>
        <c:crosses val="autoZero"/>
        <c:auto val="1"/>
        <c:lblAlgn val="ctr"/>
        <c:lblOffset val="100"/>
        <c:noMultiLvlLbl val="0"/>
      </c:catAx>
      <c:valAx>
        <c:axId val="22288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22886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7.png"/><Relationship Id="rId3" Type="http://schemas.openxmlformats.org/officeDocument/2006/relationships/chart" Target="../charts/chart12.xml"/><Relationship Id="rId7" Type="http://schemas.openxmlformats.org/officeDocument/2006/relationships/image" Target="../media/image3.png"/><Relationship Id="rId12" Type="http://schemas.openxmlformats.org/officeDocument/2006/relationships/chart" Target="../charts/chart17.xml"/><Relationship Id="rId2" Type="http://schemas.openxmlformats.org/officeDocument/2006/relationships/chart" Target="../charts/chart11.xml"/><Relationship Id="rId16"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chart" Target="../charts/chart15.xml"/><Relationship Id="rId11" Type="http://schemas.openxmlformats.org/officeDocument/2006/relationships/chart" Target="../charts/chart16.xml"/><Relationship Id="rId5" Type="http://schemas.openxmlformats.org/officeDocument/2006/relationships/chart" Target="../charts/chart14.xml"/><Relationship Id="rId15" Type="http://schemas.openxmlformats.org/officeDocument/2006/relationships/chart" Target="../charts/chart19.xml"/><Relationship Id="rId10" Type="http://schemas.openxmlformats.org/officeDocument/2006/relationships/image" Target="../media/image6.png"/><Relationship Id="rId4" Type="http://schemas.openxmlformats.org/officeDocument/2006/relationships/chart" Target="../charts/chart13.xml"/><Relationship Id="rId9" Type="http://schemas.openxmlformats.org/officeDocument/2006/relationships/image" Target="../media/image5.png"/><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628650</xdr:colOff>
      <xdr:row>23</xdr:row>
      <xdr:rowOff>34290</xdr:rowOff>
    </xdr:from>
    <xdr:to>
      <xdr:col>12</xdr:col>
      <xdr:colOff>849630</xdr:colOff>
      <xdr:row>38</xdr:row>
      <xdr:rowOff>148590</xdr:rowOff>
    </xdr:to>
    <xdr:graphicFrame macro="">
      <xdr:nvGraphicFramePr>
        <xdr:cNvPr id="2" name="Chart 1">
          <a:extLst>
            <a:ext uri="{FF2B5EF4-FFF2-40B4-BE49-F238E27FC236}">
              <a16:creationId xmlns:a16="http://schemas.microsoft.com/office/drawing/2014/main" id="{9019DA42-A731-05C0-37AC-5B5A801A9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23</xdr:row>
      <xdr:rowOff>137160</xdr:rowOff>
    </xdr:from>
    <xdr:to>
      <xdr:col>5</xdr:col>
      <xdr:colOff>1192530</xdr:colOff>
      <xdr:row>36</xdr:row>
      <xdr:rowOff>80010</xdr:rowOff>
    </xdr:to>
    <xdr:graphicFrame macro="">
      <xdr:nvGraphicFramePr>
        <xdr:cNvPr id="3" name="Chart 2">
          <a:extLst>
            <a:ext uri="{FF2B5EF4-FFF2-40B4-BE49-F238E27FC236}">
              <a16:creationId xmlns:a16="http://schemas.microsoft.com/office/drawing/2014/main" id="{B5A96941-2827-BD49-4BF1-03F2E2D46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480060</xdr:colOff>
      <xdr:row>37</xdr:row>
      <xdr:rowOff>144780</xdr:rowOff>
    </xdr:from>
    <xdr:ext cx="184731" cy="254557"/>
    <xdr:sp macro="" textlink="">
      <xdr:nvSpPr>
        <xdr:cNvPr id="7" name="TextBox 6">
          <a:extLst>
            <a:ext uri="{FF2B5EF4-FFF2-40B4-BE49-F238E27FC236}">
              <a16:creationId xmlns:a16="http://schemas.microsoft.com/office/drawing/2014/main" id="{5A97FB6B-9474-EA52-A426-9EFB684AF2FA}"/>
            </a:ext>
          </a:extLst>
        </xdr:cNvPr>
        <xdr:cNvSpPr txBox="1"/>
      </xdr:nvSpPr>
      <xdr:spPr>
        <a:xfrm>
          <a:off x="2788920" y="662940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EG" sz="1100"/>
        </a:p>
      </xdr:txBody>
    </xdr:sp>
    <xdr:clientData/>
  </xdr:oneCellAnchor>
  <xdr:twoCellAnchor>
    <xdr:from>
      <xdr:col>14</xdr:col>
      <xdr:colOff>0</xdr:colOff>
      <xdr:row>21</xdr:row>
      <xdr:rowOff>22860</xdr:rowOff>
    </xdr:from>
    <xdr:to>
      <xdr:col>15</xdr:col>
      <xdr:colOff>830580</xdr:colOff>
      <xdr:row>23</xdr:row>
      <xdr:rowOff>144780</xdr:rowOff>
    </xdr:to>
    <xdr:graphicFrame macro="">
      <xdr:nvGraphicFramePr>
        <xdr:cNvPr id="13" name="Chart 12">
          <a:extLst>
            <a:ext uri="{FF2B5EF4-FFF2-40B4-BE49-F238E27FC236}">
              <a16:creationId xmlns:a16="http://schemas.microsoft.com/office/drawing/2014/main" id="{9D4B9674-EE71-EC00-AF46-30ABF8278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28</xdr:row>
      <xdr:rowOff>129540</xdr:rowOff>
    </xdr:from>
    <xdr:to>
      <xdr:col>15</xdr:col>
      <xdr:colOff>868680</xdr:colOff>
      <xdr:row>31</xdr:row>
      <xdr:rowOff>76200</xdr:rowOff>
    </xdr:to>
    <xdr:graphicFrame macro="">
      <xdr:nvGraphicFramePr>
        <xdr:cNvPr id="14" name="Chart 13">
          <a:extLst>
            <a:ext uri="{FF2B5EF4-FFF2-40B4-BE49-F238E27FC236}">
              <a16:creationId xmlns:a16="http://schemas.microsoft.com/office/drawing/2014/main" id="{59EC4BC5-E95A-ED68-9D24-6D7F5848E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xdr:colOff>
      <xdr:row>36</xdr:row>
      <xdr:rowOff>76200</xdr:rowOff>
    </xdr:from>
    <xdr:to>
      <xdr:col>15</xdr:col>
      <xdr:colOff>838200</xdr:colOff>
      <xdr:row>39</xdr:row>
      <xdr:rowOff>22860</xdr:rowOff>
    </xdr:to>
    <xdr:graphicFrame macro="">
      <xdr:nvGraphicFramePr>
        <xdr:cNvPr id="15" name="Chart 14">
          <a:extLst>
            <a:ext uri="{FF2B5EF4-FFF2-40B4-BE49-F238E27FC236}">
              <a16:creationId xmlns:a16="http://schemas.microsoft.com/office/drawing/2014/main" id="{4454CF5D-519C-75EB-0E8F-CF12FF662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160020</xdr:colOff>
      <xdr:row>10</xdr:row>
      <xdr:rowOff>106680</xdr:rowOff>
    </xdr:from>
    <xdr:to>
      <xdr:col>12</xdr:col>
      <xdr:colOff>1143000</xdr:colOff>
      <xdr:row>18</xdr:row>
      <xdr:rowOff>83820</xdr:rowOff>
    </xdr:to>
    <xdr:graphicFrame macro="">
      <xdr:nvGraphicFramePr>
        <xdr:cNvPr id="16" name="Chart 15">
          <a:extLst>
            <a:ext uri="{FF2B5EF4-FFF2-40B4-BE49-F238E27FC236}">
              <a16:creationId xmlns:a16="http://schemas.microsoft.com/office/drawing/2014/main" id="{21767A03-99FF-5211-3DD8-0497071D1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464820</xdr:colOff>
      <xdr:row>4</xdr:row>
      <xdr:rowOff>38100</xdr:rowOff>
    </xdr:from>
    <xdr:to>
      <xdr:col>13</xdr:col>
      <xdr:colOff>60960</xdr:colOff>
      <xdr:row>12</xdr:row>
      <xdr:rowOff>15240</xdr:rowOff>
    </xdr:to>
    <xdr:graphicFrame macro="">
      <xdr:nvGraphicFramePr>
        <xdr:cNvPr id="17" name="Chart 16">
          <a:extLst>
            <a:ext uri="{FF2B5EF4-FFF2-40B4-BE49-F238E27FC236}">
              <a16:creationId xmlns:a16="http://schemas.microsoft.com/office/drawing/2014/main" id="{B9C8D63C-5883-FDBB-25A3-EA4FDAC22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27</xdr:col>
      <xdr:colOff>91440</xdr:colOff>
      <xdr:row>5</xdr:row>
      <xdr:rowOff>83820</xdr:rowOff>
    </xdr:from>
    <xdr:to>
      <xdr:col>29</xdr:col>
      <xdr:colOff>579120</xdr:colOff>
      <xdr:row>13</xdr:row>
      <xdr:rowOff>76199</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E91FAAEE-8F9A-DA42-FC20-86ECAA04D5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327100" y="960120"/>
              <a:ext cx="1828800" cy="139445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15240</xdr:rowOff>
    </xdr:from>
    <xdr:to>
      <xdr:col>3</xdr:col>
      <xdr:colOff>1120140</xdr:colOff>
      <xdr:row>38</xdr:row>
      <xdr:rowOff>129540</xdr:rowOff>
    </xdr:to>
    <xdr:graphicFrame macro="">
      <xdr:nvGraphicFramePr>
        <xdr:cNvPr id="19" name="Chart 18">
          <a:extLst>
            <a:ext uri="{FF2B5EF4-FFF2-40B4-BE49-F238E27FC236}">
              <a16:creationId xmlns:a16="http://schemas.microsoft.com/office/drawing/2014/main" id="{5C95E1B9-6AE9-D0EB-C7B4-61901DCDF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621030</xdr:colOff>
      <xdr:row>19</xdr:row>
      <xdr:rowOff>121920</xdr:rowOff>
    </xdr:from>
    <xdr:to>
      <xdr:col>27</xdr:col>
      <xdr:colOff>358140</xdr:colOff>
      <xdr:row>31</xdr:row>
      <xdr:rowOff>114300</xdr:rowOff>
    </xdr:to>
    <xdr:graphicFrame macro="">
      <xdr:nvGraphicFramePr>
        <xdr:cNvPr id="20" name="Chart 19">
          <a:extLst>
            <a:ext uri="{FF2B5EF4-FFF2-40B4-BE49-F238E27FC236}">
              <a16:creationId xmlns:a16="http://schemas.microsoft.com/office/drawing/2014/main" id="{BB40CE57-D925-AFD6-D4A0-65D378C94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32</xdr:col>
      <xdr:colOff>243840</xdr:colOff>
      <xdr:row>17</xdr:row>
      <xdr:rowOff>91440</xdr:rowOff>
    </xdr:from>
    <xdr:to>
      <xdr:col>32</xdr:col>
      <xdr:colOff>2072640</xdr:colOff>
      <xdr:row>31</xdr:row>
      <xdr:rowOff>104775</xdr:rowOff>
    </xdr:to>
    <mc:AlternateContent xmlns:mc="http://schemas.openxmlformats.org/markup-compatibility/2006">
      <mc:Choice xmlns:a14="http://schemas.microsoft.com/office/drawing/2010/main" Requires="a14">
        <xdr:graphicFrame macro="">
          <xdr:nvGraphicFramePr>
            <xdr:cNvPr id="21" name="Department">
              <a:extLst>
                <a:ext uri="{FF2B5EF4-FFF2-40B4-BE49-F238E27FC236}">
                  <a16:creationId xmlns:a16="http://schemas.microsoft.com/office/drawing/2014/main" id="{91BDF364-EB74-8217-EE7B-EB5FCA73CD3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0159960" y="307086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956310</xdr:colOff>
      <xdr:row>22</xdr:row>
      <xdr:rowOff>22860</xdr:rowOff>
    </xdr:from>
    <xdr:to>
      <xdr:col>21</xdr:col>
      <xdr:colOff>476250</xdr:colOff>
      <xdr:row>37</xdr:row>
      <xdr:rowOff>137160</xdr:rowOff>
    </xdr:to>
    <xdr:graphicFrame macro="">
      <xdr:nvGraphicFramePr>
        <xdr:cNvPr id="4" name="Chart 3">
          <a:extLst>
            <a:ext uri="{FF2B5EF4-FFF2-40B4-BE49-F238E27FC236}">
              <a16:creationId xmlns:a16="http://schemas.microsoft.com/office/drawing/2014/main" id="{98727DBA-C05A-E4DF-9398-7CAB55A12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502920</xdr:colOff>
      <xdr:row>1</xdr:row>
      <xdr:rowOff>83819</xdr:rowOff>
    </xdr:from>
    <xdr:to>
      <xdr:col>16</xdr:col>
      <xdr:colOff>304800</xdr:colOff>
      <xdr:row>35</xdr:row>
      <xdr:rowOff>167640</xdr:rowOff>
    </xdr:to>
    <xdr:sp macro="" textlink="">
      <xdr:nvSpPr>
        <xdr:cNvPr id="2" name="Rectangle: Rounded Corners 1">
          <a:extLst>
            <a:ext uri="{FF2B5EF4-FFF2-40B4-BE49-F238E27FC236}">
              <a16:creationId xmlns:a16="http://schemas.microsoft.com/office/drawing/2014/main" id="{03DA70B0-EF50-9C25-6835-07AB0468EED2}"/>
            </a:ext>
          </a:extLst>
        </xdr:cNvPr>
        <xdr:cNvSpPr/>
      </xdr:nvSpPr>
      <xdr:spPr>
        <a:xfrm>
          <a:off x="1173480" y="259079"/>
          <a:ext cx="9860280" cy="6042661"/>
        </a:xfrm>
        <a:prstGeom prst="roundRect">
          <a:avLst>
            <a:gd name="adj" fmla="val 1786"/>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14</xdr:col>
      <xdr:colOff>118110</xdr:colOff>
      <xdr:row>30</xdr:row>
      <xdr:rowOff>131527</xdr:rowOff>
    </xdr:from>
    <xdr:to>
      <xdr:col>16</xdr:col>
      <xdr:colOff>262890</xdr:colOff>
      <xdr:row>35</xdr:row>
      <xdr:rowOff>32467</xdr:rowOff>
    </xdr:to>
    <xdr:sp macro="" textlink="">
      <xdr:nvSpPr>
        <xdr:cNvPr id="3" name="Rectangle: Rounded Corners 2">
          <a:extLst>
            <a:ext uri="{FF2B5EF4-FFF2-40B4-BE49-F238E27FC236}">
              <a16:creationId xmlns:a16="http://schemas.microsoft.com/office/drawing/2014/main" id="{620446AB-8D2A-DA35-5E47-6441FC78134D}"/>
            </a:ext>
          </a:extLst>
        </xdr:cNvPr>
        <xdr:cNvSpPr/>
      </xdr:nvSpPr>
      <xdr:spPr>
        <a:xfrm>
          <a:off x="9505950" y="5389327"/>
          <a:ext cx="1485900" cy="77724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14</xdr:col>
      <xdr:colOff>220980</xdr:colOff>
      <xdr:row>30</xdr:row>
      <xdr:rowOff>116287</xdr:rowOff>
    </xdr:from>
    <xdr:to>
      <xdr:col>16</xdr:col>
      <xdr:colOff>335280</xdr:colOff>
      <xdr:row>32</xdr:row>
      <xdr:rowOff>78187</xdr:rowOff>
    </xdr:to>
    <xdr:sp macro="" textlink="">
      <xdr:nvSpPr>
        <xdr:cNvPr id="4" name="TextBox 3">
          <a:extLst>
            <a:ext uri="{FF2B5EF4-FFF2-40B4-BE49-F238E27FC236}">
              <a16:creationId xmlns:a16="http://schemas.microsoft.com/office/drawing/2014/main" id="{4FA1CF65-6FB2-641F-8AD6-6155F2E739B9}"/>
            </a:ext>
          </a:extLst>
        </xdr:cNvPr>
        <xdr:cNvSpPr txBox="1"/>
      </xdr:nvSpPr>
      <xdr:spPr>
        <a:xfrm>
          <a:off x="9608820" y="5374087"/>
          <a:ext cx="1455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l"/>
          <a:r>
            <a:rPr lang="en-US" sz="1200">
              <a:solidFill>
                <a:schemeClr val="bg1"/>
              </a:solidFill>
            </a:rPr>
            <a:t>Part time employees</a:t>
          </a:r>
          <a:endParaRPr lang="ar-EG" sz="1200">
            <a:solidFill>
              <a:schemeClr val="bg1"/>
            </a:solidFill>
          </a:endParaRPr>
        </a:p>
      </xdr:txBody>
    </xdr:sp>
    <xdr:clientData/>
  </xdr:twoCellAnchor>
  <xdr:twoCellAnchor>
    <xdr:from>
      <xdr:col>12</xdr:col>
      <xdr:colOff>317390</xdr:colOff>
      <xdr:row>22</xdr:row>
      <xdr:rowOff>7619</xdr:rowOff>
    </xdr:from>
    <xdr:to>
      <xdr:col>16</xdr:col>
      <xdr:colOff>164990</xdr:colOff>
      <xdr:row>23</xdr:row>
      <xdr:rowOff>144780</xdr:rowOff>
    </xdr:to>
    <xdr:sp macro="" textlink="">
      <xdr:nvSpPr>
        <xdr:cNvPr id="11" name="TextBox 10">
          <a:extLst>
            <a:ext uri="{FF2B5EF4-FFF2-40B4-BE49-F238E27FC236}">
              <a16:creationId xmlns:a16="http://schemas.microsoft.com/office/drawing/2014/main" id="{AB22428E-7981-403C-9587-8EEF1A60E2E1}"/>
            </a:ext>
          </a:extLst>
        </xdr:cNvPr>
        <xdr:cNvSpPr txBox="1"/>
      </xdr:nvSpPr>
      <xdr:spPr>
        <a:xfrm>
          <a:off x="8364110" y="3863339"/>
          <a:ext cx="252984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rgbClr val="FFC000"/>
              </a:solidFill>
              <a:effectLst/>
              <a:latin typeface="+mn-lt"/>
              <a:ea typeface="+mn-ea"/>
              <a:cs typeface="+mn-cs"/>
            </a:rPr>
            <a:t>Employment</a:t>
          </a:r>
          <a:r>
            <a:rPr lang="en-US" sz="1400" baseline="0">
              <a:solidFill>
                <a:srgbClr val="FFC000"/>
              </a:solidFill>
              <a:effectLst/>
              <a:latin typeface="+mn-lt"/>
              <a:ea typeface="+mn-ea"/>
              <a:cs typeface="+mn-cs"/>
            </a:rPr>
            <a:t> status BreakDown</a:t>
          </a:r>
          <a:endParaRPr lang="ar-EG" sz="1400">
            <a:solidFill>
              <a:srgbClr val="FFC000"/>
            </a:solidFill>
          </a:endParaRPr>
        </a:p>
      </xdr:txBody>
    </xdr:sp>
    <xdr:clientData/>
  </xdr:twoCellAnchor>
  <xdr:twoCellAnchor>
    <xdr:from>
      <xdr:col>14</xdr:col>
      <xdr:colOff>640080</xdr:colOff>
      <xdr:row>32</xdr:row>
      <xdr:rowOff>62947</xdr:rowOff>
    </xdr:from>
    <xdr:to>
      <xdr:col>15</xdr:col>
      <xdr:colOff>647700</xdr:colOff>
      <xdr:row>34</xdr:row>
      <xdr:rowOff>131527</xdr:rowOff>
    </xdr:to>
    <xdr:sp macro="" textlink="pivotTable!$F$16">
      <xdr:nvSpPr>
        <xdr:cNvPr id="12" name="TextBox 11">
          <a:extLst>
            <a:ext uri="{FF2B5EF4-FFF2-40B4-BE49-F238E27FC236}">
              <a16:creationId xmlns:a16="http://schemas.microsoft.com/office/drawing/2014/main" id="{FB235519-C3B9-4E37-9ED6-E33EDCBF7F2F}"/>
            </a:ext>
          </a:extLst>
        </xdr:cNvPr>
        <xdr:cNvSpPr txBox="1"/>
      </xdr:nvSpPr>
      <xdr:spPr>
        <a:xfrm>
          <a:off x="10027920" y="5671267"/>
          <a:ext cx="6781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l"/>
          <a:fld id="{7D4C1751-3532-4404-9BD0-96F378E160FD}" type="TxLink">
            <a:rPr lang="en-US" sz="2000" b="1" i="0" u="none" strike="noStrike">
              <a:solidFill>
                <a:schemeClr val="bg1"/>
              </a:solidFill>
              <a:latin typeface="Arial"/>
              <a:ea typeface="+mn-ea"/>
              <a:cs typeface="Arial"/>
            </a:rPr>
            <a:pPr marL="0" indent="0" algn="l"/>
            <a:t>13</a:t>
          </a:fld>
          <a:endParaRPr lang="ar-EG" sz="2000" b="1" i="0" u="none" strike="noStrike">
            <a:solidFill>
              <a:schemeClr val="bg1"/>
            </a:solidFill>
            <a:latin typeface="Arial"/>
            <a:ea typeface="+mn-ea"/>
            <a:cs typeface="Arial"/>
          </a:endParaRPr>
        </a:p>
      </xdr:txBody>
    </xdr:sp>
    <xdr:clientData/>
  </xdr:twoCellAnchor>
  <xdr:twoCellAnchor>
    <xdr:from>
      <xdr:col>11</xdr:col>
      <xdr:colOff>564211</xdr:colOff>
      <xdr:row>30</xdr:row>
      <xdr:rowOff>139147</xdr:rowOff>
    </xdr:from>
    <xdr:to>
      <xdr:col>14</xdr:col>
      <xdr:colOff>38100</xdr:colOff>
      <xdr:row>35</xdr:row>
      <xdr:rowOff>40087</xdr:rowOff>
    </xdr:to>
    <xdr:sp macro="" textlink="">
      <xdr:nvSpPr>
        <xdr:cNvPr id="13" name="Rectangle: Rounded Corners 12">
          <a:extLst>
            <a:ext uri="{FF2B5EF4-FFF2-40B4-BE49-F238E27FC236}">
              <a16:creationId xmlns:a16="http://schemas.microsoft.com/office/drawing/2014/main" id="{F7C28B47-D1DD-4805-90C7-040781C4F210}"/>
            </a:ext>
          </a:extLst>
        </xdr:cNvPr>
        <xdr:cNvSpPr/>
      </xdr:nvSpPr>
      <xdr:spPr>
        <a:xfrm>
          <a:off x="7940371" y="5396947"/>
          <a:ext cx="1485569" cy="77724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12</xdr:col>
      <xdr:colOff>381000</xdr:colOff>
      <xdr:row>32</xdr:row>
      <xdr:rowOff>62947</xdr:rowOff>
    </xdr:from>
    <xdr:to>
      <xdr:col>13</xdr:col>
      <xdr:colOff>388620</xdr:colOff>
      <xdr:row>34</xdr:row>
      <xdr:rowOff>131527</xdr:rowOff>
    </xdr:to>
    <xdr:sp macro="" textlink="pivotTable!$F$14">
      <xdr:nvSpPr>
        <xdr:cNvPr id="15" name="TextBox 14">
          <a:extLst>
            <a:ext uri="{FF2B5EF4-FFF2-40B4-BE49-F238E27FC236}">
              <a16:creationId xmlns:a16="http://schemas.microsoft.com/office/drawing/2014/main" id="{E2222507-E5AD-4C3D-A7BE-D5AF7FEADCD5}"/>
            </a:ext>
          </a:extLst>
        </xdr:cNvPr>
        <xdr:cNvSpPr txBox="1"/>
      </xdr:nvSpPr>
      <xdr:spPr>
        <a:xfrm>
          <a:off x="8427720" y="5671267"/>
          <a:ext cx="6781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l"/>
          <a:fld id="{225B2638-EA7D-4387-A460-4B0CAD1B5FE6}" type="TxLink">
            <a:rPr lang="en-US" sz="2000" b="1" i="0" u="none" strike="noStrike">
              <a:solidFill>
                <a:schemeClr val="bg1"/>
              </a:solidFill>
              <a:latin typeface="Arial"/>
              <a:ea typeface="+mn-ea"/>
              <a:cs typeface="Arial"/>
            </a:rPr>
            <a:pPr marL="0" indent="0" algn="l"/>
            <a:t>17</a:t>
          </a:fld>
          <a:endParaRPr lang="ar-EG" sz="2000" b="1" i="0" u="none" strike="noStrike">
            <a:solidFill>
              <a:schemeClr val="bg1"/>
            </a:solidFill>
            <a:latin typeface="Arial"/>
            <a:ea typeface="+mn-ea"/>
            <a:cs typeface="Arial"/>
          </a:endParaRPr>
        </a:p>
      </xdr:txBody>
    </xdr:sp>
    <xdr:clientData/>
  </xdr:twoCellAnchor>
  <xdr:twoCellAnchor>
    <xdr:from>
      <xdr:col>14</xdr:col>
      <xdr:colOff>118110</xdr:colOff>
      <xdr:row>25</xdr:row>
      <xdr:rowOff>85808</xdr:rowOff>
    </xdr:from>
    <xdr:to>
      <xdr:col>16</xdr:col>
      <xdr:colOff>262890</xdr:colOff>
      <xdr:row>29</xdr:row>
      <xdr:rowOff>162008</xdr:rowOff>
    </xdr:to>
    <xdr:sp macro="" textlink="">
      <xdr:nvSpPr>
        <xdr:cNvPr id="16" name="Rectangle: Rounded Corners 15">
          <a:extLst>
            <a:ext uri="{FF2B5EF4-FFF2-40B4-BE49-F238E27FC236}">
              <a16:creationId xmlns:a16="http://schemas.microsoft.com/office/drawing/2014/main" id="{3321C341-0CCD-4516-82ED-979B4F8B833B}"/>
            </a:ext>
          </a:extLst>
        </xdr:cNvPr>
        <xdr:cNvSpPr/>
      </xdr:nvSpPr>
      <xdr:spPr>
        <a:xfrm>
          <a:off x="9505950" y="4467308"/>
          <a:ext cx="1485900" cy="77724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14</xdr:col>
      <xdr:colOff>220980</xdr:colOff>
      <xdr:row>25</xdr:row>
      <xdr:rowOff>70568</xdr:rowOff>
    </xdr:from>
    <xdr:to>
      <xdr:col>16</xdr:col>
      <xdr:colOff>282062</xdr:colOff>
      <xdr:row>27</xdr:row>
      <xdr:rowOff>43163</xdr:rowOff>
    </xdr:to>
    <xdr:pic>
      <xdr:nvPicPr>
        <xdr:cNvPr id="17" name="Picture 16">
          <a:extLst>
            <a:ext uri="{FF2B5EF4-FFF2-40B4-BE49-F238E27FC236}">
              <a16:creationId xmlns:a16="http://schemas.microsoft.com/office/drawing/2014/main" id="{CF2B8731-C861-45EE-B060-D48F46E4000B}"/>
            </a:ext>
          </a:extLst>
        </xdr:cNvPr>
        <xdr:cNvPicPr>
          <a:picLocks noChangeAspect="1"/>
        </xdr:cNvPicPr>
      </xdr:nvPicPr>
      <xdr:blipFill>
        <a:blip xmlns:r="http://schemas.openxmlformats.org/officeDocument/2006/relationships" r:embed="rId1"/>
        <a:stretch>
          <a:fillRect/>
        </a:stretch>
      </xdr:blipFill>
      <xdr:spPr>
        <a:xfrm>
          <a:off x="9608820" y="4452068"/>
          <a:ext cx="1402202" cy="323115"/>
        </a:xfrm>
        <a:prstGeom prst="rect">
          <a:avLst/>
        </a:prstGeom>
      </xdr:spPr>
    </xdr:pic>
    <xdr:clientData/>
  </xdr:twoCellAnchor>
  <xdr:twoCellAnchor>
    <xdr:from>
      <xdr:col>14</xdr:col>
      <xdr:colOff>617220</xdr:colOff>
      <xdr:row>27</xdr:row>
      <xdr:rowOff>24847</xdr:rowOff>
    </xdr:from>
    <xdr:to>
      <xdr:col>15</xdr:col>
      <xdr:colOff>624840</xdr:colOff>
      <xdr:row>29</xdr:row>
      <xdr:rowOff>94753</xdr:rowOff>
    </xdr:to>
    <xdr:sp macro="" textlink="pivotTable!$F$15">
      <xdr:nvSpPr>
        <xdr:cNvPr id="18" name="TextBox 17">
          <a:extLst>
            <a:ext uri="{FF2B5EF4-FFF2-40B4-BE49-F238E27FC236}">
              <a16:creationId xmlns:a16="http://schemas.microsoft.com/office/drawing/2014/main" id="{D89ECF05-6000-43D6-82BF-2EC9FFD39153}"/>
            </a:ext>
          </a:extLst>
        </xdr:cNvPr>
        <xdr:cNvSpPr txBox="1"/>
      </xdr:nvSpPr>
      <xdr:spPr>
        <a:xfrm>
          <a:off x="10005060" y="4756867"/>
          <a:ext cx="678180" cy="42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l"/>
          <a:fld id="{EA1A5AE4-65E9-4D37-AAB9-3A6ED15863FE}" type="TxLink">
            <a:rPr lang="en-US" sz="2000" b="1" i="0" u="none" strike="noStrike">
              <a:solidFill>
                <a:schemeClr val="bg1"/>
              </a:solidFill>
              <a:latin typeface="Arial"/>
              <a:ea typeface="+mn-ea"/>
              <a:cs typeface="Arial"/>
            </a:rPr>
            <a:pPr marL="0" indent="0" algn="l"/>
            <a:t>20</a:t>
          </a:fld>
          <a:endParaRPr lang="ar-EG" sz="2000" b="1" i="0" u="none" strike="noStrike">
            <a:solidFill>
              <a:schemeClr val="bg1"/>
            </a:solidFill>
            <a:latin typeface="Arial"/>
            <a:ea typeface="+mn-ea"/>
            <a:cs typeface="Arial"/>
          </a:endParaRPr>
        </a:p>
      </xdr:txBody>
    </xdr:sp>
    <xdr:clientData/>
  </xdr:twoCellAnchor>
  <xdr:twoCellAnchor>
    <xdr:from>
      <xdr:col>11</xdr:col>
      <xdr:colOff>662940</xdr:colOff>
      <xdr:row>24</xdr:row>
      <xdr:rowOff>85808</xdr:rowOff>
    </xdr:from>
    <xdr:to>
      <xdr:col>13</xdr:col>
      <xdr:colOff>632460</xdr:colOff>
      <xdr:row>30</xdr:row>
      <xdr:rowOff>62948</xdr:rowOff>
    </xdr:to>
    <xdr:graphicFrame macro="">
      <xdr:nvGraphicFramePr>
        <xdr:cNvPr id="19" name="Chart 18">
          <a:extLst>
            <a:ext uri="{FF2B5EF4-FFF2-40B4-BE49-F238E27FC236}">
              <a16:creationId xmlns:a16="http://schemas.microsoft.com/office/drawing/2014/main" id="{AD531BF7-2AFE-4E18-A57B-3590BDB29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286910</xdr:colOff>
      <xdr:row>22</xdr:row>
      <xdr:rowOff>99059</xdr:rowOff>
    </xdr:from>
    <xdr:to>
      <xdr:col>12</xdr:col>
      <xdr:colOff>393590</xdr:colOff>
      <xdr:row>23</xdr:row>
      <xdr:rowOff>30479</xdr:rowOff>
    </xdr:to>
    <xdr:sp macro="" textlink="">
      <xdr:nvSpPr>
        <xdr:cNvPr id="20" name="Flowchart: Connector 19">
          <a:extLst>
            <a:ext uri="{FF2B5EF4-FFF2-40B4-BE49-F238E27FC236}">
              <a16:creationId xmlns:a16="http://schemas.microsoft.com/office/drawing/2014/main" id="{43F38988-C411-3C10-8655-75FD37D48CA1}"/>
            </a:ext>
          </a:extLst>
        </xdr:cNvPr>
        <xdr:cNvSpPr/>
      </xdr:nvSpPr>
      <xdr:spPr>
        <a:xfrm>
          <a:off x="8333630" y="3954779"/>
          <a:ext cx="106680" cy="106680"/>
        </a:xfrm>
        <a:prstGeom prst="flowChartConnector">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11</xdr:col>
      <xdr:colOff>655320</xdr:colOff>
      <xdr:row>30</xdr:row>
      <xdr:rowOff>131527</xdr:rowOff>
    </xdr:from>
    <xdr:to>
      <xdr:col>14</xdr:col>
      <xdr:colOff>99060</xdr:colOff>
      <xdr:row>32</xdr:row>
      <xdr:rowOff>94753</xdr:rowOff>
    </xdr:to>
    <xdr:sp macro="" textlink="">
      <xdr:nvSpPr>
        <xdr:cNvPr id="22" name="TextBox 21">
          <a:extLst>
            <a:ext uri="{FF2B5EF4-FFF2-40B4-BE49-F238E27FC236}">
              <a16:creationId xmlns:a16="http://schemas.microsoft.com/office/drawing/2014/main" id="{B93D7812-9DE8-4872-896A-F0D5B58CED8E}"/>
            </a:ext>
          </a:extLst>
        </xdr:cNvPr>
        <xdr:cNvSpPr txBox="1"/>
      </xdr:nvSpPr>
      <xdr:spPr>
        <a:xfrm>
          <a:off x="8031480" y="5389327"/>
          <a:ext cx="1455420" cy="313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l"/>
          <a:r>
            <a:rPr lang="en-US" sz="1200">
              <a:solidFill>
                <a:schemeClr val="bg1"/>
              </a:solidFill>
            </a:rPr>
            <a:t>Contract</a:t>
          </a:r>
          <a:r>
            <a:rPr lang="en-US" sz="1200" baseline="0">
              <a:solidFill>
                <a:schemeClr val="bg1"/>
              </a:solidFill>
            </a:rPr>
            <a:t> </a:t>
          </a:r>
          <a:r>
            <a:rPr lang="en-US" sz="1200">
              <a:solidFill>
                <a:schemeClr val="bg1"/>
              </a:solidFill>
            </a:rPr>
            <a:t>employees</a:t>
          </a:r>
          <a:endParaRPr lang="ar-EG" sz="1200">
            <a:solidFill>
              <a:schemeClr val="bg1"/>
            </a:solidFill>
          </a:endParaRPr>
        </a:p>
      </xdr:txBody>
    </xdr:sp>
    <xdr:clientData/>
  </xdr:twoCellAnchor>
  <xdr:twoCellAnchor>
    <xdr:from>
      <xdr:col>11</xdr:col>
      <xdr:colOff>594360</xdr:colOff>
      <xdr:row>31</xdr:row>
      <xdr:rowOff>40087</xdr:rowOff>
    </xdr:from>
    <xdr:to>
      <xdr:col>12</xdr:col>
      <xdr:colOff>30480</xdr:colOff>
      <xdr:row>31</xdr:row>
      <xdr:rowOff>146767</xdr:rowOff>
    </xdr:to>
    <xdr:sp macro="" textlink="">
      <xdr:nvSpPr>
        <xdr:cNvPr id="26" name="Flowchart: Connector 25">
          <a:extLst>
            <a:ext uri="{FF2B5EF4-FFF2-40B4-BE49-F238E27FC236}">
              <a16:creationId xmlns:a16="http://schemas.microsoft.com/office/drawing/2014/main" id="{441D9B1F-F378-481A-9C46-D966C750E77A}"/>
            </a:ext>
          </a:extLst>
        </xdr:cNvPr>
        <xdr:cNvSpPr/>
      </xdr:nvSpPr>
      <xdr:spPr>
        <a:xfrm>
          <a:off x="7970520" y="5473147"/>
          <a:ext cx="106680" cy="10668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14</xdr:col>
      <xdr:colOff>182880</xdr:colOff>
      <xdr:row>25</xdr:row>
      <xdr:rowOff>154387</xdr:rowOff>
    </xdr:from>
    <xdr:to>
      <xdr:col>14</xdr:col>
      <xdr:colOff>289560</xdr:colOff>
      <xdr:row>26</xdr:row>
      <xdr:rowOff>85807</xdr:rowOff>
    </xdr:to>
    <xdr:sp macro="" textlink="">
      <xdr:nvSpPr>
        <xdr:cNvPr id="27" name="Flowchart: Connector 26">
          <a:extLst>
            <a:ext uri="{FF2B5EF4-FFF2-40B4-BE49-F238E27FC236}">
              <a16:creationId xmlns:a16="http://schemas.microsoft.com/office/drawing/2014/main" id="{FC25F4CE-9D53-4687-A046-306B21077A05}"/>
            </a:ext>
          </a:extLst>
        </xdr:cNvPr>
        <xdr:cNvSpPr/>
      </xdr:nvSpPr>
      <xdr:spPr>
        <a:xfrm>
          <a:off x="9570720" y="4535887"/>
          <a:ext cx="106680" cy="106680"/>
        </a:xfrm>
        <a:prstGeom prst="flowChartConnector">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14</xdr:col>
      <xdr:colOff>175260</xdr:colOff>
      <xdr:row>31</xdr:row>
      <xdr:rowOff>24847</xdr:rowOff>
    </xdr:from>
    <xdr:to>
      <xdr:col>14</xdr:col>
      <xdr:colOff>281940</xdr:colOff>
      <xdr:row>31</xdr:row>
      <xdr:rowOff>131527</xdr:rowOff>
    </xdr:to>
    <xdr:sp macro="" textlink="">
      <xdr:nvSpPr>
        <xdr:cNvPr id="28" name="Flowchart: Connector 27">
          <a:extLst>
            <a:ext uri="{FF2B5EF4-FFF2-40B4-BE49-F238E27FC236}">
              <a16:creationId xmlns:a16="http://schemas.microsoft.com/office/drawing/2014/main" id="{07602DE7-E726-4302-B5CB-C2B3DF063252}"/>
            </a:ext>
          </a:extLst>
        </xdr:cNvPr>
        <xdr:cNvSpPr/>
      </xdr:nvSpPr>
      <xdr:spPr>
        <a:xfrm>
          <a:off x="9563100" y="5457907"/>
          <a:ext cx="106680" cy="106680"/>
        </a:xfrm>
        <a:prstGeom prst="flowChartConnector">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8</xdr:col>
      <xdr:colOff>419100</xdr:colOff>
      <xdr:row>20</xdr:row>
      <xdr:rowOff>139148</xdr:rowOff>
    </xdr:from>
    <xdr:to>
      <xdr:col>11</xdr:col>
      <xdr:colOff>457200</xdr:colOff>
      <xdr:row>35</xdr:row>
      <xdr:rowOff>102372</xdr:rowOff>
    </xdr:to>
    <xdr:sp macro="" textlink="">
      <xdr:nvSpPr>
        <xdr:cNvPr id="29" name="Rectangle: Rounded Corners 28">
          <a:extLst>
            <a:ext uri="{FF2B5EF4-FFF2-40B4-BE49-F238E27FC236}">
              <a16:creationId xmlns:a16="http://schemas.microsoft.com/office/drawing/2014/main" id="{C8E56F4F-E74F-4019-8F57-BBFB827BD638}"/>
            </a:ext>
          </a:extLst>
        </xdr:cNvPr>
        <xdr:cNvSpPr/>
      </xdr:nvSpPr>
      <xdr:spPr>
        <a:xfrm>
          <a:off x="5783580" y="3644348"/>
          <a:ext cx="2049780" cy="25921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8</xdr:col>
      <xdr:colOff>510540</xdr:colOff>
      <xdr:row>23</xdr:row>
      <xdr:rowOff>109993</xdr:rowOff>
    </xdr:from>
    <xdr:to>
      <xdr:col>9</xdr:col>
      <xdr:colOff>617220</xdr:colOff>
      <xdr:row>25</xdr:row>
      <xdr:rowOff>70568</xdr:rowOff>
    </xdr:to>
    <xdr:sp macro="" textlink="">
      <xdr:nvSpPr>
        <xdr:cNvPr id="34" name="TextBox 33">
          <a:extLst>
            <a:ext uri="{FF2B5EF4-FFF2-40B4-BE49-F238E27FC236}">
              <a16:creationId xmlns:a16="http://schemas.microsoft.com/office/drawing/2014/main" id="{D24105DE-4E6F-85FA-7B92-C8C959F62724}"/>
            </a:ext>
          </a:extLst>
        </xdr:cNvPr>
        <xdr:cNvSpPr txBox="1"/>
      </xdr:nvSpPr>
      <xdr:spPr>
        <a:xfrm>
          <a:off x="5875020" y="4140973"/>
          <a:ext cx="777240" cy="311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Analyst</a:t>
          </a:r>
        </a:p>
      </xdr:txBody>
    </xdr:sp>
    <xdr:clientData/>
  </xdr:twoCellAnchor>
  <xdr:twoCellAnchor>
    <xdr:from>
      <xdr:col>8</xdr:col>
      <xdr:colOff>510540</xdr:colOff>
      <xdr:row>25</xdr:row>
      <xdr:rowOff>102373</xdr:rowOff>
    </xdr:from>
    <xdr:to>
      <xdr:col>10</xdr:col>
      <xdr:colOff>106680</xdr:colOff>
      <xdr:row>27</xdr:row>
      <xdr:rowOff>62947</xdr:rowOff>
    </xdr:to>
    <xdr:sp macro="" textlink="">
      <xdr:nvSpPr>
        <xdr:cNvPr id="35" name="TextBox 34">
          <a:extLst>
            <a:ext uri="{FF2B5EF4-FFF2-40B4-BE49-F238E27FC236}">
              <a16:creationId xmlns:a16="http://schemas.microsoft.com/office/drawing/2014/main" id="{0E799769-FE0D-435B-827D-05849A05D7F0}"/>
            </a:ext>
          </a:extLst>
        </xdr:cNvPr>
        <xdr:cNvSpPr txBox="1"/>
      </xdr:nvSpPr>
      <xdr:spPr>
        <a:xfrm>
          <a:off x="5875020" y="4483873"/>
          <a:ext cx="937260" cy="311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Designer</a:t>
          </a:r>
        </a:p>
      </xdr:txBody>
    </xdr:sp>
    <xdr:clientData/>
  </xdr:twoCellAnchor>
  <xdr:twoCellAnchor>
    <xdr:from>
      <xdr:col>8</xdr:col>
      <xdr:colOff>510540</xdr:colOff>
      <xdr:row>27</xdr:row>
      <xdr:rowOff>109992</xdr:rowOff>
    </xdr:from>
    <xdr:to>
      <xdr:col>10</xdr:col>
      <xdr:colOff>182880</xdr:colOff>
      <xdr:row>29</xdr:row>
      <xdr:rowOff>70568</xdr:rowOff>
    </xdr:to>
    <xdr:sp macro="" textlink="">
      <xdr:nvSpPr>
        <xdr:cNvPr id="36" name="TextBox 35">
          <a:extLst>
            <a:ext uri="{FF2B5EF4-FFF2-40B4-BE49-F238E27FC236}">
              <a16:creationId xmlns:a16="http://schemas.microsoft.com/office/drawing/2014/main" id="{7F4B29D1-E4BE-4326-97E5-4E7FA18E6F54}"/>
            </a:ext>
          </a:extLst>
        </xdr:cNvPr>
        <xdr:cNvSpPr txBox="1"/>
      </xdr:nvSpPr>
      <xdr:spPr>
        <a:xfrm>
          <a:off x="5875020" y="4842012"/>
          <a:ext cx="1013460" cy="31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latin typeface="+mn-lt"/>
              <a:ea typeface="+mn-ea"/>
              <a:cs typeface="+mn-cs"/>
            </a:rPr>
            <a:t>Devevolper</a:t>
          </a:r>
        </a:p>
      </xdr:txBody>
    </xdr:sp>
    <xdr:clientData/>
  </xdr:twoCellAnchor>
  <xdr:twoCellAnchor>
    <xdr:from>
      <xdr:col>8</xdr:col>
      <xdr:colOff>510540</xdr:colOff>
      <xdr:row>29</xdr:row>
      <xdr:rowOff>62948</xdr:rowOff>
    </xdr:from>
    <xdr:to>
      <xdr:col>10</xdr:col>
      <xdr:colOff>350520</xdr:colOff>
      <xdr:row>31</xdr:row>
      <xdr:rowOff>24847</xdr:rowOff>
    </xdr:to>
    <xdr:sp macro="" textlink="">
      <xdr:nvSpPr>
        <xdr:cNvPr id="37" name="TextBox 36">
          <a:extLst>
            <a:ext uri="{FF2B5EF4-FFF2-40B4-BE49-F238E27FC236}">
              <a16:creationId xmlns:a16="http://schemas.microsoft.com/office/drawing/2014/main" id="{78C579DD-00A7-4345-87B7-E87278131814}"/>
            </a:ext>
          </a:extLst>
        </xdr:cNvPr>
        <xdr:cNvSpPr txBox="1"/>
      </xdr:nvSpPr>
      <xdr:spPr>
        <a:xfrm>
          <a:off x="5875020" y="5145488"/>
          <a:ext cx="118110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HR Specialist</a:t>
          </a:r>
        </a:p>
      </xdr:txBody>
    </xdr:sp>
    <xdr:clientData/>
  </xdr:twoCellAnchor>
  <xdr:twoCellAnchor>
    <xdr:from>
      <xdr:col>8</xdr:col>
      <xdr:colOff>510540</xdr:colOff>
      <xdr:row>31</xdr:row>
      <xdr:rowOff>40087</xdr:rowOff>
    </xdr:from>
    <xdr:to>
      <xdr:col>10</xdr:col>
      <xdr:colOff>106680</xdr:colOff>
      <xdr:row>33</xdr:row>
      <xdr:rowOff>1988</xdr:rowOff>
    </xdr:to>
    <xdr:sp macro="" textlink="">
      <xdr:nvSpPr>
        <xdr:cNvPr id="38" name="TextBox 37">
          <a:extLst>
            <a:ext uri="{FF2B5EF4-FFF2-40B4-BE49-F238E27FC236}">
              <a16:creationId xmlns:a16="http://schemas.microsoft.com/office/drawing/2014/main" id="{96820242-DFD5-4EEF-A6A5-AF02F8EBFDD5}"/>
            </a:ext>
          </a:extLst>
        </xdr:cNvPr>
        <xdr:cNvSpPr txBox="1"/>
      </xdr:nvSpPr>
      <xdr:spPr>
        <a:xfrm>
          <a:off x="5875020" y="5473147"/>
          <a:ext cx="93726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Manager</a:t>
          </a:r>
        </a:p>
      </xdr:txBody>
    </xdr:sp>
    <xdr:clientData/>
  </xdr:twoCellAnchor>
  <xdr:twoCellAnchor>
    <xdr:from>
      <xdr:col>8</xdr:col>
      <xdr:colOff>510540</xdr:colOff>
      <xdr:row>33</xdr:row>
      <xdr:rowOff>24848</xdr:rowOff>
    </xdr:from>
    <xdr:to>
      <xdr:col>10</xdr:col>
      <xdr:colOff>106680</xdr:colOff>
      <xdr:row>34</xdr:row>
      <xdr:rowOff>162007</xdr:rowOff>
    </xdr:to>
    <xdr:sp macro="" textlink="">
      <xdr:nvSpPr>
        <xdr:cNvPr id="39" name="TextBox 38">
          <a:extLst>
            <a:ext uri="{FF2B5EF4-FFF2-40B4-BE49-F238E27FC236}">
              <a16:creationId xmlns:a16="http://schemas.microsoft.com/office/drawing/2014/main" id="{A3E686FC-F0FA-423C-B72B-FCBC630A0261}"/>
            </a:ext>
          </a:extLst>
        </xdr:cNvPr>
        <xdr:cNvSpPr txBox="1"/>
      </xdr:nvSpPr>
      <xdr:spPr>
        <a:xfrm>
          <a:off x="5875020" y="5808428"/>
          <a:ext cx="93726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Total</a:t>
          </a:r>
        </a:p>
      </xdr:txBody>
    </xdr:sp>
    <xdr:clientData/>
  </xdr:twoCellAnchor>
  <xdr:twoCellAnchor>
    <xdr:from>
      <xdr:col>10</xdr:col>
      <xdr:colOff>236220</xdr:colOff>
      <xdr:row>33</xdr:row>
      <xdr:rowOff>123908</xdr:rowOff>
    </xdr:from>
    <xdr:to>
      <xdr:col>11</xdr:col>
      <xdr:colOff>270510</xdr:colOff>
      <xdr:row>34</xdr:row>
      <xdr:rowOff>162007</xdr:rowOff>
    </xdr:to>
    <xdr:sp macro="" textlink="">
      <xdr:nvSpPr>
        <xdr:cNvPr id="67" name="Rectangle: Rounded Corners 66">
          <a:extLst>
            <a:ext uri="{FF2B5EF4-FFF2-40B4-BE49-F238E27FC236}">
              <a16:creationId xmlns:a16="http://schemas.microsoft.com/office/drawing/2014/main" id="{AF82F22C-84D2-4CEF-837D-21F4907EDE5E}"/>
            </a:ext>
          </a:extLst>
        </xdr:cNvPr>
        <xdr:cNvSpPr/>
      </xdr:nvSpPr>
      <xdr:spPr>
        <a:xfrm>
          <a:off x="6941820" y="5907488"/>
          <a:ext cx="704850" cy="213359"/>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endParaRPr lang="ar-EG" sz="1100"/>
        </a:p>
      </xdr:txBody>
    </xdr:sp>
    <xdr:clientData/>
  </xdr:twoCellAnchor>
  <xdr:twoCellAnchor>
    <xdr:from>
      <xdr:col>10</xdr:col>
      <xdr:colOff>240030</xdr:colOff>
      <xdr:row>31</xdr:row>
      <xdr:rowOff>137623</xdr:rowOff>
    </xdr:from>
    <xdr:to>
      <xdr:col>11</xdr:col>
      <xdr:colOff>270510</xdr:colOff>
      <xdr:row>32</xdr:row>
      <xdr:rowOff>152864</xdr:rowOff>
    </xdr:to>
    <xdr:sp macro="" textlink="">
      <xdr:nvSpPr>
        <xdr:cNvPr id="68" name="Rectangle: Rounded Corners 67">
          <a:extLst>
            <a:ext uri="{FF2B5EF4-FFF2-40B4-BE49-F238E27FC236}">
              <a16:creationId xmlns:a16="http://schemas.microsoft.com/office/drawing/2014/main" id="{8750C638-8536-44DB-B378-3B096970B229}"/>
            </a:ext>
          </a:extLst>
        </xdr:cNvPr>
        <xdr:cNvSpPr/>
      </xdr:nvSpPr>
      <xdr:spPr>
        <a:xfrm>
          <a:off x="6945630" y="5570683"/>
          <a:ext cx="701040" cy="19050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endParaRPr lang="ar-EG" sz="1100"/>
        </a:p>
      </xdr:txBody>
    </xdr:sp>
    <xdr:clientData/>
  </xdr:twoCellAnchor>
  <xdr:twoCellAnchor>
    <xdr:from>
      <xdr:col>10</xdr:col>
      <xdr:colOff>240030</xdr:colOff>
      <xdr:row>29</xdr:row>
      <xdr:rowOff>151340</xdr:rowOff>
    </xdr:from>
    <xdr:to>
      <xdr:col>11</xdr:col>
      <xdr:colOff>270510</xdr:colOff>
      <xdr:row>30</xdr:row>
      <xdr:rowOff>166579</xdr:rowOff>
    </xdr:to>
    <xdr:sp macro="" textlink="">
      <xdr:nvSpPr>
        <xdr:cNvPr id="69" name="Rectangle: Rounded Corners 68">
          <a:extLst>
            <a:ext uri="{FF2B5EF4-FFF2-40B4-BE49-F238E27FC236}">
              <a16:creationId xmlns:a16="http://schemas.microsoft.com/office/drawing/2014/main" id="{8E5E44D8-83C0-4927-B3F5-86101E8C1F52}"/>
            </a:ext>
          </a:extLst>
        </xdr:cNvPr>
        <xdr:cNvSpPr/>
      </xdr:nvSpPr>
      <xdr:spPr>
        <a:xfrm>
          <a:off x="6945630" y="5233880"/>
          <a:ext cx="701040" cy="190499"/>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endParaRPr lang="ar-EG" sz="1100"/>
        </a:p>
      </xdr:txBody>
    </xdr:sp>
    <xdr:clientData/>
  </xdr:twoCellAnchor>
  <xdr:twoCellAnchor>
    <xdr:from>
      <xdr:col>10</xdr:col>
      <xdr:colOff>240030</xdr:colOff>
      <xdr:row>27</xdr:row>
      <xdr:rowOff>165055</xdr:rowOff>
    </xdr:from>
    <xdr:to>
      <xdr:col>11</xdr:col>
      <xdr:colOff>270510</xdr:colOff>
      <xdr:row>29</xdr:row>
      <xdr:rowOff>5036</xdr:rowOff>
    </xdr:to>
    <xdr:sp macro="" textlink="">
      <xdr:nvSpPr>
        <xdr:cNvPr id="70" name="Rectangle: Rounded Corners 69">
          <a:extLst>
            <a:ext uri="{FF2B5EF4-FFF2-40B4-BE49-F238E27FC236}">
              <a16:creationId xmlns:a16="http://schemas.microsoft.com/office/drawing/2014/main" id="{770F77E1-7F9F-4B8C-9367-DD69AC9E1FE5}"/>
            </a:ext>
          </a:extLst>
        </xdr:cNvPr>
        <xdr:cNvSpPr/>
      </xdr:nvSpPr>
      <xdr:spPr>
        <a:xfrm>
          <a:off x="6945630" y="4897075"/>
          <a:ext cx="701040" cy="19050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endParaRPr lang="ar-EG" sz="1100"/>
        </a:p>
      </xdr:txBody>
    </xdr:sp>
    <xdr:clientData/>
  </xdr:twoCellAnchor>
  <xdr:twoCellAnchor>
    <xdr:from>
      <xdr:col>10</xdr:col>
      <xdr:colOff>240030</xdr:colOff>
      <xdr:row>26</xdr:row>
      <xdr:rowOff>3511</xdr:rowOff>
    </xdr:from>
    <xdr:to>
      <xdr:col>11</xdr:col>
      <xdr:colOff>270510</xdr:colOff>
      <xdr:row>27</xdr:row>
      <xdr:rowOff>18751</xdr:rowOff>
    </xdr:to>
    <xdr:sp macro="" textlink="">
      <xdr:nvSpPr>
        <xdr:cNvPr id="71" name="Rectangle: Rounded Corners 70">
          <a:extLst>
            <a:ext uri="{FF2B5EF4-FFF2-40B4-BE49-F238E27FC236}">
              <a16:creationId xmlns:a16="http://schemas.microsoft.com/office/drawing/2014/main" id="{91244D6D-4D20-425E-B080-04BF5B4D45B8}"/>
            </a:ext>
          </a:extLst>
        </xdr:cNvPr>
        <xdr:cNvSpPr/>
      </xdr:nvSpPr>
      <xdr:spPr>
        <a:xfrm>
          <a:off x="6945630" y="4560271"/>
          <a:ext cx="701040" cy="19050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endParaRPr lang="ar-EG" sz="1100"/>
        </a:p>
      </xdr:txBody>
    </xdr:sp>
    <xdr:clientData/>
  </xdr:twoCellAnchor>
  <xdr:twoCellAnchor>
    <xdr:from>
      <xdr:col>10</xdr:col>
      <xdr:colOff>240030</xdr:colOff>
      <xdr:row>24</xdr:row>
      <xdr:rowOff>17228</xdr:rowOff>
    </xdr:from>
    <xdr:to>
      <xdr:col>11</xdr:col>
      <xdr:colOff>270510</xdr:colOff>
      <xdr:row>25</xdr:row>
      <xdr:rowOff>32468</xdr:rowOff>
    </xdr:to>
    <xdr:sp macro="" textlink="">
      <xdr:nvSpPr>
        <xdr:cNvPr id="72" name="Rectangle: Rounded Corners 71">
          <a:extLst>
            <a:ext uri="{FF2B5EF4-FFF2-40B4-BE49-F238E27FC236}">
              <a16:creationId xmlns:a16="http://schemas.microsoft.com/office/drawing/2014/main" id="{32DF15CD-BEA3-4C5A-847D-A587F097A612}"/>
            </a:ext>
          </a:extLst>
        </xdr:cNvPr>
        <xdr:cNvSpPr/>
      </xdr:nvSpPr>
      <xdr:spPr>
        <a:xfrm>
          <a:off x="6945630" y="4223468"/>
          <a:ext cx="701040" cy="19050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endParaRPr lang="ar-EG" sz="1100"/>
        </a:p>
      </xdr:txBody>
    </xdr:sp>
    <xdr:clientData/>
  </xdr:twoCellAnchor>
  <xdr:twoCellAnchor>
    <xdr:from>
      <xdr:col>10</xdr:col>
      <xdr:colOff>83820</xdr:colOff>
      <xdr:row>25</xdr:row>
      <xdr:rowOff>123907</xdr:rowOff>
    </xdr:from>
    <xdr:to>
      <xdr:col>11</xdr:col>
      <xdr:colOff>426720</xdr:colOff>
      <xdr:row>27</xdr:row>
      <xdr:rowOff>85807</xdr:rowOff>
    </xdr:to>
    <xdr:sp macro="" textlink="pivotTable!B15">
      <xdr:nvSpPr>
        <xdr:cNvPr id="46" name="TextBox 45">
          <a:extLst>
            <a:ext uri="{FF2B5EF4-FFF2-40B4-BE49-F238E27FC236}">
              <a16:creationId xmlns:a16="http://schemas.microsoft.com/office/drawing/2014/main" id="{9EA0F44B-A743-4500-9C0F-D9B451D63ABC}"/>
            </a:ext>
          </a:extLst>
        </xdr:cNvPr>
        <xdr:cNvSpPr txBox="1"/>
      </xdr:nvSpPr>
      <xdr:spPr>
        <a:xfrm>
          <a:off x="6789420" y="4505407"/>
          <a:ext cx="10134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D4002CE0-BB7C-41DA-8B30-29D63760175E}" type="TxLink">
            <a:rPr lang="en-US" sz="1200" b="0" i="0" u="none" strike="noStrike">
              <a:solidFill>
                <a:schemeClr val="bg1"/>
              </a:solidFill>
              <a:latin typeface="Arial"/>
              <a:ea typeface="+mn-ea"/>
              <a:cs typeface="Arial"/>
            </a:rPr>
            <a:pPr marL="0" indent="0" algn="ctr"/>
            <a:t> 613,842 </a:t>
          </a:fld>
          <a:endParaRPr lang="en-US" sz="1200" b="0" i="0" u="none" strike="noStrike">
            <a:solidFill>
              <a:schemeClr val="bg1"/>
            </a:solidFill>
            <a:latin typeface="Arial"/>
            <a:ea typeface="+mn-ea"/>
            <a:cs typeface="Arial"/>
          </a:endParaRPr>
        </a:p>
      </xdr:txBody>
    </xdr:sp>
    <xdr:clientData/>
  </xdr:twoCellAnchor>
  <xdr:twoCellAnchor>
    <xdr:from>
      <xdr:col>10</xdr:col>
      <xdr:colOff>179070</xdr:colOff>
      <xdr:row>29</xdr:row>
      <xdr:rowOff>102373</xdr:rowOff>
    </xdr:from>
    <xdr:to>
      <xdr:col>11</xdr:col>
      <xdr:colOff>285750</xdr:colOff>
      <xdr:row>31</xdr:row>
      <xdr:rowOff>62947</xdr:rowOff>
    </xdr:to>
    <xdr:sp macro="" textlink="pivotTable!B17">
      <xdr:nvSpPr>
        <xdr:cNvPr id="47" name="TextBox 46">
          <a:extLst>
            <a:ext uri="{FF2B5EF4-FFF2-40B4-BE49-F238E27FC236}">
              <a16:creationId xmlns:a16="http://schemas.microsoft.com/office/drawing/2014/main" id="{B8D2F92B-89EC-4C85-9449-A62A7DB6601C}"/>
            </a:ext>
          </a:extLst>
        </xdr:cNvPr>
        <xdr:cNvSpPr txBox="1"/>
      </xdr:nvSpPr>
      <xdr:spPr>
        <a:xfrm>
          <a:off x="6884670" y="5184913"/>
          <a:ext cx="777240" cy="311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B1F59E34-1136-4F2B-837D-622364527C22}" type="TxLink">
            <a:rPr lang="en-US" sz="1200" b="0" i="0" u="none" strike="noStrike">
              <a:solidFill>
                <a:schemeClr val="bg1"/>
              </a:solidFill>
              <a:latin typeface="Arial"/>
              <a:ea typeface="+mn-ea"/>
              <a:cs typeface="Arial"/>
            </a:rPr>
            <a:pPr marL="0" indent="0" algn="ctr"/>
            <a:t> 959,266 </a:t>
          </a:fld>
          <a:endParaRPr lang="en-US" sz="1200" b="0" i="0" u="none" strike="noStrike">
            <a:solidFill>
              <a:schemeClr val="bg1"/>
            </a:solidFill>
            <a:latin typeface="Arial"/>
            <a:ea typeface="+mn-ea"/>
            <a:cs typeface="Arial"/>
          </a:endParaRPr>
        </a:p>
      </xdr:txBody>
    </xdr:sp>
    <xdr:clientData/>
  </xdr:twoCellAnchor>
  <xdr:twoCellAnchor>
    <xdr:from>
      <xdr:col>10</xdr:col>
      <xdr:colOff>91440</xdr:colOff>
      <xdr:row>31</xdr:row>
      <xdr:rowOff>78187</xdr:rowOff>
    </xdr:from>
    <xdr:to>
      <xdr:col>11</xdr:col>
      <xdr:colOff>358140</xdr:colOff>
      <xdr:row>33</xdr:row>
      <xdr:rowOff>40088</xdr:rowOff>
    </xdr:to>
    <xdr:sp macro="" textlink="pivotTable!B18">
      <xdr:nvSpPr>
        <xdr:cNvPr id="48" name="TextBox 47">
          <a:extLst>
            <a:ext uri="{FF2B5EF4-FFF2-40B4-BE49-F238E27FC236}">
              <a16:creationId xmlns:a16="http://schemas.microsoft.com/office/drawing/2014/main" id="{C0895AD4-B2DC-412A-BDEC-D174B494EF04}"/>
            </a:ext>
          </a:extLst>
        </xdr:cNvPr>
        <xdr:cNvSpPr txBox="1"/>
      </xdr:nvSpPr>
      <xdr:spPr>
        <a:xfrm>
          <a:off x="6797040" y="5511247"/>
          <a:ext cx="93726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BDE45CC2-010B-4241-9C75-638A880D2DB6}" type="TxLink">
            <a:rPr lang="en-US" sz="1200" b="0" i="0" u="none" strike="noStrike">
              <a:solidFill>
                <a:schemeClr val="bg1"/>
              </a:solidFill>
              <a:latin typeface="Arial"/>
              <a:ea typeface="+mn-ea"/>
              <a:cs typeface="Arial"/>
            </a:rPr>
            <a:pPr marL="0" indent="0" algn="ctr"/>
            <a:t> 731,170 </a:t>
          </a:fld>
          <a:endParaRPr lang="en-US" sz="1200" b="0" i="0" u="none" strike="noStrike">
            <a:solidFill>
              <a:schemeClr val="bg1"/>
            </a:solidFill>
            <a:latin typeface="Arial"/>
            <a:ea typeface="+mn-ea"/>
            <a:cs typeface="Arial"/>
          </a:endParaRPr>
        </a:p>
      </xdr:txBody>
    </xdr:sp>
    <xdr:clientData/>
  </xdr:twoCellAnchor>
  <xdr:twoCellAnchor>
    <xdr:from>
      <xdr:col>10</xdr:col>
      <xdr:colOff>121920</xdr:colOff>
      <xdr:row>33</xdr:row>
      <xdr:rowOff>85808</xdr:rowOff>
    </xdr:from>
    <xdr:to>
      <xdr:col>11</xdr:col>
      <xdr:colOff>388620</xdr:colOff>
      <xdr:row>35</xdr:row>
      <xdr:rowOff>47707</xdr:rowOff>
    </xdr:to>
    <xdr:sp macro="" textlink="pivotTable!B19">
      <xdr:nvSpPr>
        <xdr:cNvPr id="49" name="TextBox 48">
          <a:extLst>
            <a:ext uri="{FF2B5EF4-FFF2-40B4-BE49-F238E27FC236}">
              <a16:creationId xmlns:a16="http://schemas.microsoft.com/office/drawing/2014/main" id="{30AB3DA9-D18D-48EE-9156-D3AE956CD701}"/>
            </a:ext>
          </a:extLst>
        </xdr:cNvPr>
        <xdr:cNvSpPr txBox="1"/>
      </xdr:nvSpPr>
      <xdr:spPr>
        <a:xfrm>
          <a:off x="6827520" y="5869388"/>
          <a:ext cx="93726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A6BC31CF-E7F3-473F-BBE0-4309722737D3}" type="TxLink">
            <a:rPr lang="en-US" sz="1200" b="1" i="0" u="none" strike="noStrike">
              <a:solidFill>
                <a:schemeClr val="bg1"/>
              </a:solidFill>
              <a:latin typeface="Arial"/>
              <a:ea typeface="+mn-ea"/>
              <a:cs typeface="Arial"/>
            </a:rPr>
            <a:pPr marL="0" indent="0" algn="ctr"/>
            <a:t> 3,104,913 </a:t>
          </a:fld>
          <a:endParaRPr lang="en-US" sz="1200" b="1" i="0" u="none" strike="noStrike">
            <a:solidFill>
              <a:schemeClr val="bg1"/>
            </a:solidFill>
            <a:latin typeface="Arial"/>
            <a:ea typeface="+mn-ea"/>
            <a:cs typeface="Arial"/>
          </a:endParaRPr>
        </a:p>
      </xdr:txBody>
    </xdr:sp>
    <xdr:clientData/>
  </xdr:twoCellAnchor>
  <xdr:twoCellAnchor>
    <xdr:from>
      <xdr:col>10</xdr:col>
      <xdr:colOff>175260</xdr:colOff>
      <xdr:row>27</xdr:row>
      <xdr:rowOff>109992</xdr:rowOff>
    </xdr:from>
    <xdr:to>
      <xdr:col>11</xdr:col>
      <xdr:colOff>320040</xdr:colOff>
      <xdr:row>29</xdr:row>
      <xdr:rowOff>70568</xdr:rowOff>
    </xdr:to>
    <xdr:sp macro="" textlink="pivotTable!B16">
      <xdr:nvSpPr>
        <xdr:cNvPr id="50" name="TextBox 49">
          <a:extLst>
            <a:ext uri="{FF2B5EF4-FFF2-40B4-BE49-F238E27FC236}">
              <a16:creationId xmlns:a16="http://schemas.microsoft.com/office/drawing/2014/main" id="{5CD5DCE4-7370-4F6A-9B81-85F40B3CFF9A}"/>
            </a:ext>
          </a:extLst>
        </xdr:cNvPr>
        <xdr:cNvSpPr txBox="1"/>
      </xdr:nvSpPr>
      <xdr:spPr>
        <a:xfrm>
          <a:off x="6880860" y="4842012"/>
          <a:ext cx="815340" cy="311096"/>
        </a:xfrm>
        <a:prstGeom prst="rect">
          <a:avLst/>
        </a:prstGeom>
        <a:no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E9654012-48C6-49B2-926E-0CD345CB8334}" type="TxLink">
            <a:rPr lang="en-US" sz="1200" b="0" i="0" u="none" strike="noStrike">
              <a:solidFill>
                <a:schemeClr val="bg1"/>
              </a:solidFill>
              <a:latin typeface="Arial"/>
              <a:ea typeface="+mn-ea"/>
              <a:cs typeface="Arial"/>
            </a:rPr>
            <a:pPr marL="0" indent="0" algn="ctr"/>
            <a:t> 633,594 </a:t>
          </a:fld>
          <a:endParaRPr lang="en-US" sz="1200" b="0" i="0" u="none" strike="noStrike">
            <a:solidFill>
              <a:schemeClr val="bg1"/>
            </a:solidFill>
            <a:latin typeface="Arial"/>
            <a:ea typeface="+mn-ea"/>
            <a:cs typeface="Arial"/>
          </a:endParaRPr>
        </a:p>
      </xdr:txBody>
    </xdr:sp>
    <xdr:clientData/>
  </xdr:twoCellAnchor>
  <xdr:twoCellAnchor>
    <xdr:from>
      <xdr:col>10</xdr:col>
      <xdr:colOff>182880</xdr:colOff>
      <xdr:row>23</xdr:row>
      <xdr:rowOff>139148</xdr:rowOff>
    </xdr:from>
    <xdr:to>
      <xdr:col>11</xdr:col>
      <xdr:colOff>327660</xdr:colOff>
      <xdr:row>25</xdr:row>
      <xdr:rowOff>102373</xdr:rowOff>
    </xdr:to>
    <xdr:sp macro="" textlink="pivotTable!B14">
      <xdr:nvSpPr>
        <xdr:cNvPr id="51" name="TextBox 50">
          <a:extLst>
            <a:ext uri="{FF2B5EF4-FFF2-40B4-BE49-F238E27FC236}">
              <a16:creationId xmlns:a16="http://schemas.microsoft.com/office/drawing/2014/main" id="{5176F708-E879-4986-AE93-EF15156E04EA}"/>
            </a:ext>
          </a:extLst>
        </xdr:cNvPr>
        <xdr:cNvSpPr txBox="1"/>
      </xdr:nvSpPr>
      <xdr:spPr>
        <a:xfrm>
          <a:off x="6888480" y="4170128"/>
          <a:ext cx="815340" cy="313745"/>
        </a:xfrm>
        <a:prstGeom prst="rect">
          <a:avLst/>
        </a:prstGeom>
        <a:no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68C48FCF-273D-4BDB-9C5A-1C02802288D7}" type="TxLink">
            <a:rPr lang="en-US" sz="1200" b="0" i="0" u="none" strike="noStrike">
              <a:solidFill>
                <a:schemeClr val="bg1"/>
              </a:solidFill>
              <a:latin typeface="Arial"/>
              <a:ea typeface="+mn-ea"/>
              <a:cs typeface="Arial"/>
            </a:rPr>
            <a:pPr marL="0" indent="0" algn="ctr"/>
            <a:t> 167,041 </a:t>
          </a:fld>
          <a:endParaRPr lang="en-US" sz="1200" b="0" i="0" u="none" strike="noStrike">
            <a:solidFill>
              <a:schemeClr val="bg1"/>
            </a:solidFill>
            <a:latin typeface="Arial"/>
            <a:ea typeface="+mn-ea"/>
            <a:cs typeface="Arial"/>
          </a:endParaRPr>
        </a:p>
      </xdr:txBody>
    </xdr:sp>
    <xdr:clientData/>
  </xdr:twoCellAnchor>
  <xdr:twoCellAnchor>
    <xdr:from>
      <xdr:col>8</xdr:col>
      <xdr:colOff>601980</xdr:colOff>
      <xdr:row>20</xdr:row>
      <xdr:rowOff>169628</xdr:rowOff>
    </xdr:from>
    <xdr:to>
      <xdr:col>10</xdr:col>
      <xdr:colOff>213360</xdr:colOff>
      <xdr:row>22</xdr:row>
      <xdr:rowOff>94752</xdr:rowOff>
    </xdr:to>
    <xdr:sp macro="" textlink="">
      <xdr:nvSpPr>
        <xdr:cNvPr id="83" name="TextBox 82">
          <a:extLst>
            <a:ext uri="{FF2B5EF4-FFF2-40B4-BE49-F238E27FC236}">
              <a16:creationId xmlns:a16="http://schemas.microsoft.com/office/drawing/2014/main" id="{CDA84FA9-8D77-433D-A011-1D915F04844A}"/>
            </a:ext>
          </a:extLst>
        </xdr:cNvPr>
        <xdr:cNvSpPr txBox="1"/>
      </xdr:nvSpPr>
      <xdr:spPr>
        <a:xfrm>
          <a:off x="5966460" y="3674828"/>
          <a:ext cx="952500" cy="27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a:solidFill>
                <a:srgbClr val="FFC000"/>
              </a:solidFill>
            </a:rPr>
            <a:t>Salaries</a:t>
          </a:r>
        </a:p>
      </xdr:txBody>
    </xdr:sp>
    <xdr:clientData/>
  </xdr:twoCellAnchor>
  <xdr:twoCellAnchor>
    <xdr:from>
      <xdr:col>9</xdr:col>
      <xdr:colOff>38100</xdr:colOff>
      <xdr:row>22</xdr:row>
      <xdr:rowOff>32467</xdr:rowOff>
    </xdr:from>
    <xdr:to>
      <xdr:col>11</xdr:col>
      <xdr:colOff>548971</xdr:colOff>
      <xdr:row>23</xdr:row>
      <xdr:rowOff>131528</xdr:rowOff>
    </xdr:to>
    <xdr:sp macro="" textlink="">
      <xdr:nvSpPr>
        <xdr:cNvPr id="84" name="TextBox 83">
          <a:extLst>
            <a:ext uri="{FF2B5EF4-FFF2-40B4-BE49-F238E27FC236}">
              <a16:creationId xmlns:a16="http://schemas.microsoft.com/office/drawing/2014/main" id="{A2BD64CC-1D8B-4489-AE3B-A6AAE0A7CC6B}"/>
            </a:ext>
          </a:extLst>
        </xdr:cNvPr>
        <xdr:cNvSpPr txBox="1"/>
      </xdr:nvSpPr>
      <xdr:spPr>
        <a:xfrm>
          <a:off x="6073140" y="3888187"/>
          <a:ext cx="1851991" cy="274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50" b="1">
              <a:solidFill>
                <a:schemeClr val="tx1">
                  <a:lumMod val="65000"/>
                  <a:lumOff val="35000"/>
                </a:schemeClr>
              </a:solidFill>
            </a:rPr>
            <a:t>salary</a:t>
          </a:r>
          <a:r>
            <a:rPr lang="en-US" sz="1050" b="1" baseline="0">
              <a:solidFill>
                <a:schemeClr val="tx1">
                  <a:lumMod val="65000"/>
                  <a:lumOff val="35000"/>
                </a:schemeClr>
              </a:solidFill>
            </a:rPr>
            <a:t> amount by jop titel</a:t>
          </a:r>
          <a:endParaRPr lang="en-US" sz="1050" b="1">
            <a:solidFill>
              <a:schemeClr val="tx1">
                <a:lumMod val="65000"/>
                <a:lumOff val="35000"/>
              </a:schemeClr>
            </a:solidFill>
          </a:endParaRPr>
        </a:p>
      </xdr:txBody>
    </xdr:sp>
    <xdr:clientData/>
  </xdr:twoCellAnchor>
  <xdr:twoCellAnchor>
    <xdr:from>
      <xdr:col>8</xdr:col>
      <xdr:colOff>541020</xdr:colOff>
      <xdr:row>21</xdr:row>
      <xdr:rowOff>109993</xdr:rowOff>
    </xdr:from>
    <xdr:to>
      <xdr:col>8</xdr:col>
      <xdr:colOff>647700</xdr:colOff>
      <xdr:row>22</xdr:row>
      <xdr:rowOff>40087</xdr:rowOff>
    </xdr:to>
    <xdr:sp macro="" textlink="">
      <xdr:nvSpPr>
        <xdr:cNvPr id="85" name="Flowchart: Connector 84">
          <a:extLst>
            <a:ext uri="{FF2B5EF4-FFF2-40B4-BE49-F238E27FC236}">
              <a16:creationId xmlns:a16="http://schemas.microsoft.com/office/drawing/2014/main" id="{182F7D97-ED99-485F-A999-79C5A8914694}"/>
            </a:ext>
          </a:extLst>
        </xdr:cNvPr>
        <xdr:cNvSpPr/>
      </xdr:nvSpPr>
      <xdr:spPr>
        <a:xfrm>
          <a:off x="5905500" y="3790453"/>
          <a:ext cx="106680" cy="105354"/>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xdr:col>
      <xdr:colOff>601980</xdr:colOff>
      <xdr:row>23</xdr:row>
      <xdr:rowOff>109993</xdr:rowOff>
    </xdr:from>
    <xdr:to>
      <xdr:col>4</xdr:col>
      <xdr:colOff>396240</xdr:colOff>
      <xdr:row>35</xdr:row>
      <xdr:rowOff>78187</xdr:rowOff>
    </xdr:to>
    <xdr:sp macro="" textlink="">
      <xdr:nvSpPr>
        <xdr:cNvPr id="86" name="Rectangle: Rounded Corners 85">
          <a:extLst>
            <a:ext uri="{FF2B5EF4-FFF2-40B4-BE49-F238E27FC236}">
              <a16:creationId xmlns:a16="http://schemas.microsoft.com/office/drawing/2014/main" id="{B5F0ED3E-7BDC-483B-B68D-EC786066E79B}"/>
            </a:ext>
          </a:extLst>
        </xdr:cNvPr>
        <xdr:cNvSpPr/>
      </xdr:nvSpPr>
      <xdr:spPr>
        <a:xfrm>
          <a:off x="1272540" y="4140973"/>
          <a:ext cx="1805940" cy="207131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449580</xdr:colOff>
      <xdr:row>20</xdr:row>
      <xdr:rowOff>146768</xdr:rowOff>
    </xdr:from>
    <xdr:to>
      <xdr:col>8</xdr:col>
      <xdr:colOff>341906</xdr:colOff>
      <xdr:row>35</xdr:row>
      <xdr:rowOff>94752</xdr:rowOff>
    </xdr:to>
    <xdr:sp macro="" textlink="">
      <xdr:nvSpPr>
        <xdr:cNvPr id="87" name="Rectangle: Rounded Corners 86">
          <a:extLst>
            <a:ext uri="{FF2B5EF4-FFF2-40B4-BE49-F238E27FC236}">
              <a16:creationId xmlns:a16="http://schemas.microsoft.com/office/drawing/2014/main" id="{EE57AA0A-B1A7-4A84-B648-FE62F658998D}"/>
            </a:ext>
          </a:extLst>
        </xdr:cNvPr>
        <xdr:cNvSpPr/>
      </xdr:nvSpPr>
      <xdr:spPr>
        <a:xfrm>
          <a:off x="3131820" y="3651968"/>
          <a:ext cx="2574566" cy="257688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411480</xdr:colOff>
      <xdr:row>23</xdr:row>
      <xdr:rowOff>169628</xdr:rowOff>
    </xdr:from>
    <xdr:to>
      <xdr:col>8</xdr:col>
      <xdr:colOff>259080</xdr:colOff>
      <xdr:row>35</xdr:row>
      <xdr:rowOff>55327</xdr:rowOff>
    </xdr:to>
    <xdr:graphicFrame macro="">
      <xdr:nvGraphicFramePr>
        <xdr:cNvPr id="88" name="Chart 87">
          <a:extLst>
            <a:ext uri="{FF2B5EF4-FFF2-40B4-BE49-F238E27FC236}">
              <a16:creationId xmlns:a16="http://schemas.microsoft.com/office/drawing/2014/main" id="{DB0708FC-1AEA-45AB-AFD1-FEE0D1351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647700</xdr:colOff>
      <xdr:row>20</xdr:row>
      <xdr:rowOff>162008</xdr:rowOff>
    </xdr:from>
    <xdr:to>
      <xdr:col>6</xdr:col>
      <xdr:colOff>487680</xdr:colOff>
      <xdr:row>22</xdr:row>
      <xdr:rowOff>85807</xdr:rowOff>
    </xdr:to>
    <xdr:sp macro="" textlink="">
      <xdr:nvSpPr>
        <xdr:cNvPr id="90" name="TextBox 89">
          <a:extLst>
            <a:ext uri="{FF2B5EF4-FFF2-40B4-BE49-F238E27FC236}">
              <a16:creationId xmlns:a16="http://schemas.microsoft.com/office/drawing/2014/main" id="{E487314E-FEC8-44B5-AA7A-CFFE72492A82}"/>
            </a:ext>
          </a:extLst>
        </xdr:cNvPr>
        <xdr:cNvSpPr txBox="1"/>
      </xdr:nvSpPr>
      <xdr:spPr>
        <a:xfrm>
          <a:off x="3329940" y="3667208"/>
          <a:ext cx="1181100" cy="274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a:solidFill>
                <a:srgbClr val="FFC000"/>
              </a:solidFill>
            </a:rPr>
            <a:t>Age</a:t>
          </a:r>
          <a:r>
            <a:rPr lang="en-US" sz="1600" b="1" baseline="0">
              <a:solidFill>
                <a:srgbClr val="FFC000"/>
              </a:solidFill>
            </a:rPr>
            <a:t> range</a:t>
          </a:r>
          <a:endParaRPr lang="en-US" sz="1600" b="1">
            <a:solidFill>
              <a:srgbClr val="FFC000"/>
            </a:solidFill>
          </a:endParaRPr>
        </a:p>
      </xdr:txBody>
    </xdr:sp>
    <xdr:clientData/>
  </xdr:twoCellAnchor>
  <xdr:twoCellAnchor>
    <xdr:from>
      <xdr:col>4</xdr:col>
      <xdr:colOff>586740</xdr:colOff>
      <xdr:row>21</xdr:row>
      <xdr:rowOff>102373</xdr:rowOff>
    </xdr:from>
    <xdr:to>
      <xdr:col>5</xdr:col>
      <xdr:colOff>22860</xdr:colOff>
      <xdr:row>22</xdr:row>
      <xdr:rowOff>32467</xdr:rowOff>
    </xdr:to>
    <xdr:sp macro="" textlink="">
      <xdr:nvSpPr>
        <xdr:cNvPr id="91" name="Flowchart: Connector 90">
          <a:extLst>
            <a:ext uri="{FF2B5EF4-FFF2-40B4-BE49-F238E27FC236}">
              <a16:creationId xmlns:a16="http://schemas.microsoft.com/office/drawing/2014/main" id="{85A64814-B7B3-4D93-830C-8F1F394E26B3}"/>
            </a:ext>
          </a:extLst>
        </xdr:cNvPr>
        <xdr:cNvSpPr/>
      </xdr:nvSpPr>
      <xdr:spPr>
        <a:xfrm>
          <a:off x="3268980" y="3782833"/>
          <a:ext cx="106680" cy="105354"/>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5</xdr:col>
      <xdr:colOff>160020</xdr:colOff>
      <xdr:row>22</xdr:row>
      <xdr:rowOff>78187</xdr:rowOff>
    </xdr:from>
    <xdr:to>
      <xdr:col>8</xdr:col>
      <xdr:colOff>365760</xdr:colOff>
      <xdr:row>25</xdr:row>
      <xdr:rowOff>9608</xdr:rowOff>
    </xdr:to>
    <xdr:sp macro="" textlink="">
      <xdr:nvSpPr>
        <xdr:cNvPr id="92" name="TextBox 91">
          <a:extLst>
            <a:ext uri="{FF2B5EF4-FFF2-40B4-BE49-F238E27FC236}">
              <a16:creationId xmlns:a16="http://schemas.microsoft.com/office/drawing/2014/main" id="{22E8F0F2-322D-4B84-A69A-434A40ACB4B8}"/>
            </a:ext>
          </a:extLst>
        </xdr:cNvPr>
        <xdr:cNvSpPr txBox="1"/>
      </xdr:nvSpPr>
      <xdr:spPr>
        <a:xfrm>
          <a:off x="3512820" y="3933907"/>
          <a:ext cx="2217420"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50" b="1">
              <a:solidFill>
                <a:schemeClr val="tx1">
                  <a:lumMod val="65000"/>
                  <a:lumOff val="35000"/>
                </a:schemeClr>
              </a:solidFill>
            </a:rPr>
            <a:t>No</a:t>
          </a:r>
          <a:r>
            <a:rPr lang="en-US" sz="1050" b="1" baseline="0">
              <a:solidFill>
                <a:schemeClr val="tx1">
                  <a:lumMod val="65000"/>
                  <a:lumOff val="35000"/>
                </a:schemeClr>
              </a:solidFill>
            </a:rPr>
            <a:t>. of  employees according to age range and genders</a:t>
          </a:r>
          <a:endParaRPr lang="en-US" sz="1050" b="1">
            <a:solidFill>
              <a:schemeClr val="tx1">
                <a:lumMod val="65000"/>
                <a:lumOff val="35000"/>
              </a:schemeClr>
            </a:solidFill>
          </a:endParaRPr>
        </a:p>
      </xdr:txBody>
    </xdr:sp>
    <xdr:clientData/>
  </xdr:twoCellAnchor>
  <xdr:twoCellAnchor>
    <xdr:from>
      <xdr:col>7</xdr:col>
      <xdr:colOff>381000</xdr:colOff>
      <xdr:row>24</xdr:row>
      <xdr:rowOff>94753</xdr:rowOff>
    </xdr:from>
    <xdr:to>
      <xdr:col>8</xdr:col>
      <xdr:colOff>213360</xdr:colOff>
      <xdr:row>25</xdr:row>
      <xdr:rowOff>123907</xdr:rowOff>
    </xdr:to>
    <xdr:sp macro="" textlink="">
      <xdr:nvSpPr>
        <xdr:cNvPr id="93" name="TextBox 92">
          <a:extLst>
            <a:ext uri="{FF2B5EF4-FFF2-40B4-BE49-F238E27FC236}">
              <a16:creationId xmlns:a16="http://schemas.microsoft.com/office/drawing/2014/main" id="{115CCB44-65CB-4F25-BB59-3CCED1DA892A}"/>
            </a:ext>
          </a:extLst>
        </xdr:cNvPr>
        <xdr:cNvSpPr txBox="1"/>
      </xdr:nvSpPr>
      <xdr:spPr>
        <a:xfrm>
          <a:off x="5074920" y="4300993"/>
          <a:ext cx="502920" cy="204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00" b="1">
              <a:solidFill>
                <a:schemeClr val="bg1"/>
              </a:solidFill>
            </a:rPr>
            <a:t>femal</a:t>
          </a:r>
        </a:p>
      </xdr:txBody>
    </xdr:sp>
    <xdr:clientData/>
  </xdr:twoCellAnchor>
  <xdr:twoCellAnchor>
    <xdr:from>
      <xdr:col>6</xdr:col>
      <xdr:colOff>548972</xdr:colOff>
      <xdr:row>24</xdr:row>
      <xdr:rowOff>109993</xdr:rowOff>
    </xdr:from>
    <xdr:to>
      <xdr:col>7</xdr:col>
      <xdr:colOff>381000</xdr:colOff>
      <xdr:row>25</xdr:row>
      <xdr:rowOff>139147</xdr:rowOff>
    </xdr:to>
    <xdr:sp macro="" textlink="">
      <xdr:nvSpPr>
        <xdr:cNvPr id="94" name="TextBox 93">
          <a:extLst>
            <a:ext uri="{FF2B5EF4-FFF2-40B4-BE49-F238E27FC236}">
              <a16:creationId xmlns:a16="http://schemas.microsoft.com/office/drawing/2014/main" id="{F6376A0B-D4EB-44F1-9389-51B9C279A084}"/>
            </a:ext>
          </a:extLst>
        </xdr:cNvPr>
        <xdr:cNvSpPr txBox="1"/>
      </xdr:nvSpPr>
      <xdr:spPr>
        <a:xfrm>
          <a:off x="4572332" y="4316233"/>
          <a:ext cx="502588" cy="204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00" b="1">
              <a:solidFill>
                <a:schemeClr val="bg1"/>
              </a:solidFill>
            </a:rPr>
            <a:t>male</a:t>
          </a:r>
        </a:p>
      </xdr:txBody>
    </xdr:sp>
    <xdr:clientData/>
  </xdr:twoCellAnchor>
  <xdr:twoCellAnchor>
    <xdr:from>
      <xdr:col>7</xdr:col>
      <xdr:colOff>327660</xdr:colOff>
      <xdr:row>25</xdr:row>
      <xdr:rowOff>1988</xdr:rowOff>
    </xdr:from>
    <xdr:to>
      <xdr:col>7</xdr:col>
      <xdr:colOff>434340</xdr:colOff>
      <xdr:row>25</xdr:row>
      <xdr:rowOff>109993</xdr:rowOff>
    </xdr:to>
    <xdr:sp macro="" textlink="">
      <xdr:nvSpPr>
        <xdr:cNvPr id="95" name="Flowchart: Connector 94">
          <a:extLst>
            <a:ext uri="{FF2B5EF4-FFF2-40B4-BE49-F238E27FC236}">
              <a16:creationId xmlns:a16="http://schemas.microsoft.com/office/drawing/2014/main" id="{3102F5A8-B159-4214-983F-698F6A225CC4}"/>
            </a:ext>
          </a:extLst>
        </xdr:cNvPr>
        <xdr:cNvSpPr/>
      </xdr:nvSpPr>
      <xdr:spPr>
        <a:xfrm>
          <a:off x="5021580" y="4383488"/>
          <a:ext cx="106680" cy="108005"/>
        </a:xfrm>
        <a:prstGeom prst="flowChartConnector">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solidFill>
              <a:srgbClr val="FFC000"/>
            </a:solidFill>
          </a:endParaRPr>
        </a:p>
      </xdr:txBody>
    </xdr:sp>
    <xdr:clientData/>
  </xdr:twoCellAnchor>
  <xdr:twoCellAnchor>
    <xdr:from>
      <xdr:col>6</xdr:col>
      <xdr:colOff>495300</xdr:colOff>
      <xdr:row>24</xdr:row>
      <xdr:rowOff>169628</xdr:rowOff>
    </xdr:from>
    <xdr:to>
      <xdr:col>6</xdr:col>
      <xdr:colOff>601980</xdr:colOff>
      <xdr:row>25</xdr:row>
      <xdr:rowOff>102373</xdr:rowOff>
    </xdr:to>
    <xdr:sp macro="" textlink="">
      <xdr:nvSpPr>
        <xdr:cNvPr id="96" name="Flowchart: Connector 95">
          <a:extLst>
            <a:ext uri="{FF2B5EF4-FFF2-40B4-BE49-F238E27FC236}">
              <a16:creationId xmlns:a16="http://schemas.microsoft.com/office/drawing/2014/main" id="{2E77C34B-DE63-4F59-B6A3-082330222432}"/>
            </a:ext>
          </a:extLst>
        </xdr:cNvPr>
        <xdr:cNvSpPr/>
      </xdr:nvSpPr>
      <xdr:spPr>
        <a:xfrm>
          <a:off x="4518660" y="4375868"/>
          <a:ext cx="106680" cy="108005"/>
        </a:xfrm>
        <a:prstGeom prst="flowChartConnector">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xdr:col>
      <xdr:colOff>590550</xdr:colOff>
      <xdr:row>27</xdr:row>
      <xdr:rowOff>32468</xdr:rowOff>
    </xdr:from>
    <xdr:to>
      <xdr:col>3</xdr:col>
      <xdr:colOff>514682</xdr:colOff>
      <xdr:row>30</xdr:row>
      <xdr:rowOff>55328</xdr:rowOff>
    </xdr:to>
    <xdr:graphicFrame macro="">
      <xdr:nvGraphicFramePr>
        <xdr:cNvPr id="102" name="Chart 101">
          <a:extLst>
            <a:ext uri="{FF2B5EF4-FFF2-40B4-BE49-F238E27FC236}">
              <a16:creationId xmlns:a16="http://schemas.microsoft.com/office/drawing/2014/main" id="{DF990598-71E5-4296-AFE3-E67FB3994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590550</xdr:colOff>
      <xdr:row>29</xdr:row>
      <xdr:rowOff>146767</xdr:rowOff>
    </xdr:from>
    <xdr:to>
      <xdr:col>3</xdr:col>
      <xdr:colOff>514682</xdr:colOff>
      <xdr:row>32</xdr:row>
      <xdr:rowOff>169627</xdr:rowOff>
    </xdr:to>
    <xdr:graphicFrame macro="">
      <xdr:nvGraphicFramePr>
        <xdr:cNvPr id="103" name="Chart 102">
          <a:extLst>
            <a:ext uri="{FF2B5EF4-FFF2-40B4-BE49-F238E27FC236}">
              <a16:creationId xmlns:a16="http://schemas.microsoft.com/office/drawing/2014/main" id="{E192E96C-3930-4E6D-A27C-6A13893DB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590550</xdr:colOff>
      <xdr:row>32</xdr:row>
      <xdr:rowOff>55327</xdr:rowOff>
    </xdr:from>
    <xdr:to>
      <xdr:col>3</xdr:col>
      <xdr:colOff>514682</xdr:colOff>
      <xdr:row>35</xdr:row>
      <xdr:rowOff>78188</xdr:rowOff>
    </xdr:to>
    <xdr:graphicFrame macro="">
      <xdr:nvGraphicFramePr>
        <xdr:cNvPr id="104" name="Chart 103">
          <a:extLst>
            <a:ext uri="{FF2B5EF4-FFF2-40B4-BE49-F238E27FC236}">
              <a16:creationId xmlns:a16="http://schemas.microsoft.com/office/drawing/2014/main" id="{7EABC260-5525-4F0F-9900-449C9C593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15240</xdr:colOff>
      <xdr:row>26</xdr:row>
      <xdr:rowOff>131527</xdr:rowOff>
    </xdr:from>
    <xdr:to>
      <xdr:col>3</xdr:col>
      <xdr:colOff>365760</xdr:colOff>
      <xdr:row>28</xdr:row>
      <xdr:rowOff>93427</xdr:rowOff>
    </xdr:to>
    <xdr:sp macro="" textlink="">
      <xdr:nvSpPr>
        <xdr:cNvPr id="109" name="TextBox 108">
          <a:extLst>
            <a:ext uri="{FF2B5EF4-FFF2-40B4-BE49-F238E27FC236}">
              <a16:creationId xmlns:a16="http://schemas.microsoft.com/office/drawing/2014/main" id="{DEE3CB32-4B5C-4A28-ABD5-DC9A722B54DE}"/>
            </a:ext>
          </a:extLst>
        </xdr:cNvPr>
        <xdr:cNvSpPr txBox="1"/>
      </xdr:nvSpPr>
      <xdr:spPr>
        <a:xfrm>
          <a:off x="1356360" y="4688287"/>
          <a:ext cx="10210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Branch office</a:t>
          </a:r>
        </a:p>
      </xdr:txBody>
    </xdr:sp>
    <xdr:clientData/>
  </xdr:twoCellAnchor>
  <xdr:twoCellAnchor>
    <xdr:from>
      <xdr:col>2</xdr:col>
      <xdr:colOff>15240</xdr:colOff>
      <xdr:row>29</xdr:row>
      <xdr:rowOff>62948</xdr:rowOff>
    </xdr:from>
    <xdr:to>
      <xdr:col>3</xdr:col>
      <xdr:colOff>289560</xdr:colOff>
      <xdr:row>31</xdr:row>
      <xdr:rowOff>24847</xdr:rowOff>
    </xdr:to>
    <xdr:sp macro="" textlink="">
      <xdr:nvSpPr>
        <xdr:cNvPr id="111" name="TextBox 110">
          <a:extLst>
            <a:ext uri="{FF2B5EF4-FFF2-40B4-BE49-F238E27FC236}">
              <a16:creationId xmlns:a16="http://schemas.microsoft.com/office/drawing/2014/main" id="{D2CF74CF-C7D3-4D54-AC11-4BCE4058CAFB}"/>
            </a:ext>
          </a:extLst>
        </xdr:cNvPr>
        <xdr:cNvSpPr txBox="1"/>
      </xdr:nvSpPr>
      <xdr:spPr>
        <a:xfrm>
          <a:off x="1356360" y="5145488"/>
          <a:ext cx="94488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Head</a:t>
          </a:r>
          <a:r>
            <a:rPr lang="en-US" sz="1200" b="1" baseline="0">
              <a:solidFill>
                <a:schemeClr val="bg1"/>
              </a:solidFill>
            </a:rPr>
            <a:t> office</a:t>
          </a:r>
          <a:endParaRPr lang="en-US" sz="1200" b="1">
            <a:solidFill>
              <a:schemeClr val="bg1"/>
            </a:solidFill>
          </a:endParaRPr>
        </a:p>
      </xdr:txBody>
    </xdr:sp>
    <xdr:clientData/>
  </xdr:twoCellAnchor>
  <xdr:twoCellAnchor>
    <xdr:from>
      <xdr:col>2</xdr:col>
      <xdr:colOff>15240</xdr:colOff>
      <xdr:row>31</xdr:row>
      <xdr:rowOff>154387</xdr:rowOff>
    </xdr:from>
    <xdr:to>
      <xdr:col>3</xdr:col>
      <xdr:colOff>121920</xdr:colOff>
      <xdr:row>33</xdr:row>
      <xdr:rowOff>116288</xdr:rowOff>
    </xdr:to>
    <xdr:sp macro="" textlink="">
      <xdr:nvSpPr>
        <xdr:cNvPr id="112" name="TextBox 111">
          <a:extLst>
            <a:ext uri="{FF2B5EF4-FFF2-40B4-BE49-F238E27FC236}">
              <a16:creationId xmlns:a16="http://schemas.microsoft.com/office/drawing/2014/main" id="{87DC2EF7-A727-4DF5-B6C0-6C346D6F9A2F}"/>
            </a:ext>
          </a:extLst>
        </xdr:cNvPr>
        <xdr:cNvSpPr txBox="1"/>
      </xdr:nvSpPr>
      <xdr:spPr>
        <a:xfrm>
          <a:off x="1356360" y="5587447"/>
          <a:ext cx="77724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Remote</a:t>
          </a:r>
        </a:p>
      </xdr:txBody>
    </xdr:sp>
    <xdr:clientData/>
  </xdr:twoCellAnchor>
  <xdr:twoCellAnchor>
    <xdr:from>
      <xdr:col>2</xdr:col>
      <xdr:colOff>45720</xdr:colOff>
      <xdr:row>23</xdr:row>
      <xdr:rowOff>109993</xdr:rowOff>
    </xdr:from>
    <xdr:to>
      <xdr:col>4</xdr:col>
      <xdr:colOff>91440</xdr:colOff>
      <xdr:row>25</xdr:row>
      <xdr:rowOff>32468</xdr:rowOff>
    </xdr:to>
    <xdr:sp macro="" textlink="">
      <xdr:nvSpPr>
        <xdr:cNvPr id="113" name="TextBox 112">
          <a:extLst>
            <a:ext uri="{FF2B5EF4-FFF2-40B4-BE49-F238E27FC236}">
              <a16:creationId xmlns:a16="http://schemas.microsoft.com/office/drawing/2014/main" id="{1F5DFB50-84E9-42D3-85D6-73C844A080AE}"/>
            </a:ext>
          </a:extLst>
        </xdr:cNvPr>
        <xdr:cNvSpPr txBox="1"/>
      </xdr:nvSpPr>
      <xdr:spPr>
        <a:xfrm>
          <a:off x="1386840" y="4140973"/>
          <a:ext cx="1386840" cy="272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a:solidFill>
                <a:srgbClr val="FFC000"/>
              </a:solidFill>
            </a:rPr>
            <a:t>Work location</a:t>
          </a:r>
        </a:p>
      </xdr:txBody>
    </xdr:sp>
    <xdr:clientData/>
  </xdr:twoCellAnchor>
  <xdr:twoCellAnchor>
    <xdr:from>
      <xdr:col>1</xdr:col>
      <xdr:colOff>655320</xdr:colOff>
      <xdr:row>24</xdr:row>
      <xdr:rowOff>47708</xdr:rowOff>
    </xdr:from>
    <xdr:to>
      <xdr:col>2</xdr:col>
      <xdr:colOff>91440</xdr:colOff>
      <xdr:row>24</xdr:row>
      <xdr:rowOff>154388</xdr:rowOff>
    </xdr:to>
    <xdr:sp macro="" textlink="">
      <xdr:nvSpPr>
        <xdr:cNvPr id="114" name="Flowchart: Connector 113">
          <a:extLst>
            <a:ext uri="{FF2B5EF4-FFF2-40B4-BE49-F238E27FC236}">
              <a16:creationId xmlns:a16="http://schemas.microsoft.com/office/drawing/2014/main" id="{2FFAD595-F19B-4C4D-A4C9-904BB1A6421B}"/>
            </a:ext>
          </a:extLst>
        </xdr:cNvPr>
        <xdr:cNvSpPr/>
      </xdr:nvSpPr>
      <xdr:spPr>
        <a:xfrm>
          <a:off x="1325880" y="4253948"/>
          <a:ext cx="106680" cy="10668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xdr:col>
      <xdr:colOff>91440</xdr:colOff>
      <xdr:row>25</xdr:row>
      <xdr:rowOff>1988</xdr:rowOff>
    </xdr:from>
    <xdr:to>
      <xdr:col>4</xdr:col>
      <xdr:colOff>525780</xdr:colOff>
      <xdr:row>26</xdr:row>
      <xdr:rowOff>47707</xdr:rowOff>
    </xdr:to>
    <xdr:sp macro="" textlink="">
      <xdr:nvSpPr>
        <xdr:cNvPr id="115" name="TextBox 114">
          <a:extLst>
            <a:ext uri="{FF2B5EF4-FFF2-40B4-BE49-F238E27FC236}">
              <a16:creationId xmlns:a16="http://schemas.microsoft.com/office/drawing/2014/main" id="{8024ABBB-A0FC-4C60-843C-B1819DBDA76D}"/>
            </a:ext>
          </a:extLst>
        </xdr:cNvPr>
        <xdr:cNvSpPr txBox="1"/>
      </xdr:nvSpPr>
      <xdr:spPr>
        <a:xfrm>
          <a:off x="1432560" y="4383488"/>
          <a:ext cx="1775460" cy="220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50" b="1">
              <a:solidFill>
                <a:schemeClr val="tx1">
                  <a:lumMod val="65000"/>
                  <a:lumOff val="35000"/>
                </a:schemeClr>
              </a:solidFill>
            </a:rPr>
            <a:t>Employes</a:t>
          </a:r>
          <a:r>
            <a:rPr lang="en-US" sz="1050" b="1" baseline="0">
              <a:solidFill>
                <a:schemeClr val="tx1">
                  <a:lumMod val="65000"/>
                  <a:lumOff val="35000"/>
                </a:schemeClr>
              </a:solidFill>
            </a:rPr>
            <a:t> to workplace</a:t>
          </a:r>
          <a:endParaRPr lang="en-US" sz="1050" b="1">
            <a:solidFill>
              <a:schemeClr val="tx1">
                <a:lumMod val="65000"/>
                <a:lumOff val="35000"/>
              </a:schemeClr>
            </a:solidFill>
          </a:endParaRPr>
        </a:p>
      </xdr:txBody>
    </xdr:sp>
    <xdr:clientData/>
  </xdr:twoCellAnchor>
  <xdr:twoCellAnchor>
    <xdr:from>
      <xdr:col>3</xdr:col>
      <xdr:colOff>213360</xdr:colOff>
      <xdr:row>27</xdr:row>
      <xdr:rowOff>169627</xdr:rowOff>
    </xdr:from>
    <xdr:to>
      <xdr:col>4</xdr:col>
      <xdr:colOff>358140</xdr:colOff>
      <xdr:row>29</xdr:row>
      <xdr:rowOff>131528</xdr:rowOff>
    </xdr:to>
    <xdr:sp macro="" textlink="pivotTable!$Q$14">
      <xdr:nvSpPr>
        <xdr:cNvPr id="116" name="TextBox 115">
          <a:extLst>
            <a:ext uri="{FF2B5EF4-FFF2-40B4-BE49-F238E27FC236}">
              <a16:creationId xmlns:a16="http://schemas.microsoft.com/office/drawing/2014/main" id="{48DB566B-C235-4063-93EA-2AA3AF4733C3}"/>
            </a:ext>
          </a:extLst>
        </xdr:cNvPr>
        <xdr:cNvSpPr txBox="1"/>
      </xdr:nvSpPr>
      <xdr:spPr>
        <a:xfrm>
          <a:off x="2225040" y="4901647"/>
          <a:ext cx="81534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7F585CEC-B6B2-41DC-BB63-EBB6E0B5E359}" type="TxLink">
            <a:rPr lang="en-US" sz="1100" b="1" i="0" u="none" strike="noStrike">
              <a:solidFill>
                <a:schemeClr val="bg1"/>
              </a:solidFill>
              <a:latin typeface="Arial"/>
              <a:ea typeface="+mn-ea"/>
              <a:cs typeface="Arial"/>
            </a:rPr>
            <a:pPr marL="0" indent="0" algn="ctr"/>
            <a:t>46%</a:t>
          </a:fld>
          <a:endParaRPr lang="en-US" sz="1200" b="0" i="0" u="none" strike="noStrike">
            <a:solidFill>
              <a:schemeClr val="bg1"/>
            </a:solidFill>
            <a:latin typeface="Arial"/>
            <a:ea typeface="+mn-ea"/>
            <a:cs typeface="Arial"/>
          </a:endParaRPr>
        </a:p>
      </xdr:txBody>
    </xdr:sp>
    <xdr:clientData/>
  </xdr:twoCellAnchor>
  <xdr:twoCellAnchor>
    <xdr:from>
      <xdr:col>3</xdr:col>
      <xdr:colOff>220980</xdr:colOff>
      <xdr:row>30</xdr:row>
      <xdr:rowOff>94753</xdr:rowOff>
    </xdr:from>
    <xdr:to>
      <xdr:col>4</xdr:col>
      <xdr:colOff>365760</xdr:colOff>
      <xdr:row>32</xdr:row>
      <xdr:rowOff>55327</xdr:rowOff>
    </xdr:to>
    <xdr:sp macro="" textlink="pivotTable!$Q$15">
      <xdr:nvSpPr>
        <xdr:cNvPr id="117" name="TextBox 116">
          <a:extLst>
            <a:ext uri="{FF2B5EF4-FFF2-40B4-BE49-F238E27FC236}">
              <a16:creationId xmlns:a16="http://schemas.microsoft.com/office/drawing/2014/main" id="{D83BE72F-34E7-423A-9968-CB1F2EE5A0CA}"/>
            </a:ext>
          </a:extLst>
        </xdr:cNvPr>
        <xdr:cNvSpPr txBox="1"/>
      </xdr:nvSpPr>
      <xdr:spPr>
        <a:xfrm>
          <a:off x="2232660" y="5352553"/>
          <a:ext cx="815340" cy="311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EC7BF224-5676-4AD6-A840-BA53C8526072}" type="TxLink">
            <a:rPr lang="en-US" sz="1100" b="1" i="0" u="none" strike="noStrike">
              <a:solidFill>
                <a:schemeClr val="bg1"/>
              </a:solidFill>
              <a:latin typeface="Arial"/>
              <a:ea typeface="+mn-ea"/>
              <a:cs typeface="Arial"/>
            </a:rPr>
            <a:pPr marL="0" indent="0" algn="ctr"/>
            <a:t>16%</a:t>
          </a:fld>
          <a:endParaRPr lang="en-US" sz="1100" b="1" i="0" u="none" strike="noStrike">
            <a:solidFill>
              <a:schemeClr val="bg1"/>
            </a:solidFill>
            <a:latin typeface="Arial"/>
            <a:ea typeface="+mn-ea"/>
            <a:cs typeface="Arial"/>
          </a:endParaRPr>
        </a:p>
      </xdr:txBody>
    </xdr:sp>
    <xdr:clientData/>
  </xdr:twoCellAnchor>
  <xdr:twoCellAnchor>
    <xdr:from>
      <xdr:col>3</xdr:col>
      <xdr:colOff>205740</xdr:colOff>
      <xdr:row>32</xdr:row>
      <xdr:rowOff>154388</xdr:rowOff>
    </xdr:from>
    <xdr:to>
      <xdr:col>4</xdr:col>
      <xdr:colOff>350520</xdr:colOff>
      <xdr:row>34</xdr:row>
      <xdr:rowOff>116287</xdr:rowOff>
    </xdr:to>
    <xdr:sp macro="" textlink="pivotTable!$Q$16">
      <xdr:nvSpPr>
        <xdr:cNvPr id="118" name="TextBox 117">
          <a:extLst>
            <a:ext uri="{FF2B5EF4-FFF2-40B4-BE49-F238E27FC236}">
              <a16:creationId xmlns:a16="http://schemas.microsoft.com/office/drawing/2014/main" id="{D38F8A69-082E-4B3F-969D-1060764F0598}"/>
            </a:ext>
          </a:extLst>
        </xdr:cNvPr>
        <xdr:cNvSpPr txBox="1"/>
      </xdr:nvSpPr>
      <xdr:spPr>
        <a:xfrm>
          <a:off x="2217420" y="5762708"/>
          <a:ext cx="81534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125B165F-5444-4373-ACE8-DFE5A8E22F66}" type="TxLink">
            <a:rPr lang="en-US" sz="1100" b="1" i="0" u="none" strike="noStrike">
              <a:solidFill>
                <a:schemeClr val="bg1"/>
              </a:solidFill>
              <a:latin typeface="Arial"/>
              <a:ea typeface="+mn-ea"/>
              <a:cs typeface="Arial"/>
            </a:rPr>
            <a:pPr marL="0" indent="0" algn="ctr"/>
            <a:t>38%</a:t>
          </a:fld>
          <a:endParaRPr lang="en-US" sz="1100" b="1" i="0" u="none" strike="noStrike">
            <a:solidFill>
              <a:schemeClr val="bg1"/>
            </a:solidFill>
            <a:latin typeface="Arial"/>
            <a:ea typeface="+mn-ea"/>
            <a:cs typeface="Arial"/>
          </a:endParaRPr>
        </a:p>
      </xdr:txBody>
    </xdr:sp>
    <xdr:clientData/>
  </xdr:twoCellAnchor>
  <xdr:twoCellAnchor editAs="oneCell">
    <xdr:from>
      <xdr:col>1</xdr:col>
      <xdr:colOff>632461</xdr:colOff>
      <xdr:row>9</xdr:row>
      <xdr:rowOff>70567</xdr:rowOff>
    </xdr:from>
    <xdr:to>
      <xdr:col>4</xdr:col>
      <xdr:colOff>464820</xdr:colOff>
      <xdr:row>23</xdr:row>
      <xdr:rowOff>62947</xdr:rowOff>
    </xdr:to>
    <xdr:pic>
      <xdr:nvPicPr>
        <xdr:cNvPr id="119" name="Graphic 118">
          <a:extLst>
            <a:ext uri="{FF2B5EF4-FFF2-40B4-BE49-F238E27FC236}">
              <a16:creationId xmlns:a16="http://schemas.microsoft.com/office/drawing/2014/main" id="{4F349CEF-899E-4DEF-657B-407991E2259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03021" y="1647907"/>
          <a:ext cx="1844039" cy="2446020"/>
        </a:xfrm>
        <a:prstGeom prst="rect">
          <a:avLst/>
        </a:prstGeom>
      </xdr:spPr>
    </xdr:pic>
    <xdr:clientData/>
  </xdr:twoCellAnchor>
  <xdr:twoCellAnchor>
    <xdr:from>
      <xdr:col>2</xdr:col>
      <xdr:colOff>30480</xdr:colOff>
      <xdr:row>13</xdr:row>
      <xdr:rowOff>24847</xdr:rowOff>
    </xdr:from>
    <xdr:to>
      <xdr:col>3</xdr:col>
      <xdr:colOff>586740</xdr:colOff>
      <xdr:row>14</xdr:row>
      <xdr:rowOff>162008</xdr:rowOff>
    </xdr:to>
    <xdr:sp macro="" textlink="">
      <xdr:nvSpPr>
        <xdr:cNvPr id="121" name="TextBox 120">
          <a:extLst>
            <a:ext uri="{FF2B5EF4-FFF2-40B4-BE49-F238E27FC236}">
              <a16:creationId xmlns:a16="http://schemas.microsoft.com/office/drawing/2014/main" id="{87392434-6A96-4337-8406-8092346DC8FE}"/>
            </a:ext>
          </a:extLst>
        </xdr:cNvPr>
        <xdr:cNvSpPr txBox="1"/>
      </xdr:nvSpPr>
      <xdr:spPr>
        <a:xfrm>
          <a:off x="1371600" y="2303227"/>
          <a:ext cx="122682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Communication</a:t>
          </a:r>
        </a:p>
      </xdr:txBody>
    </xdr:sp>
    <xdr:clientData/>
  </xdr:twoCellAnchor>
  <xdr:twoCellAnchor>
    <xdr:from>
      <xdr:col>2</xdr:col>
      <xdr:colOff>30480</xdr:colOff>
      <xdr:row>14</xdr:row>
      <xdr:rowOff>162008</xdr:rowOff>
    </xdr:from>
    <xdr:to>
      <xdr:col>3</xdr:col>
      <xdr:colOff>297180</xdr:colOff>
      <xdr:row>16</xdr:row>
      <xdr:rowOff>123907</xdr:rowOff>
    </xdr:to>
    <xdr:sp macro="" textlink="">
      <xdr:nvSpPr>
        <xdr:cNvPr id="122" name="TextBox 121">
          <a:extLst>
            <a:ext uri="{FF2B5EF4-FFF2-40B4-BE49-F238E27FC236}">
              <a16:creationId xmlns:a16="http://schemas.microsoft.com/office/drawing/2014/main" id="{4CCD1956-9017-48C0-BABB-F5B3A5F1729A}"/>
            </a:ext>
          </a:extLst>
        </xdr:cNvPr>
        <xdr:cNvSpPr txBox="1"/>
      </xdr:nvSpPr>
      <xdr:spPr>
        <a:xfrm>
          <a:off x="1371600" y="2615648"/>
          <a:ext cx="93726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Design</a:t>
          </a:r>
        </a:p>
      </xdr:txBody>
    </xdr:sp>
    <xdr:clientData/>
  </xdr:twoCellAnchor>
  <xdr:twoCellAnchor>
    <xdr:from>
      <xdr:col>2</xdr:col>
      <xdr:colOff>30480</xdr:colOff>
      <xdr:row>16</xdr:row>
      <xdr:rowOff>169627</xdr:rowOff>
    </xdr:from>
    <xdr:to>
      <xdr:col>3</xdr:col>
      <xdr:colOff>373380</xdr:colOff>
      <xdr:row>18</xdr:row>
      <xdr:rowOff>131527</xdr:rowOff>
    </xdr:to>
    <xdr:sp macro="" textlink="">
      <xdr:nvSpPr>
        <xdr:cNvPr id="123" name="TextBox 122">
          <a:extLst>
            <a:ext uri="{FF2B5EF4-FFF2-40B4-BE49-F238E27FC236}">
              <a16:creationId xmlns:a16="http://schemas.microsoft.com/office/drawing/2014/main" id="{EAF249D7-7B9C-4C7A-B1C3-B8A288B2C665}"/>
            </a:ext>
          </a:extLst>
        </xdr:cNvPr>
        <xdr:cNvSpPr txBox="1"/>
      </xdr:nvSpPr>
      <xdr:spPr>
        <a:xfrm>
          <a:off x="1371600" y="2973787"/>
          <a:ext cx="10134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latin typeface="+mn-lt"/>
              <a:ea typeface="+mn-ea"/>
              <a:cs typeface="+mn-cs"/>
            </a:rPr>
            <a:t>Excel</a:t>
          </a:r>
        </a:p>
      </xdr:txBody>
    </xdr:sp>
    <xdr:clientData/>
  </xdr:twoCellAnchor>
  <xdr:twoCellAnchor>
    <xdr:from>
      <xdr:col>2</xdr:col>
      <xdr:colOff>45720</xdr:colOff>
      <xdr:row>18</xdr:row>
      <xdr:rowOff>123907</xdr:rowOff>
    </xdr:from>
    <xdr:to>
      <xdr:col>3</xdr:col>
      <xdr:colOff>556592</xdr:colOff>
      <xdr:row>20</xdr:row>
      <xdr:rowOff>85808</xdr:rowOff>
    </xdr:to>
    <xdr:sp macro="" textlink="">
      <xdr:nvSpPr>
        <xdr:cNvPr id="124" name="TextBox 123">
          <a:extLst>
            <a:ext uri="{FF2B5EF4-FFF2-40B4-BE49-F238E27FC236}">
              <a16:creationId xmlns:a16="http://schemas.microsoft.com/office/drawing/2014/main" id="{A1B002CC-54C2-4E6C-BE2D-41B2F4F4B1A3}"/>
            </a:ext>
          </a:extLst>
        </xdr:cNvPr>
        <xdr:cNvSpPr txBox="1"/>
      </xdr:nvSpPr>
      <xdr:spPr>
        <a:xfrm>
          <a:off x="1386840" y="3278587"/>
          <a:ext cx="1181432"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Management</a:t>
          </a:r>
        </a:p>
      </xdr:txBody>
    </xdr:sp>
    <xdr:clientData/>
  </xdr:twoCellAnchor>
  <xdr:twoCellAnchor>
    <xdr:from>
      <xdr:col>2</xdr:col>
      <xdr:colOff>30480</xdr:colOff>
      <xdr:row>20</xdr:row>
      <xdr:rowOff>109993</xdr:rowOff>
    </xdr:from>
    <xdr:to>
      <xdr:col>3</xdr:col>
      <xdr:colOff>297180</xdr:colOff>
      <xdr:row>22</xdr:row>
      <xdr:rowOff>70567</xdr:rowOff>
    </xdr:to>
    <xdr:sp macro="" textlink="">
      <xdr:nvSpPr>
        <xdr:cNvPr id="125" name="TextBox 124">
          <a:extLst>
            <a:ext uri="{FF2B5EF4-FFF2-40B4-BE49-F238E27FC236}">
              <a16:creationId xmlns:a16="http://schemas.microsoft.com/office/drawing/2014/main" id="{22DEFC12-9C57-4713-AF3E-3213E7C9FACE}"/>
            </a:ext>
          </a:extLst>
        </xdr:cNvPr>
        <xdr:cNvSpPr txBox="1"/>
      </xdr:nvSpPr>
      <xdr:spPr>
        <a:xfrm>
          <a:off x="1371600" y="3615193"/>
          <a:ext cx="937260" cy="311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Python</a:t>
          </a:r>
        </a:p>
      </xdr:txBody>
    </xdr:sp>
    <xdr:clientData/>
  </xdr:twoCellAnchor>
  <xdr:twoCellAnchor>
    <xdr:from>
      <xdr:col>1</xdr:col>
      <xdr:colOff>655321</xdr:colOff>
      <xdr:row>13</xdr:row>
      <xdr:rowOff>109992</xdr:rowOff>
    </xdr:from>
    <xdr:to>
      <xdr:col>2</xdr:col>
      <xdr:colOff>91441</xdr:colOff>
      <xdr:row>14</xdr:row>
      <xdr:rowOff>40087</xdr:rowOff>
    </xdr:to>
    <xdr:sp macro="" textlink="">
      <xdr:nvSpPr>
        <xdr:cNvPr id="126" name="Flowchart: Connector 125">
          <a:extLst>
            <a:ext uri="{FF2B5EF4-FFF2-40B4-BE49-F238E27FC236}">
              <a16:creationId xmlns:a16="http://schemas.microsoft.com/office/drawing/2014/main" id="{083544AE-F024-415E-8145-F67D46ED5019}"/>
            </a:ext>
          </a:extLst>
        </xdr:cNvPr>
        <xdr:cNvSpPr/>
      </xdr:nvSpPr>
      <xdr:spPr>
        <a:xfrm>
          <a:off x="1325881" y="2388372"/>
          <a:ext cx="106680" cy="105355"/>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xdr:col>
      <xdr:colOff>655321</xdr:colOff>
      <xdr:row>15</xdr:row>
      <xdr:rowOff>70568</xdr:rowOff>
    </xdr:from>
    <xdr:to>
      <xdr:col>2</xdr:col>
      <xdr:colOff>91441</xdr:colOff>
      <xdr:row>16</xdr:row>
      <xdr:rowOff>1988</xdr:rowOff>
    </xdr:to>
    <xdr:sp macro="" textlink="">
      <xdr:nvSpPr>
        <xdr:cNvPr id="127" name="Flowchart: Connector 126">
          <a:extLst>
            <a:ext uri="{FF2B5EF4-FFF2-40B4-BE49-F238E27FC236}">
              <a16:creationId xmlns:a16="http://schemas.microsoft.com/office/drawing/2014/main" id="{777441D1-3B9D-4C20-96B7-91FAAFD03E99}"/>
            </a:ext>
          </a:extLst>
        </xdr:cNvPr>
        <xdr:cNvSpPr/>
      </xdr:nvSpPr>
      <xdr:spPr>
        <a:xfrm>
          <a:off x="1325881" y="2699468"/>
          <a:ext cx="106680" cy="10668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xdr:col>
      <xdr:colOff>655321</xdr:colOff>
      <xdr:row>17</xdr:row>
      <xdr:rowOff>85807</xdr:rowOff>
    </xdr:from>
    <xdr:to>
      <xdr:col>2</xdr:col>
      <xdr:colOff>91441</xdr:colOff>
      <xdr:row>18</xdr:row>
      <xdr:rowOff>17227</xdr:rowOff>
    </xdr:to>
    <xdr:sp macro="" textlink="">
      <xdr:nvSpPr>
        <xdr:cNvPr id="128" name="Flowchart: Connector 127">
          <a:extLst>
            <a:ext uri="{FF2B5EF4-FFF2-40B4-BE49-F238E27FC236}">
              <a16:creationId xmlns:a16="http://schemas.microsoft.com/office/drawing/2014/main" id="{2AE08EB9-6A1A-4DB2-82C9-B76F915C11F8}"/>
            </a:ext>
          </a:extLst>
        </xdr:cNvPr>
        <xdr:cNvSpPr/>
      </xdr:nvSpPr>
      <xdr:spPr>
        <a:xfrm>
          <a:off x="1325881" y="3065227"/>
          <a:ext cx="106680" cy="10668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xdr:col>
      <xdr:colOff>655321</xdr:colOff>
      <xdr:row>19</xdr:row>
      <xdr:rowOff>32467</xdr:rowOff>
    </xdr:from>
    <xdr:to>
      <xdr:col>2</xdr:col>
      <xdr:colOff>91441</xdr:colOff>
      <xdr:row>19</xdr:row>
      <xdr:rowOff>139148</xdr:rowOff>
    </xdr:to>
    <xdr:sp macro="" textlink="">
      <xdr:nvSpPr>
        <xdr:cNvPr id="129" name="Flowchart: Connector 128">
          <a:extLst>
            <a:ext uri="{FF2B5EF4-FFF2-40B4-BE49-F238E27FC236}">
              <a16:creationId xmlns:a16="http://schemas.microsoft.com/office/drawing/2014/main" id="{3CB72D85-21AA-47DC-AEB5-F5C421AB4ED0}"/>
            </a:ext>
          </a:extLst>
        </xdr:cNvPr>
        <xdr:cNvSpPr/>
      </xdr:nvSpPr>
      <xdr:spPr>
        <a:xfrm>
          <a:off x="1325881" y="3362407"/>
          <a:ext cx="106680" cy="106681"/>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xdr:col>
      <xdr:colOff>655321</xdr:colOff>
      <xdr:row>21</xdr:row>
      <xdr:rowOff>17228</xdr:rowOff>
    </xdr:from>
    <xdr:to>
      <xdr:col>2</xdr:col>
      <xdr:colOff>91441</xdr:colOff>
      <xdr:row>21</xdr:row>
      <xdr:rowOff>123907</xdr:rowOff>
    </xdr:to>
    <xdr:sp macro="" textlink="">
      <xdr:nvSpPr>
        <xdr:cNvPr id="130" name="Flowchart: Connector 129">
          <a:extLst>
            <a:ext uri="{FF2B5EF4-FFF2-40B4-BE49-F238E27FC236}">
              <a16:creationId xmlns:a16="http://schemas.microsoft.com/office/drawing/2014/main" id="{42CF12D3-9EE0-4E06-932E-184E6C7C3DAA}"/>
            </a:ext>
          </a:extLst>
        </xdr:cNvPr>
        <xdr:cNvSpPr/>
      </xdr:nvSpPr>
      <xdr:spPr>
        <a:xfrm>
          <a:off x="1325881" y="3697688"/>
          <a:ext cx="106680" cy="106679"/>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3</xdr:col>
      <xdr:colOff>624840</xdr:colOff>
      <xdr:row>13</xdr:row>
      <xdr:rowOff>55327</xdr:rowOff>
    </xdr:from>
    <xdr:to>
      <xdr:col>4</xdr:col>
      <xdr:colOff>571831</xdr:colOff>
      <xdr:row>15</xdr:row>
      <xdr:rowOff>17228</xdr:rowOff>
    </xdr:to>
    <xdr:sp macro="" textlink="pivotTable!V14">
      <xdr:nvSpPr>
        <xdr:cNvPr id="133" name="TextBox 132">
          <a:extLst>
            <a:ext uri="{FF2B5EF4-FFF2-40B4-BE49-F238E27FC236}">
              <a16:creationId xmlns:a16="http://schemas.microsoft.com/office/drawing/2014/main" id="{D7DB27AC-42AF-4883-B58F-326AADF6A198}"/>
            </a:ext>
          </a:extLst>
        </xdr:cNvPr>
        <xdr:cNvSpPr txBox="1"/>
      </xdr:nvSpPr>
      <xdr:spPr>
        <a:xfrm>
          <a:off x="2636520" y="2333707"/>
          <a:ext cx="617551"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l"/>
          <a:fld id="{65717278-0B93-45F7-82CE-CB137B67F4AE}" type="TxLink">
            <a:rPr lang="en-US" sz="1400" b="1" i="0" u="none" strike="noStrike">
              <a:solidFill>
                <a:srgbClr val="FFC000"/>
              </a:solidFill>
              <a:latin typeface="Arial"/>
              <a:ea typeface="+mn-ea"/>
              <a:cs typeface="Arial"/>
            </a:rPr>
            <a:pPr marL="0" indent="0" algn="l"/>
            <a:t>12</a:t>
          </a:fld>
          <a:endParaRPr lang="en-US" sz="1400" b="1" i="0" u="none" strike="noStrike">
            <a:solidFill>
              <a:srgbClr val="FFC000"/>
            </a:solidFill>
            <a:latin typeface="Arial"/>
            <a:ea typeface="+mn-ea"/>
            <a:cs typeface="Arial"/>
          </a:endParaRPr>
        </a:p>
      </xdr:txBody>
    </xdr:sp>
    <xdr:clientData/>
  </xdr:twoCellAnchor>
  <xdr:twoCellAnchor>
    <xdr:from>
      <xdr:col>3</xdr:col>
      <xdr:colOff>624840</xdr:colOff>
      <xdr:row>15</xdr:row>
      <xdr:rowOff>9608</xdr:rowOff>
    </xdr:from>
    <xdr:to>
      <xdr:col>5</xdr:col>
      <xdr:colOff>220980</xdr:colOff>
      <xdr:row>16</xdr:row>
      <xdr:rowOff>146767</xdr:rowOff>
    </xdr:to>
    <xdr:sp macro="" textlink="pivotTable!V15">
      <xdr:nvSpPr>
        <xdr:cNvPr id="134" name="TextBox 133">
          <a:extLst>
            <a:ext uri="{FF2B5EF4-FFF2-40B4-BE49-F238E27FC236}">
              <a16:creationId xmlns:a16="http://schemas.microsoft.com/office/drawing/2014/main" id="{F1489E34-872C-4C79-9B59-A8DAA62283E3}"/>
            </a:ext>
          </a:extLst>
        </xdr:cNvPr>
        <xdr:cNvSpPr txBox="1"/>
      </xdr:nvSpPr>
      <xdr:spPr>
        <a:xfrm>
          <a:off x="2636520" y="2638508"/>
          <a:ext cx="93726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l"/>
          <a:fld id="{D2F0D2F9-7F5D-4AE2-94FF-3E1BEADE0E3C}" type="TxLink">
            <a:rPr lang="en-US" sz="1400" b="1" i="0" u="none" strike="noStrike">
              <a:solidFill>
                <a:srgbClr val="FFC000"/>
              </a:solidFill>
              <a:latin typeface="Arial"/>
              <a:ea typeface="+mn-ea"/>
              <a:cs typeface="Arial"/>
            </a:rPr>
            <a:pPr marL="0" indent="0" algn="l"/>
            <a:t>11</a:t>
          </a:fld>
          <a:endParaRPr lang="en-US" sz="1400" b="1" i="0" u="none" strike="noStrike">
            <a:solidFill>
              <a:srgbClr val="FFC000"/>
            </a:solidFill>
            <a:latin typeface="Arial"/>
            <a:ea typeface="+mn-ea"/>
            <a:cs typeface="Arial"/>
          </a:endParaRPr>
        </a:p>
      </xdr:txBody>
    </xdr:sp>
    <xdr:clientData/>
  </xdr:twoCellAnchor>
  <xdr:twoCellAnchor>
    <xdr:from>
      <xdr:col>3</xdr:col>
      <xdr:colOff>624840</xdr:colOff>
      <xdr:row>17</xdr:row>
      <xdr:rowOff>17227</xdr:rowOff>
    </xdr:from>
    <xdr:to>
      <xdr:col>5</xdr:col>
      <xdr:colOff>297180</xdr:colOff>
      <xdr:row>18</xdr:row>
      <xdr:rowOff>154387</xdr:rowOff>
    </xdr:to>
    <xdr:sp macro="" textlink="pivotTable!V16">
      <xdr:nvSpPr>
        <xdr:cNvPr id="135" name="TextBox 134">
          <a:extLst>
            <a:ext uri="{FF2B5EF4-FFF2-40B4-BE49-F238E27FC236}">
              <a16:creationId xmlns:a16="http://schemas.microsoft.com/office/drawing/2014/main" id="{28EB2422-E01E-4208-AD2B-76E18FC89461}"/>
            </a:ext>
          </a:extLst>
        </xdr:cNvPr>
        <xdr:cNvSpPr txBox="1"/>
      </xdr:nvSpPr>
      <xdr:spPr>
        <a:xfrm>
          <a:off x="2636520" y="2996647"/>
          <a:ext cx="10134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l"/>
          <a:fld id="{3FEFBBD1-F580-4FB4-BC18-4D4E64B65280}" type="TxLink">
            <a:rPr lang="en-US" sz="1400" b="1" i="0" u="none" strike="noStrike">
              <a:solidFill>
                <a:srgbClr val="FFC000"/>
              </a:solidFill>
              <a:latin typeface="Arial"/>
              <a:ea typeface="+mn-ea"/>
              <a:cs typeface="Arial"/>
            </a:rPr>
            <a:pPr marL="0" indent="0" algn="l"/>
            <a:t>7</a:t>
          </a:fld>
          <a:endParaRPr lang="en-US" sz="1400" b="1" i="0" u="none" strike="noStrike">
            <a:solidFill>
              <a:srgbClr val="FFC000"/>
            </a:solidFill>
            <a:latin typeface="Arial"/>
            <a:ea typeface="+mn-ea"/>
            <a:cs typeface="Arial"/>
          </a:endParaRPr>
        </a:p>
      </xdr:txBody>
    </xdr:sp>
    <xdr:clientData/>
  </xdr:twoCellAnchor>
  <xdr:twoCellAnchor>
    <xdr:from>
      <xdr:col>3</xdr:col>
      <xdr:colOff>624840</xdr:colOff>
      <xdr:row>18</xdr:row>
      <xdr:rowOff>146767</xdr:rowOff>
    </xdr:from>
    <xdr:to>
      <xdr:col>4</xdr:col>
      <xdr:colOff>411480</xdr:colOff>
      <xdr:row>20</xdr:row>
      <xdr:rowOff>109993</xdr:rowOff>
    </xdr:to>
    <xdr:sp macro="" textlink="pivotTable!V17">
      <xdr:nvSpPr>
        <xdr:cNvPr id="136" name="TextBox 135">
          <a:extLst>
            <a:ext uri="{FF2B5EF4-FFF2-40B4-BE49-F238E27FC236}">
              <a16:creationId xmlns:a16="http://schemas.microsoft.com/office/drawing/2014/main" id="{47D85349-C18A-4CEC-9EE1-7F055EE121C4}"/>
            </a:ext>
          </a:extLst>
        </xdr:cNvPr>
        <xdr:cNvSpPr txBox="1"/>
      </xdr:nvSpPr>
      <xdr:spPr>
        <a:xfrm>
          <a:off x="2636520" y="3301447"/>
          <a:ext cx="457200" cy="313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l"/>
          <a:fld id="{9AF61533-C609-47DD-BEEE-C7B2A373CF35}" type="TxLink">
            <a:rPr lang="en-US" sz="1400" b="1" i="0" u="none" strike="noStrike">
              <a:solidFill>
                <a:srgbClr val="FFC000"/>
              </a:solidFill>
              <a:latin typeface="Arial"/>
              <a:ea typeface="+mn-ea"/>
              <a:cs typeface="Arial"/>
            </a:rPr>
            <a:pPr marL="0" indent="0" algn="l"/>
            <a:t>11</a:t>
          </a:fld>
          <a:endParaRPr lang="en-US" sz="1400" b="1" i="0" u="none" strike="noStrike">
            <a:solidFill>
              <a:srgbClr val="FFC000"/>
            </a:solidFill>
            <a:latin typeface="Arial"/>
            <a:ea typeface="+mn-ea"/>
            <a:cs typeface="Arial"/>
          </a:endParaRPr>
        </a:p>
      </xdr:txBody>
    </xdr:sp>
    <xdr:clientData/>
  </xdr:twoCellAnchor>
  <xdr:twoCellAnchor>
    <xdr:from>
      <xdr:col>3</xdr:col>
      <xdr:colOff>624841</xdr:colOff>
      <xdr:row>20</xdr:row>
      <xdr:rowOff>123908</xdr:rowOff>
    </xdr:from>
    <xdr:to>
      <xdr:col>4</xdr:col>
      <xdr:colOff>242515</xdr:colOff>
      <xdr:row>22</xdr:row>
      <xdr:rowOff>85807</xdr:rowOff>
    </xdr:to>
    <xdr:sp macro="" textlink="pivotTable!V18">
      <xdr:nvSpPr>
        <xdr:cNvPr id="137" name="TextBox 136">
          <a:extLst>
            <a:ext uri="{FF2B5EF4-FFF2-40B4-BE49-F238E27FC236}">
              <a16:creationId xmlns:a16="http://schemas.microsoft.com/office/drawing/2014/main" id="{CD2BD58E-0526-462F-A051-6B734467BDE5}"/>
            </a:ext>
          </a:extLst>
        </xdr:cNvPr>
        <xdr:cNvSpPr txBox="1"/>
      </xdr:nvSpPr>
      <xdr:spPr>
        <a:xfrm>
          <a:off x="2636521" y="3629108"/>
          <a:ext cx="288234"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l"/>
          <a:fld id="{51E9E262-B619-4992-B824-2A768CCE843E}" type="TxLink">
            <a:rPr lang="en-US" sz="1400" b="1" i="0" u="none" strike="noStrike">
              <a:solidFill>
                <a:srgbClr val="FFC000"/>
              </a:solidFill>
              <a:latin typeface="Arial"/>
              <a:ea typeface="+mn-ea"/>
              <a:cs typeface="Arial"/>
            </a:rPr>
            <a:pPr marL="0" indent="0" algn="l"/>
            <a:t>9</a:t>
          </a:fld>
          <a:endParaRPr lang="en-US" sz="1400" b="1" i="0" u="none" strike="noStrike">
            <a:solidFill>
              <a:srgbClr val="FFC000"/>
            </a:solidFill>
            <a:latin typeface="Arial"/>
            <a:ea typeface="+mn-ea"/>
            <a:cs typeface="Arial"/>
          </a:endParaRPr>
        </a:p>
      </xdr:txBody>
    </xdr:sp>
    <xdr:clientData/>
  </xdr:twoCellAnchor>
  <xdr:twoCellAnchor>
    <xdr:from>
      <xdr:col>2</xdr:col>
      <xdr:colOff>68580</xdr:colOff>
      <xdr:row>11</xdr:row>
      <xdr:rowOff>85808</xdr:rowOff>
    </xdr:from>
    <xdr:to>
      <xdr:col>4</xdr:col>
      <xdr:colOff>198120</xdr:colOff>
      <xdr:row>13</xdr:row>
      <xdr:rowOff>47707</xdr:rowOff>
    </xdr:to>
    <xdr:sp macro="" textlink="">
      <xdr:nvSpPr>
        <xdr:cNvPr id="139" name="TextBox 138">
          <a:extLst>
            <a:ext uri="{FF2B5EF4-FFF2-40B4-BE49-F238E27FC236}">
              <a16:creationId xmlns:a16="http://schemas.microsoft.com/office/drawing/2014/main" id="{0753F452-618F-4975-8802-12C58C6809F6}"/>
            </a:ext>
          </a:extLst>
        </xdr:cNvPr>
        <xdr:cNvSpPr txBox="1"/>
      </xdr:nvSpPr>
      <xdr:spPr>
        <a:xfrm>
          <a:off x="1409700" y="2013668"/>
          <a:ext cx="147066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rgbClr val="FFC000"/>
              </a:solidFill>
              <a:effectLst/>
              <a:latin typeface="+mn-lt"/>
              <a:ea typeface="+mn-ea"/>
              <a:cs typeface="+mn-cs"/>
            </a:rPr>
            <a:t>Skills</a:t>
          </a:r>
          <a:r>
            <a:rPr lang="en-US" sz="1400" baseline="0">
              <a:solidFill>
                <a:srgbClr val="FFC000"/>
              </a:solidFill>
              <a:effectLst/>
              <a:latin typeface="+mn-lt"/>
              <a:ea typeface="+mn-ea"/>
              <a:cs typeface="+mn-cs"/>
            </a:rPr>
            <a:t>BreakDown</a:t>
          </a:r>
          <a:endParaRPr lang="ar-EG" sz="1400">
            <a:solidFill>
              <a:srgbClr val="FFC000"/>
            </a:solidFill>
          </a:endParaRPr>
        </a:p>
      </xdr:txBody>
    </xdr:sp>
    <xdr:clientData/>
  </xdr:twoCellAnchor>
  <xdr:twoCellAnchor editAs="oneCell">
    <xdr:from>
      <xdr:col>2</xdr:col>
      <xdr:colOff>598335</xdr:colOff>
      <xdr:row>9</xdr:row>
      <xdr:rowOff>91440</xdr:rowOff>
    </xdr:from>
    <xdr:to>
      <xdr:col>3</xdr:col>
      <xdr:colOff>499275</xdr:colOff>
      <xdr:row>11</xdr:row>
      <xdr:rowOff>141137</xdr:rowOff>
    </xdr:to>
    <xdr:pic>
      <xdr:nvPicPr>
        <xdr:cNvPr id="151" name="Picture 150">
          <a:extLst>
            <a:ext uri="{FF2B5EF4-FFF2-40B4-BE49-F238E27FC236}">
              <a16:creationId xmlns:a16="http://schemas.microsoft.com/office/drawing/2014/main" id="{1EF9240C-CDD7-576B-2C5A-722D335625C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39455" y="1668780"/>
          <a:ext cx="571500" cy="400217"/>
        </a:xfrm>
        <a:prstGeom prst="rect">
          <a:avLst/>
        </a:prstGeom>
      </xdr:spPr>
    </xdr:pic>
    <xdr:clientData/>
  </xdr:twoCellAnchor>
  <xdr:twoCellAnchor>
    <xdr:from>
      <xdr:col>8</xdr:col>
      <xdr:colOff>441960</xdr:colOff>
      <xdr:row>9</xdr:row>
      <xdr:rowOff>32136</xdr:rowOff>
    </xdr:from>
    <xdr:to>
      <xdr:col>11</xdr:col>
      <xdr:colOff>480060</xdr:colOff>
      <xdr:row>20</xdr:row>
      <xdr:rowOff>80838</xdr:rowOff>
    </xdr:to>
    <xdr:sp macro="" textlink="">
      <xdr:nvSpPr>
        <xdr:cNvPr id="152" name="Rectangle: Rounded Corners 151">
          <a:extLst>
            <a:ext uri="{FF2B5EF4-FFF2-40B4-BE49-F238E27FC236}">
              <a16:creationId xmlns:a16="http://schemas.microsoft.com/office/drawing/2014/main" id="{9B4D405F-67E9-46F1-B541-9424E1608124}"/>
            </a:ext>
          </a:extLst>
        </xdr:cNvPr>
        <xdr:cNvSpPr/>
      </xdr:nvSpPr>
      <xdr:spPr>
        <a:xfrm>
          <a:off x="5806440" y="1609476"/>
          <a:ext cx="2049780" cy="1976562"/>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581770</xdr:colOff>
      <xdr:row>9</xdr:row>
      <xdr:rowOff>68579</xdr:rowOff>
    </xdr:from>
    <xdr:to>
      <xdr:col>8</xdr:col>
      <xdr:colOff>358471</xdr:colOff>
      <xdr:row>15</xdr:row>
      <xdr:rowOff>48702</xdr:rowOff>
    </xdr:to>
    <xdr:sp macro="" textlink="">
      <xdr:nvSpPr>
        <xdr:cNvPr id="153" name="Rectangle: Rounded Corners 152">
          <a:extLst>
            <a:ext uri="{FF2B5EF4-FFF2-40B4-BE49-F238E27FC236}">
              <a16:creationId xmlns:a16="http://schemas.microsoft.com/office/drawing/2014/main" id="{0CF9F7E2-86F5-4022-9E80-D02D22DC30BB}"/>
            </a:ext>
          </a:extLst>
        </xdr:cNvPr>
        <xdr:cNvSpPr/>
      </xdr:nvSpPr>
      <xdr:spPr>
        <a:xfrm>
          <a:off x="3264010" y="1645919"/>
          <a:ext cx="2458941" cy="1031683"/>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6</xdr:col>
      <xdr:colOff>482711</xdr:colOff>
      <xdr:row>15</xdr:row>
      <xdr:rowOff>91440</xdr:rowOff>
    </xdr:from>
    <xdr:to>
      <xdr:col>8</xdr:col>
      <xdr:colOff>321034</xdr:colOff>
      <xdr:row>20</xdr:row>
      <xdr:rowOff>127883</xdr:rowOff>
    </xdr:to>
    <xdr:sp macro="" textlink="">
      <xdr:nvSpPr>
        <xdr:cNvPr id="154" name="Rectangle: Rounded Corners 153">
          <a:extLst>
            <a:ext uri="{FF2B5EF4-FFF2-40B4-BE49-F238E27FC236}">
              <a16:creationId xmlns:a16="http://schemas.microsoft.com/office/drawing/2014/main" id="{F995FBDF-AACF-4DA4-A25F-13C174EA97AB}"/>
            </a:ext>
          </a:extLst>
        </xdr:cNvPr>
        <xdr:cNvSpPr/>
      </xdr:nvSpPr>
      <xdr:spPr>
        <a:xfrm>
          <a:off x="4506071" y="2720340"/>
          <a:ext cx="1179443" cy="912743"/>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577131</xdr:colOff>
      <xdr:row>15</xdr:row>
      <xdr:rowOff>68580</xdr:rowOff>
    </xdr:from>
    <xdr:to>
      <xdr:col>6</xdr:col>
      <xdr:colOff>408167</xdr:colOff>
      <xdr:row>20</xdr:row>
      <xdr:rowOff>106348</xdr:rowOff>
    </xdr:to>
    <xdr:sp macro="" textlink="">
      <xdr:nvSpPr>
        <xdr:cNvPr id="155" name="Rectangle: Rounded Corners 154">
          <a:extLst>
            <a:ext uri="{FF2B5EF4-FFF2-40B4-BE49-F238E27FC236}">
              <a16:creationId xmlns:a16="http://schemas.microsoft.com/office/drawing/2014/main" id="{3C5F1A59-672C-49E9-BD47-C5281CF4B6BA}"/>
            </a:ext>
          </a:extLst>
        </xdr:cNvPr>
        <xdr:cNvSpPr/>
      </xdr:nvSpPr>
      <xdr:spPr>
        <a:xfrm>
          <a:off x="3259371" y="2697480"/>
          <a:ext cx="1172156" cy="914068"/>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5</xdr:col>
      <xdr:colOff>18884</xdr:colOff>
      <xdr:row>9</xdr:row>
      <xdr:rowOff>52014</xdr:rowOff>
    </xdr:from>
    <xdr:to>
      <xdr:col>7</xdr:col>
      <xdr:colOff>631466</xdr:colOff>
      <xdr:row>10</xdr:row>
      <xdr:rowOff>152399</xdr:rowOff>
    </xdr:to>
    <xdr:sp macro="" textlink="">
      <xdr:nvSpPr>
        <xdr:cNvPr id="156" name="TextBox 155">
          <a:extLst>
            <a:ext uri="{FF2B5EF4-FFF2-40B4-BE49-F238E27FC236}">
              <a16:creationId xmlns:a16="http://schemas.microsoft.com/office/drawing/2014/main" id="{918AAEDD-E1B8-40D8-B887-7B414A6DAD2F}"/>
            </a:ext>
          </a:extLst>
        </xdr:cNvPr>
        <xdr:cNvSpPr txBox="1"/>
      </xdr:nvSpPr>
      <xdr:spPr>
        <a:xfrm>
          <a:off x="3371684" y="1629354"/>
          <a:ext cx="1953702" cy="275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a:solidFill>
                <a:srgbClr val="FFC000"/>
              </a:solidFill>
            </a:rPr>
            <a:t>Employees</a:t>
          </a:r>
          <a:r>
            <a:rPr lang="en-US" sz="1600" b="1" baseline="0">
              <a:solidFill>
                <a:srgbClr val="FFC000"/>
              </a:solidFill>
            </a:rPr>
            <a:t> number</a:t>
          </a:r>
          <a:endParaRPr lang="en-US" sz="1600" b="1">
            <a:solidFill>
              <a:srgbClr val="FFC000"/>
            </a:solidFill>
          </a:endParaRPr>
        </a:p>
      </xdr:txBody>
    </xdr:sp>
    <xdr:clientData/>
  </xdr:twoCellAnchor>
  <xdr:twoCellAnchor>
    <xdr:from>
      <xdr:col>4</xdr:col>
      <xdr:colOff>648031</xdr:colOff>
      <xdr:row>10</xdr:row>
      <xdr:rowOff>2319</xdr:rowOff>
    </xdr:from>
    <xdr:to>
      <xdr:col>5</xdr:col>
      <xdr:colOff>84151</xdr:colOff>
      <xdr:row>10</xdr:row>
      <xdr:rowOff>108998</xdr:rowOff>
    </xdr:to>
    <xdr:sp macro="" textlink="">
      <xdr:nvSpPr>
        <xdr:cNvPr id="158" name="Flowchart: Connector 157">
          <a:extLst>
            <a:ext uri="{FF2B5EF4-FFF2-40B4-BE49-F238E27FC236}">
              <a16:creationId xmlns:a16="http://schemas.microsoft.com/office/drawing/2014/main" id="{F1DCA571-7B12-4B00-93C2-177DFA1D94FC}"/>
            </a:ext>
          </a:extLst>
        </xdr:cNvPr>
        <xdr:cNvSpPr/>
      </xdr:nvSpPr>
      <xdr:spPr>
        <a:xfrm>
          <a:off x="3330271" y="1754919"/>
          <a:ext cx="106680" cy="106679"/>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7</xdr:col>
      <xdr:colOff>225949</xdr:colOff>
      <xdr:row>10</xdr:row>
      <xdr:rowOff>123299</xdr:rowOff>
    </xdr:from>
    <xdr:to>
      <xdr:col>8</xdr:col>
      <xdr:colOff>292211</xdr:colOff>
      <xdr:row>14</xdr:row>
      <xdr:rowOff>122303</xdr:rowOff>
    </xdr:to>
    <xdr:pic>
      <xdr:nvPicPr>
        <xdr:cNvPr id="160" name="Picture 159">
          <a:extLst>
            <a:ext uri="{FF2B5EF4-FFF2-40B4-BE49-F238E27FC236}">
              <a16:creationId xmlns:a16="http://schemas.microsoft.com/office/drawing/2014/main" id="{139B6873-4E1A-9144-98DA-FA36026E1F4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919869" y="1875899"/>
          <a:ext cx="736822" cy="700044"/>
        </a:xfrm>
        <a:prstGeom prst="rect">
          <a:avLst/>
        </a:prstGeom>
      </xdr:spPr>
    </xdr:pic>
    <xdr:clientData/>
  </xdr:twoCellAnchor>
  <xdr:twoCellAnchor>
    <xdr:from>
      <xdr:col>5</xdr:col>
      <xdr:colOff>275645</xdr:colOff>
      <xdr:row>11</xdr:row>
      <xdr:rowOff>76863</xdr:rowOff>
    </xdr:from>
    <xdr:to>
      <xdr:col>6</xdr:col>
      <xdr:colOff>391602</xdr:colOff>
      <xdr:row>13</xdr:row>
      <xdr:rowOff>146768</xdr:rowOff>
    </xdr:to>
    <xdr:sp macro="" textlink="pivotTable!V19">
      <xdr:nvSpPr>
        <xdr:cNvPr id="161" name="TextBox 160">
          <a:extLst>
            <a:ext uri="{FF2B5EF4-FFF2-40B4-BE49-F238E27FC236}">
              <a16:creationId xmlns:a16="http://schemas.microsoft.com/office/drawing/2014/main" id="{C9850EA4-B12E-4F0B-A0EB-43322508154A}"/>
            </a:ext>
          </a:extLst>
        </xdr:cNvPr>
        <xdr:cNvSpPr txBox="1"/>
      </xdr:nvSpPr>
      <xdr:spPr>
        <a:xfrm>
          <a:off x="3628445" y="2004723"/>
          <a:ext cx="786517" cy="420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ctr"/>
          <a:fld id="{44EB05DD-87BA-44B7-96A7-5DFF98AE0E95}" type="TxLink">
            <a:rPr lang="en-US" sz="2000" b="1" i="0" u="none" strike="noStrike">
              <a:solidFill>
                <a:schemeClr val="bg1"/>
              </a:solidFill>
              <a:latin typeface="Arial"/>
              <a:ea typeface="+mn-ea"/>
              <a:cs typeface="Arial"/>
            </a:rPr>
            <a:pPr marL="0" indent="0" algn="ctr"/>
            <a:t>50</a:t>
          </a:fld>
          <a:endParaRPr lang="ar-EG" sz="2000" b="1" i="0" u="none" strike="noStrike">
            <a:solidFill>
              <a:schemeClr val="bg1"/>
            </a:solidFill>
            <a:latin typeface="Arial"/>
            <a:ea typeface="+mn-ea"/>
            <a:cs typeface="Arial"/>
          </a:endParaRPr>
        </a:p>
      </xdr:txBody>
    </xdr:sp>
    <xdr:clientData/>
  </xdr:twoCellAnchor>
  <xdr:twoCellAnchor>
    <xdr:from>
      <xdr:col>5</xdr:col>
      <xdr:colOff>126557</xdr:colOff>
      <xdr:row>13</xdr:row>
      <xdr:rowOff>27166</xdr:rowOff>
    </xdr:from>
    <xdr:to>
      <xdr:col>7</xdr:col>
      <xdr:colOff>43732</xdr:colOff>
      <xdr:row>14</xdr:row>
      <xdr:rowOff>164327</xdr:rowOff>
    </xdr:to>
    <xdr:sp macro="" textlink="">
      <xdr:nvSpPr>
        <xdr:cNvPr id="162" name="TextBox 161">
          <a:extLst>
            <a:ext uri="{FF2B5EF4-FFF2-40B4-BE49-F238E27FC236}">
              <a16:creationId xmlns:a16="http://schemas.microsoft.com/office/drawing/2014/main" id="{41D5A7A4-5A0B-4CF3-A47E-B771614BBA0F}"/>
            </a:ext>
          </a:extLst>
        </xdr:cNvPr>
        <xdr:cNvSpPr txBox="1"/>
      </xdr:nvSpPr>
      <xdr:spPr>
        <a:xfrm>
          <a:off x="3479357" y="2305546"/>
          <a:ext cx="1258295"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tx1">
                  <a:lumMod val="50000"/>
                  <a:lumOff val="50000"/>
                </a:schemeClr>
              </a:solidFill>
            </a:rPr>
            <a:t>Total employees</a:t>
          </a:r>
        </a:p>
      </xdr:txBody>
    </xdr:sp>
    <xdr:clientData/>
  </xdr:twoCellAnchor>
  <xdr:twoCellAnchor>
    <xdr:from>
      <xdr:col>6</xdr:col>
      <xdr:colOff>532406</xdr:colOff>
      <xdr:row>15</xdr:row>
      <xdr:rowOff>165984</xdr:rowOff>
    </xdr:from>
    <xdr:to>
      <xdr:col>8</xdr:col>
      <xdr:colOff>250797</xdr:colOff>
      <xdr:row>21</xdr:row>
      <xdr:rowOff>11596</xdr:rowOff>
    </xdr:to>
    <xdr:graphicFrame macro="">
      <xdr:nvGraphicFramePr>
        <xdr:cNvPr id="164" name="Chart 163">
          <a:extLst>
            <a:ext uri="{FF2B5EF4-FFF2-40B4-BE49-F238E27FC236}">
              <a16:creationId xmlns:a16="http://schemas.microsoft.com/office/drawing/2014/main" id="{6620F153-55CD-4622-B005-F60900FD1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606616</xdr:colOff>
      <xdr:row>16</xdr:row>
      <xdr:rowOff>15571</xdr:rowOff>
    </xdr:from>
    <xdr:to>
      <xdr:col>6</xdr:col>
      <xdr:colOff>242514</xdr:colOff>
      <xdr:row>20</xdr:row>
      <xdr:rowOff>162009</xdr:rowOff>
    </xdr:to>
    <xdr:graphicFrame macro="">
      <xdr:nvGraphicFramePr>
        <xdr:cNvPr id="165" name="Chart 164">
          <a:extLst>
            <a:ext uri="{FF2B5EF4-FFF2-40B4-BE49-F238E27FC236}">
              <a16:creationId xmlns:a16="http://schemas.microsoft.com/office/drawing/2014/main" id="{B40D2DE1-BC78-45C9-ACEB-2E5DCDF76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10602</xdr:colOff>
      <xdr:row>14</xdr:row>
      <xdr:rowOff>157701</xdr:rowOff>
    </xdr:from>
    <xdr:to>
      <xdr:col>6</xdr:col>
      <xdr:colOff>292542</xdr:colOff>
      <xdr:row>16</xdr:row>
      <xdr:rowOff>81500</xdr:rowOff>
    </xdr:to>
    <xdr:sp macro="" textlink="">
      <xdr:nvSpPr>
        <xdr:cNvPr id="166" name="TextBox 165">
          <a:extLst>
            <a:ext uri="{FF2B5EF4-FFF2-40B4-BE49-F238E27FC236}">
              <a16:creationId xmlns:a16="http://schemas.microsoft.com/office/drawing/2014/main" id="{E5FA3D1D-1422-4F6A-AC8B-B4DA13733EF9}"/>
            </a:ext>
          </a:extLst>
        </xdr:cNvPr>
        <xdr:cNvSpPr txBox="1"/>
      </xdr:nvSpPr>
      <xdr:spPr>
        <a:xfrm>
          <a:off x="3363402" y="2611341"/>
          <a:ext cx="952500" cy="274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600" b="1">
              <a:solidFill>
                <a:srgbClr val="FFC000"/>
              </a:solidFill>
            </a:rPr>
            <a:t>Males</a:t>
          </a:r>
        </a:p>
      </xdr:txBody>
    </xdr:sp>
    <xdr:clientData/>
  </xdr:twoCellAnchor>
  <xdr:twoCellAnchor>
    <xdr:from>
      <xdr:col>6</xdr:col>
      <xdr:colOff>568851</xdr:colOff>
      <xdr:row>15</xdr:row>
      <xdr:rowOff>35450</xdr:rowOff>
    </xdr:from>
    <xdr:to>
      <xdr:col>8</xdr:col>
      <xdr:colOff>179899</xdr:colOff>
      <xdr:row>16</xdr:row>
      <xdr:rowOff>135834</xdr:rowOff>
    </xdr:to>
    <xdr:sp macro="" textlink="">
      <xdr:nvSpPr>
        <xdr:cNvPr id="167" name="TextBox 166">
          <a:extLst>
            <a:ext uri="{FF2B5EF4-FFF2-40B4-BE49-F238E27FC236}">
              <a16:creationId xmlns:a16="http://schemas.microsoft.com/office/drawing/2014/main" id="{257127F5-E0AC-4212-AA14-A876D7F576D2}"/>
            </a:ext>
          </a:extLst>
        </xdr:cNvPr>
        <xdr:cNvSpPr txBox="1"/>
      </xdr:nvSpPr>
      <xdr:spPr>
        <a:xfrm>
          <a:off x="4592211" y="2664350"/>
          <a:ext cx="952168" cy="27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600" b="1">
              <a:solidFill>
                <a:srgbClr val="FFC000"/>
              </a:solidFill>
            </a:rPr>
            <a:t>Females</a:t>
          </a:r>
        </a:p>
      </xdr:txBody>
    </xdr:sp>
    <xdr:clientData/>
  </xdr:twoCellAnchor>
  <xdr:twoCellAnchor>
    <xdr:from>
      <xdr:col>7</xdr:col>
      <xdr:colOff>167971</xdr:colOff>
      <xdr:row>17</xdr:row>
      <xdr:rowOff>116287</xdr:rowOff>
    </xdr:from>
    <xdr:to>
      <xdr:col>7</xdr:col>
      <xdr:colOff>648031</xdr:colOff>
      <xdr:row>19</xdr:row>
      <xdr:rowOff>76862</xdr:rowOff>
    </xdr:to>
    <xdr:sp macro="" textlink="pivotTable!$L$21">
      <xdr:nvSpPr>
        <xdr:cNvPr id="168" name="TextBox 167">
          <a:extLst>
            <a:ext uri="{FF2B5EF4-FFF2-40B4-BE49-F238E27FC236}">
              <a16:creationId xmlns:a16="http://schemas.microsoft.com/office/drawing/2014/main" id="{D5C4BD15-857D-48C0-88F8-2C7CBE14778C}"/>
            </a:ext>
          </a:extLst>
        </xdr:cNvPr>
        <xdr:cNvSpPr txBox="1"/>
      </xdr:nvSpPr>
      <xdr:spPr>
        <a:xfrm>
          <a:off x="4861891" y="3095707"/>
          <a:ext cx="480060" cy="311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8CA131C4-3AB6-435A-B57C-9987FC81A751}" type="TxLink">
            <a:rPr lang="en-US" sz="1100" b="1" i="0" u="none" strike="noStrike">
              <a:solidFill>
                <a:schemeClr val="bg1"/>
              </a:solidFill>
              <a:latin typeface="Arial"/>
              <a:ea typeface="+mn-ea"/>
              <a:cs typeface="Arial"/>
            </a:rPr>
            <a:pPr marL="0" indent="0" algn="ctr"/>
            <a:t>52%</a:t>
          </a:fld>
          <a:endParaRPr lang="en-US" sz="1100" b="1" i="0" u="none" strike="noStrike">
            <a:solidFill>
              <a:schemeClr val="bg1"/>
            </a:solidFill>
            <a:latin typeface="Arial"/>
            <a:ea typeface="+mn-ea"/>
            <a:cs typeface="Arial"/>
          </a:endParaRPr>
        </a:p>
      </xdr:txBody>
    </xdr:sp>
    <xdr:clientData/>
  </xdr:twoCellAnchor>
  <xdr:twoCellAnchor>
    <xdr:from>
      <xdr:col>5</xdr:col>
      <xdr:colOff>184535</xdr:colOff>
      <xdr:row>17</xdr:row>
      <xdr:rowOff>116287</xdr:rowOff>
    </xdr:from>
    <xdr:to>
      <xdr:col>6</xdr:col>
      <xdr:colOff>35449</xdr:colOff>
      <xdr:row>19</xdr:row>
      <xdr:rowOff>76862</xdr:rowOff>
    </xdr:to>
    <xdr:sp macro="" textlink="pivotTable!$L$20">
      <xdr:nvSpPr>
        <xdr:cNvPr id="169" name="TextBox 168">
          <a:extLst>
            <a:ext uri="{FF2B5EF4-FFF2-40B4-BE49-F238E27FC236}">
              <a16:creationId xmlns:a16="http://schemas.microsoft.com/office/drawing/2014/main" id="{6665E47F-A56F-4F51-8C54-2E6B90241DC7}"/>
            </a:ext>
          </a:extLst>
        </xdr:cNvPr>
        <xdr:cNvSpPr txBox="1"/>
      </xdr:nvSpPr>
      <xdr:spPr>
        <a:xfrm>
          <a:off x="3537335" y="3095707"/>
          <a:ext cx="521474" cy="311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29926AB8-BC9C-46C2-906E-DE97F4BB8B32}" type="TxLink">
            <a:rPr lang="en-US" sz="1100" b="1" i="0" u="none" strike="noStrike">
              <a:solidFill>
                <a:schemeClr val="bg1"/>
              </a:solidFill>
              <a:latin typeface="Arial"/>
              <a:ea typeface="+mn-ea"/>
              <a:cs typeface="Arial"/>
            </a:rPr>
            <a:pPr marL="0" indent="0" algn="ctr"/>
            <a:t>48%</a:t>
          </a:fld>
          <a:endParaRPr lang="en-US" sz="1100" b="1" i="0" u="none" strike="noStrike">
            <a:solidFill>
              <a:schemeClr val="bg1"/>
            </a:solidFill>
            <a:latin typeface="Arial"/>
            <a:ea typeface="+mn-ea"/>
            <a:cs typeface="Arial"/>
          </a:endParaRPr>
        </a:p>
      </xdr:txBody>
    </xdr:sp>
    <xdr:clientData/>
  </xdr:twoCellAnchor>
  <xdr:twoCellAnchor>
    <xdr:from>
      <xdr:col>11</xdr:col>
      <xdr:colOff>546321</xdr:colOff>
      <xdr:row>11</xdr:row>
      <xdr:rowOff>45720</xdr:rowOff>
    </xdr:from>
    <xdr:to>
      <xdr:col>16</xdr:col>
      <xdr:colOff>209384</xdr:colOff>
      <xdr:row>20</xdr:row>
      <xdr:rowOff>110323</xdr:rowOff>
    </xdr:to>
    <xdr:sp macro="" textlink="">
      <xdr:nvSpPr>
        <xdr:cNvPr id="170" name="Rectangle: Rounded Corners 169">
          <a:extLst>
            <a:ext uri="{FF2B5EF4-FFF2-40B4-BE49-F238E27FC236}">
              <a16:creationId xmlns:a16="http://schemas.microsoft.com/office/drawing/2014/main" id="{0304EFEB-1379-41B9-BC9A-9C62B707830C}"/>
            </a:ext>
          </a:extLst>
        </xdr:cNvPr>
        <xdr:cNvSpPr/>
      </xdr:nvSpPr>
      <xdr:spPr>
        <a:xfrm>
          <a:off x="7922481" y="1973580"/>
          <a:ext cx="3015863" cy="1641943"/>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12</xdr:col>
      <xdr:colOff>257424</xdr:colOff>
      <xdr:row>22</xdr:row>
      <xdr:rowOff>106348</xdr:rowOff>
    </xdr:from>
    <xdr:to>
      <xdr:col>12</xdr:col>
      <xdr:colOff>364435</xdr:colOff>
      <xdr:row>23</xdr:row>
      <xdr:rowOff>36442</xdr:rowOff>
    </xdr:to>
    <xdr:sp macro="" textlink="">
      <xdr:nvSpPr>
        <xdr:cNvPr id="172" name="Flowchart: Connector 171">
          <a:extLst>
            <a:ext uri="{FF2B5EF4-FFF2-40B4-BE49-F238E27FC236}">
              <a16:creationId xmlns:a16="http://schemas.microsoft.com/office/drawing/2014/main" id="{AC5846D5-1673-44F1-8D9A-D43BF74E0015}"/>
            </a:ext>
          </a:extLst>
        </xdr:cNvPr>
        <xdr:cNvSpPr/>
      </xdr:nvSpPr>
      <xdr:spPr>
        <a:xfrm>
          <a:off x="8304144" y="3962068"/>
          <a:ext cx="107011" cy="105354"/>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3</xdr:col>
      <xdr:colOff>399601</xdr:colOff>
      <xdr:row>3</xdr:row>
      <xdr:rowOff>49474</xdr:rowOff>
    </xdr:from>
    <xdr:to>
      <xdr:col>5</xdr:col>
      <xdr:colOff>192536</xdr:colOff>
      <xdr:row>6</xdr:row>
      <xdr:rowOff>132538</xdr:rowOff>
    </xdr:to>
    <xdr:sp macro="" textlink="">
      <xdr:nvSpPr>
        <xdr:cNvPr id="174" name="TextBox 173">
          <a:extLst>
            <a:ext uri="{FF2B5EF4-FFF2-40B4-BE49-F238E27FC236}">
              <a16:creationId xmlns:a16="http://schemas.microsoft.com/office/drawing/2014/main" id="{3DFAF2C8-B0AA-4615-B57E-32601644F658}"/>
            </a:ext>
          </a:extLst>
        </xdr:cNvPr>
        <xdr:cNvSpPr txBox="1"/>
      </xdr:nvSpPr>
      <xdr:spPr>
        <a:xfrm>
          <a:off x="2411281" y="575254"/>
          <a:ext cx="1134055" cy="608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1600" b="1">
              <a:solidFill>
                <a:srgbClr val="FFC000"/>
              </a:solidFill>
            </a:rPr>
            <a:t>HR Dashboard</a:t>
          </a:r>
        </a:p>
      </xdr:txBody>
    </xdr:sp>
    <xdr:clientData/>
  </xdr:twoCellAnchor>
  <xdr:twoCellAnchor editAs="oneCell">
    <xdr:from>
      <xdr:col>1</xdr:col>
      <xdr:colOff>644434</xdr:colOff>
      <xdr:row>1</xdr:row>
      <xdr:rowOff>173082</xdr:rowOff>
    </xdr:from>
    <xdr:to>
      <xdr:col>3</xdr:col>
      <xdr:colOff>457200</xdr:colOff>
      <xdr:row>8</xdr:row>
      <xdr:rowOff>103153</xdr:rowOff>
    </xdr:to>
    <xdr:pic>
      <xdr:nvPicPr>
        <xdr:cNvPr id="176" name="Picture 175">
          <a:extLst>
            <a:ext uri="{FF2B5EF4-FFF2-40B4-BE49-F238E27FC236}">
              <a16:creationId xmlns:a16="http://schemas.microsoft.com/office/drawing/2014/main" id="{0B599824-A45C-24A4-4993-4466BE1E1CC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14994" y="348342"/>
          <a:ext cx="1153886" cy="1156891"/>
        </a:xfrm>
        <a:prstGeom prst="rect">
          <a:avLst/>
        </a:prstGeom>
      </xdr:spPr>
    </xdr:pic>
    <xdr:clientData/>
  </xdr:twoCellAnchor>
  <xdr:twoCellAnchor>
    <xdr:from>
      <xdr:col>3</xdr:col>
      <xdr:colOff>427444</xdr:colOff>
      <xdr:row>6</xdr:row>
      <xdr:rowOff>71484</xdr:rowOff>
    </xdr:from>
    <xdr:to>
      <xdr:col>7</xdr:col>
      <xdr:colOff>180702</xdr:colOff>
      <xdr:row>7</xdr:row>
      <xdr:rowOff>152400</xdr:rowOff>
    </xdr:to>
    <xdr:sp macro="" textlink="">
      <xdr:nvSpPr>
        <xdr:cNvPr id="177" name="TextBox 176">
          <a:extLst>
            <a:ext uri="{FF2B5EF4-FFF2-40B4-BE49-F238E27FC236}">
              <a16:creationId xmlns:a16="http://schemas.microsoft.com/office/drawing/2014/main" id="{879E77BE-9CD0-4F4B-8E31-6C0F065F41F3}"/>
            </a:ext>
          </a:extLst>
        </xdr:cNvPr>
        <xdr:cNvSpPr txBox="1"/>
      </xdr:nvSpPr>
      <xdr:spPr>
        <a:xfrm>
          <a:off x="2439124" y="1123044"/>
          <a:ext cx="2435498" cy="256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50" b="1">
              <a:solidFill>
                <a:schemeClr val="tx1">
                  <a:lumMod val="95000"/>
                  <a:lumOff val="5000"/>
                </a:schemeClr>
              </a:solidFill>
            </a:rPr>
            <a:t>Analyze</a:t>
          </a:r>
          <a:r>
            <a:rPr lang="en-US" sz="1050" b="1" baseline="0">
              <a:solidFill>
                <a:schemeClr val="tx1">
                  <a:lumMod val="95000"/>
                  <a:lumOff val="5000"/>
                </a:schemeClr>
              </a:solidFill>
            </a:rPr>
            <a:t> and monitor the HR department</a:t>
          </a:r>
          <a:endParaRPr lang="en-US" sz="1050" b="1">
            <a:solidFill>
              <a:schemeClr val="tx1">
                <a:lumMod val="95000"/>
                <a:lumOff val="5000"/>
              </a:schemeClr>
            </a:solidFill>
          </a:endParaRPr>
        </a:p>
      </xdr:txBody>
    </xdr:sp>
    <xdr:clientData/>
  </xdr:twoCellAnchor>
  <xdr:twoCellAnchor editAs="oneCell">
    <xdr:from>
      <xdr:col>5</xdr:col>
      <xdr:colOff>586740</xdr:colOff>
      <xdr:row>1</xdr:row>
      <xdr:rowOff>120106</xdr:rowOff>
    </xdr:from>
    <xdr:to>
      <xdr:col>8</xdr:col>
      <xdr:colOff>411481</xdr:colOff>
      <xdr:row>6</xdr:row>
      <xdr:rowOff>38100</xdr:rowOff>
    </xdr:to>
    <mc:AlternateContent xmlns:mc="http://schemas.openxmlformats.org/markup-compatibility/2006" xmlns:a14="http://schemas.microsoft.com/office/drawing/2010/main">
      <mc:Choice Requires="a14">
        <xdr:graphicFrame macro="">
          <xdr:nvGraphicFramePr>
            <xdr:cNvPr id="178" name="Filter by gender">
              <a:extLst>
                <a:ext uri="{FF2B5EF4-FFF2-40B4-BE49-F238E27FC236}">
                  <a16:creationId xmlns:a16="http://schemas.microsoft.com/office/drawing/2014/main" id="{552B9930-E2AF-407C-A734-BBB2D9F2415B}"/>
                </a:ext>
              </a:extLst>
            </xdr:cNvPr>
            <xdr:cNvGraphicFramePr/>
          </xdr:nvGraphicFramePr>
          <xdr:xfrm>
            <a:off x="0" y="0"/>
            <a:ext cx="0" cy="0"/>
          </xdr:xfrm>
          <a:graphic>
            <a:graphicData uri="http://schemas.microsoft.com/office/drawing/2010/slicer">
              <sle:slicer xmlns:sle="http://schemas.microsoft.com/office/drawing/2010/slicer" name="Filter by gender"/>
            </a:graphicData>
          </a:graphic>
        </xdr:graphicFrame>
      </mc:Choice>
      <mc:Fallback xmlns="">
        <xdr:sp macro="" textlink="">
          <xdr:nvSpPr>
            <xdr:cNvPr id="0" name=""/>
            <xdr:cNvSpPr>
              <a:spLocks noTextEdit="1"/>
            </xdr:cNvSpPr>
          </xdr:nvSpPr>
          <xdr:spPr>
            <a:xfrm>
              <a:off x="3939540" y="295366"/>
              <a:ext cx="1836421" cy="79429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633122</xdr:colOff>
      <xdr:row>18</xdr:row>
      <xdr:rowOff>37104</xdr:rowOff>
    </xdr:from>
    <xdr:to>
      <xdr:col>9</xdr:col>
      <xdr:colOff>533399</xdr:colOff>
      <xdr:row>19</xdr:row>
      <xdr:rowOff>76199</xdr:rowOff>
    </xdr:to>
    <xdr:sp macro="" textlink="">
      <xdr:nvSpPr>
        <xdr:cNvPr id="180" name="TextBox 179">
          <a:extLst>
            <a:ext uri="{FF2B5EF4-FFF2-40B4-BE49-F238E27FC236}">
              <a16:creationId xmlns:a16="http://schemas.microsoft.com/office/drawing/2014/main" id="{E3F449D3-ADF9-4ECE-B286-6AFB5B2C3903}"/>
            </a:ext>
          </a:extLst>
        </xdr:cNvPr>
        <xdr:cNvSpPr txBox="1"/>
      </xdr:nvSpPr>
      <xdr:spPr>
        <a:xfrm>
          <a:off x="5997602" y="3191784"/>
          <a:ext cx="570837" cy="21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00" b="1">
              <a:solidFill>
                <a:schemeClr val="bg1"/>
              </a:solidFill>
            </a:rPr>
            <a:t>Analyst</a:t>
          </a:r>
        </a:p>
      </xdr:txBody>
    </xdr:sp>
    <xdr:clientData/>
  </xdr:twoCellAnchor>
  <xdr:twoCellAnchor>
    <xdr:from>
      <xdr:col>8</xdr:col>
      <xdr:colOff>602643</xdr:colOff>
      <xdr:row>18</xdr:row>
      <xdr:rowOff>104360</xdr:rowOff>
    </xdr:from>
    <xdr:to>
      <xdr:col>9</xdr:col>
      <xdr:colOff>38763</xdr:colOff>
      <xdr:row>19</xdr:row>
      <xdr:rowOff>37105</xdr:rowOff>
    </xdr:to>
    <xdr:sp macro="" textlink="">
      <xdr:nvSpPr>
        <xdr:cNvPr id="181" name="Flowchart: Connector 180">
          <a:extLst>
            <a:ext uri="{FF2B5EF4-FFF2-40B4-BE49-F238E27FC236}">
              <a16:creationId xmlns:a16="http://schemas.microsoft.com/office/drawing/2014/main" id="{E78140BF-3DA6-4031-8EBA-BDB5070E2A31}"/>
            </a:ext>
          </a:extLst>
        </xdr:cNvPr>
        <xdr:cNvSpPr/>
      </xdr:nvSpPr>
      <xdr:spPr>
        <a:xfrm>
          <a:off x="5967123" y="3259040"/>
          <a:ext cx="106680" cy="108005"/>
        </a:xfrm>
        <a:prstGeom prst="flowChartConnector">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solidFill>
              <a:srgbClr val="FFC000"/>
            </a:solidFill>
          </a:endParaRPr>
        </a:p>
      </xdr:txBody>
    </xdr:sp>
    <xdr:clientData/>
  </xdr:twoCellAnchor>
  <xdr:twoCellAnchor>
    <xdr:from>
      <xdr:col>8</xdr:col>
      <xdr:colOff>633122</xdr:colOff>
      <xdr:row>19</xdr:row>
      <xdr:rowOff>29485</xdr:rowOff>
    </xdr:from>
    <xdr:to>
      <xdr:col>9</xdr:col>
      <xdr:colOff>640080</xdr:colOff>
      <xdr:row>20</xdr:row>
      <xdr:rowOff>53340</xdr:rowOff>
    </xdr:to>
    <xdr:sp macro="" textlink="">
      <xdr:nvSpPr>
        <xdr:cNvPr id="182" name="TextBox 181">
          <a:extLst>
            <a:ext uri="{FF2B5EF4-FFF2-40B4-BE49-F238E27FC236}">
              <a16:creationId xmlns:a16="http://schemas.microsoft.com/office/drawing/2014/main" id="{4787DB28-F61F-462F-A8A6-5B93F475DC50}"/>
            </a:ext>
          </a:extLst>
        </xdr:cNvPr>
        <xdr:cNvSpPr txBox="1"/>
      </xdr:nvSpPr>
      <xdr:spPr>
        <a:xfrm>
          <a:off x="5997602" y="3359425"/>
          <a:ext cx="677518" cy="19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00" b="1">
              <a:solidFill>
                <a:schemeClr val="bg1"/>
              </a:solidFill>
            </a:rPr>
            <a:t>Designer</a:t>
          </a:r>
        </a:p>
      </xdr:txBody>
    </xdr:sp>
    <xdr:clientData/>
  </xdr:twoCellAnchor>
  <xdr:twoCellAnchor>
    <xdr:from>
      <xdr:col>8</xdr:col>
      <xdr:colOff>602643</xdr:colOff>
      <xdr:row>19</xdr:row>
      <xdr:rowOff>96741</xdr:rowOff>
    </xdr:from>
    <xdr:to>
      <xdr:col>9</xdr:col>
      <xdr:colOff>38763</xdr:colOff>
      <xdr:row>20</xdr:row>
      <xdr:rowOff>29486</xdr:rowOff>
    </xdr:to>
    <xdr:sp macro="" textlink="">
      <xdr:nvSpPr>
        <xdr:cNvPr id="183" name="Flowchart: Connector 182">
          <a:extLst>
            <a:ext uri="{FF2B5EF4-FFF2-40B4-BE49-F238E27FC236}">
              <a16:creationId xmlns:a16="http://schemas.microsoft.com/office/drawing/2014/main" id="{E74256C8-42CD-43FE-B3A2-2BD267629764}"/>
            </a:ext>
          </a:extLst>
        </xdr:cNvPr>
        <xdr:cNvSpPr/>
      </xdr:nvSpPr>
      <xdr:spPr>
        <a:xfrm>
          <a:off x="5967123" y="3426681"/>
          <a:ext cx="106680" cy="108005"/>
        </a:xfrm>
        <a:prstGeom prst="flowChartConnector">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solidFill>
              <a:srgbClr val="FFC000"/>
            </a:solidFill>
          </a:endParaRPr>
        </a:p>
      </xdr:txBody>
    </xdr:sp>
    <xdr:clientData/>
  </xdr:twoCellAnchor>
  <xdr:twoCellAnchor>
    <xdr:from>
      <xdr:col>9</xdr:col>
      <xdr:colOff>480722</xdr:colOff>
      <xdr:row>18</xdr:row>
      <xdr:rowOff>38100</xdr:rowOff>
    </xdr:from>
    <xdr:to>
      <xdr:col>10</xdr:col>
      <xdr:colOff>586740</xdr:colOff>
      <xdr:row>19</xdr:row>
      <xdr:rowOff>68579</xdr:rowOff>
    </xdr:to>
    <xdr:sp macro="" textlink="">
      <xdr:nvSpPr>
        <xdr:cNvPr id="184" name="TextBox 183">
          <a:extLst>
            <a:ext uri="{FF2B5EF4-FFF2-40B4-BE49-F238E27FC236}">
              <a16:creationId xmlns:a16="http://schemas.microsoft.com/office/drawing/2014/main" id="{7605C38F-24A9-4D1F-A5CC-12EA1E0D806B}"/>
            </a:ext>
          </a:extLst>
        </xdr:cNvPr>
        <xdr:cNvSpPr txBox="1"/>
      </xdr:nvSpPr>
      <xdr:spPr>
        <a:xfrm>
          <a:off x="6515762" y="3192780"/>
          <a:ext cx="776578"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00" b="1">
              <a:solidFill>
                <a:schemeClr val="bg1"/>
              </a:solidFill>
            </a:rPr>
            <a:t>Developer</a:t>
          </a:r>
        </a:p>
      </xdr:txBody>
    </xdr:sp>
    <xdr:clientData/>
  </xdr:twoCellAnchor>
  <xdr:twoCellAnchor>
    <xdr:from>
      <xdr:col>9</xdr:col>
      <xdr:colOff>450243</xdr:colOff>
      <xdr:row>18</xdr:row>
      <xdr:rowOff>104360</xdr:rowOff>
    </xdr:from>
    <xdr:to>
      <xdr:col>9</xdr:col>
      <xdr:colOff>556923</xdr:colOff>
      <xdr:row>19</xdr:row>
      <xdr:rowOff>37105</xdr:rowOff>
    </xdr:to>
    <xdr:sp macro="" textlink="">
      <xdr:nvSpPr>
        <xdr:cNvPr id="185" name="Flowchart: Connector 184">
          <a:extLst>
            <a:ext uri="{FF2B5EF4-FFF2-40B4-BE49-F238E27FC236}">
              <a16:creationId xmlns:a16="http://schemas.microsoft.com/office/drawing/2014/main" id="{79C9605B-1F11-481B-9A2A-825DFAA78DC1}"/>
            </a:ext>
          </a:extLst>
        </xdr:cNvPr>
        <xdr:cNvSpPr/>
      </xdr:nvSpPr>
      <xdr:spPr>
        <a:xfrm>
          <a:off x="6485283" y="3259040"/>
          <a:ext cx="106680" cy="108005"/>
        </a:xfrm>
        <a:prstGeom prst="flowChartConnector">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solidFill>
              <a:srgbClr val="FFC000"/>
            </a:solidFill>
          </a:endParaRPr>
        </a:p>
      </xdr:txBody>
    </xdr:sp>
    <xdr:clientData/>
  </xdr:twoCellAnchor>
  <xdr:twoCellAnchor>
    <xdr:from>
      <xdr:col>9</xdr:col>
      <xdr:colOff>595022</xdr:colOff>
      <xdr:row>19</xdr:row>
      <xdr:rowOff>37105</xdr:rowOff>
    </xdr:from>
    <xdr:to>
      <xdr:col>11</xdr:col>
      <xdr:colOff>236220</xdr:colOff>
      <xdr:row>20</xdr:row>
      <xdr:rowOff>60960</xdr:rowOff>
    </xdr:to>
    <xdr:sp macro="" textlink="">
      <xdr:nvSpPr>
        <xdr:cNvPr id="186" name="TextBox 185">
          <a:extLst>
            <a:ext uri="{FF2B5EF4-FFF2-40B4-BE49-F238E27FC236}">
              <a16:creationId xmlns:a16="http://schemas.microsoft.com/office/drawing/2014/main" id="{795F8AEA-CE87-4867-97FC-D654A78E507D}"/>
            </a:ext>
          </a:extLst>
        </xdr:cNvPr>
        <xdr:cNvSpPr txBox="1"/>
      </xdr:nvSpPr>
      <xdr:spPr>
        <a:xfrm>
          <a:off x="6630062" y="3367045"/>
          <a:ext cx="982318" cy="19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00" b="1">
              <a:solidFill>
                <a:schemeClr val="bg1"/>
              </a:solidFill>
            </a:rPr>
            <a:t>HR</a:t>
          </a:r>
          <a:r>
            <a:rPr lang="en-US" sz="1000" b="1" baseline="0">
              <a:solidFill>
                <a:schemeClr val="bg1"/>
              </a:solidFill>
            </a:rPr>
            <a:t> Specialist</a:t>
          </a:r>
          <a:endParaRPr lang="en-US" sz="1000" b="1">
            <a:solidFill>
              <a:schemeClr val="bg1"/>
            </a:solidFill>
          </a:endParaRPr>
        </a:p>
      </xdr:txBody>
    </xdr:sp>
    <xdr:clientData/>
  </xdr:twoCellAnchor>
  <xdr:twoCellAnchor>
    <xdr:from>
      <xdr:col>9</xdr:col>
      <xdr:colOff>564543</xdr:colOff>
      <xdr:row>19</xdr:row>
      <xdr:rowOff>104361</xdr:rowOff>
    </xdr:from>
    <xdr:to>
      <xdr:col>10</xdr:col>
      <xdr:colOff>663</xdr:colOff>
      <xdr:row>20</xdr:row>
      <xdr:rowOff>37106</xdr:rowOff>
    </xdr:to>
    <xdr:sp macro="" textlink="">
      <xdr:nvSpPr>
        <xdr:cNvPr id="187" name="Flowchart: Connector 186">
          <a:extLst>
            <a:ext uri="{FF2B5EF4-FFF2-40B4-BE49-F238E27FC236}">
              <a16:creationId xmlns:a16="http://schemas.microsoft.com/office/drawing/2014/main" id="{75A23A02-10C4-42EA-96E0-49B80949D114}"/>
            </a:ext>
          </a:extLst>
        </xdr:cNvPr>
        <xdr:cNvSpPr/>
      </xdr:nvSpPr>
      <xdr:spPr>
        <a:xfrm>
          <a:off x="6599583" y="3434301"/>
          <a:ext cx="106680" cy="108005"/>
        </a:xfrm>
        <a:prstGeom prst="flowChartConnector">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solidFill>
              <a:srgbClr val="FFC000"/>
            </a:solidFill>
          </a:endParaRPr>
        </a:p>
      </xdr:txBody>
    </xdr:sp>
    <xdr:clientData/>
  </xdr:twoCellAnchor>
  <xdr:twoCellAnchor>
    <xdr:from>
      <xdr:col>10</xdr:col>
      <xdr:colOff>511202</xdr:colOff>
      <xdr:row>18</xdr:row>
      <xdr:rowOff>38100</xdr:rowOff>
    </xdr:from>
    <xdr:to>
      <xdr:col>11</xdr:col>
      <xdr:colOff>617220</xdr:colOff>
      <xdr:row>19</xdr:row>
      <xdr:rowOff>68579</xdr:rowOff>
    </xdr:to>
    <xdr:sp macro="" textlink="">
      <xdr:nvSpPr>
        <xdr:cNvPr id="188" name="TextBox 187">
          <a:extLst>
            <a:ext uri="{FF2B5EF4-FFF2-40B4-BE49-F238E27FC236}">
              <a16:creationId xmlns:a16="http://schemas.microsoft.com/office/drawing/2014/main" id="{77ABC8D5-6ACC-47BA-915F-EDC53BFE1516}"/>
            </a:ext>
          </a:extLst>
        </xdr:cNvPr>
        <xdr:cNvSpPr txBox="1"/>
      </xdr:nvSpPr>
      <xdr:spPr>
        <a:xfrm>
          <a:off x="7216802" y="3192780"/>
          <a:ext cx="776578"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00" b="1">
              <a:solidFill>
                <a:schemeClr val="bg1"/>
              </a:solidFill>
            </a:rPr>
            <a:t>Manager</a:t>
          </a:r>
        </a:p>
      </xdr:txBody>
    </xdr:sp>
    <xdr:clientData/>
  </xdr:twoCellAnchor>
  <xdr:twoCellAnchor>
    <xdr:from>
      <xdr:col>10</xdr:col>
      <xdr:colOff>473103</xdr:colOff>
      <xdr:row>18</xdr:row>
      <xdr:rowOff>104360</xdr:rowOff>
    </xdr:from>
    <xdr:to>
      <xdr:col>10</xdr:col>
      <xdr:colOff>579783</xdr:colOff>
      <xdr:row>19</xdr:row>
      <xdr:rowOff>37105</xdr:rowOff>
    </xdr:to>
    <xdr:sp macro="" textlink="">
      <xdr:nvSpPr>
        <xdr:cNvPr id="189" name="Flowchart: Connector 188">
          <a:extLst>
            <a:ext uri="{FF2B5EF4-FFF2-40B4-BE49-F238E27FC236}">
              <a16:creationId xmlns:a16="http://schemas.microsoft.com/office/drawing/2014/main" id="{6CDD0A98-CDA7-4171-BC8B-B7EC4B33905B}"/>
            </a:ext>
          </a:extLst>
        </xdr:cNvPr>
        <xdr:cNvSpPr/>
      </xdr:nvSpPr>
      <xdr:spPr>
        <a:xfrm>
          <a:off x="7178703" y="3259040"/>
          <a:ext cx="106680" cy="108005"/>
        </a:xfrm>
        <a:prstGeom prst="flowChartConnector">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solidFill>
              <a:schemeClr val="accent2">
                <a:lumMod val="60000"/>
                <a:lumOff val="40000"/>
              </a:schemeClr>
            </a:solidFill>
          </a:endParaRPr>
        </a:p>
      </xdr:txBody>
    </xdr:sp>
    <xdr:clientData/>
  </xdr:twoCellAnchor>
  <xdr:twoCellAnchor>
    <xdr:from>
      <xdr:col>8</xdr:col>
      <xdr:colOff>373380</xdr:colOff>
      <xdr:row>10</xdr:row>
      <xdr:rowOff>129540</xdr:rowOff>
    </xdr:from>
    <xdr:to>
      <xdr:col>11</xdr:col>
      <xdr:colOff>518160</xdr:colOff>
      <xdr:row>19</xdr:row>
      <xdr:rowOff>0</xdr:rowOff>
    </xdr:to>
    <xdr:graphicFrame macro="">
      <xdr:nvGraphicFramePr>
        <xdr:cNvPr id="190" name="Chart 189">
          <a:extLst>
            <a:ext uri="{FF2B5EF4-FFF2-40B4-BE49-F238E27FC236}">
              <a16:creationId xmlns:a16="http://schemas.microsoft.com/office/drawing/2014/main" id="{28A90321-EE6A-4C9C-B130-A57448476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649688</xdr:colOff>
      <xdr:row>8</xdr:row>
      <xdr:rowOff>168965</xdr:rowOff>
    </xdr:from>
    <xdr:to>
      <xdr:col>10</xdr:col>
      <xdr:colOff>655320</xdr:colOff>
      <xdr:row>10</xdr:row>
      <xdr:rowOff>94089</xdr:rowOff>
    </xdr:to>
    <xdr:sp macro="" textlink="">
      <xdr:nvSpPr>
        <xdr:cNvPr id="191" name="TextBox 190">
          <a:extLst>
            <a:ext uri="{FF2B5EF4-FFF2-40B4-BE49-F238E27FC236}">
              <a16:creationId xmlns:a16="http://schemas.microsoft.com/office/drawing/2014/main" id="{8E8F6CD1-FCA5-46A7-ACEA-53D243AB4890}"/>
            </a:ext>
          </a:extLst>
        </xdr:cNvPr>
        <xdr:cNvSpPr txBox="1"/>
      </xdr:nvSpPr>
      <xdr:spPr>
        <a:xfrm>
          <a:off x="6014168" y="1571045"/>
          <a:ext cx="1346752" cy="27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a:solidFill>
                <a:srgbClr val="FFC000"/>
              </a:solidFill>
            </a:rPr>
            <a:t>Level</a:t>
          </a:r>
          <a:r>
            <a:rPr lang="en-US" sz="1600" b="1" baseline="0">
              <a:solidFill>
                <a:srgbClr val="FFC000"/>
              </a:solidFill>
            </a:rPr>
            <a:t> Traking</a:t>
          </a:r>
          <a:endParaRPr lang="en-US" sz="1600" b="1">
            <a:solidFill>
              <a:srgbClr val="FFC000"/>
            </a:solidFill>
          </a:endParaRPr>
        </a:p>
      </xdr:txBody>
    </xdr:sp>
    <xdr:clientData/>
  </xdr:twoCellAnchor>
  <xdr:twoCellAnchor>
    <xdr:from>
      <xdr:col>9</xdr:col>
      <xdr:colOff>85808</xdr:colOff>
      <xdr:row>10</xdr:row>
      <xdr:rowOff>31804</xdr:rowOff>
    </xdr:from>
    <xdr:to>
      <xdr:col>11</xdr:col>
      <xdr:colOff>596679</xdr:colOff>
      <xdr:row>11</xdr:row>
      <xdr:rowOff>130865</xdr:rowOff>
    </xdr:to>
    <xdr:sp macro="" textlink="">
      <xdr:nvSpPr>
        <xdr:cNvPr id="192" name="TextBox 191">
          <a:extLst>
            <a:ext uri="{FF2B5EF4-FFF2-40B4-BE49-F238E27FC236}">
              <a16:creationId xmlns:a16="http://schemas.microsoft.com/office/drawing/2014/main" id="{385CB1B2-A285-480B-BD79-2AA94A67E6A4}"/>
            </a:ext>
          </a:extLst>
        </xdr:cNvPr>
        <xdr:cNvSpPr txBox="1"/>
      </xdr:nvSpPr>
      <xdr:spPr>
        <a:xfrm>
          <a:off x="6120848" y="1784404"/>
          <a:ext cx="1851991" cy="274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50" b="1">
              <a:solidFill>
                <a:schemeClr val="tx1">
                  <a:lumMod val="65000"/>
                  <a:lumOff val="35000"/>
                </a:schemeClr>
              </a:solidFill>
            </a:rPr>
            <a:t>Level taken by jop titel</a:t>
          </a:r>
        </a:p>
      </xdr:txBody>
    </xdr:sp>
    <xdr:clientData/>
  </xdr:twoCellAnchor>
  <xdr:twoCellAnchor>
    <xdr:from>
      <xdr:col>8</xdr:col>
      <xdr:colOff>588728</xdr:colOff>
      <xdr:row>9</xdr:row>
      <xdr:rowOff>109330</xdr:rowOff>
    </xdr:from>
    <xdr:to>
      <xdr:col>9</xdr:col>
      <xdr:colOff>24848</xdr:colOff>
      <xdr:row>10</xdr:row>
      <xdr:rowOff>39424</xdr:rowOff>
    </xdr:to>
    <xdr:sp macro="" textlink="">
      <xdr:nvSpPr>
        <xdr:cNvPr id="193" name="Flowchart: Connector 192">
          <a:extLst>
            <a:ext uri="{FF2B5EF4-FFF2-40B4-BE49-F238E27FC236}">
              <a16:creationId xmlns:a16="http://schemas.microsoft.com/office/drawing/2014/main" id="{C4CA13E1-E633-4586-91EF-CCA2A0277732}"/>
            </a:ext>
          </a:extLst>
        </xdr:cNvPr>
        <xdr:cNvSpPr/>
      </xdr:nvSpPr>
      <xdr:spPr>
        <a:xfrm>
          <a:off x="5953208" y="1686670"/>
          <a:ext cx="106680" cy="105354"/>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11</xdr:col>
      <xdr:colOff>617221</xdr:colOff>
      <xdr:row>13</xdr:row>
      <xdr:rowOff>106680</xdr:rowOff>
    </xdr:from>
    <xdr:to>
      <xdr:col>16</xdr:col>
      <xdr:colOff>160021</xdr:colOff>
      <xdr:row>20</xdr:row>
      <xdr:rowOff>167640</xdr:rowOff>
    </xdr:to>
    <xdr:graphicFrame macro="">
      <xdr:nvGraphicFramePr>
        <xdr:cNvPr id="194" name="Chart 193">
          <a:extLst>
            <a:ext uri="{FF2B5EF4-FFF2-40B4-BE49-F238E27FC236}">
              <a16:creationId xmlns:a16="http://schemas.microsoft.com/office/drawing/2014/main" id="{24B905C5-4255-4A51-9DD9-31F5ECA6F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104361</xdr:colOff>
      <xdr:row>10</xdr:row>
      <xdr:rowOff>166976</xdr:rowOff>
    </xdr:from>
    <xdr:to>
      <xdr:col>14</xdr:col>
      <xdr:colOff>109993</xdr:colOff>
      <xdr:row>12</xdr:row>
      <xdr:rowOff>92100</xdr:rowOff>
    </xdr:to>
    <xdr:sp macro="" textlink="">
      <xdr:nvSpPr>
        <xdr:cNvPr id="195" name="TextBox 194">
          <a:extLst>
            <a:ext uri="{FF2B5EF4-FFF2-40B4-BE49-F238E27FC236}">
              <a16:creationId xmlns:a16="http://schemas.microsoft.com/office/drawing/2014/main" id="{39ECF934-12A2-4E27-A807-C09B70537DD9}"/>
            </a:ext>
          </a:extLst>
        </xdr:cNvPr>
        <xdr:cNvSpPr txBox="1"/>
      </xdr:nvSpPr>
      <xdr:spPr>
        <a:xfrm>
          <a:off x="8151081" y="1919576"/>
          <a:ext cx="1346752" cy="27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a:solidFill>
                <a:srgbClr val="FFC000"/>
              </a:solidFill>
            </a:rPr>
            <a:t>Regions</a:t>
          </a:r>
        </a:p>
      </xdr:txBody>
    </xdr:sp>
    <xdr:clientData/>
  </xdr:twoCellAnchor>
  <xdr:twoCellAnchor>
    <xdr:from>
      <xdr:col>12</xdr:col>
      <xdr:colOff>211041</xdr:colOff>
      <xdr:row>12</xdr:row>
      <xdr:rowOff>29815</xdr:rowOff>
    </xdr:from>
    <xdr:to>
      <xdr:col>15</xdr:col>
      <xdr:colOff>51352</xdr:colOff>
      <xdr:row>13</xdr:row>
      <xdr:rowOff>128876</xdr:rowOff>
    </xdr:to>
    <xdr:sp macro="" textlink="">
      <xdr:nvSpPr>
        <xdr:cNvPr id="196" name="TextBox 195">
          <a:extLst>
            <a:ext uri="{FF2B5EF4-FFF2-40B4-BE49-F238E27FC236}">
              <a16:creationId xmlns:a16="http://schemas.microsoft.com/office/drawing/2014/main" id="{3DE8507F-A739-439A-8E40-2F401EFC7E8E}"/>
            </a:ext>
          </a:extLst>
        </xdr:cNvPr>
        <xdr:cNvSpPr txBox="1"/>
      </xdr:nvSpPr>
      <xdr:spPr>
        <a:xfrm>
          <a:off x="8257761" y="2132935"/>
          <a:ext cx="1851991" cy="274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50" b="1">
              <a:solidFill>
                <a:schemeClr val="tx1">
                  <a:lumMod val="65000"/>
                  <a:lumOff val="35000"/>
                </a:schemeClr>
              </a:solidFill>
            </a:rPr>
            <a:t>Employees per region</a:t>
          </a:r>
        </a:p>
      </xdr:txBody>
    </xdr:sp>
    <xdr:clientData/>
  </xdr:twoCellAnchor>
  <xdr:twoCellAnchor>
    <xdr:from>
      <xdr:col>12</xdr:col>
      <xdr:colOff>43401</xdr:colOff>
      <xdr:row>11</xdr:row>
      <xdr:rowOff>107341</xdr:rowOff>
    </xdr:from>
    <xdr:to>
      <xdr:col>12</xdr:col>
      <xdr:colOff>150081</xdr:colOff>
      <xdr:row>12</xdr:row>
      <xdr:rowOff>37435</xdr:rowOff>
    </xdr:to>
    <xdr:sp macro="" textlink="">
      <xdr:nvSpPr>
        <xdr:cNvPr id="197" name="Flowchart: Connector 196">
          <a:extLst>
            <a:ext uri="{FF2B5EF4-FFF2-40B4-BE49-F238E27FC236}">
              <a16:creationId xmlns:a16="http://schemas.microsoft.com/office/drawing/2014/main" id="{A442BCBC-DB0A-4784-A726-E819CE266F06}"/>
            </a:ext>
          </a:extLst>
        </xdr:cNvPr>
        <xdr:cNvSpPr/>
      </xdr:nvSpPr>
      <xdr:spPr>
        <a:xfrm>
          <a:off x="8090121" y="2035201"/>
          <a:ext cx="106680" cy="105354"/>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11</xdr:col>
      <xdr:colOff>495300</xdr:colOff>
      <xdr:row>1</xdr:row>
      <xdr:rowOff>152400</xdr:rowOff>
    </xdr:from>
    <xdr:to>
      <xdr:col>16</xdr:col>
      <xdr:colOff>160019</xdr:colOff>
      <xdr:row>11</xdr:row>
      <xdr:rowOff>1</xdr:rowOff>
    </xdr:to>
    <xdr:sp macro="" textlink="">
      <xdr:nvSpPr>
        <xdr:cNvPr id="198" name="Rectangle: Rounded Corners 197">
          <a:extLst>
            <a:ext uri="{FF2B5EF4-FFF2-40B4-BE49-F238E27FC236}">
              <a16:creationId xmlns:a16="http://schemas.microsoft.com/office/drawing/2014/main" id="{1A022311-D8F2-43FB-A5EC-E79F928CB153}"/>
            </a:ext>
          </a:extLst>
        </xdr:cNvPr>
        <xdr:cNvSpPr/>
      </xdr:nvSpPr>
      <xdr:spPr>
        <a:xfrm>
          <a:off x="7871460" y="327660"/>
          <a:ext cx="3017519" cy="1600201"/>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12</xdr:col>
      <xdr:colOff>350521</xdr:colOff>
      <xdr:row>5</xdr:row>
      <xdr:rowOff>68580</xdr:rowOff>
    </xdr:from>
    <xdr:to>
      <xdr:col>13</xdr:col>
      <xdr:colOff>472441</xdr:colOff>
      <xdr:row>8</xdr:row>
      <xdr:rowOff>30479</xdr:rowOff>
    </xdr:to>
    <xdr:sp macro="" textlink="pivotTable!AG14">
      <xdr:nvSpPr>
        <xdr:cNvPr id="199" name="TextBox 198">
          <a:extLst>
            <a:ext uri="{FF2B5EF4-FFF2-40B4-BE49-F238E27FC236}">
              <a16:creationId xmlns:a16="http://schemas.microsoft.com/office/drawing/2014/main" id="{1DA36A1F-8D74-4884-80F6-2DA33D69FA69}"/>
            </a:ext>
          </a:extLst>
        </xdr:cNvPr>
        <xdr:cNvSpPr txBox="1"/>
      </xdr:nvSpPr>
      <xdr:spPr>
        <a:xfrm>
          <a:off x="8397241" y="944880"/>
          <a:ext cx="792480" cy="48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l"/>
          <a:fld id="{BB6FE3DF-84F3-43A3-9BD9-F60B905F778B}" type="TxLink">
            <a:rPr lang="en-US" sz="3200" b="1" i="0" u="none" strike="noStrike">
              <a:solidFill>
                <a:schemeClr val="bg1"/>
              </a:solidFill>
              <a:latin typeface="Arial"/>
              <a:ea typeface="+mn-ea"/>
              <a:cs typeface="Arial"/>
            </a:rPr>
            <a:pPr marL="0" indent="0" algn="l"/>
            <a:t>2.6</a:t>
          </a:fld>
          <a:endParaRPr lang="ar-EG" sz="3200" b="1" i="0" u="none" strike="noStrike">
            <a:solidFill>
              <a:schemeClr val="bg1"/>
            </a:solidFill>
            <a:latin typeface="Arial"/>
            <a:ea typeface="+mn-ea"/>
            <a:cs typeface="Arial"/>
          </a:endParaRPr>
        </a:p>
      </xdr:txBody>
    </xdr:sp>
    <xdr:clientData/>
  </xdr:twoCellAnchor>
  <xdr:twoCellAnchor>
    <xdr:from>
      <xdr:col>12</xdr:col>
      <xdr:colOff>220981</xdr:colOff>
      <xdr:row>8</xdr:row>
      <xdr:rowOff>15241</xdr:rowOff>
    </xdr:from>
    <xdr:to>
      <xdr:col>14</xdr:col>
      <xdr:colOff>152401</xdr:colOff>
      <xdr:row>9</xdr:row>
      <xdr:rowOff>152402</xdr:rowOff>
    </xdr:to>
    <xdr:sp macro="" textlink="">
      <xdr:nvSpPr>
        <xdr:cNvPr id="200" name="TextBox 199">
          <a:extLst>
            <a:ext uri="{FF2B5EF4-FFF2-40B4-BE49-F238E27FC236}">
              <a16:creationId xmlns:a16="http://schemas.microsoft.com/office/drawing/2014/main" id="{A0B4A6F7-495F-4504-A8AF-942A1F281009}"/>
            </a:ext>
          </a:extLst>
        </xdr:cNvPr>
        <xdr:cNvSpPr txBox="1"/>
      </xdr:nvSpPr>
      <xdr:spPr>
        <a:xfrm>
          <a:off x="8267701" y="1417321"/>
          <a:ext cx="127254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rPr>
            <a:t>Avareg Rating</a:t>
          </a:r>
        </a:p>
      </xdr:txBody>
    </xdr:sp>
    <xdr:clientData/>
  </xdr:twoCellAnchor>
  <xdr:twoCellAnchor editAs="oneCell">
    <xdr:from>
      <xdr:col>14</xdr:col>
      <xdr:colOff>320040</xdr:colOff>
      <xdr:row>4</xdr:row>
      <xdr:rowOff>7620</xdr:rowOff>
    </xdr:from>
    <xdr:to>
      <xdr:col>16</xdr:col>
      <xdr:colOff>38100</xdr:colOff>
      <xdr:row>10</xdr:row>
      <xdr:rowOff>15240</xdr:rowOff>
    </xdr:to>
    <xdr:pic>
      <xdr:nvPicPr>
        <xdr:cNvPr id="204" name="Picture 203">
          <a:extLst>
            <a:ext uri="{FF2B5EF4-FFF2-40B4-BE49-F238E27FC236}">
              <a16:creationId xmlns:a16="http://schemas.microsoft.com/office/drawing/2014/main" id="{3D4C12CB-AAB9-820D-0E89-B4B7C4F5FA7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07880" y="708660"/>
          <a:ext cx="1059180" cy="1059180"/>
        </a:xfrm>
        <a:prstGeom prst="rect">
          <a:avLst/>
        </a:prstGeom>
      </xdr:spPr>
    </xdr:pic>
    <xdr:clientData/>
  </xdr:twoCellAnchor>
  <xdr:twoCellAnchor>
    <xdr:from>
      <xdr:col>11</xdr:col>
      <xdr:colOff>647700</xdr:colOff>
      <xdr:row>2</xdr:row>
      <xdr:rowOff>30481</xdr:rowOff>
    </xdr:from>
    <xdr:to>
      <xdr:col>15</xdr:col>
      <xdr:colOff>15239</xdr:colOff>
      <xdr:row>3</xdr:row>
      <xdr:rowOff>130865</xdr:rowOff>
    </xdr:to>
    <xdr:sp macro="" textlink="">
      <xdr:nvSpPr>
        <xdr:cNvPr id="205" name="TextBox 204">
          <a:extLst>
            <a:ext uri="{FF2B5EF4-FFF2-40B4-BE49-F238E27FC236}">
              <a16:creationId xmlns:a16="http://schemas.microsoft.com/office/drawing/2014/main" id="{A2AFB331-23DE-4F9C-81DD-E8DD0A966A5A}"/>
            </a:ext>
          </a:extLst>
        </xdr:cNvPr>
        <xdr:cNvSpPr txBox="1"/>
      </xdr:nvSpPr>
      <xdr:spPr>
        <a:xfrm>
          <a:off x="8023860" y="381001"/>
          <a:ext cx="2049779" cy="27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a:solidFill>
                <a:srgbClr val="FFC000"/>
              </a:solidFill>
            </a:rPr>
            <a:t>Performance Rating</a:t>
          </a:r>
        </a:p>
      </xdr:txBody>
    </xdr:sp>
    <xdr:clientData/>
  </xdr:twoCellAnchor>
  <xdr:twoCellAnchor>
    <xdr:from>
      <xdr:col>12</xdr:col>
      <xdr:colOff>83821</xdr:colOff>
      <xdr:row>3</xdr:row>
      <xdr:rowOff>68580</xdr:rowOff>
    </xdr:from>
    <xdr:to>
      <xdr:col>14</xdr:col>
      <xdr:colOff>594692</xdr:colOff>
      <xdr:row>4</xdr:row>
      <xdr:rowOff>167641</xdr:rowOff>
    </xdr:to>
    <xdr:sp macro="" textlink="">
      <xdr:nvSpPr>
        <xdr:cNvPr id="206" name="TextBox 205">
          <a:extLst>
            <a:ext uri="{FF2B5EF4-FFF2-40B4-BE49-F238E27FC236}">
              <a16:creationId xmlns:a16="http://schemas.microsoft.com/office/drawing/2014/main" id="{F94B99F5-2D65-4154-BFE6-0C7858397CD2}"/>
            </a:ext>
          </a:extLst>
        </xdr:cNvPr>
        <xdr:cNvSpPr txBox="1"/>
      </xdr:nvSpPr>
      <xdr:spPr>
        <a:xfrm>
          <a:off x="8130541" y="594360"/>
          <a:ext cx="1851991" cy="274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050" b="1">
              <a:solidFill>
                <a:schemeClr val="tx1">
                  <a:lumMod val="65000"/>
                  <a:lumOff val="35000"/>
                </a:schemeClr>
              </a:solidFill>
            </a:rPr>
            <a:t>Average</a:t>
          </a:r>
          <a:r>
            <a:rPr lang="en-US" sz="1050" b="1" baseline="0">
              <a:solidFill>
                <a:schemeClr val="tx1">
                  <a:lumMod val="65000"/>
                  <a:lumOff val="35000"/>
                </a:schemeClr>
              </a:solidFill>
            </a:rPr>
            <a:t> performance rating</a:t>
          </a:r>
          <a:endParaRPr lang="en-US" sz="1050" b="1">
            <a:solidFill>
              <a:schemeClr val="tx1">
                <a:lumMod val="65000"/>
                <a:lumOff val="35000"/>
              </a:schemeClr>
            </a:solidFill>
          </a:endParaRPr>
        </a:p>
      </xdr:txBody>
    </xdr:sp>
    <xdr:clientData/>
  </xdr:twoCellAnchor>
  <xdr:twoCellAnchor>
    <xdr:from>
      <xdr:col>11</xdr:col>
      <xdr:colOff>586741</xdr:colOff>
      <xdr:row>2</xdr:row>
      <xdr:rowOff>146106</xdr:rowOff>
    </xdr:from>
    <xdr:to>
      <xdr:col>12</xdr:col>
      <xdr:colOff>22861</xdr:colOff>
      <xdr:row>3</xdr:row>
      <xdr:rowOff>76200</xdr:rowOff>
    </xdr:to>
    <xdr:sp macro="" textlink="">
      <xdr:nvSpPr>
        <xdr:cNvPr id="207" name="Flowchart: Connector 206">
          <a:extLst>
            <a:ext uri="{FF2B5EF4-FFF2-40B4-BE49-F238E27FC236}">
              <a16:creationId xmlns:a16="http://schemas.microsoft.com/office/drawing/2014/main" id="{BD731651-9B0C-48B4-B481-53CF4ABBA3C6}"/>
            </a:ext>
          </a:extLst>
        </xdr:cNvPr>
        <xdr:cNvSpPr/>
      </xdr:nvSpPr>
      <xdr:spPr>
        <a:xfrm>
          <a:off x="7962901" y="496626"/>
          <a:ext cx="106680" cy="105354"/>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5</xdr:col>
      <xdr:colOff>655318</xdr:colOff>
      <xdr:row>1</xdr:row>
      <xdr:rowOff>114300</xdr:rowOff>
    </xdr:from>
    <xdr:to>
      <xdr:col>7</xdr:col>
      <xdr:colOff>518159</xdr:colOff>
      <xdr:row>3</xdr:row>
      <xdr:rowOff>15240</xdr:rowOff>
    </xdr:to>
    <xdr:sp macro="" textlink="">
      <xdr:nvSpPr>
        <xdr:cNvPr id="208" name="TextBox 207">
          <a:extLst>
            <a:ext uri="{FF2B5EF4-FFF2-40B4-BE49-F238E27FC236}">
              <a16:creationId xmlns:a16="http://schemas.microsoft.com/office/drawing/2014/main" id="{9D1068B2-11A7-48F9-BA37-9AF062F9CB8F}"/>
            </a:ext>
          </a:extLst>
        </xdr:cNvPr>
        <xdr:cNvSpPr txBox="1"/>
      </xdr:nvSpPr>
      <xdr:spPr>
        <a:xfrm>
          <a:off x="4008118" y="289560"/>
          <a:ext cx="1203961"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latin typeface="+mn-lt"/>
              <a:ea typeface="+mn-ea"/>
              <a:cs typeface="+mn-cs"/>
            </a:rPr>
            <a:t>Filter by gender</a:t>
          </a:r>
        </a:p>
      </xdr:txBody>
    </xdr:sp>
    <xdr:clientData/>
  </xdr:twoCellAnchor>
  <xdr:twoCellAnchor>
    <xdr:from>
      <xdr:col>5</xdr:col>
      <xdr:colOff>609600</xdr:colOff>
      <xdr:row>2</xdr:row>
      <xdr:rowOff>30480</xdr:rowOff>
    </xdr:from>
    <xdr:to>
      <xdr:col>6</xdr:col>
      <xdr:colOff>45720</xdr:colOff>
      <xdr:row>2</xdr:row>
      <xdr:rowOff>137160</xdr:rowOff>
    </xdr:to>
    <xdr:sp macro="" textlink="">
      <xdr:nvSpPr>
        <xdr:cNvPr id="209" name="Flowchart: Connector 208">
          <a:extLst>
            <a:ext uri="{FF2B5EF4-FFF2-40B4-BE49-F238E27FC236}">
              <a16:creationId xmlns:a16="http://schemas.microsoft.com/office/drawing/2014/main" id="{325B7691-4424-4B0B-9503-06397FB1B2CC}"/>
            </a:ext>
          </a:extLst>
        </xdr:cNvPr>
        <xdr:cNvSpPr/>
      </xdr:nvSpPr>
      <xdr:spPr>
        <a:xfrm>
          <a:off x="3962400" y="381000"/>
          <a:ext cx="106680" cy="10668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8</xdr:col>
      <xdr:colOff>419100</xdr:colOff>
      <xdr:row>1</xdr:row>
      <xdr:rowOff>144780</xdr:rowOff>
    </xdr:from>
    <xdr:to>
      <xdr:col>11</xdr:col>
      <xdr:colOff>472440</xdr:colOff>
      <xdr:row>8</xdr:row>
      <xdr:rowOff>144780</xdr:rowOff>
    </xdr:to>
    <mc:AlternateContent xmlns:mc="http://schemas.openxmlformats.org/markup-compatibility/2006" xmlns:a14="http://schemas.microsoft.com/office/drawing/2010/main">
      <mc:Choice Requires="a14">
        <xdr:graphicFrame macro="">
          <xdr:nvGraphicFramePr>
            <xdr:cNvPr id="210" name="Department 1">
              <a:extLst>
                <a:ext uri="{FF2B5EF4-FFF2-40B4-BE49-F238E27FC236}">
                  <a16:creationId xmlns:a16="http://schemas.microsoft.com/office/drawing/2014/main" id="{05D75A61-BC44-445D-AF1E-C711263D888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783580" y="320040"/>
              <a:ext cx="2065020" cy="12268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533398</xdr:colOff>
      <xdr:row>1</xdr:row>
      <xdr:rowOff>114300</xdr:rowOff>
    </xdr:from>
    <xdr:to>
      <xdr:col>11</xdr:col>
      <xdr:colOff>7620</xdr:colOff>
      <xdr:row>3</xdr:row>
      <xdr:rowOff>15240</xdr:rowOff>
    </xdr:to>
    <xdr:sp macro="" textlink="">
      <xdr:nvSpPr>
        <xdr:cNvPr id="211" name="TextBox 210">
          <a:extLst>
            <a:ext uri="{FF2B5EF4-FFF2-40B4-BE49-F238E27FC236}">
              <a16:creationId xmlns:a16="http://schemas.microsoft.com/office/drawing/2014/main" id="{CEBB7A5C-587E-433F-A859-E07690A77A7C}"/>
            </a:ext>
          </a:extLst>
        </xdr:cNvPr>
        <xdr:cNvSpPr txBox="1"/>
      </xdr:nvSpPr>
      <xdr:spPr>
        <a:xfrm>
          <a:off x="5897878" y="289560"/>
          <a:ext cx="1485902"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bg1"/>
              </a:solidFill>
              <a:latin typeface="+mn-lt"/>
              <a:ea typeface="+mn-ea"/>
              <a:cs typeface="+mn-cs"/>
            </a:rPr>
            <a:t>Filter by department</a:t>
          </a:r>
        </a:p>
      </xdr:txBody>
    </xdr:sp>
    <xdr:clientData/>
  </xdr:twoCellAnchor>
  <xdr:twoCellAnchor>
    <xdr:from>
      <xdr:col>8</xdr:col>
      <xdr:colOff>487680</xdr:colOff>
      <xdr:row>2</xdr:row>
      <xdr:rowOff>30480</xdr:rowOff>
    </xdr:from>
    <xdr:to>
      <xdr:col>8</xdr:col>
      <xdr:colOff>594360</xdr:colOff>
      <xdr:row>2</xdr:row>
      <xdr:rowOff>137160</xdr:rowOff>
    </xdr:to>
    <xdr:sp macro="" textlink="">
      <xdr:nvSpPr>
        <xdr:cNvPr id="212" name="Flowchart: Connector 211">
          <a:extLst>
            <a:ext uri="{FF2B5EF4-FFF2-40B4-BE49-F238E27FC236}">
              <a16:creationId xmlns:a16="http://schemas.microsoft.com/office/drawing/2014/main" id="{40E1A286-5E10-44ED-BD4A-3BA3C4A6A320}"/>
            </a:ext>
          </a:extLst>
        </xdr:cNvPr>
        <xdr:cNvSpPr/>
      </xdr:nvSpPr>
      <xdr:spPr>
        <a:xfrm>
          <a:off x="5852160" y="381000"/>
          <a:ext cx="106680" cy="10668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 abdelrazek" refreshedDate="45908.649454861108" createdVersion="8" refreshedVersion="8" minRefreshableVersion="3" recordCount="50" xr:uid="{1855FC45-4E40-4760-B76E-4142E3270D65}">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ount="49">
        <s v="Lori Nguyen"/>
        <s v="Gary Garcia"/>
        <s v="Jeremy Nguyen"/>
        <s v="Kimberly Jones"/>
        <s v="Anthony Gates"/>
        <s v="Courtney Foster"/>
        <s v="Catherine Hall"/>
        <s v="Deanna Ball"/>
        <s v="Candace Nelson"/>
        <s v="Mandy Davis"/>
        <s v="Matthew Powell"/>
        <s v="Bruce Nelson"/>
        <s v="Dawn Cole"/>
        <s v="Tanner Morse"/>
        <s v="Jose Griffin"/>
        <s v="Daniel Hawkins"/>
        <s v="Elaine Mcclain"/>
        <s v="Thomas Kramer"/>
        <s v="Kevin Whitaker"/>
        <s v="Dustin Carter"/>
        <s v="Nicole Williamson"/>
        <s v="Matthew Knight"/>
        <s v="Donna Jones"/>
        <s v="Carolyn Bullock"/>
        <s v="Wendy Gomez"/>
        <s v="Michael Thomas"/>
        <s v="Kevin Bell"/>
        <s v="Richard Landry"/>
        <s v="George Hurley"/>
        <s v="Mark Lopez"/>
        <s v="Robert Williams"/>
        <s v="Mary Schmidt"/>
        <s v="Mary Martinez"/>
        <s v="Paul Hall"/>
        <s v="Samantha Foster"/>
        <s v="Timothy Aguilar"/>
        <s v="Charles Andrews"/>
        <s v="Veronica Nelson"/>
        <s v="Chris Sanchez"/>
        <s v="Cassie Galvan"/>
        <s v="Jessica Jones"/>
        <s v="Emily Walker"/>
        <s v="Vickie Lewis"/>
        <s v="Alexis Clark"/>
        <s v="Robert Davis"/>
        <s v="Daniel Brown MD"/>
        <s v="Anna Payne"/>
        <s v="Rhonda Pena"/>
        <s v="Nicole Gonzalez"/>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6136827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zek" refreshedDate="45908.658397106483" backgroundQuery="1" createdVersion="8" refreshedVersion="8" minRefreshableVersion="3" recordCount="0" supportSubquery="1" supportAdvancedDrill="1" xr:uid="{05B48CD3-0FCC-4F27-A296-B7821AAF2D8F}">
  <cacheSource type="external" connectionId="1"/>
  <cacheFields count="2">
    <cacheField name="[Table1].[Employment Status].[Employment Status]" caption="Employment Status" numFmtId="0" hierarchy="10" level="1">
      <sharedItems count="3">
        <s v="Contract"/>
        <s v="Full-Time"/>
        <s v="Part-Time"/>
      </sharedItems>
    </cacheField>
    <cacheField name="[Measures].[Count of Full Name]" caption="Count of Full Name" numFmtId="0" hierarchy="24" level="32767"/>
  </cacheFields>
  <cacheHierarchies count="25">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2" memberValueDatatype="130" unbalanced="0">
      <fieldsUsage count="2">
        <fieldUsage x="-1"/>
        <fieldUsage x="0"/>
      </fieldsUsage>
    </cacheHierarchy>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y uniqueName="[Measures].[Count of Full Name]" caption="Count of Full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x v="0"/>
    <x v="0"/>
    <n v="25"/>
    <x v="0"/>
    <x v="0"/>
    <x v="0"/>
    <x v="0"/>
    <s v="Luis Reynolds"/>
    <s v="2019-03-15"/>
    <s v="Full-Time"/>
    <x v="0"/>
    <n v="53700"/>
    <s v="C"/>
    <n v="1463"/>
    <s v="Health"/>
    <n v="1"/>
    <n v="1"/>
    <s v="Leadership Training"/>
    <x v="0"/>
    <s v="Certified Professional"/>
  </r>
  <r>
    <n v="9116"/>
    <x v="1"/>
    <x v="1"/>
    <n v="27"/>
    <x v="1"/>
    <x v="1"/>
    <x v="1"/>
    <x v="1"/>
    <s v="Ashley Simmons MD"/>
    <s v="2022-12-20"/>
    <s v="Full-Time"/>
    <x v="1"/>
    <n v="91091"/>
    <s v="B"/>
    <n v="1024"/>
    <s v="None"/>
    <n v="19"/>
    <n v="4"/>
    <s v="Excel Workshop"/>
    <x v="0"/>
    <s v="Certified Professional"/>
  </r>
  <r>
    <n v="5120"/>
    <x v="2"/>
    <x v="1"/>
    <n v="34"/>
    <x v="1"/>
    <x v="2"/>
    <x v="2"/>
    <x v="2"/>
    <s v="Cassandra Duncan"/>
    <s v="2022-08-10"/>
    <s v="Full-Time"/>
    <x v="2"/>
    <n v="57538"/>
    <s v="D"/>
    <n v="1674"/>
    <s v="None"/>
    <n v="8"/>
    <n v="1"/>
    <s v="None"/>
    <x v="1"/>
    <s v="Advanced Training"/>
  </r>
  <r>
    <n v="8071"/>
    <x v="3"/>
    <x v="0"/>
    <n v="41"/>
    <x v="2"/>
    <x v="2"/>
    <x v="0"/>
    <x v="3"/>
    <s v="Janet Harris"/>
    <s v="2024-09-03"/>
    <s v="Contract"/>
    <x v="0"/>
    <n v="62993"/>
    <s v="A"/>
    <n v="2695"/>
    <s v="Health + Dental"/>
    <n v="0"/>
    <n v="2"/>
    <s v="None"/>
    <x v="2"/>
    <s v="None"/>
  </r>
  <r>
    <n v="9351"/>
    <x v="4"/>
    <x v="1"/>
    <n v="56"/>
    <x v="3"/>
    <x v="0"/>
    <x v="0"/>
    <x v="2"/>
    <s v="Mr. Frank Clay"/>
    <s v="2019-03-14"/>
    <s v="Contract"/>
    <x v="1"/>
    <n v="45773"/>
    <s v="A"/>
    <n v="8776"/>
    <s v="Health"/>
    <n v="16"/>
    <n v="4"/>
    <s v="Leadership Training"/>
    <x v="2"/>
    <s v="None"/>
  </r>
  <r>
    <n v="2873"/>
    <x v="5"/>
    <x v="0"/>
    <n v="28"/>
    <x v="1"/>
    <x v="2"/>
    <x v="3"/>
    <x v="2"/>
    <s v="Dorothy Price"/>
    <s v="2017-01-23"/>
    <s v="Full-Time"/>
    <x v="1"/>
    <n v="96249"/>
    <s v="C"/>
    <n v="4826"/>
    <s v="Health + Dental"/>
    <n v="7"/>
    <n v="3"/>
    <s v="Leadership Training"/>
    <x v="3"/>
    <s v="Certified Professional"/>
  </r>
  <r>
    <n v="3540"/>
    <x v="6"/>
    <x v="0"/>
    <n v="20"/>
    <x v="0"/>
    <x v="1"/>
    <x v="2"/>
    <x v="2"/>
    <s v="Michele Sexton"/>
    <s v="2024-08-17"/>
    <s v="Full-Time"/>
    <x v="2"/>
    <n v="61596"/>
    <s v="C"/>
    <n v="8818"/>
    <s v="Health + Dental"/>
    <n v="4"/>
    <n v="2"/>
    <s v="Leadership Training"/>
    <x v="1"/>
    <s v="None"/>
  </r>
  <r>
    <n v="3653"/>
    <x v="7"/>
    <x v="0"/>
    <n v="58"/>
    <x v="3"/>
    <x v="3"/>
    <x v="1"/>
    <x v="4"/>
    <s v="Richard Schmidt"/>
    <s v="2014-12-09"/>
    <s v="Full-Time"/>
    <x v="2"/>
    <n v="97869"/>
    <s v="A"/>
    <n v="1966"/>
    <s v="Health"/>
    <n v="10"/>
    <n v="1"/>
    <s v="Leadership Training"/>
    <x v="0"/>
    <s v="Certified Professional"/>
  </r>
  <r>
    <n v="5587"/>
    <x v="8"/>
    <x v="0"/>
    <n v="44"/>
    <x v="2"/>
    <x v="3"/>
    <x v="2"/>
    <x v="2"/>
    <s v="Teresa Pearson"/>
    <s v="2021-06-28"/>
    <s v="Full-Time"/>
    <x v="0"/>
    <n v="81235"/>
    <s v="A"/>
    <n v="6553"/>
    <s v="None"/>
    <n v="16"/>
    <n v="2"/>
    <s v="None"/>
    <x v="1"/>
    <s v="Certified Professional"/>
  </r>
  <r>
    <n v="9554"/>
    <x v="9"/>
    <x v="0"/>
    <n v="29"/>
    <x v="1"/>
    <x v="1"/>
    <x v="2"/>
    <x v="3"/>
    <s v="Laura Hart"/>
    <s v="2018-05-20"/>
    <s v="Full-Time"/>
    <x v="1"/>
    <n v="87852"/>
    <s v="A"/>
    <n v="4980"/>
    <s v="Health + Dental"/>
    <n v="19"/>
    <n v="3"/>
    <s v="None"/>
    <x v="2"/>
    <s v="Certified Professional"/>
  </r>
  <r>
    <n v="6213"/>
    <x v="10"/>
    <x v="1"/>
    <n v="23"/>
    <x v="0"/>
    <x v="3"/>
    <x v="0"/>
    <x v="2"/>
    <s v="Andrea May"/>
    <s v="2017-02-13"/>
    <s v="Contract"/>
    <x v="1"/>
    <n v="59359"/>
    <s v="A"/>
    <n v="9449"/>
    <s v="Health + Dental"/>
    <n v="20"/>
    <n v="3"/>
    <s v="None"/>
    <x v="1"/>
    <s v="None"/>
  </r>
  <r>
    <n v="9105"/>
    <x v="11"/>
    <x v="1"/>
    <n v="30"/>
    <x v="1"/>
    <x v="0"/>
    <x v="1"/>
    <x v="0"/>
    <s v="Casey Martin"/>
    <s v="2024-05-05"/>
    <s v="Contract"/>
    <x v="2"/>
    <n v="81225"/>
    <s v="D"/>
    <n v="6202"/>
    <s v="Health + Dental"/>
    <n v="2"/>
    <n v="2"/>
    <s v="Excel Workshop"/>
    <x v="4"/>
    <s v="Certified Professional"/>
  </r>
  <r>
    <n v="9508"/>
    <x v="12"/>
    <x v="0"/>
    <n v="49"/>
    <x v="4"/>
    <x v="1"/>
    <x v="0"/>
    <x v="0"/>
    <s v="Amber Allen"/>
    <s v="2022-04-19"/>
    <s v="Contract"/>
    <x v="0"/>
    <n v="32788"/>
    <s v="D"/>
    <n v="4396"/>
    <s v="Health"/>
    <n v="13"/>
    <n v="5"/>
    <s v="None"/>
    <x v="3"/>
    <s v="Advanced Training"/>
  </r>
  <r>
    <n v="2436"/>
    <x v="13"/>
    <x v="1"/>
    <n v="60"/>
    <x v="3"/>
    <x v="4"/>
    <x v="0"/>
    <x v="3"/>
    <s v="Adam Johnson"/>
    <s v="2015-11-16"/>
    <s v="Contract"/>
    <x v="2"/>
    <n v="70452"/>
    <s v="D"/>
    <n v="9911"/>
    <s v="None"/>
    <n v="2"/>
    <n v="1"/>
    <s v="None"/>
    <x v="3"/>
    <s v="Certified Professional"/>
  </r>
  <r>
    <n v="4441"/>
    <x v="14"/>
    <x v="1"/>
    <n v="46"/>
    <x v="4"/>
    <x v="1"/>
    <x v="3"/>
    <x v="0"/>
    <s v="Nicole Dominguez"/>
    <s v="2023-09-09"/>
    <s v="Full-Time"/>
    <x v="1"/>
    <n v="33045"/>
    <s v="B"/>
    <n v="1456"/>
    <s v="None"/>
    <n v="16"/>
    <n v="3"/>
    <s v="Excel Workshop"/>
    <x v="3"/>
    <s v="None"/>
  </r>
  <r>
    <n v="5827"/>
    <x v="15"/>
    <x v="1"/>
    <n v="57"/>
    <x v="3"/>
    <x v="2"/>
    <x v="3"/>
    <x v="1"/>
    <s v="Andrew Best"/>
    <s v="2017-12-12"/>
    <s v="Part-Time"/>
    <x v="2"/>
    <n v="96429"/>
    <s v="C"/>
    <n v="4740"/>
    <s v="None"/>
    <n v="8"/>
    <n v="1"/>
    <s v="Excel Workshop"/>
    <x v="2"/>
    <s v="None"/>
  </r>
  <r>
    <n v="5184"/>
    <x v="16"/>
    <x v="0"/>
    <n v="24"/>
    <x v="0"/>
    <x v="1"/>
    <x v="2"/>
    <x v="2"/>
    <s v="Gabrielle Rodriguez"/>
    <s v="2017-03-10"/>
    <s v="Part-Time"/>
    <x v="2"/>
    <n v="33183"/>
    <s v="A"/>
    <n v="8114"/>
    <s v="None"/>
    <n v="4"/>
    <n v="2"/>
    <s v="Excel Workshop"/>
    <x v="4"/>
    <s v="Advanced Training"/>
  </r>
  <r>
    <n v="5874"/>
    <x v="3"/>
    <x v="0"/>
    <n v="35"/>
    <x v="1"/>
    <x v="4"/>
    <x v="3"/>
    <x v="0"/>
    <s v="Allison Harvey"/>
    <s v="2019-03-04"/>
    <s v="Part-Time"/>
    <x v="0"/>
    <n v="75065"/>
    <s v="C"/>
    <n v="7123"/>
    <s v="None"/>
    <n v="20"/>
    <n v="2"/>
    <s v="None"/>
    <x v="0"/>
    <s v="Advanced Training"/>
  </r>
  <r>
    <n v="9834"/>
    <x v="17"/>
    <x v="1"/>
    <n v="41"/>
    <x v="2"/>
    <x v="1"/>
    <x v="1"/>
    <x v="4"/>
    <s v="Tristan Mejia"/>
    <s v="2022-11-20"/>
    <s v="Full-Time"/>
    <x v="2"/>
    <n v="32877"/>
    <s v="C"/>
    <n v="6432"/>
    <s v="Health"/>
    <n v="11"/>
    <n v="1"/>
    <s v="None"/>
    <x v="0"/>
    <s v="None"/>
  </r>
  <r>
    <n v="5096"/>
    <x v="18"/>
    <x v="1"/>
    <n v="36"/>
    <x v="2"/>
    <x v="1"/>
    <x v="4"/>
    <x v="3"/>
    <s v="Mary Welch"/>
    <s v="2021-03-02"/>
    <s v="Full-Time"/>
    <x v="1"/>
    <n v="46811"/>
    <s v="D"/>
    <n v="1567"/>
    <s v="None"/>
    <n v="7"/>
    <n v="3"/>
    <s v="Excel Workshop"/>
    <x v="0"/>
    <s v="Advanced Training"/>
  </r>
  <r>
    <n v="2263"/>
    <x v="19"/>
    <x v="1"/>
    <n v="31"/>
    <x v="1"/>
    <x v="3"/>
    <x v="2"/>
    <x v="1"/>
    <s v="Douglas Miles"/>
    <s v="2021-08-01"/>
    <s v="Contract"/>
    <x v="1"/>
    <n v="87538"/>
    <s v="C"/>
    <n v="3588"/>
    <s v="Health + Dental"/>
    <n v="11"/>
    <n v="5"/>
    <s v="Excel Workshop"/>
    <x v="2"/>
    <s v="None"/>
  </r>
  <r>
    <n v="6505"/>
    <x v="20"/>
    <x v="0"/>
    <n v="28"/>
    <x v="1"/>
    <x v="0"/>
    <x v="1"/>
    <x v="4"/>
    <s v="Jessica Fleming"/>
    <s v="2015-08-14"/>
    <s v="Full-Time"/>
    <x v="1"/>
    <n v="73002"/>
    <s v="C"/>
    <n v="6296"/>
    <s v="Health"/>
    <n v="2"/>
    <n v="5"/>
    <s v="Excel Workshop"/>
    <x v="1"/>
    <s v="Certified Professional"/>
  </r>
  <r>
    <n v="8626"/>
    <x v="21"/>
    <x v="1"/>
    <n v="37"/>
    <x v="2"/>
    <x v="3"/>
    <x v="1"/>
    <x v="3"/>
    <s v="Christine Lee"/>
    <s v="2015-10-21"/>
    <s v="Part-Time"/>
    <x v="2"/>
    <n v="41653"/>
    <s v="D"/>
    <n v="9236"/>
    <s v="None"/>
    <n v="13"/>
    <n v="1"/>
    <s v="Excel Workshop"/>
    <x v="0"/>
    <s v="None"/>
  </r>
  <r>
    <n v="5979"/>
    <x v="22"/>
    <x v="0"/>
    <n v="31"/>
    <x v="1"/>
    <x v="0"/>
    <x v="0"/>
    <x v="2"/>
    <s v="Mario Smith DVM"/>
    <s v="2015-03-14"/>
    <s v="Contract"/>
    <x v="1"/>
    <n v="67582"/>
    <s v="A"/>
    <n v="1375"/>
    <s v="Health"/>
    <n v="20"/>
    <n v="3"/>
    <s v="Excel Workshop"/>
    <x v="1"/>
    <s v="None"/>
  </r>
  <r>
    <n v="3104"/>
    <x v="23"/>
    <x v="0"/>
    <n v="23"/>
    <x v="0"/>
    <x v="3"/>
    <x v="1"/>
    <x v="1"/>
    <s v="Joseph Francis"/>
    <s v="2024-05-22"/>
    <s v="Part-Time"/>
    <x v="1"/>
    <n v="37351"/>
    <s v="D"/>
    <n v="7858"/>
    <s v="Health + Dental"/>
    <n v="18"/>
    <n v="2"/>
    <s v="Leadership Training"/>
    <x v="1"/>
    <s v="Advanced Training"/>
  </r>
  <r>
    <n v="8967"/>
    <x v="24"/>
    <x v="0"/>
    <n v="48"/>
    <x v="4"/>
    <x v="4"/>
    <x v="2"/>
    <x v="0"/>
    <s v="Sarah Young"/>
    <s v="2017-03-19"/>
    <s v="Full-Time"/>
    <x v="1"/>
    <n v="36721"/>
    <s v="B"/>
    <n v="8820"/>
    <s v="Health + Dental"/>
    <n v="0"/>
    <n v="2"/>
    <s v="Excel Workshop"/>
    <x v="1"/>
    <s v="Certified Professional"/>
  </r>
  <r>
    <n v="5087"/>
    <x v="25"/>
    <x v="1"/>
    <n v="28"/>
    <x v="1"/>
    <x v="2"/>
    <x v="4"/>
    <x v="0"/>
    <s v="Aaron Hart"/>
    <s v="2021-09-15"/>
    <s v="Contract"/>
    <x v="2"/>
    <n v="46326"/>
    <s v="B"/>
    <n v="9189"/>
    <s v="Health + Dental"/>
    <n v="8"/>
    <n v="4"/>
    <s v="Leadership Training"/>
    <x v="3"/>
    <s v="Advanced Training"/>
  </r>
  <r>
    <n v="3358"/>
    <x v="26"/>
    <x v="1"/>
    <n v="30"/>
    <x v="1"/>
    <x v="1"/>
    <x v="3"/>
    <x v="1"/>
    <s v="Brian Boyd"/>
    <s v="2022-05-09"/>
    <s v="Full-Time"/>
    <x v="0"/>
    <n v="59007"/>
    <s v="C"/>
    <n v="3380"/>
    <s v="Health"/>
    <n v="17"/>
    <n v="3"/>
    <s v="None"/>
    <x v="4"/>
    <s v="Certified Professional"/>
  </r>
  <r>
    <n v="8256"/>
    <x v="27"/>
    <x v="1"/>
    <n v="46"/>
    <x v="4"/>
    <x v="3"/>
    <x v="0"/>
    <x v="3"/>
    <s v="Steven Krueger"/>
    <s v="2017-06-22"/>
    <s v="Full-Time"/>
    <x v="1"/>
    <n v="52020"/>
    <s v="B"/>
    <n v="9585"/>
    <s v="Health + Dental"/>
    <n v="0"/>
    <n v="4"/>
    <s v="Excel Workshop"/>
    <x v="4"/>
    <s v="None"/>
  </r>
  <r>
    <n v="5763"/>
    <x v="28"/>
    <x v="1"/>
    <n v="44"/>
    <x v="2"/>
    <x v="1"/>
    <x v="2"/>
    <x v="1"/>
    <s v="Debra Williams"/>
    <s v="2020-11-28"/>
    <s v="Part-Time"/>
    <x v="1"/>
    <n v="98961"/>
    <s v="D"/>
    <n v="2688"/>
    <s v="Health"/>
    <n v="2"/>
    <n v="5"/>
    <s v="Excel Workshop"/>
    <x v="4"/>
    <s v="Certified Professional"/>
  </r>
  <r>
    <n v="6838"/>
    <x v="29"/>
    <x v="1"/>
    <n v="45"/>
    <x v="2"/>
    <x v="2"/>
    <x v="3"/>
    <x v="2"/>
    <s v="Karen Mitchell"/>
    <s v="2015-08-30"/>
    <s v="Part-Time"/>
    <x v="1"/>
    <n v="81943"/>
    <s v="C"/>
    <n v="2255"/>
    <s v="Health"/>
    <n v="18"/>
    <n v="2"/>
    <s v="None"/>
    <x v="2"/>
    <s v="Certified Professional"/>
  </r>
  <r>
    <n v="9544"/>
    <x v="30"/>
    <x v="1"/>
    <n v="52"/>
    <x v="4"/>
    <x v="4"/>
    <x v="2"/>
    <x v="1"/>
    <s v="Joseph Sanders"/>
    <s v="2018-10-27"/>
    <s v="Part-Time"/>
    <x v="1"/>
    <n v="47627"/>
    <s v="C"/>
    <n v="1221"/>
    <s v="None"/>
    <n v="4"/>
    <n v="3"/>
    <s v="None"/>
    <x v="1"/>
    <s v="None"/>
  </r>
  <r>
    <n v="8012"/>
    <x v="31"/>
    <x v="0"/>
    <n v="52"/>
    <x v="4"/>
    <x v="0"/>
    <x v="0"/>
    <x v="4"/>
    <s v="Shelly George"/>
    <s v="2018-08-26"/>
    <s v="Part-Time"/>
    <x v="1"/>
    <n v="56162"/>
    <s v="D"/>
    <n v="6560"/>
    <s v="Health + Dental"/>
    <n v="9"/>
    <n v="4"/>
    <s v="Excel Workshop"/>
    <x v="3"/>
    <s v="None"/>
  </r>
  <r>
    <n v="9374"/>
    <x v="32"/>
    <x v="0"/>
    <n v="42"/>
    <x v="2"/>
    <x v="1"/>
    <x v="2"/>
    <x v="2"/>
    <s v="Nicole Houston"/>
    <s v="2023-07-24"/>
    <s v="Contract"/>
    <x v="2"/>
    <n v="95734"/>
    <s v="C"/>
    <n v="4854"/>
    <s v="Health"/>
    <n v="13"/>
    <n v="2"/>
    <s v="Leadership Training"/>
    <x v="0"/>
    <s v="Certified Professional"/>
  </r>
  <r>
    <n v="3487"/>
    <x v="33"/>
    <x v="1"/>
    <n v="58"/>
    <x v="3"/>
    <x v="1"/>
    <x v="1"/>
    <x v="3"/>
    <s v="Kristin Shaffer"/>
    <s v="2018-07-09"/>
    <s v="Contract"/>
    <x v="2"/>
    <n v="74789"/>
    <s v="C"/>
    <n v="8101"/>
    <s v="Health + Dental"/>
    <n v="14"/>
    <n v="5"/>
    <s v="Excel Workshop"/>
    <x v="2"/>
    <s v="None"/>
  </r>
  <r>
    <n v="8445"/>
    <x v="34"/>
    <x v="0"/>
    <n v="24"/>
    <x v="0"/>
    <x v="4"/>
    <x v="0"/>
    <x v="3"/>
    <s v="Joel Aguilar"/>
    <s v="2016-12-21"/>
    <s v="Full-Time"/>
    <x v="2"/>
    <n v="30137"/>
    <s v="B"/>
    <n v="4031"/>
    <s v="None"/>
    <n v="5"/>
    <n v="3"/>
    <s v="None"/>
    <x v="1"/>
    <s v="Certified Professional"/>
  </r>
  <r>
    <n v="1550"/>
    <x v="35"/>
    <x v="1"/>
    <n v="21"/>
    <x v="0"/>
    <x v="1"/>
    <x v="0"/>
    <x v="0"/>
    <s v="Michael Wade"/>
    <s v="2019-06-27"/>
    <s v="Full-Time"/>
    <x v="2"/>
    <n v="95510"/>
    <s v="C"/>
    <n v="6811"/>
    <s v="Health"/>
    <n v="18"/>
    <n v="4"/>
    <s v="Excel Workshop"/>
    <x v="4"/>
    <s v="Certified Professional"/>
  </r>
  <r>
    <n v="9968"/>
    <x v="36"/>
    <x v="1"/>
    <n v="58"/>
    <x v="3"/>
    <x v="1"/>
    <x v="3"/>
    <x v="0"/>
    <s v="Jessica Walsh"/>
    <s v="2021-08-27"/>
    <s v="Contract"/>
    <x v="0"/>
    <n v="80325"/>
    <s v="B"/>
    <n v="6230"/>
    <s v="Health"/>
    <n v="5"/>
    <n v="4"/>
    <s v="None"/>
    <x v="2"/>
    <s v="Advanced Training"/>
  </r>
  <r>
    <n v="8029"/>
    <x v="37"/>
    <x v="0"/>
    <n v="57"/>
    <x v="3"/>
    <x v="3"/>
    <x v="4"/>
    <x v="4"/>
    <s v="Kelly Mack"/>
    <s v="2017-05-28"/>
    <s v="Part-Time"/>
    <x v="1"/>
    <n v="34109"/>
    <s v="B"/>
    <n v="9232"/>
    <s v="Health"/>
    <n v="13"/>
    <n v="3"/>
    <s v="Leadership Training"/>
    <x v="0"/>
    <s v="Certified Professional"/>
  </r>
  <r>
    <n v="8847"/>
    <x v="38"/>
    <x v="1"/>
    <n v="41"/>
    <x v="2"/>
    <x v="3"/>
    <x v="3"/>
    <x v="0"/>
    <s v="John Conley"/>
    <s v="2022-01-30"/>
    <s v="Part-Time"/>
    <x v="2"/>
    <n v="73330"/>
    <s v="C"/>
    <n v="2276"/>
    <s v="Health + Dental"/>
    <n v="5"/>
    <n v="1"/>
    <s v="None"/>
    <x v="1"/>
    <s v="Advanced Training"/>
  </r>
  <r>
    <n v="1955"/>
    <x v="39"/>
    <x v="0"/>
    <n v="58"/>
    <x v="3"/>
    <x v="2"/>
    <x v="2"/>
    <x v="1"/>
    <s v="Aaron Baker"/>
    <s v="2017-04-20"/>
    <s v="Contract"/>
    <x v="2"/>
    <n v="46567"/>
    <s v="A"/>
    <n v="2825"/>
    <s v="Health"/>
    <n v="15"/>
    <n v="3"/>
    <s v="None"/>
    <x v="4"/>
    <s v="Advanced Training"/>
  </r>
  <r>
    <n v="4522"/>
    <x v="40"/>
    <x v="0"/>
    <n v="36"/>
    <x v="2"/>
    <x v="0"/>
    <x v="4"/>
    <x v="0"/>
    <s v="Christopher Bass"/>
    <s v="2019-07-22"/>
    <s v="Contract"/>
    <x v="1"/>
    <n v="39795"/>
    <s v="A"/>
    <n v="1670"/>
    <s v="None"/>
    <n v="0"/>
    <n v="2"/>
    <s v="Excel Workshop"/>
    <x v="3"/>
    <s v="None"/>
  </r>
  <r>
    <n v="3078"/>
    <x v="41"/>
    <x v="0"/>
    <n v="21"/>
    <x v="0"/>
    <x v="0"/>
    <x v="0"/>
    <x v="4"/>
    <s v="Sean Tucker PhD"/>
    <s v="2018-11-29"/>
    <s v="Contract"/>
    <x v="2"/>
    <n v="59506"/>
    <s v="A"/>
    <n v="4428"/>
    <s v="Health + Dental"/>
    <n v="0"/>
    <n v="1"/>
    <s v="None"/>
    <x v="3"/>
    <s v="Certified Professional"/>
  </r>
  <r>
    <n v="6357"/>
    <x v="42"/>
    <x v="0"/>
    <n v="46"/>
    <x v="4"/>
    <x v="2"/>
    <x v="1"/>
    <x v="4"/>
    <s v="Jacob Scott"/>
    <s v="2022-11-14"/>
    <s v="Contract"/>
    <x v="2"/>
    <n v="49058"/>
    <s v="B"/>
    <n v="4396"/>
    <s v="None"/>
    <n v="5"/>
    <n v="1"/>
    <s v="None"/>
    <x v="3"/>
    <s v="None"/>
  </r>
  <r>
    <n v="7951"/>
    <x v="43"/>
    <x v="0"/>
    <n v="36"/>
    <x v="2"/>
    <x v="3"/>
    <x v="2"/>
    <x v="4"/>
    <s v="Joel Park"/>
    <s v="2016-02-23"/>
    <s v="Contract"/>
    <x v="0"/>
    <n v="98612"/>
    <s v="A"/>
    <n v="1168"/>
    <s v="None"/>
    <n v="9"/>
    <n v="2"/>
    <s v="Excel Workshop"/>
    <x v="0"/>
    <s v="Certified Professional"/>
  </r>
  <r>
    <n v="9228"/>
    <x v="44"/>
    <x v="1"/>
    <n v="41"/>
    <x v="2"/>
    <x v="4"/>
    <x v="3"/>
    <x v="1"/>
    <s v="Russell Marshall"/>
    <s v="2018-05-18"/>
    <s v="Part-Time"/>
    <x v="1"/>
    <n v="38201"/>
    <s v="A"/>
    <n v="7111"/>
    <s v="Health"/>
    <n v="8"/>
    <n v="4"/>
    <s v="Leadership Training"/>
    <x v="3"/>
    <s v="None"/>
  </r>
  <r>
    <n v="8988"/>
    <x v="45"/>
    <x v="1"/>
    <n v="25"/>
    <x v="0"/>
    <x v="0"/>
    <x v="2"/>
    <x v="2"/>
    <s v="James Holden"/>
    <s v="2024-03-09"/>
    <s v="Part-Time"/>
    <x v="1"/>
    <n v="92919"/>
    <s v="D"/>
    <n v="9497"/>
    <s v="Health"/>
    <n v="7"/>
    <n v="2"/>
    <s v="None"/>
    <x v="3"/>
    <s v="Advanced Training"/>
  </r>
  <r>
    <n v="1952"/>
    <x v="46"/>
    <x v="0"/>
    <n v="29"/>
    <x v="1"/>
    <x v="4"/>
    <x v="0"/>
    <x v="1"/>
    <s v="Thomas Murphy"/>
    <s v="2024-03-27"/>
    <s v="Full-Time"/>
    <x v="2"/>
    <n v="45188"/>
    <s v="A"/>
    <n v="9591"/>
    <s v="Health + Dental"/>
    <n v="18"/>
    <n v="3"/>
    <s v="Leadership Training"/>
    <x v="3"/>
    <s v="None"/>
  </r>
  <r>
    <n v="5760"/>
    <x v="47"/>
    <x v="0"/>
    <n v="59"/>
    <x v="3"/>
    <x v="2"/>
    <x v="1"/>
    <x v="0"/>
    <s v="Mark Abbott"/>
    <s v="2019-12-23"/>
    <s v="Full-Time"/>
    <x v="1"/>
    <n v="34927"/>
    <s v="D"/>
    <n v="6996"/>
    <s v="Health + Dental"/>
    <n v="16"/>
    <n v="1"/>
    <s v="Excel Workshop"/>
    <x v="0"/>
    <s v="Certified Professional"/>
  </r>
  <r>
    <n v="5742"/>
    <x v="48"/>
    <x v="0"/>
    <n v="27"/>
    <x v="1"/>
    <x v="0"/>
    <x v="2"/>
    <x v="3"/>
    <s v="Robin Lynch"/>
    <s v="2016-08-25"/>
    <s v="Full-Time"/>
    <x v="1"/>
    <n v="33183"/>
    <s v="A"/>
    <n v="1659"/>
    <s v="None"/>
    <n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BFC6D-E831-4762-AFB2-F35DF59942E0}"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5:AK22" firstHeaderRow="1" firstDataRow="1" firstDataCol="0"/>
  <pivotFields count="21">
    <pivotField showAll="0"/>
    <pivotField showAll="0"/>
    <pivotField showAll="0"/>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513E21-F897-4852-A428-D63924F136A4}"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5:AG11" firstHeaderRow="1" firstDataRow="1" firstDataCol="1"/>
  <pivotFields count="21">
    <pivotField showAll="0"/>
    <pivotField showAll="0"/>
    <pivotField showAll="0"/>
    <pivotField showAll="0"/>
    <pivotField showAll="0"/>
    <pivotField showAll="0"/>
    <pivotField showAll="0">
      <items count="6">
        <item x="4"/>
        <item x="1"/>
        <item x="3"/>
        <item x="2"/>
        <item x="0"/>
        <item t="default"/>
      </items>
    </pivotField>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6">
    <i>
      <x/>
    </i>
    <i>
      <x v="1"/>
    </i>
    <i>
      <x v="2"/>
    </i>
    <i>
      <x v="3"/>
    </i>
    <i>
      <x v="4"/>
    </i>
    <i t="grand">
      <x/>
    </i>
  </rowItems>
  <colItems count="1">
    <i/>
  </colItems>
  <dataFields count="1">
    <dataField name="Average of Performance Rating" fld="17" subtotal="average" baseField="7" baseItem="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8F612C-8F63-49E7-8BD4-A92871C52A8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5:L12" firstHeaderRow="1" firstDataRow="2" firstDataCol="1"/>
  <pivotFields count="21">
    <pivotField showAll="0"/>
    <pivotField showAll="0"/>
    <pivotField axis="axisCol" showAll="0">
      <items count="3">
        <item x="0"/>
        <item x="1"/>
        <item t="default"/>
      </items>
    </pivotField>
    <pivotField dataField="1" showAll="0"/>
    <pivotField axis="axisRow" showAll="0">
      <items count="6">
        <item x="0"/>
        <item x="1"/>
        <item x="2"/>
        <item x="4"/>
        <item x="3"/>
        <item t="default"/>
      </items>
    </pivotField>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Age" fld="3" subtotal="count" baseField="4"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3">
          <reference field="4294967294" count="1" selected="0">
            <x v="0"/>
          </reference>
          <reference field="2" count="1" selected="0">
            <x v="1"/>
          </reference>
          <reference field="4" count="1" selected="0">
            <x v="0"/>
          </reference>
        </references>
      </pivotArea>
    </chartFormat>
    <chartFormat chart="3" format="7">
      <pivotArea type="data" outline="0" fieldPosition="0">
        <references count="3">
          <reference field="4294967294" count="1" selected="0">
            <x v="0"/>
          </reference>
          <reference field="2" count="1" selected="0">
            <x v="1"/>
          </reference>
          <reference field="4" count="1" selected="0">
            <x v="1"/>
          </reference>
        </references>
      </pivotArea>
    </chartFormat>
    <chartFormat chart="3" format="8">
      <pivotArea type="data" outline="0" fieldPosition="0">
        <references count="3">
          <reference field="4294967294" count="1" selected="0">
            <x v="0"/>
          </reference>
          <reference field="2" count="1" selected="0">
            <x v="1"/>
          </reference>
          <reference field="4" count="1" selected="0">
            <x v="2"/>
          </reference>
        </references>
      </pivotArea>
    </chartFormat>
    <chartFormat chart="3" format="9">
      <pivotArea type="data" outline="0" fieldPosition="0">
        <references count="3">
          <reference field="4294967294" count="1" selected="0">
            <x v="0"/>
          </reference>
          <reference field="2" count="1" selected="0">
            <x v="1"/>
          </reference>
          <reference field="4" count="1" selected="0">
            <x v="3"/>
          </reference>
        </references>
      </pivotArea>
    </chartFormat>
    <chartFormat chart="3" format="10">
      <pivotArea type="data" outline="0" fieldPosition="0">
        <references count="3">
          <reference field="4294967294" count="1" selected="0">
            <x v="0"/>
          </reference>
          <reference field="2" count="1" selected="0">
            <x v="1"/>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6C64DF-1B10-423F-A594-F4DD245C4C3F}"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5:V11"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4AAB53-13C9-4FE1-A134-6730D9A5C0AB}" name="Jop titel by sala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C11" firstHeaderRow="0" firstDataRow="1" firstDataCol="1"/>
  <pivotFields count="21">
    <pivotField showAll="0"/>
    <pivotField showAll="0"/>
    <pivotField showAll="0">
      <items count="3">
        <item x="0"/>
        <item x="1"/>
        <item t="default"/>
      </items>
    </pivotField>
    <pivotField showAll="0"/>
    <pivotField showAll="0"/>
    <pivotField showAll="0"/>
    <pivotField axis="axisRow" showAll="0">
      <items count="6">
        <item x="4"/>
        <item x="1"/>
        <item x="3"/>
        <item x="2"/>
        <item x="0"/>
        <item t="default"/>
      </items>
    </pivotField>
    <pivotField showAll="0">
      <items count="6">
        <item x="0"/>
        <item x="1"/>
        <item x="4"/>
        <item x="2"/>
        <item x="3"/>
        <item t="default"/>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numFmtId="164"/>
    <dataField name="Sum of Leave Taken" fld="16" baseField="0" baseItem="0"/>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F82521-F4FF-47E4-A783-8E0C4F49AE48}"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5:Z11"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axis="axisRow" showAll="0">
      <items count="6">
        <item x="1"/>
        <item x="0"/>
        <item x="4"/>
        <item x="3"/>
        <item x="2"/>
        <item t="default"/>
      </items>
    </pivotField>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48E861-0ED5-4B74-9ACC-07BED26E1BF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P9"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5C438E-F894-46C7-9FF5-BE7EE9E91864}"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E5:F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Full Name"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tab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3D643-564C-4278-8EA4-A1D78E72416A}" sourceName="Gender">
  <pivotTables>
    <pivotTable tabId="3" name="PivotTable21"/>
    <pivotTable tabId="3" name="Jop titel by salary"/>
    <pivotTable tabId="3" name="PivotTable16"/>
    <pivotTable tabId="3" name="PivotTable6"/>
  </pivotTables>
  <data>
    <tabular pivotCacheId="6136827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0049994-BF11-4E37-96CA-A2E7C2672F90}" sourceName="Department">
  <pivotTables>
    <pivotTable tabId="3" name="PivotTable27"/>
    <pivotTable tabId="3" name="Jop titel by salary"/>
    <pivotTable tabId="3" name="PivotTable16"/>
    <pivotTable tabId="3" name="PivotTable21"/>
    <pivotTable tabId="3" name="PivotTable26"/>
    <pivotTable tabId="3" name="PivotTable4"/>
    <pivotTable tabId="3" name="PivotTable6"/>
  </pivotTables>
  <data>
    <tabular pivotCacheId="613682782">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CA13E8E-238B-4871-AEB8-8CD55D54A91A}" cache="Slicer_Gender" caption="Gender" style="SlicerStyleLight1" rowHeight="234950"/>
  <slicer name="Department" xr10:uid="{5FD4A893-E90E-4AD8-B807-50ED5012AD29}"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 by gender" xr10:uid="{5ACCFBFD-9D4C-4734-8CC3-FEFA18CBB80E}" cache="Slicer_Gender" columnCount="2" style="Slicer Style 13" rowHeight="234950"/>
  <slicer name="Department 1" xr10:uid="{1767CA4E-C0EE-4823-ABAA-E5B026CB970A}" cache="Slicer_Department" columnCount="2" style="Slicer Style 1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F130C-4931-4EC9-8AE2-A64F6556D3A3}" name="Table1" displayName="Table1" ref="A1:U51" totalsRowShown="0" headerRowDxfId="68" dataDxfId="67">
  <autoFilter ref="A1:U51" xr:uid="{BD7F130C-4931-4EC9-8AE2-A64F6556D3A3}"/>
  <tableColumns count="21">
    <tableColumn id="1" xr3:uid="{6BDBB43D-1DF4-4FF3-9C56-0E3D699A83FC}" name="Employee ID" dataDxfId="66"/>
    <tableColumn id="2" xr3:uid="{363D91B7-21AD-4B4B-86DE-95D24769EAA5}" name="Full Name" dataDxfId="65"/>
    <tableColumn id="3" xr3:uid="{728245EC-9766-45F5-9851-7FEFEFBE2652}" name="Gender" dataDxfId="64"/>
    <tableColumn id="4" xr3:uid="{DD8A90D1-163F-4B0E-A039-9E7A16AFC106}" name="Age" dataDxfId="63"/>
    <tableColumn id="5" xr3:uid="{0672993B-A00D-49AE-84B7-674089468A17}" name="Age range" dataDxfId="62"/>
    <tableColumn id="6" xr3:uid="{B1ADEE80-60F1-4EE3-B3FB-8484EE6C17B3}" name="Region" dataDxfId="61"/>
    <tableColumn id="7" xr3:uid="{8E0A56EE-3456-4513-ADA0-27F6CAA8C17B}" name="Job Title" dataDxfId="60"/>
    <tableColumn id="8" xr3:uid="{0D9D5DB9-01CB-4300-B0CD-256901621ADC}" name="Department" dataDxfId="59"/>
    <tableColumn id="9" xr3:uid="{9EBDAC3F-6A39-4A78-B562-848691EE3AD1}" name="Manager/Supervisor" dataDxfId="58"/>
    <tableColumn id="10" xr3:uid="{AF849F24-150A-4123-B3F8-A46B4D4F7BC6}" name="Date of Hire" dataDxfId="57"/>
    <tableColumn id="11" xr3:uid="{8C57202E-334A-462A-9C44-E5E2468122E4}" name="Employment Status" dataDxfId="56"/>
    <tableColumn id="12" xr3:uid="{8A07812C-245C-4D55-A210-3AE7E0BB84EB}" name="Work Location" dataDxfId="55"/>
    <tableColumn id="13" xr3:uid="{6441036C-01DD-4130-8E4B-DBA441BCB744}" name="Salary" dataDxfId="54"/>
    <tableColumn id="14" xr3:uid="{ADCF531A-A98E-422C-939D-04D58C2423FB}" name="Pay Grade" dataDxfId="53"/>
    <tableColumn id="15" xr3:uid="{DE922695-AE31-4F31-8F89-61E6E7E646AB}" name="Bonus/Allowances" dataDxfId="52"/>
    <tableColumn id="16" xr3:uid="{62F2B816-9954-4A01-AEDC-4C13B3A2A52F}" name="Insurance Details" dataDxfId="51"/>
    <tableColumn id="17" xr3:uid="{6EFEC335-9B75-45D5-B403-A8A9E557BE24}" name="Leave Taken" dataDxfId="50"/>
    <tableColumn id="18" xr3:uid="{9DA1B78E-154E-42E4-A1BC-FE1CF363DCBA}" name="Performance Rating" dataDxfId="49"/>
    <tableColumn id="19" xr3:uid="{7E4B5E79-5639-4E3A-91A1-D1D8767BB705}" name="Training Programs Attended" dataDxfId="48"/>
    <tableColumn id="20" xr3:uid="{2E731344-8C6D-4001-9E36-F16B80500F61}" name="Skills" dataDxfId="47"/>
    <tableColumn id="21" xr3:uid="{9DCE550B-F788-4423-B330-CAB70C041DFC}" name="Certifications" dataDxfId="4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DBEA-0C7D-4729-B9B7-DD33FC9EA67D}">
  <dimension ref="A1:U51"/>
  <sheetViews>
    <sheetView topLeftCell="A2" workbookViewId="0">
      <selection activeCell="C18" sqref="C18"/>
    </sheetView>
  </sheetViews>
  <sheetFormatPr defaultColWidth="9.09765625" defaultRowHeight="13.8"/>
  <cols>
    <col min="1" max="1" width="17.69921875" style="2" bestFit="1" customWidth="1"/>
    <col min="2" max="2" width="18.09765625" style="2" bestFit="1" customWidth="1"/>
    <col min="3" max="3" width="12.8984375" style="2" bestFit="1" customWidth="1"/>
    <col min="4" max="4" width="9.59765625" style="2" bestFit="1" customWidth="1"/>
    <col min="5" max="5" width="15.8984375" style="2" bestFit="1" customWidth="1"/>
    <col min="6" max="6" width="12.296875" style="2" bestFit="1" customWidth="1"/>
    <col min="7" max="7" width="14.09765625" style="2" bestFit="1" customWidth="1"/>
    <col min="8" max="8" width="17.3984375" style="2" bestFit="1" customWidth="1"/>
    <col min="9" max="9" width="25.69921875" style="2" bestFit="1" customWidth="1"/>
    <col min="10" max="10" width="18" style="2" bestFit="1" customWidth="1"/>
    <col min="11" max="11" width="25" style="2" bestFit="1" customWidth="1"/>
    <col min="12" max="12" width="20.296875" style="2" bestFit="1" customWidth="1"/>
    <col min="13" max="13" width="11.8984375" style="2" bestFit="1" customWidth="1"/>
    <col min="14" max="14" width="16.09765625" style="2" bestFit="1" customWidth="1"/>
    <col min="15" max="15" width="24" style="2" bestFit="1" customWidth="1"/>
    <col min="16" max="16" width="22.69921875" style="2" bestFit="1" customWidth="1"/>
    <col min="17" max="17" width="18.09765625" style="2" bestFit="1" customWidth="1"/>
    <col min="18" max="18" width="25.3984375" style="2" bestFit="1" customWidth="1"/>
    <col min="19" max="19" width="34" style="2" bestFit="1" customWidth="1"/>
    <col min="20" max="20" width="16" style="2" bestFit="1" customWidth="1"/>
    <col min="21" max="21" width="21.09765625" style="2" bestFit="1" customWidth="1"/>
    <col min="22" max="16384" width="9.0976562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29555-C7E6-42F9-A156-4F9F35B9A876}">
  <dimension ref="A3:AK22"/>
  <sheetViews>
    <sheetView topLeftCell="A4" workbookViewId="0">
      <selection activeCell="B18" sqref="B18"/>
    </sheetView>
  </sheetViews>
  <sheetFormatPr defaultRowHeight="13.8"/>
  <cols>
    <col min="1" max="1" width="13.09765625" bestFit="1" customWidth="1"/>
    <col min="2" max="2" width="13.19921875" bestFit="1" customWidth="1"/>
    <col min="3" max="3" width="19" bestFit="1" customWidth="1"/>
    <col min="4" max="4" width="16.09765625" bestFit="1" customWidth="1"/>
    <col min="5" max="5" width="24.5" customWidth="1"/>
    <col min="6" max="6" width="17.796875" bestFit="1" customWidth="1"/>
    <col min="9" max="9" width="13.09765625" bestFit="1" customWidth="1"/>
    <col min="10" max="10" width="16.09765625" bestFit="1" customWidth="1"/>
    <col min="11" max="11" width="5" bestFit="1" customWidth="1"/>
    <col min="12" max="12" width="11" bestFit="1" customWidth="1"/>
    <col min="13" max="13" width="16.09765625" bestFit="1" customWidth="1"/>
    <col min="14" max="14" width="5" bestFit="1" customWidth="1"/>
    <col min="15" max="15" width="13.09765625" bestFit="1" customWidth="1"/>
    <col min="16" max="16" width="17.796875" bestFit="1" customWidth="1"/>
    <col min="21" max="21" width="13.296875" bestFit="1" customWidth="1"/>
    <col min="22" max="22" width="17.796875" bestFit="1" customWidth="1"/>
    <col min="25" max="25" width="13.09765625" bestFit="1" customWidth="1"/>
    <col min="26" max="26" width="17.796875" bestFit="1" customWidth="1"/>
    <col min="27" max="27" width="11" bestFit="1" customWidth="1"/>
    <col min="32" max="32" width="13.09765625" bestFit="1" customWidth="1"/>
    <col min="33" max="33" width="28.796875" bestFit="1" customWidth="1"/>
  </cols>
  <sheetData>
    <row r="3" spans="1:37">
      <c r="A3" s="22" t="s">
        <v>222</v>
      </c>
      <c r="B3" s="22"/>
      <c r="E3" s="22" t="s">
        <v>223</v>
      </c>
      <c r="F3" s="22"/>
      <c r="I3" s="22" t="s">
        <v>224</v>
      </c>
      <c r="J3" s="22"/>
      <c r="K3" s="22"/>
      <c r="L3" s="22"/>
      <c r="O3" s="22" t="s">
        <v>225</v>
      </c>
      <c r="P3" s="22"/>
    </row>
    <row r="5" spans="1:37">
      <c r="A5" s="5" t="s">
        <v>216</v>
      </c>
      <c r="B5" t="s">
        <v>217</v>
      </c>
      <c r="C5" t="s">
        <v>226</v>
      </c>
      <c r="E5" s="5" t="s">
        <v>216</v>
      </c>
      <c r="F5" t="s">
        <v>219</v>
      </c>
      <c r="I5" s="5" t="s">
        <v>220</v>
      </c>
      <c r="J5" s="5" t="s">
        <v>214</v>
      </c>
      <c r="O5" s="5" t="s">
        <v>216</v>
      </c>
      <c r="P5" t="s">
        <v>219</v>
      </c>
      <c r="U5" s="5" t="s">
        <v>216</v>
      </c>
      <c r="V5" t="s">
        <v>219</v>
      </c>
      <c r="Y5" s="5" t="s">
        <v>216</v>
      </c>
      <c r="Z5" t="s">
        <v>219</v>
      </c>
      <c r="AF5" s="5" t="s">
        <v>216</v>
      </c>
      <c r="AG5" t="s">
        <v>227</v>
      </c>
      <c r="AI5" s="12"/>
      <c r="AJ5" s="13"/>
      <c r="AK5" s="14"/>
    </row>
    <row r="6" spans="1:37">
      <c r="A6" s="6" t="s">
        <v>121</v>
      </c>
      <c r="B6" s="7">
        <v>167041</v>
      </c>
      <c r="C6" s="7">
        <v>28</v>
      </c>
      <c r="E6" s="6" t="s">
        <v>63</v>
      </c>
      <c r="F6">
        <v>17</v>
      </c>
      <c r="I6" s="5" t="s">
        <v>216</v>
      </c>
      <c r="J6" t="s">
        <v>22</v>
      </c>
      <c r="K6" t="s">
        <v>37</v>
      </c>
      <c r="L6" t="s">
        <v>215</v>
      </c>
      <c r="O6" s="6" t="s">
        <v>44</v>
      </c>
      <c r="P6" s="23">
        <v>23</v>
      </c>
      <c r="U6" s="6" t="s">
        <v>75</v>
      </c>
      <c r="V6" s="23">
        <v>12</v>
      </c>
      <c r="Y6" s="6" t="s">
        <v>39</v>
      </c>
      <c r="Z6" s="23">
        <v>14</v>
      </c>
      <c r="AF6" s="6" t="s">
        <v>26</v>
      </c>
      <c r="AG6" s="21">
        <v>2.5833333333333335</v>
      </c>
      <c r="AI6" s="15"/>
      <c r="AJ6" s="16"/>
      <c r="AK6" s="17"/>
    </row>
    <row r="7" spans="1:37">
      <c r="A7" s="6" t="s">
        <v>40</v>
      </c>
      <c r="B7" s="7">
        <v>613842</v>
      </c>
      <c r="C7" s="7">
        <v>110</v>
      </c>
      <c r="E7" s="6" t="s">
        <v>29</v>
      </c>
      <c r="F7">
        <v>20</v>
      </c>
      <c r="I7" s="6" t="s">
        <v>23</v>
      </c>
      <c r="J7" s="23">
        <v>6</v>
      </c>
      <c r="K7" s="23">
        <v>3</v>
      </c>
      <c r="L7" s="23">
        <v>9</v>
      </c>
      <c r="O7" s="6" t="s">
        <v>30</v>
      </c>
      <c r="P7" s="23">
        <v>8</v>
      </c>
      <c r="U7" s="6" t="s">
        <v>34</v>
      </c>
      <c r="V7" s="23">
        <v>11</v>
      </c>
      <c r="Y7" s="6" t="s">
        <v>24</v>
      </c>
      <c r="Z7" s="23">
        <v>10</v>
      </c>
      <c r="AF7" s="6" t="s">
        <v>41</v>
      </c>
      <c r="AG7" s="21">
        <v>3.3</v>
      </c>
      <c r="AI7" s="15"/>
      <c r="AJ7" s="16"/>
      <c r="AK7" s="17"/>
    </row>
    <row r="8" spans="1:37">
      <c r="A8" s="6" t="s">
        <v>72</v>
      </c>
      <c r="B8" s="7">
        <v>633594</v>
      </c>
      <c r="C8" s="7">
        <v>104</v>
      </c>
      <c r="E8" s="6" t="s">
        <v>111</v>
      </c>
      <c r="F8">
        <v>13</v>
      </c>
      <c r="I8" s="6" t="s">
        <v>38</v>
      </c>
      <c r="J8" s="23">
        <v>7</v>
      </c>
      <c r="K8" s="23">
        <v>6</v>
      </c>
      <c r="L8" s="23">
        <v>13</v>
      </c>
      <c r="O8" s="6" t="s">
        <v>54</v>
      </c>
      <c r="P8" s="23">
        <v>19</v>
      </c>
      <c r="U8" s="6" t="s">
        <v>96</v>
      </c>
      <c r="V8" s="23">
        <v>7</v>
      </c>
      <c r="Y8" s="6" t="s">
        <v>102</v>
      </c>
      <c r="Z8" s="23">
        <v>7</v>
      </c>
      <c r="AF8" s="6" t="s">
        <v>81</v>
      </c>
      <c r="AG8" s="21">
        <v>2.25</v>
      </c>
      <c r="AI8" s="15"/>
      <c r="AJ8" s="16"/>
      <c r="AK8" s="17"/>
    </row>
    <row r="9" spans="1:37">
      <c r="A9" s="6" t="s">
        <v>50</v>
      </c>
      <c r="B9" s="7">
        <v>959266</v>
      </c>
      <c r="C9" s="7">
        <v>123</v>
      </c>
      <c r="E9" s="6" t="s">
        <v>215</v>
      </c>
      <c r="F9">
        <v>50</v>
      </c>
      <c r="I9" s="6" t="s">
        <v>59</v>
      </c>
      <c r="J9" s="23">
        <v>5</v>
      </c>
      <c r="K9" s="23">
        <v>7</v>
      </c>
      <c r="L9" s="23">
        <v>12</v>
      </c>
      <c r="O9" s="6" t="s">
        <v>215</v>
      </c>
      <c r="P9" s="23">
        <v>50</v>
      </c>
      <c r="U9" s="6" t="s">
        <v>56</v>
      </c>
      <c r="V9" s="23">
        <v>11</v>
      </c>
      <c r="Y9" s="6" t="s">
        <v>80</v>
      </c>
      <c r="Z9" s="23">
        <v>10</v>
      </c>
      <c r="AF9" s="6" t="s">
        <v>51</v>
      </c>
      <c r="AG9" s="21">
        <v>2.3636363636363638</v>
      </c>
      <c r="AI9" s="15"/>
      <c r="AJ9" s="16"/>
      <c r="AK9" s="17"/>
    </row>
    <row r="10" spans="1:37">
      <c r="A10" s="6" t="s">
        <v>25</v>
      </c>
      <c r="B10" s="7">
        <v>731170</v>
      </c>
      <c r="C10" s="7">
        <v>122</v>
      </c>
      <c r="I10" s="6" t="s">
        <v>98</v>
      </c>
      <c r="J10" s="23">
        <v>4</v>
      </c>
      <c r="K10" s="23">
        <v>3</v>
      </c>
      <c r="L10" s="23">
        <v>7</v>
      </c>
      <c r="U10" s="6" t="s">
        <v>66</v>
      </c>
      <c r="V10" s="23">
        <v>9</v>
      </c>
      <c r="Y10" s="6" t="s">
        <v>49</v>
      </c>
      <c r="Z10" s="23">
        <v>9</v>
      </c>
      <c r="AF10" s="6" t="s">
        <v>60</v>
      </c>
      <c r="AG10" s="21">
        <v>2.5555555555555554</v>
      </c>
      <c r="AI10" s="15"/>
      <c r="AJ10" s="16"/>
      <c r="AK10" s="17"/>
    </row>
    <row r="11" spans="1:37">
      <c r="A11" s="6" t="s">
        <v>215</v>
      </c>
      <c r="B11" s="7">
        <v>3104913</v>
      </c>
      <c r="C11" s="7">
        <v>487</v>
      </c>
      <c r="I11" s="6" t="s">
        <v>68</v>
      </c>
      <c r="J11" s="23">
        <v>4</v>
      </c>
      <c r="K11" s="23">
        <v>5</v>
      </c>
      <c r="L11" s="23">
        <v>9</v>
      </c>
      <c r="U11" s="6" t="s">
        <v>215</v>
      </c>
      <c r="V11" s="23">
        <v>50</v>
      </c>
      <c r="Y11" s="6" t="s">
        <v>215</v>
      </c>
      <c r="Z11" s="23">
        <v>50</v>
      </c>
      <c r="AF11" s="6" t="s">
        <v>215</v>
      </c>
      <c r="AG11" s="21">
        <v>2.62</v>
      </c>
      <c r="AI11" s="15"/>
      <c r="AJ11" s="16"/>
      <c r="AK11" s="17"/>
    </row>
    <row r="12" spans="1:37">
      <c r="I12" s="6" t="s">
        <v>215</v>
      </c>
      <c r="J12" s="23">
        <v>26</v>
      </c>
      <c r="K12" s="23">
        <v>24</v>
      </c>
      <c r="L12" s="23">
        <v>50</v>
      </c>
      <c r="AI12" s="15"/>
      <c r="AJ12" s="16"/>
      <c r="AK12" s="17"/>
    </row>
    <row r="13" spans="1:37">
      <c r="AI13" s="15"/>
      <c r="AJ13" s="16"/>
      <c r="AK13" s="17"/>
    </row>
    <row r="14" spans="1:37">
      <c r="A14" s="6" t="s">
        <v>121</v>
      </c>
      <c r="B14" s="8">
        <f>IFERROR(GETPIVOTDATA("Salary",$A$5,"Job Title","Analyst"),0)</f>
        <v>167041</v>
      </c>
      <c r="C14" s="8">
        <f>IFERROR(GETPIVOTDATA("Sum of Leave Taken",$A$5,"Job Title","Analyst"),0)</f>
        <v>28</v>
      </c>
      <c r="E14" s="6" t="s">
        <v>63</v>
      </c>
      <c r="F14">
        <f>IFERROR(GETPIVOTDATA("[Measures].[Count of Full Name]",$E$5,"[Table1].[Employment Status]","[Table1].[Employment Status].&amp;[Contract]"),0)</f>
        <v>17</v>
      </c>
      <c r="I14" s="6" t="s">
        <v>23</v>
      </c>
      <c r="K14">
        <f>IFERROR(GETPIVOTDATA("Age",$I$5,"Age range","18-25"),0)</f>
        <v>9</v>
      </c>
      <c r="O14" s="6" t="s">
        <v>44</v>
      </c>
      <c r="P14">
        <f>IFERROR(GETPIVOTDATA("Full Name",$O$5,"Work Location","Branch Office"),0)</f>
        <v>23</v>
      </c>
      <c r="Q14" s="10">
        <f t="shared" ref="Q14:Q16" si="0">SUM(P14)/SUM($P$14:$P$16)</f>
        <v>0.46</v>
      </c>
      <c r="R14" s="11">
        <f>1-Q14</f>
        <v>0.54</v>
      </c>
      <c r="U14" s="6" t="s">
        <v>75</v>
      </c>
      <c r="V14">
        <f>IFERROR(GETPIVOTDATA("Full Name",$U$5,"Skills","Communication"),0)</f>
        <v>12</v>
      </c>
      <c r="Y14" s="6" t="s">
        <v>39</v>
      </c>
      <c r="Z14">
        <f>IFERROR(GETPIVOTDATA("Full Name",$Y$5,"Region","Central"),0)</f>
        <v>14</v>
      </c>
      <c r="AF14" s="6" t="s">
        <v>228</v>
      </c>
      <c r="AG14" s="21">
        <f>IFERROR(GETPIVOTDATA("Performance Rating",$AF$5),0)</f>
        <v>2.62</v>
      </c>
      <c r="AI14" s="15"/>
      <c r="AJ14" s="16"/>
      <c r="AK14" s="17"/>
    </row>
    <row r="15" spans="1:37">
      <c r="A15" s="6" t="s">
        <v>40</v>
      </c>
      <c r="B15" s="8">
        <f>IFERROR(GETPIVOTDATA("Salary",$A$5,"Job Title","Designer"),0)</f>
        <v>613842</v>
      </c>
      <c r="C15" s="8">
        <f>IFERROR(GETPIVOTDATA("Sum of Leave Taken",$A$5,"Job Title","Designer"),0)</f>
        <v>110</v>
      </c>
      <c r="E15" s="6" t="s">
        <v>29</v>
      </c>
      <c r="F15">
        <f>IFERROR(GETPIVOTDATA("[Measures].[Count of Full Name]",$E$5,"[Table1].[Employment Status]","[Table1].[Employment Status].&amp;[Full-Time]"),0)</f>
        <v>20</v>
      </c>
      <c r="I15" s="6" t="s">
        <v>38</v>
      </c>
      <c r="K15">
        <f>IFERROR(GETPIVOTDATA("Age",$I$5,"Age range","26-35"),0)</f>
        <v>13</v>
      </c>
      <c r="O15" s="6" t="s">
        <v>30</v>
      </c>
      <c r="P15">
        <f>IFERROR(GETPIVOTDATA("Full Name",$O$5,"Work Location","Head Office"),0)</f>
        <v>8</v>
      </c>
      <c r="Q15" s="10">
        <f t="shared" si="0"/>
        <v>0.16</v>
      </c>
      <c r="R15" s="11">
        <f t="shared" ref="R15:R16" si="1">1-Q15</f>
        <v>0.84</v>
      </c>
      <c r="U15" s="6" t="s">
        <v>34</v>
      </c>
      <c r="V15">
        <f>IFERROR(GETPIVOTDATA("Full Name",$U$5,"Skills","Design"),0)</f>
        <v>11</v>
      </c>
      <c r="Y15" s="6" t="s">
        <v>24</v>
      </c>
      <c r="Z15">
        <f>IFERROR(GETPIVOTDATA("Full Name",$Y$5,"Region","East"),0)</f>
        <v>10</v>
      </c>
      <c r="AI15" s="15"/>
      <c r="AJ15" s="16"/>
      <c r="AK15" s="17"/>
    </row>
    <row r="16" spans="1:37">
      <c r="A16" s="6" t="s">
        <v>72</v>
      </c>
      <c r="B16" s="8">
        <f>IFERROR(GETPIVOTDATA("Salary",$A$5,"Job Title","Developer"),0)</f>
        <v>633594</v>
      </c>
      <c r="C16" s="8">
        <f>IFERROR(GETPIVOTDATA("Sum of Leave Taken",$A$5,"Job Title","Developer"),0)</f>
        <v>104</v>
      </c>
      <c r="E16" s="6" t="s">
        <v>111</v>
      </c>
      <c r="F16">
        <f>IFERROR(GETPIVOTDATA("[Measures].[Count of Full Name]",$E$5,"[Table1].[Employment Status]","[Table1].[Employment Status].&amp;[Part-Time]"),0)</f>
        <v>13</v>
      </c>
      <c r="I16" s="6" t="s">
        <v>59</v>
      </c>
      <c r="K16">
        <f>IFERROR(GETPIVOTDATA("Age",$I$5,"Age range","36-45"),0)</f>
        <v>12</v>
      </c>
      <c r="O16" s="6" t="s">
        <v>54</v>
      </c>
      <c r="P16">
        <f>IFERROR(GETPIVOTDATA("Full Name",$O$5,"Work Location","Remote"),0)</f>
        <v>19</v>
      </c>
      <c r="Q16" s="10">
        <f t="shared" si="0"/>
        <v>0.38</v>
      </c>
      <c r="R16" s="11">
        <f t="shared" si="1"/>
        <v>0.62</v>
      </c>
      <c r="U16" s="6" t="s">
        <v>96</v>
      </c>
      <c r="V16">
        <f>IFERROR(GETPIVOTDATA("Full Name",$U$5,"Skills","Excel"),0)</f>
        <v>7</v>
      </c>
      <c r="Y16" s="6" t="s">
        <v>102</v>
      </c>
      <c r="Z16">
        <f>IFERROR(GETPIVOTDATA("Full Name",$Y$5,"Region","North"),0)</f>
        <v>7</v>
      </c>
      <c r="AI16" s="15"/>
      <c r="AJ16" s="16"/>
      <c r="AK16" s="17"/>
    </row>
    <row r="17" spans="1:37">
      <c r="A17" s="6" t="s">
        <v>50</v>
      </c>
      <c r="B17" s="8">
        <f>IFERROR(GETPIVOTDATA("Salary",$A$5,"Job Title","HR Specialist"),0)</f>
        <v>959266</v>
      </c>
      <c r="C17" s="8">
        <f>IFERROR(GETPIVOTDATA("Sum of Leave Taken",$A$5,"Job Title","HR Specialist"),0)</f>
        <v>123</v>
      </c>
      <c r="E17" s="6" t="s">
        <v>218</v>
      </c>
      <c r="F17">
        <f>IFERROR(GETPIVOTDATA("[Measures].[Count of Full Name]",$E$5),0)</f>
        <v>50</v>
      </c>
      <c r="I17" s="6" t="s">
        <v>98</v>
      </c>
      <c r="K17">
        <f>IFERROR(GETPIVOTDATA("Age",$I$5,"Age range","46-55"),0)</f>
        <v>7</v>
      </c>
      <c r="U17" s="6" t="s">
        <v>56</v>
      </c>
      <c r="V17">
        <f>IFERROR(GETPIVOTDATA("Full Name",$U$5,"Skills","Management"),0)</f>
        <v>11</v>
      </c>
      <c r="Y17" s="6" t="s">
        <v>80</v>
      </c>
      <c r="Z17">
        <f>IFERROR(GETPIVOTDATA("Full Name",$Y$5,"Region","South"),0)</f>
        <v>10</v>
      </c>
      <c r="AI17" s="15"/>
      <c r="AJ17" s="16"/>
      <c r="AK17" s="17"/>
    </row>
    <row r="18" spans="1:37">
      <c r="A18" s="6" t="s">
        <v>25</v>
      </c>
      <c r="B18" s="8">
        <f>IFERROR(GETPIVOTDATA("Salary",$A$5,"Job Title","Manager"),0)</f>
        <v>731170</v>
      </c>
      <c r="C18" s="8">
        <f>IFERROR(GETPIVOTDATA("Sum of Leave Taken",$A$5,"Job Title","Manager"),0)</f>
        <v>122</v>
      </c>
      <c r="I18" s="6" t="s">
        <v>68</v>
      </c>
      <c r="K18">
        <f>IFERROR(GETPIVOTDATA("Age",$I$5,"Age range","56 &lt;"),0)</f>
        <v>9</v>
      </c>
      <c r="U18" s="6" t="s">
        <v>66</v>
      </c>
      <c r="V18">
        <f>IFERROR(GETPIVOTDATA("Full Name",$U$5,"Skills","Python"),0)</f>
        <v>9</v>
      </c>
      <c r="Y18" s="6" t="s">
        <v>49</v>
      </c>
      <c r="Z18">
        <f>IFERROR(GETPIVOTDATA("Full Name",$Y$5,"Region","West"),0)</f>
        <v>9</v>
      </c>
      <c r="AI18" s="15"/>
      <c r="AJ18" s="16"/>
      <c r="AK18" s="17"/>
    </row>
    <row r="19" spans="1:37">
      <c r="A19" s="6" t="s">
        <v>218</v>
      </c>
      <c r="B19" s="8">
        <f>IFERROR(GETPIVOTDATA("Salary",$A$5),0)</f>
        <v>3104913</v>
      </c>
      <c r="C19" s="8">
        <f>IFERROR(GETPIVOTDATA("Sum of Leave Taken",$A$5),0)</f>
        <v>487</v>
      </c>
      <c r="U19" s="6" t="s">
        <v>218</v>
      </c>
      <c r="V19">
        <f>IFERROR(GETPIVOTDATA("Full Name",$U$5),0)</f>
        <v>50</v>
      </c>
      <c r="AI19" s="15"/>
      <c r="AJ19" s="16"/>
      <c r="AK19" s="17"/>
    </row>
    <row r="20" spans="1:37">
      <c r="I20" s="6" t="s">
        <v>221</v>
      </c>
      <c r="K20">
        <f>IFERROR(GETPIVOTDATA("Age",$I$5,"Gender","Male"),0)</f>
        <v>24</v>
      </c>
      <c r="L20" s="10">
        <f t="shared" ref="L20:L21" si="2">SUM(K20)/SUM($K$20:$K$21)</f>
        <v>0.48</v>
      </c>
      <c r="M20" s="11">
        <f>1-L20</f>
        <v>0.52</v>
      </c>
      <c r="AI20" s="15"/>
      <c r="AJ20" s="16"/>
      <c r="AK20" s="17"/>
    </row>
    <row r="21" spans="1:37">
      <c r="I21" s="6" t="s">
        <v>22</v>
      </c>
      <c r="K21">
        <f>IFERROR(GETPIVOTDATA("Age",$I$5,"Gender","Female"),0)</f>
        <v>26</v>
      </c>
      <c r="L21" s="10">
        <f t="shared" si="2"/>
        <v>0.52</v>
      </c>
      <c r="M21" s="11">
        <f>1-L21</f>
        <v>0.48</v>
      </c>
      <c r="AI21" s="15"/>
      <c r="AJ21" s="16"/>
      <c r="AK21" s="17"/>
    </row>
    <row r="22" spans="1:37">
      <c r="K22" s="9"/>
      <c r="AI22" s="18"/>
      <c r="AJ22" s="19"/>
      <c r="AK22" s="20"/>
    </row>
  </sheetData>
  <mergeCells count="4">
    <mergeCell ref="A3:B3"/>
    <mergeCell ref="E3:F3"/>
    <mergeCell ref="O3:P3"/>
    <mergeCell ref="I3:L3"/>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C345C-4664-4B17-9544-2A2AC6F82BBB}">
  <dimension ref="A1"/>
  <sheetViews>
    <sheetView showGridLines="0" tabSelected="1" zoomScaleNormal="100" workbookViewId="0">
      <selection activeCell="S19" sqref="S19"/>
    </sheetView>
  </sheetViews>
  <sheetFormatPr defaultRowHeight="13.8"/>
  <cols>
    <col min="1" max="16384" width="8.796875" style="4"/>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Data</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amr abdelrazek</cp:lastModifiedBy>
  <dcterms:created xsi:type="dcterms:W3CDTF">2024-12-11T17:14:33Z</dcterms:created>
  <dcterms:modified xsi:type="dcterms:W3CDTF">2025-09-13T17:24:06Z</dcterms:modified>
</cp:coreProperties>
</file>