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2C23E639-D82A-4504-B689-C70F12E3BE77}" xr6:coauthVersionLast="38" xr6:coauthVersionMax="38" xr10:uidLastSave="{00000000-0000-0000-0000-000000000000}"/>
  <bookViews>
    <workbookView xWindow="0" yWindow="0" windowWidth="5370" windowHeight="8400" firstSheet="1" activeTab="1" xr2:uid="{00000000-000D-0000-FFFF-FFFF00000000}"/>
  </bookViews>
  <sheets>
    <sheet name="V1" sheetId="1" r:id="rId1"/>
    <sheet name="V2" sheetId="2" r:id="rId2"/>
    <sheet name="V3" sheetId="3" r:id="rId3"/>
    <sheet name="V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8" i="3" l="1"/>
  <c r="O37" i="3"/>
  <c r="O34" i="3"/>
  <c r="O33" i="3"/>
  <c r="O32" i="3"/>
  <c r="O31" i="3"/>
  <c r="O30" i="3"/>
  <c r="O29" i="3"/>
  <c r="O28" i="3"/>
  <c r="L28" i="3"/>
  <c r="O27" i="3"/>
  <c r="L27" i="3"/>
  <c r="O26" i="3"/>
  <c r="L26" i="3"/>
  <c r="O25" i="3"/>
  <c r="L25" i="3"/>
  <c r="L22" i="3"/>
  <c r="L20" i="3"/>
  <c r="L19" i="3"/>
  <c r="L18" i="3"/>
  <c r="L15" i="3"/>
  <c r="L14" i="3"/>
  <c r="L13" i="3"/>
  <c r="L12" i="3"/>
  <c r="L11" i="3"/>
  <c r="O10" i="3"/>
  <c r="L10" i="3"/>
  <c r="O9" i="3"/>
  <c r="L9" i="3"/>
  <c r="O8" i="3"/>
  <c r="L8" i="3"/>
  <c r="O7" i="3"/>
  <c r="L7" i="3"/>
  <c r="O6" i="3"/>
  <c r="L6" i="3"/>
  <c r="O38" i="2"/>
  <c r="O37" i="2"/>
  <c r="O34" i="2"/>
  <c r="O33" i="2"/>
  <c r="O32" i="2"/>
  <c r="O31" i="2"/>
  <c r="O30" i="2"/>
  <c r="O29" i="2"/>
  <c r="O28" i="2"/>
  <c r="L28" i="2"/>
  <c r="O27" i="2"/>
  <c r="L27" i="2"/>
  <c r="O26" i="2"/>
  <c r="L26" i="2"/>
  <c r="O25" i="2"/>
  <c r="O35" i="2" s="1"/>
  <c r="S7" i="2" s="1"/>
  <c r="L25" i="2"/>
  <c r="L29" i="2" s="1"/>
  <c r="R7" i="2" s="1"/>
  <c r="L22" i="2"/>
  <c r="L20" i="2"/>
  <c r="L19" i="2"/>
  <c r="L18" i="2"/>
  <c r="L21" i="2" s="1"/>
  <c r="L15" i="2"/>
  <c r="L14" i="2"/>
  <c r="L13" i="2"/>
  <c r="L12" i="2"/>
  <c r="L11" i="2"/>
  <c r="O10" i="2"/>
  <c r="L10" i="2"/>
  <c r="O9" i="2"/>
  <c r="L9" i="2"/>
  <c r="O8" i="2"/>
  <c r="L8" i="2"/>
  <c r="O7" i="2"/>
  <c r="L7" i="2"/>
  <c r="O6" i="2"/>
  <c r="O11" i="2" s="1"/>
  <c r="S6" i="2" s="1"/>
  <c r="L6" i="2"/>
  <c r="L16" i="2" s="1"/>
  <c r="R6" i="2" s="1"/>
  <c r="R6" i="1"/>
  <c r="L22" i="1"/>
  <c r="L29" i="3" l="1"/>
  <c r="R7" i="3" s="1"/>
  <c r="L21" i="3"/>
  <c r="L16" i="3"/>
  <c r="O35" i="3"/>
  <c r="S7" i="3" s="1"/>
  <c r="O11" i="3"/>
  <c r="S6" i="3" s="1"/>
  <c r="R11" i="2"/>
  <c r="V6" i="2"/>
  <c r="R10" i="2" s="1"/>
  <c r="S11" i="2"/>
  <c r="S10" i="2"/>
  <c r="S6" i="1"/>
  <c r="O11" i="1"/>
  <c r="O10" i="1"/>
  <c r="S7" i="1"/>
  <c r="R7" i="1"/>
  <c r="L29" i="1"/>
  <c r="L28" i="1"/>
  <c r="L27" i="1"/>
  <c r="L26" i="1"/>
  <c r="L25" i="1"/>
  <c r="O38" i="1"/>
  <c r="O37" i="1"/>
  <c r="O34" i="1"/>
  <c r="O33" i="1"/>
  <c r="O32" i="1"/>
  <c r="O31" i="1"/>
  <c r="O30" i="1"/>
  <c r="O29" i="1"/>
  <c r="O28" i="1"/>
  <c r="O27" i="1"/>
  <c r="O26" i="1"/>
  <c r="O25" i="1"/>
  <c r="O35" i="1" s="1"/>
  <c r="O9" i="1"/>
  <c r="O8" i="1"/>
  <c r="O7" i="1"/>
  <c r="O6" i="1"/>
  <c r="L21" i="1"/>
  <c r="L20" i="1"/>
  <c r="L19" i="1"/>
  <c r="L18" i="1"/>
  <c r="L16" i="1"/>
  <c r="L11" i="1"/>
  <c r="L7" i="1"/>
  <c r="L6" i="1"/>
  <c r="L15" i="1"/>
  <c r="L14" i="1"/>
  <c r="L13" i="1"/>
  <c r="L12" i="1"/>
  <c r="L10" i="1"/>
  <c r="L9" i="1"/>
  <c r="L8" i="1"/>
  <c r="R6" i="3" l="1"/>
  <c r="V6" i="3" s="1"/>
  <c r="V6" i="1"/>
  <c r="S11" i="1" s="1"/>
  <c r="G21" i="3"/>
  <c r="D20" i="3"/>
  <c r="B20" i="3"/>
  <c r="D19" i="3"/>
  <c r="B19" i="3" s="1"/>
  <c r="D18" i="3"/>
  <c r="B18" i="3" s="1"/>
  <c r="D16" i="3"/>
  <c r="D15" i="3"/>
  <c r="D14" i="3"/>
  <c r="D13" i="3"/>
  <c r="D12" i="3"/>
  <c r="D11" i="3"/>
  <c r="D10" i="3"/>
  <c r="D7" i="3"/>
  <c r="D2" i="3"/>
  <c r="S10" i="3" l="1"/>
  <c r="S11" i="3"/>
  <c r="R11" i="3"/>
  <c r="R10" i="3"/>
  <c r="R10" i="1"/>
  <c r="R11" i="1"/>
  <c r="S10" i="1"/>
  <c r="B2" i="3"/>
  <c r="B12" i="3"/>
  <c r="D21" i="3"/>
  <c r="G21" i="2"/>
  <c r="D2" i="2"/>
  <c r="D20" i="2"/>
  <c r="B20" i="2" s="1"/>
  <c r="D19" i="2"/>
  <c r="B19" i="2" s="1"/>
  <c r="D18" i="2"/>
  <c r="B18" i="2" s="1"/>
  <c r="D16" i="2"/>
  <c r="D15" i="2"/>
  <c r="D14" i="2"/>
  <c r="D13" i="2"/>
  <c r="D12" i="2"/>
  <c r="D11" i="2"/>
  <c r="D10" i="2"/>
  <c r="D7" i="2"/>
  <c r="G16" i="1"/>
  <c r="D16" i="1" s="1"/>
  <c r="G20" i="1"/>
  <c r="D20" i="1" s="1"/>
  <c r="B20" i="1" s="1"/>
  <c r="G19" i="1"/>
  <c r="D19" i="1" s="1"/>
  <c r="B19" i="1" s="1"/>
  <c r="G18" i="1"/>
  <c r="D18" i="1" s="1"/>
  <c r="B18" i="1" s="1"/>
  <c r="G15" i="1"/>
  <c r="D15" i="1" s="1"/>
  <c r="G14" i="1"/>
  <c r="D14" i="1" s="1"/>
  <c r="G13" i="1"/>
  <c r="D13" i="1" s="1"/>
  <c r="G12" i="1"/>
  <c r="D12" i="1" s="1"/>
  <c r="G11" i="1"/>
  <c r="D11" i="1" s="1"/>
  <c r="G10" i="1"/>
  <c r="D10" i="1" s="1"/>
  <c r="G9" i="1"/>
  <c r="G8" i="1"/>
  <c r="G7" i="1"/>
  <c r="D7" i="1" s="1"/>
  <c r="G6" i="1"/>
  <c r="G5" i="1"/>
  <c r="G4" i="1"/>
  <c r="G3" i="1"/>
  <c r="G2" i="1"/>
  <c r="B21" i="3" l="1"/>
  <c r="D21" i="2"/>
  <c r="B12" i="2"/>
  <c r="B2" i="2"/>
  <c r="D2" i="1"/>
  <c r="B2" i="1" s="1"/>
  <c r="B21" i="1" s="1"/>
  <c r="B12" i="1"/>
  <c r="G21" i="1"/>
  <c r="D21" i="1"/>
  <c r="B21" i="2" l="1"/>
</calcChain>
</file>

<file path=xl/sharedStrings.xml><?xml version="1.0" encoding="utf-8"?>
<sst xmlns="http://schemas.openxmlformats.org/spreadsheetml/2006/main" count="362" uniqueCount="67">
  <si>
    <t>Asset Class</t>
  </si>
  <si>
    <t>Risk Allocation</t>
  </si>
  <si>
    <t>Sub-Asset Class</t>
  </si>
  <si>
    <t>Ticker</t>
  </si>
  <si>
    <t>Name</t>
  </si>
  <si>
    <t>Equities</t>
  </si>
  <si>
    <t>US</t>
  </si>
  <si>
    <t>MTUM</t>
  </si>
  <si>
    <t>iShares Edge MSCI USA Momentum Factor ETF</t>
  </si>
  <si>
    <t>VLUE</t>
  </si>
  <si>
    <t>iShares Edge MSCI USA Value Factor ETF</t>
  </si>
  <si>
    <t>QUAL</t>
  </si>
  <si>
    <t>iShares Edge MSCI USA Quality Factor ETF</t>
  </si>
  <si>
    <t>SIZE</t>
  </si>
  <si>
    <t>iShares Edge MSCI USA Size Factor ETF</t>
  </si>
  <si>
    <t>USMV</t>
  </si>
  <si>
    <t>iShares Edge MSCI Min Vol USA ETF</t>
  </si>
  <si>
    <t>Developed Markets (ex-US)</t>
  </si>
  <si>
    <t>IVLU</t>
  </si>
  <si>
    <t>iShares Edge MSCI Intl Value Factor ETF</t>
  </si>
  <si>
    <t>IMTM</t>
  </si>
  <si>
    <t>iShares Edge MSCI Intl Momentum Factor ETF</t>
  </si>
  <si>
    <t>IQLT</t>
  </si>
  <si>
    <t>iShares Edge MSCI Intl Quality Factor ETF</t>
  </si>
  <si>
    <t>Emerging Markets</t>
  </si>
  <si>
    <t>EMGF</t>
  </si>
  <si>
    <t>iShares Edge MSCI Multifactor Emerging Markets ETF</t>
  </si>
  <si>
    <t>Global (EM + DM, ex-US)</t>
  </si>
  <si>
    <t>ACWV</t>
  </si>
  <si>
    <t>iShares Edge MSCI Min Vol Global ETF</t>
  </si>
  <si>
    <t>Fixed Income</t>
  </si>
  <si>
    <t>Long Term US Bonds</t>
  </si>
  <si>
    <t>SPTL</t>
  </si>
  <si>
    <t>SPDR Portfolio Long Term Treasury ETF</t>
  </si>
  <si>
    <t>US Intermediate Bonds</t>
  </si>
  <si>
    <t>AGG</t>
  </si>
  <si>
    <t>iShares Core U.S. Aggregate Bond ETF</t>
  </si>
  <si>
    <t>Emerging Market Bonds</t>
  </si>
  <si>
    <t>EMB</t>
  </si>
  <si>
    <t>iShares J.P. Morgan USD Emerging Markets Bond ETF</t>
  </si>
  <si>
    <t>TIPS</t>
  </si>
  <si>
    <t>TIP</t>
  </si>
  <si>
    <t>iShares TIPS Bond ETF</t>
  </si>
  <si>
    <t>Money-Market</t>
  </si>
  <si>
    <t>SHV</t>
  </si>
  <si>
    <t>iShares Short Treasury Bond ETF</t>
  </si>
  <si>
    <t>High Yield Bonds</t>
  </si>
  <si>
    <t>HYG</t>
  </si>
  <si>
    <t>iShares iBoxx $ High Yield Corporate Bond ETF</t>
  </si>
  <si>
    <t>Real Estate</t>
  </si>
  <si>
    <t>SCHH</t>
  </si>
  <si>
    <t>Schwab U.S. REIT ETF</t>
  </si>
  <si>
    <t>Commodities</t>
  </si>
  <si>
    <t>DBC</t>
  </si>
  <si>
    <t>Invesco DB Commodity Tracking Fund</t>
  </si>
  <si>
    <t>Gold</t>
  </si>
  <si>
    <t>GLD</t>
  </si>
  <si>
    <t>SPDR Gold Shares ETF</t>
  </si>
  <si>
    <t>Total</t>
  </si>
  <si>
    <t>Number of Assets</t>
  </si>
  <si>
    <t>N/A</t>
  </si>
  <si>
    <t>All Weather</t>
  </si>
  <si>
    <t>Falling</t>
  </si>
  <si>
    <t>Rising</t>
  </si>
  <si>
    <t>Growth</t>
  </si>
  <si>
    <t>Inflation</t>
  </si>
  <si>
    <t xml:space="preserve">Rising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</si>
</sst>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6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/>
    <xf numFmtId="0" fontId="0" fillId="2" borderId="9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6" xfId="0" applyBorder="1"/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0" fillId="0" borderId="18" xfId="0" applyBorder="1"/>
    <xf numFmtId="10" fontId="0" fillId="2" borderId="9" xfId="1" applyNumberFormat="1" applyFont="1" applyFill="1" applyBorder="1" applyAlignment="1">
      <alignment horizontal="center" vertical="center"/>
    </xf>
    <xf numFmtId="10" fontId="0" fillId="2" borderId="6" xfId="0" applyNumberFormat="1" applyFill="1" applyBorder="1" applyAlignment="1">
      <alignment horizontal="center" vertical="center"/>
    </xf>
    <xf numFmtId="10" fontId="0" fillId="2" borderId="7" xfId="0" applyNumberFormat="1" applyFill="1" applyBorder="1" applyAlignment="1">
      <alignment horizontal="center" vertical="center"/>
    </xf>
    <xf numFmtId="10" fontId="0" fillId="2" borderId="16" xfId="0" applyNumberFormat="1" applyFill="1" applyBorder="1" applyAlignment="1">
      <alignment horizontal="center" vertical="center"/>
    </xf>
    <xf numFmtId="10" fontId="3" fillId="2" borderId="6" xfId="0" applyNumberFormat="1" applyFont="1" applyFill="1" applyBorder="1" applyAlignment="1">
      <alignment horizontal="center" vertical="center"/>
    </xf>
    <xf numFmtId="10" fontId="3" fillId="2" borderId="16" xfId="0" applyNumberFormat="1" applyFont="1" applyFill="1" applyBorder="1" applyAlignment="1">
      <alignment horizontal="center" vertical="center"/>
    </xf>
    <xf numFmtId="10" fontId="1" fillId="0" borderId="19" xfId="0" applyNumberFormat="1" applyFont="1" applyBorder="1" applyAlignment="1">
      <alignment horizontal="center" vertical="center"/>
    </xf>
    <xf numFmtId="9" fontId="1" fillId="0" borderId="20" xfId="0" applyNumberFormat="1" applyFont="1" applyBorder="1" applyAlignment="1">
      <alignment horizontal="center" vertical="center"/>
    </xf>
    <xf numFmtId="10" fontId="1" fillId="0" borderId="20" xfId="0" applyNumberFormat="1" applyFont="1" applyBorder="1" applyAlignment="1">
      <alignment horizontal="center" vertical="center"/>
    </xf>
    <xf numFmtId="0" fontId="1" fillId="0" borderId="0" xfId="0" applyFont="1"/>
    <xf numFmtId="0" fontId="5" fillId="0" borderId="21" xfId="0" applyFont="1" applyBorder="1"/>
    <xf numFmtId="0" fontId="0" fillId="0" borderId="22" xfId="0" applyBorder="1"/>
    <xf numFmtId="0" fontId="0" fillId="0" borderId="21" xfId="0" applyBorder="1"/>
    <xf numFmtId="0" fontId="1" fillId="0" borderId="25" xfId="0" applyFont="1" applyBorder="1"/>
    <xf numFmtId="0" fontId="0" fillId="0" borderId="27" xfId="0" applyBorder="1"/>
    <xf numFmtId="10" fontId="0" fillId="0" borderId="23" xfId="1" applyNumberFormat="1" applyFont="1" applyBorder="1"/>
    <xf numFmtId="10" fontId="0" fillId="0" borderId="12" xfId="1" applyNumberFormat="1" applyFont="1" applyBorder="1"/>
    <xf numFmtId="10" fontId="0" fillId="0" borderId="24" xfId="1" applyNumberFormat="1" applyFont="1" applyBorder="1"/>
    <xf numFmtId="10" fontId="0" fillId="0" borderId="7" xfId="1" applyNumberFormat="1" applyFont="1" applyBorder="1"/>
    <xf numFmtId="10" fontId="0" fillId="0" borderId="0" xfId="0" applyNumberFormat="1"/>
    <xf numFmtId="0" fontId="1" fillId="0" borderId="26" xfId="0" applyFont="1" applyBorder="1" applyAlignment="1">
      <alignment horizontal="center"/>
    </xf>
    <xf numFmtId="0" fontId="1" fillId="0" borderId="26" xfId="0" applyFont="1" applyBorder="1" applyAlignment="1">
      <alignment horizontal="center" vertical="center"/>
    </xf>
    <xf numFmtId="10" fontId="0" fillId="2" borderId="6" xfId="0" applyNumberForma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10" fontId="3" fillId="2" borderId="6" xfId="0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8"/>
  <sheetViews>
    <sheetView topLeftCell="G16" workbookViewId="0">
      <selection activeCell="J5" sqref="J5:V41"/>
    </sheetView>
  </sheetViews>
  <sheetFormatPr defaultRowHeight="15" x14ac:dyDescent="0.25"/>
  <cols>
    <col min="1" max="1" width="11.7109375" bestFit="1" customWidth="1"/>
    <col min="2" max="2" width="13.28515625" bestFit="1" customWidth="1"/>
    <col min="3" max="3" width="23.42578125" bestFit="1" customWidth="1"/>
    <col min="4" max="4" width="13.28515625" bestFit="1" customWidth="1"/>
    <col min="5" max="5" width="6.7109375" bestFit="1" customWidth="1"/>
    <col min="6" max="6" width="44.7109375" bestFit="1" customWidth="1"/>
    <col min="7" max="7" width="13.28515625" bestFit="1" customWidth="1"/>
    <col min="18" max="18" width="11.42578125" customWidth="1"/>
    <col min="19" max="19" width="13.5703125" customWidth="1"/>
  </cols>
  <sheetData>
    <row r="1" spans="1:22" x14ac:dyDescent="0.25">
      <c r="A1" s="1" t="s">
        <v>0</v>
      </c>
      <c r="B1" s="2" t="s">
        <v>1</v>
      </c>
      <c r="C1" s="3" t="s">
        <v>2</v>
      </c>
      <c r="D1" s="4" t="s">
        <v>1</v>
      </c>
      <c r="E1" s="3" t="s">
        <v>3</v>
      </c>
      <c r="F1" s="5" t="s">
        <v>4</v>
      </c>
      <c r="G1" s="6" t="s">
        <v>1</v>
      </c>
      <c r="I1" t="s">
        <v>59</v>
      </c>
      <c r="K1">
        <v>18</v>
      </c>
    </row>
    <row r="2" spans="1:22" x14ac:dyDescent="0.25">
      <c r="A2" s="49" t="s">
        <v>5</v>
      </c>
      <c r="B2" s="52">
        <f>SUM(D2:D11)</f>
        <v>0.55555555555555558</v>
      </c>
      <c r="C2" s="47" t="s">
        <v>6</v>
      </c>
      <c r="D2" s="44">
        <f>SUM(G2:G6)</f>
        <v>0.27777777777777779</v>
      </c>
      <c r="E2" s="7" t="s">
        <v>7</v>
      </c>
      <c r="F2" s="8" t="s">
        <v>8</v>
      </c>
      <c r="G2" s="22">
        <f>1/$K$1</f>
        <v>5.5555555555555552E-2</v>
      </c>
    </row>
    <row r="3" spans="1:22" x14ac:dyDescent="0.25">
      <c r="A3" s="50"/>
      <c r="B3" s="53"/>
      <c r="C3" s="48"/>
      <c r="D3" s="45"/>
      <c r="E3" s="7" t="s">
        <v>9</v>
      </c>
      <c r="F3" s="8" t="s">
        <v>10</v>
      </c>
      <c r="G3" s="22">
        <f t="shared" ref="G3:G20" si="0">1/$K$1</f>
        <v>5.5555555555555552E-2</v>
      </c>
    </row>
    <row r="4" spans="1:22" x14ac:dyDescent="0.25">
      <c r="A4" s="50"/>
      <c r="B4" s="53"/>
      <c r="C4" s="48"/>
      <c r="D4" s="45"/>
      <c r="E4" s="7" t="s">
        <v>11</v>
      </c>
      <c r="F4" s="8" t="s">
        <v>12</v>
      </c>
      <c r="G4" s="22">
        <f t="shared" si="0"/>
        <v>5.5555555555555552E-2</v>
      </c>
    </row>
    <row r="5" spans="1:22" ht="15.75" thickBot="1" x14ac:dyDescent="0.3">
      <c r="A5" s="50"/>
      <c r="B5" s="53"/>
      <c r="C5" s="48"/>
      <c r="D5" s="45"/>
      <c r="E5" s="7" t="s">
        <v>13</v>
      </c>
      <c r="F5" s="8" t="s">
        <v>14</v>
      </c>
      <c r="G5" s="22">
        <f t="shared" si="0"/>
        <v>5.5555555555555552E-2</v>
      </c>
      <c r="K5" s="31" t="s">
        <v>64</v>
      </c>
      <c r="N5" s="31" t="s">
        <v>65</v>
      </c>
      <c r="Q5" s="36"/>
      <c r="R5" s="43" t="s">
        <v>64</v>
      </c>
      <c r="S5" s="43" t="s">
        <v>65</v>
      </c>
    </row>
    <row r="6" spans="1:22" ht="15.75" thickTop="1" x14ac:dyDescent="0.25">
      <c r="A6" s="50"/>
      <c r="B6" s="53"/>
      <c r="C6" s="55"/>
      <c r="D6" s="46"/>
      <c r="E6" s="7" t="s">
        <v>15</v>
      </c>
      <c r="F6" s="8" t="s">
        <v>16</v>
      </c>
      <c r="G6" s="22">
        <f t="shared" si="0"/>
        <v>5.5555555555555552E-2</v>
      </c>
      <c r="J6" s="31" t="s">
        <v>63</v>
      </c>
      <c r="K6" t="s">
        <v>7</v>
      </c>
      <c r="L6">
        <f>VLOOKUP(K6,$E$2:$G$21,3,FALSE)</f>
        <v>5.5555555555555552E-2</v>
      </c>
      <c r="N6" t="s">
        <v>56</v>
      </c>
      <c r="O6">
        <f>VLOOKUP(N6,$E$2:$G$21,3,FALSE)</f>
        <v>5.5555555555555552E-2</v>
      </c>
      <c r="Q6" s="35" t="s">
        <v>63</v>
      </c>
      <c r="R6" s="37">
        <f>SUM(L16,L21,L22)</f>
        <v>0.7777777777777779</v>
      </c>
      <c r="S6" s="38">
        <f>SUM(O11)</f>
        <v>0.27777777777777779</v>
      </c>
      <c r="U6" t="s">
        <v>58</v>
      </c>
      <c r="V6" s="41">
        <f>SUM(R6:S7)</f>
        <v>1.9444444444444451</v>
      </c>
    </row>
    <row r="7" spans="1:22" x14ac:dyDescent="0.25">
      <c r="A7" s="50"/>
      <c r="B7" s="53"/>
      <c r="C7" s="47" t="s">
        <v>17</v>
      </c>
      <c r="D7" s="44">
        <f>SUM(G7:G9)</f>
        <v>0.16666666666666666</v>
      </c>
      <c r="E7" s="7" t="s">
        <v>18</v>
      </c>
      <c r="F7" s="8" t="s">
        <v>19</v>
      </c>
      <c r="G7" s="22">
        <f t="shared" si="0"/>
        <v>5.5555555555555552E-2</v>
      </c>
      <c r="K7" t="s">
        <v>9</v>
      </c>
      <c r="L7">
        <f>VLOOKUP(K7,$E$2:$G$21,3,FALSE)</f>
        <v>5.5555555555555552E-2</v>
      </c>
      <c r="N7" t="s">
        <v>41</v>
      </c>
      <c r="O7">
        <f>VLOOKUP(N7,$E$2:$G$21,3,FALSE)</f>
        <v>5.5555555555555552E-2</v>
      </c>
      <c r="Q7" s="35" t="s">
        <v>62</v>
      </c>
      <c r="R7" s="39">
        <f>SUM(L29)</f>
        <v>0.22222222222222221</v>
      </c>
      <c r="S7" s="40">
        <f>SUM(O35,O37,O38)</f>
        <v>0.66666666666666685</v>
      </c>
    </row>
    <row r="8" spans="1:22" x14ac:dyDescent="0.25">
      <c r="A8" s="50"/>
      <c r="B8" s="53"/>
      <c r="C8" s="48"/>
      <c r="D8" s="45"/>
      <c r="E8" s="7" t="s">
        <v>20</v>
      </c>
      <c r="F8" s="8" t="s">
        <v>21</v>
      </c>
      <c r="G8" s="22">
        <f t="shared" si="0"/>
        <v>5.5555555555555552E-2</v>
      </c>
      <c r="K8" t="s">
        <v>11</v>
      </c>
      <c r="L8">
        <f t="shared" ref="L8:L15" si="1">VLOOKUP(K8,$E$2:$G$21,3,FALSE)</f>
        <v>5.5555555555555552E-2</v>
      </c>
      <c r="N8" t="s">
        <v>53</v>
      </c>
      <c r="O8">
        <f>VLOOKUP(N8,$E$2:$G$21,3,FALSE)</f>
        <v>5.5555555555555552E-2</v>
      </c>
    </row>
    <row r="9" spans="1:22" ht="15.75" thickBot="1" x14ac:dyDescent="0.3">
      <c r="A9" s="50"/>
      <c r="B9" s="53"/>
      <c r="C9" s="48"/>
      <c r="D9" s="46"/>
      <c r="E9" s="7" t="s">
        <v>22</v>
      </c>
      <c r="F9" s="8" t="s">
        <v>23</v>
      </c>
      <c r="G9" s="22">
        <f t="shared" si="0"/>
        <v>5.5555555555555552E-2</v>
      </c>
      <c r="K9" t="s">
        <v>13</v>
      </c>
      <c r="L9">
        <f t="shared" si="1"/>
        <v>5.5555555555555552E-2</v>
      </c>
      <c r="N9" t="s">
        <v>38</v>
      </c>
      <c r="O9">
        <f>VLOOKUP(N9,$E$2:$G$21,3,FALSE)</f>
        <v>5.5555555555555552E-2</v>
      </c>
      <c r="Q9" s="36"/>
      <c r="R9" s="42" t="s">
        <v>64</v>
      </c>
      <c r="S9" s="42" t="s">
        <v>65</v>
      </c>
    </row>
    <row r="10" spans="1:22" ht="16.5" thickTop="1" thickBot="1" x14ac:dyDescent="0.3">
      <c r="A10" s="50"/>
      <c r="B10" s="53"/>
      <c r="C10" s="10" t="s">
        <v>24</v>
      </c>
      <c r="D10" s="23">
        <f>SUM(G10)</f>
        <v>5.5555555555555552E-2</v>
      </c>
      <c r="E10" s="7" t="s">
        <v>25</v>
      </c>
      <c r="F10" s="8" t="s">
        <v>26</v>
      </c>
      <c r="G10" s="22">
        <f t="shared" si="0"/>
        <v>5.5555555555555552E-2</v>
      </c>
      <c r="K10" t="s">
        <v>15</v>
      </c>
      <c r="L10">
        <f t="shared" si="1"/>
        <v>5.5555555555555552E-2</v>
      </c>
      <c r="N10" t="s">
        <v>50</v>
      </c>
      <c r="O10">
        <f>VLOOKUP(N10,$E$2:$G$21,3,FALSE)</f>
        <v>5.5555555555555552E-2</v>
      </c>
      <c r="Q10" s="35" t="s">
        <v>63</v>
      </c>
      <c r="R10" s="37">
        <f>R6/$V$6</f>
        <v>0.39999999999999991</v>
      </c>
      <c r="S10" s="38">
        <f t="shared" ref="S10:S11" si="2">S6/$V$6</f>
        <v>0.14285714285714282</v>
      </c>
    </row>
    <row r="11" spans="1:22" ht="15.75" thickBot="1" x14ac:dyDescent="0.3">
      <c r="A11" s="51"/>
      <c r="B11" s="54"/>
      <c r="C11" s="10" t="s">
        <v>27</v>
      </c>
      <c r="D11" s="23">
        <f>SUM(G11)</f>
        <v>5.5555555555555552E-2</v>
      </c>
      <c r="E11" s="7" t="s">
        <v>28</v>
      </c>
      <c r="F11" s="8" t="s">
        <v>29</v>
      </c>
      <c r="G11" s="22">
        <f t="shared" si="0"/>
        <v>5.5555555555555552E-2</v>
      </c>
      <c r="K11" t="s">
        <v>18</v>
      </c>
      <c r="L11">
        <f>VLOOKUP(K11,$E$2:$G$21,3,FALSE)</f>
        <v>5.5555555555555552E-2</v>
      </c>
      <c r="N11" s="32" t="s">
        <v>58</v>
      </c>
      <c r="O11" s="33">
        <f>SUM(O6:O10)</f>
        <v>0.27777777777777779</v>
      </c>
      <c r="Q11" s="35" t="s">
        <v>62</v>
      </c>
      <c r="R11" s="39">
        <f t="shared" ref="R11" si="3">R7/$V$6</f>
        <v>0.11428571428571424</v>
      </c>
      <c r="S11" s="40">
        <f t="shared" si="2"/>
        <v>0.34285714285714286</v>
      </c>
    </row>
    <row r="12" spans="1:22" x14ac:dyDescent="0.25">
      <c r="A12" s="49" t="s">
        <v>30</v>
      </c>
      <c r="B12" s="52">
        <f>SUM(D12:D15,D16)</f>
        <v>0.27777777777777779</v>
      </c>
      <c r="C12" s="7" t="s">
        <v>31</v>
      </c>
      <c r="D12" s="24">
        <f>SUM(G12)</f>
        <v>5.5555555555555552E-2</v>
      </c>
      <c r="E12" s="7" t="s">
        <v>32</v>
      </c>
      <c r="F12" s="8" t="s">
        <v>33</v>
      </c>
      <c r="G12" s="22">
        <f t="shared" si="0"/>
        <v>5.5555555555555552E-2</v>
      </c>
      <c r="K12" t="s">
        <v>20</v>
      </c>
      <c r="L12">
        <f t="shared" si="1"/>
        <v>5.5555555555555552E-2</v>
      </c>
    </row>
    <row r="13" spans="1:22" x14ac:dyDescent="0.25">
      <c r="A13" s="50"/>
      <c r="B13" s="53"/>
      <c r="C13" s="7" t="s">
        <v>34</v>
      </c>
      <c r="D13" s="24">
        <f t="shared" ref="D13:D19" si="4">SUM(G13)</f>
        <v>5.5555555555555552E-2</v>
      </c>
      <c r="E13" s="7" t="s">
        <v>35</v>
      </c>
      <c r="F13" s="8" t="s">
        <v>36</v>
      </c>
      <c r="G13" s="22">
        <f t="shared" si="0"/>
        <v>5.5555555555555552E-2</v>
      </c>
      <c r="K13" t="s">
        <v>22</v>
      </c>
      <c r="L13">
        <f t="shared" si="1"/>
        <v>5.5555555555555552E-2</v>
      </c>
    </row>
    <row r="14" spans="1:22" x14ac:dyDescent="0.25">
      <c r="A14" s="50"/>
      <c r="B14" s="53"/>
      <c r="C14" s="7" t="s">
        <v>37</v>
      </c>
      <c r="D14" s="24">
        <f t="shared" si="4"/>
        <v>5.5555555555555552E-2</v>
      </c>
      <c r="E14" s="7" t="s">
        <v>38</v>
      </c>
      <c r="F14" s="8" t="s">
        <v>39</v>
      </c>
      <c r="G14" s="22">
        <f t="shared" si="0"/>
        <v>5.5555555555555552E-2</v>
      </c>
      <c r="K14" t="s">
        <v>25</v>
      </c>
      <c r="L14">
        <f t="shared" si="1"/>
        <v>5.5555555555555552E-2</v>
      </c>
    </row>
    <row r="15" spans="1:22" ht="15.75" thickBot="1" x14ac:dyDescent="0.3">
      <c r="A15" s="50"/>
      <c r="B15" s="53"/>
      <c r="C15" s="7" t="s">
        <v>40</v>
      </c>
      <c r="D15" s="24">
        <f t="shared" si="4"/>
        <v>5.5555555555555552E-2</v>
      </c>
      <c r="E15" s="7" t="s">
        <v>41</v>
      </c>
      <c r="F15" s="8" t="s">
        <v>42</v>
      </c>
      <c r="G15" s="22">
        <f t="shared" si="0"/>
        <v>5.5555555555555552E-2</v>
      </c>
      <c r="K15" t="s">
        <v>28</v>
      </c>
      <c r="L15">
        <f t="shared" si="1"/>
        <v>5.5555555555555552E-2</v>
      </c>
    </row>
    <row r="16" spans="1:22" ht="15.75" thickBot="1" x14ac:dyDescent="0.3">
      <c r="A16" s="50"/>
      <c r="B16" s="53"/>
      <c r="C16" s="11" t="s">
        <v>46</v>
      </c>
      <c r="D16" s="24">
        <f t="shared" si="4"/>
        <v>5.5555555555555552E-2</v>
      </c>
      <c r="E16" s="11" t="s">
        <v>47</v>
      </c>
      <c r="F16" s="8" t="s">
        <v>48</v>
      </c>
      <c r="G16" s="22">
        <f t="shared" si="0"/>
        <v>5.5555555555555552E-2</v>
      </c>
      <c r="K16" s="32" t="s">
        <v>58</v>
      </c>
      <c r="L16" s="33">
        <f>SUM(L6:L15)</f>
        <v>0.55555555555555569</v>
      </c>
    </row>
    <row r="17" spans="1:15" x14ac:dyDescent="0.25">
      <c r="A17" s="51"/>
      <c r="B17" s="54"/>
      <c r="C17" s="7" t="s">
        <v>43</v>
      </c>
      <c r="D17" s="24" t="s">
        <v>60</v>
      </c>
      <c r="E17" s="7" t="s">
        <v>44</v>
      </c>
      <c r="F17" s="8" t="s">
        <v>45</v>
      </c>
      <c r="G17" s="9" t="s">
        <v>60</v>
      </c>
    </row>
    <row r="18" spans="1:15" x14ac:dyDescent="0.25">
      <c r="A18" s="12" t="s">
        <v>49</v>
      </c>
      <c r="B18" s="26">
        <f>SUM(D18)</f>
        <v>5.5555555555555552E-2</v>
      </c>
      <c r="C18" s="7" t="s">
        <v>6</v>
      </c>
      <c r="D18" s="24">
        <f t="shared" si="4"/>
        <v>5.5555555555555552E-2</v>
      </c>
      <c r="E18" s="7" t="s">
        <v>50</v>
      </c>
      <c r="F18" s="8" t="s">
        <v>51</v>
      </c>
      <c r="G18" s="22">
        <f t="shared" si="0"/>
        <v>5.5555555555555552E-2</v>
      </c>
      <c r="K18" t="s">
        <v>53</v>
      </c>
      <c r="L18">
        <f t="shared" ref="L18:L22" si="5">VLOOKUP(K18,$E$2:$G$21,3,FALSE)</f>
        <v>5.5555555555555552E-2</v>
      </c>
    </row>
    <row r="19" spans="1:15" x14ac:dyDescent="0.25">
      <c r="A19" s="13" t="s">
        <v>52</v>
      </c>
      <c r="B19" s="26">
        <f>SUM(D19)</f>
        <v>5.5555555555555552E-2</v>
      </c>
      <c r="C19" s="7" t="s">
        <v>52</v>
      </c>
      <c r="D19" s="24">
        <f t="shared" si="4"/>
        <v>5.5555555555555552E-2</v>
      </c>
      <c r="E19" s="7" t="s">
        <v>53</v>
      </c>
      <c r="F19" s="8" t="s">
        <v>54</v>
      </c>
      <c r="G19" s="22">
        <f t="shared" si="0"/>
        <v>5.5555555555555552E-2</v>
      </c>
      <c r="K19" t="s">
        <v>38</v>
      </c>
      <c r="L19">
        <f t="shared" si="5"/>
        <v>5.5555555555555552E-2</v>
      </c>
    </row>
    <row r="20" spans="1:15" ht="15.75" thickBot="1" x14ac:dyDescent="0.3">
      <c r="A20" s="14" t="s">
        <v>55</v>
      </c>
      <c r="B20" s="27">
        <f>SUM(D20)</f>
        <v>5.5555555555555552E-2</v>
      </c>
      <c r="C20" s="15" t="s">
        <v>55</v>
      </c>
      <c r="D20" s="25">
        <f>SUM(G20)</f>
        <v>5.5555555555555552E-2</v>
      </c>
      <c r="E20" s="15" t="s">
        <v>56</v>
      </c>
      <c r="F20" s="16" t="s">
        <v>57</v>
      </c>
      <c r="G20" s="22">
        <f t="shared" si="0"/>
        <v>5.5555555555555552E-2</v>
      </c>
      <c r="K20" t="s">
        <v>47</v>
      </c>
      <c r="L20">
        <f t="shared" si="5"/>
        <v>5.5555555555555552E-2</v>
      </c>
    </row>
    <row r="21" spans="1:15" ht="15.75" thickBot="1" x14ac:dyDescent="0.3">
      <c r="A21" s="20" t="s">
        <v>58</v>
      </c>
      <c r="B21" s="28">
        <f>SUM(B2:B20)</f>
        <v>1</v>
      </c>
      <c r="C21" s="21"/>
      <c r="D21" s="28">
        <f>SUM(D16:D20,D2:D15)</f>
        <v>1</v>
      </c>
      <c r="E21" s="21"/>
      <c r="F21" s="21"/>
      <c r="G21" s="29">
        <f>SUM(G16:G20,G2:G15)</f>
        <v>1.0000000000000002</v>
      </c>
      <c r="K21" s="32" t="s">
        <v>58</v>
      </c>
      <c r="L21" s="33">
        <f>SUM(L18:L20)</f>
        <v>0.16666666666666666</v>
      </c>
    </row>
    <row r="22" spans="1:15" x14ac:dyDescent="0.25">
      <c r="K22" t="s">
        <v>50</v>
      </c>
      <c r="L22">
        <f t="shared" si="5"/>
        <v>5.5555555555555552E-2</v>
      </c>
    </row>
    <row r="25" spans="1:15" x14ac:dyDescent="0.25">
      <c r="J25" s="31" t="s">
        <v>62</v>
      </c>
      <c r="K25" t="s">
        <v>56</v>
      </c>
      <c r="L25">
        <f>VLOOKUP(K25,$E$2:$G$21,3,FALSE)</f>
        <v>5.5555555555555552E-2</v>
      </c>
      <c r="N25" t="s">
        <v>7</v>
      </c>
      <c r="O25">
        <f>VLOOKUP(N25,$E$2:$G$21,3,FALSE)</f>
        <v>5.5555555555555552E-2</v>
      </c>
    </row>
    <row r="26" spans="1:15" x14ac:dyDescent="0.25">
      <c r="K26" t="s">
        <v>41</v>
      </c>
      <c r="L26">
        <f>VLOOKUP(K26,$E$2:$G$21,3,FALSE)</f>
        <v>5.5555555555555552E-2</v>
      </c>
      <c r="N26" t="s">
        <v>9</v>
      </c>
      <c r="O26">
        <f>VLOOKUP(N26,$E$2:$G$21,3,FALSE)</f>
        <v>5.5555555555555552E-2</v>
      </c>
    </row>
    <row r="27" spans="1:15" x14ac:dyDescent="0.25">
      <c r="K27" t="s">
        <v>32</v>
      </c>
      <c r="L27">
        <f>VLOOKUP(K27,$E$2:$G$21,3,FALSE)</f>
        <v>5.5555555555555552E-2</v>
      </c>
      <c r="N27" t="s">
        <v>11</v>
      </c>
      <c r="O27">
        <f t="shared" ref="O27:O34" si="6">VLOOKUP(N27,$E$2:$G$21,3,FALSE)</f>
        <v>5.5555555555555552E-2</v>
      </c>
    </row>
    <row r="28" spans="1:15" ht="15.75" thickBot="1" x14ac:dyDescent="0.3">
      <c r="K28" t="s">
        <v>35</v>
      </c>
      <c r="L28">
        <f>VLOOKUP(K28,$E$2:$G$21,3,FALSE)</f>
        <v>5.5555555555555552E-2</v>
      </c>
      <c r="N28" t="s">
        <v>13</v>
      </c>
      <c r="O28">
        <f t="shared" si="6"/>
        <v>5.5555555555555552E-2</v>
      </c>
    </row>
    <row r="29" spans="1:15" ht="15.75" thickBot="1" x14ac:dyDescent="0.3">
      <c r="K29" s="34" t="s">
        <v>58</v>
      </c>
      <c r="L29" s="33">
        <f>SUM(L25:L28)</f>
        <v>0.22222222222222221</v>
      </c>
      <c r="N29" t="s">
        <v>15</v>
      </c>
      <c r="O29">
        <f t="shared" si="6"/>
        <v>5.5555555555555552E-2</v>
      </c>
    </row>
    <row r="30" spans="1:15" x14ac:dyDescent="0.25">
      <c r="F30" t="s">
        <v>66</v>
      </c>
      <c r="N30" t="s">
        <v>18</v>
      </c>
      <c r="O30">
        <f>VLOOKUP(N30,$E$2:$G$21,3,FALSE)</f>
        <v>5.5555555555555552E-2</v>
      </c>
    </row>
    <row r="31" spans="1:15" x14ac:dyDescent="0.25">
      <c r="F31" t="s">
        <v>62</v>
      </c>
      <c r="N31" t="s">
        <v>20</v>
      </c>
      <c r="O31">
        <f t="shared" si="6"/>
        <v>5.5555555555555552E-2</v>
      </c>
    </row>
    <row r="32" spans="1:15" x14ac:dyDescent="0.25">
      <c r="N32" t="s">
        <v>22</v>
      </c>
      <c r="O32">
        <f t="shared" si="6"/>
        <v>5.5555555555555552E-2</v>
      </c>
    </row>
    <row r="33" spans="14:15" x14ac:dyDescent="0.25">
      <c r="N33" t="s">
        <v>25</v>
      </c>
      <c r="O33">
        <f t="shared" si="6"/>
        <v>5.5555555555555552E-2</v>
      </c>
    </row>
    <row r="34" spans="14:15" ht="15.75" thickBot="1" x14ac:dyDescent="0.3">
      <c r="N34" t="s">
        <v>28</v>
      </c>
      <c r="O34">
        <f t="shared" si="6"/>
        <v>5.5555555555555552E-2</v>
      </c>
    </row>
    <row r="35" spans="14:15" ht="15.75" thickBot="1" x14ac:dyDescent="0.3">
      <c r="N35" s="32" t="s">
        <v>58</v>
      </c>
      <c r="O35" s="33">
        <f>SUM(O25:O34)</f>
        <v>0.55555555555555569</v>
      </c>
    </row>
    <row r="37" spans="14:15" x14ac:dyDescent="0.25">
      <c r="N37" t="s">
        <v>32</v>
      </c>
      <c r="O37">
        <f t="shared" ref="O37:O38" si="7">VLOOKUP(N37,$E$2:$G$21,3,FALSE)</f>
        <v>5.5555555555555552E-2</v>
      </c>
    </row>
    <row r="38" spans="14:15" x14ac:dyDescent="0.25">
      <c r="N38" t="s">
        <v>35</v>
      </c>
      <c r="O38">
        <f t="shared" si="7"/>
        <v>5.5555555555555552E-2</v>
      </c>
    </row>
  </sheetData>
  <mergeCells count="8">
    <mergeCell ref="D2:D6"/>
    <mergeCell ref="C7:C9"/>
    <mergeCell ref="D7:D9"/>
    <mergeCell ref="A12:A17"/>
    <mergeCell ref="B12:B17"/>
    <mergeCell ref="A2:A11"/>
    <mergeCell ref="B2:B11"/>
    <mergeCell ref="C2:C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DFB4F-65DD-4250-A5F1-55825437E6EE}">
  <dimension ref="A1:V38"/>
  <sheetViews>
    <sheetView tabSelected="1" topLeftCell="B1" workbookViewId="0">
      <selection activeCell="AA8" sqref="AA8"/>
    </sheetView>
  </sheetViews>
  <sheetFormatPr defaultRowHeight="15" x14ac:dyDescent="0.25"/>
  <cols>
    <col min="1" max="1" width="11.7109375" bestFit="1" customWidth="1"/>
    <col min="2" max="2" width="13.28515625" bestFit="1" customWidth="1"/>
    <col min="3" max="3" width="23.42578125" bestFit="1" customWidth="1"/>
    <col min="4" max="4" width="13.28515625" bestFit="1" customWidth="1"/>
    <col min="5" max="5" width="6.7109375" bestFit="1" customWidth="1"/>
    <col min="6" max="6" width="44.7109375" bestFit="1" customWidth="1"/>
    <col min="7" max="7" width="13.28515625" bestFit="1" customWidth="1"/>
    <col min="9" max="9" width="15.42578125" bestFit="1" customWidth="1"/>
    <col min="11" max="11" width="7.28515625" bestFit="1" customWidth="1"/>
  </cols>
  <sheetData>
    <row r="1" spans="1:22" x14ac:dyDescent="0.25">
      <c r="A1" s="1" t="s">
        <v>0</v>
      </c>
      <c r="B1" s="2" t="s">
        <v>1</v>
      </c>
      <c r="C1" s="3" t="s">
        <v>2</v>
      </c>
      <c r="D1" s="4" t="s">
        <v>1</v>
      </c>
      <c r="E1" s="3" t="s">
        <v>3</v>
      </c>
      <c r="F1" s="5" t="s">
        <v>4</v>
      </c>
      <c r="G1" s="6" t="s">
        <v>1</v>
      </c>
      <c r="I1" t="s">
        <v>59</v>
      </c>
      <c r="K1">
        <v>18</v>
      </c>
    </row>
    <row r="2" spans="1:22" x14ac:dyDescent="0.25">
      <c r="A2" s="49" t="s">
        <v>5</v>
      </c>
      <c r="B2" s="52">
        <f>SUM(D2:D11)</f>
        <v>0.52</v>
      </c>
      <c r="C2" s="47" t="s">
        <v>6</v>
      </c>
      <c r="D2" s="44">
        <f>SUM(G2:G6)</f>
        <v>0.2</v>
      </c>
      <c r="E2" s="7" t="s">
        <v>7</v>
      </c>
      <c r="F2" s="8" t="s">
        <v>8</v>
      </c>
      <c r="G2" s="22">
        <v>0.04</v>
      </c>
    </row>
    <row r="3" spans="1:22" x14ac:dyDescent="0.25">
      <c r="A3" s="50"/>
      <c r="B3" s="53"/>
      <c r="C3" s="48"/>
      <c r="D3" s="45"/>
      <c r="E3" s="7" t="s">
        <v>9</v>
      </c>
      <c r="F3" s="8" t="s">
        <v>10</v>
      </c>
      <c r="G3" s="22">
        <v>0.04</v>
      </c>
    </row>
    <row r="4" spans="1:22" x14ac:dyDescent="0.25">
      <c r="A4" s="50"/>
      <c r="B4" s="53"/>
      <c r="C4" s="48"/>
      <c r="D4" s="45"/>
      <c r="E4" s="7" t="s">
        <v>11</v>
      </c>
      <c r="F4" s="8" t="s">
        <v>12</v>
      </c>
      <c r="G4" s="22">
        <v>0.04</v>
      </c>
    </row>
    <row r="5" spans="1:22" ht="15.75" thickBot="1" x14ac:dyDescent="0.3">
      <c r="A5" s="50"/>
      <c r="B5" s="53"/>
      <c r="C5" s="48"/>
      <c r="D5" s="45"/>
      <c r="E5" s="7" t="s">
        <v>13</v>
      </c>
      <c r="F5" s="8" t="s">
        <v>14</v>
      </c>
      <c r="G5" s="22">
        <v>0.04</v>
      </c>
      <c r="K5" s="31" t="s">
        <v>64</v>
      </c>
      <c r="N5" s="31" t="s">
        <v>65</v>
      </c>
      <c r="Q5" s="36"/>
      <c r="R5" s="43" t="s">
        <v>64</v>
      </c>
      <c r="S5" s="43" t="s">
        <v>65</v>
      </c>
    </row>
    <row r="6" spans="1:22" ht="15.75" thickTop="1" x14ac:dyDescent="0.25">
      <c r="A6" s="50"/>
      <c r="B6" s="53"/>
      <c r="C6" s="55"/>
      <c r="D6" s="46"/>
      <c r="E6" s="7" t="s">
        <v>15</v>
      </c>
      <c r="F6" s="8" t="s">
        <v>16</v>
      </c>
      <c r="G6" s="22">
        <v>0.04</v>
      </c>
      <c r="J6" s="31" t="s">
        <v>63</v>
      </c>
      <c r="K6" t="s">
        <v>7</v>
      </c>
      <c r="L6">
        <f>VLOOKUP(K6,$E$2:$G$21,3,FALSE)</f>
        <v>0.04</v>
      </c>
      <c r="N6" t="s">
        <v>56</v>
      </c>
      <c r="O6">
        <f>VLOOKUP(N6,$E$2:$G$21,3,FALSE)</f>
        <v>0.06</v>
      </c>
      <c r="Q6" s="35" t="s">
        <v>63</v>
      </c>
      <c r="R6" s="37">
        <f>SUM(L16,L21,L22)</f>
        <v>0.76</v>
      </c>
      <c r="S6" s="38">
        <f>SUM(O11)</f>
        <v>0.3</v>
      </c>
      <c r="U6" t="s">
        <v>58</v>
      </c>
      <c r="V6" s="41">
        <f>SUM(R6:S7)</f>
        <v>1.9400000000000002</v>
      </c>
    </row>
    <row r="7" spans="1:22" x14ac:dyDescent="0.25">
      <c r="A7" s="50"/>
      <c r="B7" s="53"/>
      <c r="C7" s="47" t="s">
        <v>17</v>
      </c>
      <c r="D7" s="44">
        <f>SUM(G7:G9)</f>
        <v>0.12</v>
      </c>
      <c r="E7" s="7" t="s">
        <v>18</v>
      </c>
      <c r="F7" s="8" t="s">
        <v>19</v>
      </c>
      <c r="G7" s="22">
        <v>0.04</v>
      </c>
      <c r="K7" t="s">
        <v>9</v>
      </c>
      <c r="L7">
        <f>VLOOKUP(K7,$E$2:$G$21,3,FALSE)</f>
        <v>0.04</v>
      </c>
      <c r="N7" t="s">
        <v>41</v>
      </c>
      <c r="O7">
        <f>VLOOKUP(N7,$E$2:$G$21,3,FALSE)</f>
        <v>0.06</v>
      </c>
      <c r="Q7" s="35" t="s">
        <v>62</v>
      </c>
      <c r="R7" s="39">
        <f>SUM(L29)</f>
        <v>0.24</v>
      </c>
      <c r="S7" s="40">
        <f>SUM(O35,O37,O38)</f>
        <v>0.64000000000000012</v>
      </c>
    </row>
    <row r="8" spans="1:22" x14ac:dyDescent="0.25">
      <c r="A8" s="50"/>
      <c r="B8" s="53"/>
      <c r="C8" s="48"/>
      <c r="D8" s="45"/>
      <c r="E8" s="7" t="s">
        <v>20</v>
      </c>
      <c r="F8" s="8" t="s">
        <v>21</v>
      </c>
      <c r="G8" s="22">
        <v>0.04</v>
      </c>
      <c r="K8" t="s">
        <v>11</v>
      </c>
      <c r="L8">
        <f t="shared" ref="L8:L15" si="0">VLOOKUP(K8,$E$2:$G$21,3,FALSE)</f>
        <v>0.04</v>
      </c>
      <c r="N8" t="s">
        <v>53</v>
      </c>
      <c r="O8">
        <f>VLOOKUP(N8,$E$2:$G$21,3,FALSE)</f>
        <v>0.06</v>
      </c>
    </row>
    <row r="9" spans="1:22" ht="15.75" thickBot="1" x14ac:dyDescent="0.3">
      <c r="A9" s="50"/>
      <c r="B9" s="53"/>
      <c r="C9" s="48"/>
      <c r="D9" s="46"/>
      <c r="E9" s="7" t="s">
        <v>22</v>
      </c>
      <c r="F9" s="8" t="s">
        <v>23</v>
      </c>
      <c r="G9" s="22">
        <v>0.04</v>
      </c>
      <c r="K9" t="s">
        <v>13</v>
      </c>
      <c r="L9">
        <f t="shared" si="0"/>
        <v>0.04</v>
      </c>
      <c r="N9" t="s">
        <v>38</v>
      </c>
      <c r="O9">
        <f>VLOOKUP(N9,$E$2:$G$21,3,FALSE)</f>
        <v>0.06</v>
      </c>
      <c r="Q9" s="36"/>
      <c r="R9" s="42" t="s">
        <v>64</v>
      </c>
      <c r="S9" s="42" t="s">
        <v>65</v>
      </c>
    </row>
    <row r="10" spans="1:22" ht="16.5" thickTop="1" thickBot="1" x14ac:dyDescent="0.3">
      <c r="A10" s="50"/>
      <c r="B10" s="53"/>
      <c r="C10" s="10" t="s">
        <v>24</v>
      </c>
      <c r="D10" s="23">
        <f>SUM(G10)</f>
        <v>0.12</v>
      </c>
      <c r="E10" s="7" t="s">
        <v>25</v>
      </c>
      <c r="F10" s="8" t="s">
        <v>26</v>
      </c>
      <c r="G10" s="22">
        <v>0.12</v>
      </c>
      <c r="K10" t="s">
        <v>15</v>
      </c>
      <c r="L10">
        <f t="shared" si="0"/>
        <v>0.04</v>
      </c>
      <c r="N10" t="s">
        <v>50</v>
      </c>
      <c r="O10">
        <f>VLOOKUP(N10,$E$2:$G$21,3,FALSE)</f>
        <v>0.06</v>
      </c>
      <c r="Q10" s="35" t="s">
        <v>63</v>
      </c>
      <c r="R10" s="37">
        <f>R6/$V$6</f>
        <v>0.39175257731958762</v>
      </c>
      <c r="S10" s="38">
        <f t="shared" ref="S10:S11" si="1">S6/$V$6</f>
        <v>0.15463917525773194</v>
      </c>
    </row>
    <row r="11" spans="1:22" ht="15.75" thickBot="1" x14ac:dyDescent="0.3">
      <c r="A11" s="51"/>
      <c r="B11" s="54"/>
      <c r="C11" s="10" t="s">
        <v>27</v>
      </c>
      <c r="D11" s="23">
        <f>SUM(G11)</f>
        <v>0.08</v>
      </c>
      <c r="E11" s="7" t="s">
        <v>28</v>
      </c>
      <c r="F11" s="8" t="s">
        <v>29</v>
      </c>
      <c r="G11" s="22">
        <v>0.08</v>
      </c>
      <c r="K11" t="s">
        <v>18</v>
      </c>
      <c r="L11">
        <f>VLOOKUP(K11,$E$2:$G$21,3,FALSE)</f>
        <v>0.04</v>
      </c>
      <c r="N11" s="32" t="s">
        <v>58</v>
      </c>
      <c r="O11" s="33">
        <f>SUM(O6:O10)</f>
        <v>0.3</v>
      </c>
      <c r="Q11" s="35" t="s">
        <v>62</v>
      </c>
      <c r="R11" s="39">
        <f t="shared" ref="R11" si="2">R7/$V$6</f>
        <v>0.12371134020618556</v>
      </c>
      <c r="S11" s="40">
        <f t="shared" si="1"/>
        <v>0.32989690721649489</v>
      </c>
    </row>
    <row r="12" spans="1:22" x14ac:dyDescent="0.25">
      <c r="A12" s="49" t="s">
        <v>30</v>
      </c>
      <c r="B12" s="52">
        <f>SUM(D12:D15,D16)</f>
        <v>0.3</v>
      </c>
      <c r="C12" s="7" t="s">
        <v>31</v>
      </c>
      <c r="D12" s="24">
        <f>SUM(G12)</f>
        <v>0.06</v>
      </c>
      <c r="E12" s="7" t="s">
        <v>32</v>
      </c>
      <c r="F12" s="8" t="s">
        <v>33</v>
      </c>
      <c r="G12" s="22">
        <v>0.06</v>
      </c>
      <c r="K12" t="s">
        <v>20</v>
      </c>
      <c r="L12">
        <f t="shared" si="0"/>
        <v>0.04</v>
      </c>
    </row>
    <row r="13" spans="1:22" x14ac:dyDescent="0.25">
      <c r="A13" s="50"/>
      <c r="B13" s="53"/>
      <c r="C13" s="7" t="s">
        <v>34</v>
      </c>
      <c r="D13" s="24">
        <f t="shared" ref="D13:D19" si="3">SUM(G13)</f>
        <v>0.06</v>
      </c>
      <c r="E13" s="7" t="s">
        <v>35</v>
      </c>
      <c r="F13" s="8" t="s">
        <v>36</v>
      </c>
      <c r="G13" s="22">
        <v>0.06</v>
      </c>
      <c r="K13" t="s">
        <v>22</v>
      </c>
      <c r="L13">
        <f t="shared" si="0"/>
        <v>0.04</v>
      </c>
    </row>
    <row r="14" spans="1:22" x14ac:dyDescent="0.25">
      <c r="A14" s="50"/>
      <c r="B14" s="53"/>
      <c r="C14" s="7" t="s">
        <v>37</v>
      </c>
      <c r="D14" s="24">
        <f t="shared" si="3"/>
        <v>0.06</v>
      </c>
      <c r="E14" s="7" t="s">
        <v>38</v>
      </c>
      <c r="F14" s="8" t="s">
        <v>39</v>
      </c>
      <c r="G14" s="22">
        <v>0.06</v>
      </c>
      <c r="K14" t="s">
        <v>25</v>
      </c>
      <c r="L14">
        <f t="shared" si="0"/>
        <v>0.12</v>
      </c>
    </row>
    <row r="15" spans="1:22" ht="15.75" thickBot="1" x14ac:dyDescent="0.3">
      <c r="A15" s="50"/>
      <c r="B15" s="53"/>
      <c r="C15" s="7" t="s">
        <v>40</v>
      </c>
      <c r="D15" s="24">
        <f t="shared" si="3"/>
        <v>0.06</v>
      </c>
      <c r="E15" s="7" t="s">
        <v>41</v>
      </c>
      <c r="F15" s="8" t="s">
        <v>42</v>
      </c>
      <c r="G15" s="22">
        <v>0.06</v>
      </c>
      <c r="K15" t="s">
        <v>28</v>
      </c>
      <c r="L15">
        <f t="shared" si="0"/>
        <v>0.08</v>
      </c>
    </row>
    <row r="16" spans="1:22" ht="15.75" thickBot="1" x14ac:dyDescent="0.3">
      <c r="A16" s="50"/>
      <c r="B16" s="53"/>
      <c r="C16" s="11" t="s">
        <v>46</v>
      </c>
      <c r="D16" s="24">
        <f t="shared" si="3"/>
        <v>0.06</v>
      </c>
      <c r="E16" s="11" t="s">
        <v>47</v>
      </c>
      <c r="F16" s="8" t="s">
        <v>48</v>
      </c>
      <c r="G16" s="22">
        <v>0.06</v>
      </c>
      <c r="K16" s="32" t="s">
        <v>58</v>
      </c>
      <c r="L16" s="33">
        <f>SUM(L6:L15)</f>
        <v>0.52</v>
      </c>
    </row>
    <row r="17" spans="1:15" x14ac:dyDescent="0.25">
      <c r="A17" s="51"/>
      <c r="B17" s="54"/>
      <c r="C17" s="7" t="s">
        <v>43</v>
      </c>
      <c r="D17" s="24" t="s">
        <v>60</v>
      </c>
      <c r="E17" s="7" t="s">
        <v>44</v>
      </c>
      <c r="F17" s="8" t="s">
        <v>45</v>
      </c>
      <c r="G17" s="9" t="s">
        <v>60</v>
      </c>
    </row>
    <row r="18" spans="1:15" x14ac:dyDescent="0.25">
      <c r="A18" s="12" t="s">
        <v>49</v>
      </c>
      <c r="B18" s="26">
        <f>SUM(D18)</f>
        <v>0.06</v>
      </c>
      <c r="C18" s="7" t="s">
        <v>6</v>
      </c>
      <c r="D18" s="24">
        <f t="shared" si="3"/>
        <v>0.06</v>
      </c>
      <c r="E18" s="7" t="s">
        <v>50</v>
      </c>
      <c r="F18" s="8" t="s">
        <v>51</v>
      </c>
      <c r="G18" s="22">
        <v>0.06</v>
      </c>
      <c r="K18" t="s">
        <v>53</v>
      </c>
      <c r="L18">
        <f t="shared" ref="L18:L22" si="4">VLOOKUP(K18,$E$2:$G$21,3,FALSE)</f>
        <v>0.06</v>
      </c>
    </row>
    <row r="19" spans="1:15" x14ac:dyDescent="0.25">
      <c r="A19" s="13" t="s">
        <v>52</v>
      </c>
      <c r="B19" s="26">
        <f>SUM(D19)</f>
        <v>0.06</v>
      </c>
      <c r="C19" s="7" t="s">
        <v>52</v>
      </c>
      <c r="D19" s="24">
        <f t="shared" si="3"/>
        <v>0.06</v>
      </c>
      <c r="E19" s="7" t="s">
        <v>53</v>
      </c>
      <c r="F19" s="8" t="s">
        <v>54</v>
      </c>
      <c r="G19" s="22">
        <v>0.06</v>
      </c>
      <c r="K19" t="s">
        <v>38</v>
      </c>
      <c r="L19">
        <f t="shared" si="4"/>
        <v>0.06</v>
      </c>
    </row>
    <row r="20" spans="1:15" ht="15.75" thickBot="1" x14ac:dyDescent="0.3">
      <c r="A20" s="14" t="s">
        <v>55</v>
      </c>
      <c r="B20" s="27">
        <f>SUM(D20)</f>
        <v>0.06</v>
      </c>
      <c r="C20" s="15" t="s">
        <v>55</v>
      </c>
      <c r="D20" s="25">
        <f>SUM(G20)</f>
        <v>0.06</v>
      </c>
      <c r="E20" s="15" t="s">
        <v>56</v>
      </c>
      <c r="F20" s="16" t="s">
        <v>57</v>
      </c>
      <c r="G20" s="22">
        <v>0.06</v>
      </c>
      <c r="K20" t="s">
        <v>47</v>
      </c>
      <c r="L20">
        <f t="shared" si="4"/>
        <v>0.06</v>
      </c>
    </row>
    <row r="21" spans="1:15" ht="15.75" thickBot="1" x14ac:dyDescent="0.3">
      <c r="A21" s="20" t="s">
        <v>58</v>
      </c>
      <c r="B21" s="28">
        <f>SUM(B2:B20)</f>
        <v>1.0000000000000002</v>
      </c>
      <c r="C21" s="21"/>
      <c r="D21" s="28">
        <f>SUM(D16:D20,D2:D15)</f>
        <v>1.0000000000000002</v>
      </c>
      <c r="E21" s="21"/>
      <c r="F21" s="21"/>
      <c r="G21" s="30">
        <f>SUM(G16:G20,G2:G15)</f>
        <v>1</v>
      </c>
      <c r="K21" s="32" t="s">
        <v>58</v>
      </c>
      <c r="L21" s="33">
        <f>SUM(L18:L20)</f>
        <v>0.18</v>
      </c>
    </row>
    <row r="22" spans="1:15" x14ac:dyDescent="0.25">
      <c r="K22" t="s">
        <v>50</v>
      </c>
      <c r="L22">
        <f t="shared" si="4"/>
        <v>0.06</v>
      </c>
    </row>
    <row r="25" spans="1:15" x14ac:dyDescent="0.25">
      <c r="J25" s="31" t="s">
        <v>62</v>
      </c>
      <c r="K25" t="s">
        <v>56</v>
      </c>
      <c r="L25">
        <f>VLOOKUP(K25,$E$2:$G$21,3,FALSE)</f>
        <v>0.06</v>
      </c>
      <c r="N25" t="s">
        <v>7</v>
      </c>
      <c r="O25">
        <f>VLOOKUP(N25,$E$2:$G$21,3,FALSE)</f>
        <v>0.04</v>
      </c>
    </row>
    <row r="26" spans="1:15" x14ac:dyDescent="0.25">
      <c r="K26" t="s">
        <v>41</v>
      </c>
      <c r="L26">
        <f>VLOOKUP(K26,$E$2:$G$21,3,FALSE)</f>
        <v>0.06</v>
      </c>
      <c r="N26" t="s">
        <v>9</v>
      </c>
      <c r="O26">
        <f>VLOOKUP(N26,$E$2:$G$21,3,FALSE)</f>
        <v>0.04</v>
      </c>
    </row>
    <row r="27" spans="1:15" x14ac:dyDescent="0.25">
      <c r="K27" t="s">
        <v>32</v>
      </c>
      <c r="L27">
        <f>VLOOKUP(K27,$E$2:$G$21,3,FALSE)</f>
        <v>0.06</v>
      </c>
      <c r="N27" t="s">
        <v>11</v>
      </c>
      <c r="O27">
        <f t="shared" ref="O27:O34" si="5">VLOOKUP(N27,$E$2:$G$21,3,FALSE)</f>
        <v>0.04</v>
      </c>
    </row>
    <row r="28" spans="1:15" ht="15.75" thickBot="1" x14ac:dyDescent="0.3">
      <c r="K28" t="s">
        <v>35</v>
      </c>
      <c r="L28">
        <f>VLOOKUP(K28,$E$2:$G$21,3,FALSE)</f>
        <v>0.06</v>
      </c>
      <c r="N28" t="s">
        <v>13</v>
      </c>
      <c r="O28">
        <f t="shared" si="5"/>
        <v>0.04</v>
      </c>
    </row>
    <row r="29" spans="1:15" ht="15.75" thickBot="1" x14ac:dyDescent="0.3">
      <c r="K29" s="34" t="s">
        <v>58</v>
      </c>
      <c r="L29" s="33">
        <f>SUM(L25:L28)</f>
        <v>0.24</v>
      </c>
      <c r="N29" t="s">
        <v>15</v>
      </c>
      <c r="O29">
        <f t="shared" si="5"/>
        <v>0.04</v>
      </c>
    </row>
    <row r="30" spans="1:15" x14ac:dyDescent="0.25">
      <c r="N30" t="s">
        <v>18</v>
      </c>
      <c r="O30">
        <f>VLOOKUP(N30,$E$2:$G$21,3,FALSE)</f>
        <v>0.04</v>
      </c>
    </row>
    <row r="31" spans="1:15" x14ac:dyDescent="0.25">
      <c r="N31" t="s">
        <v>20</v>
      </c>
      <c r="O31">
        <f t="shared" si="5"/>
        <v>0.04</v>
      </c>
    </row>
    <row r="32" spans="1:15" x14ac:dyDescent="0.25">
      <c r="N32" t="s">
        <v>22</v>
      </c>
      <c r="O32">
        <f t="shared" si="5"/>
        <v>0.04</v>
      </c>
    </row>
    <row r="33" spans="14:15" x14ac:dyDescent="0.25">
      <c r="N33" t="s">
        <v>25</v>
      </c>
      <c r="O33">
        <f t="shared" si="5"/>
        <v>0.12</v>
      </c>
    </row>
    <row r="34" spans="14:15" ht="15.75" thickBot="1" x14ac:dyDescent="0.3">
      <c r="N34" t="s">
        <v>28</v>
      </c>
      <c r="O34">
        <f t="shared" si="5"/>
        <v>0.08</v>
      </c>
    </row>
    <row r="35" spans="14:15" ht="15.75" thickBot="1" x14ac:dyDescent="0.3">
      <c r="N35" s="32" t="s">
        <v>58</v>
      </c>
      <c r="O35" s="33">
        <f>SUM(O25:O34)</f>
        <v>0.52</v>
      </c>
    </row>
    <row r="37" spans="14:15" x14ac:dyDescent="0.25">
      <c r="N37" t="s">
        <v>32</v>
      </c>
      <c r="O37">
        <f t="shared" ref="O37:O38" si="6">VLOOKUP(N37,$E$2:$G$21,3,FALSE)</f>
        <v>0.06</v>
      </c>
    </row>
    <row r="38" spans="14:15" x14ac:dyDescent="0.25">
      <c r="N38" t="s">
        <v>35</v>
      </c>
      <c r="O38">
        <f t="shared" si="6"/>
        <v>0.06</v>
      </c>
    </row>
  </sheetData>
  <mergeCells count="8">
    <mergeCell ref="D2:D6"/>
    <mergeCell ref="C7:C9"/>
    <mergeCell ref="D7:D9"/>
    <mergeCell ref="A12:A17"/>
    <mergeCell ref="B12:B17"/>
    <mergeCell ref="A2:A11"/>
    <mergeCell ref="B2:B11"/>
    <mergeCell ref="C2:C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E9F43-3EAD-44CF-BA5A-F1AB117FBC86}">
  <dimension ref="A1:V38"/>
  <sheetViews>
    <sheetView workbookViewId="0">
      <selection activeCell="F26" sqref="F26"/>
    </sheetView>
  </sheetViews>
  <sheetFormatPr defaultRowHeight="15" x14ac:dyDescent="0.25"/>
  <cols>
    <col min="1" max="1" width="11.7109375" bestFit="1" customWidth="1"/>
    <col min="2" max="2" width="13.28515625" bestFit="1" customWidth="1"/>
    <col min="3" max="3" width="23.42578125" bestFit="1" customWidth="1"/>
    <col min="4" max="4" width="13.28515625" bestFit="1" customWidth="1"/>
    <col min="5" max="5" width="6.7109375" bestFit="1" customWidth="1"/>
    <col min="6" max="6" width="44.7109375" bestFit="1" customWidth="1"/>
    <col min="7" max="7" width="13.28515625" bestFit="1" customWidth="1"/>
  </cols>
  <sheetData>
    <row r="1" spans="1:22" x14ac:dyDescent="0.25">
      <c r="A1" s="1" t="s">
        <v>0</v>
      </c>
      <c r="B1" s="2" t="s">
        <v>1</v>
      </c>
      <c r="C1" s="3" t="s">
        <v>2</v>
      </c>
      <c r="D1" s="4" t="s">
        <v>1</v>
      </c>
      <c r="E1" s="3" t="s">
        <v>3</v>
      </c>
      <c r="F1" s="5" t="s">
        <v>4</v>
      </c>
      <c r="G1" s="6" t="s">
        <v>1</v>
      </c>
    </row>
    <row r="2" spans="1:22" x14ac:dyDescent="0.25">
      <c r="A2" s="49" t="s">
        <v>5</v>
      </c>
      <c r="B2" s="52">
        <f>SUM(D2:D11)</f>
        <v>0.5</v>
      </c>
      <c r="C2" s="47" t="s">
        <v>6</v>
      </c>
      <c r="D2" s="44">
        <f>SUM(G2:G6)</f>
        <v>0.2</v>
      </c>
      <c r="E2" s="7" t="s">
        <v>7</v>
      </c>
      <c r="F2" s="8" t="s">
        <v>8</v>
      </c>
      <c r="G2" s="22">
        <v>0.04</v>
      </c>
      <c r="J2" t="s">
        <v>61</v>
      </c>
    </row>
    <row r="3" spans="1:22" x14ac:dyDescent="0.25">
      <c r="A3" s="50"/>
      <c r="B3" s="53"/>
      <c r="C3" s="48"/>
      <c r="D3" s="45"/>
      <c r="E3" s="7" t="s">
        <v>9</v>
      </c>
      <c r="F3" s="8" t="s">
        <v>10</v>
      </c>
      <c r="G3" s="22">
        <v>0.04</v>
      </c>
    </row>
    <row r="4" spans="1:22" x14ac:dyDescent="0.25">
      <c r="A4" s="50"/>
      <c r="B4" s="53"/>
      <c r="C4" s="48"/>
      <c r="D4" s="45"/>
      <c r="E4" s="7" t="s">
        <v>11</v>
      </c>
      <c r="F4" s="8" t="s">
        <v>12</v>
      </c>
      <c r="G4" s="22">
        <v>0.04</v>
      </c>
    </row>
    <row r="5" spans="1:22" ht="15.75" thickBot="1" x14ac:dyDescent="0.3">
      <c r="A5" s="50"/>
      <c r="B5" s="53"/>
      <c r="C5" s="48"/>
      <c r="D5" s="45"/>
      <c r="E5" s="7" t="s">
        <v>13</v>
      </c>
      <c r="F5" s="8" t="s">
        <v>14</v>
      </c>
      <c r="G5" s="22">
        <v>0.04</v>
      </c>
      <c r="K5" s="31" t="s">
        <v>64</v>
      </c>
      <c r="N5" s="31" t="s">
        <v>65</v>
      </c>
      <c r="Q5" s="36"/>
      <c r="R5" s="43" t="s">
        <v>64</v>
      </c>
      <c r="S5" s="43" t="s">
        <v>65</v>
      </c>
    </row>
    <row r="6" spans="1:22" ht="15.75" thickTop="1" x14ac:dyDescent="0.25">
      <c r="A6" s="50"/>
      <c r="B6" s="53"/>
      <c r="C6" s="55"/>
      <c r="D6" s="46"/>
      <c r="E6" s="7" t="s">
        <v>15</v>
      </c>
      <c r="F6" s="8" t="s">
        <v>16</v>
      </c>
      <c r="G6" s="22">
        <v>0.04</v>
      </c>
      <c r="J6" s="31" t="s">
        <v>63</v>
      </c>
      <c r="K6" t="s">
        <v>7</v>
      </c>
      <c r="L6">
        <f>VLOOKUP(K6,$E$2:$G$21,3,FALSE)</f>
        <v>0.04</v>
      </c>
      <c r="N6" t="s">
        <v>56</v>
      </c>
      <c r="O6">
        <f>VLOOKUP(N6,$E$2:$G$21,3,FALSE)</f>
        <v>0.04</v>
      </c>
      <c r="Q6" s="35" t="s">
        <v>63</v>
      </c>
      <c r="R6" s="37">
        <f>SUM(L16,L21,L22)</f>
        <v>0.7599999999999999</v>
      </c>
      <c r="S6" s="38">
        <f>SUM(O11)</f>
        <v>0.31</v>
      </c>
      <c r="U6" t="s">
        <v>58</v>
      </c>
      <c r="V6" s="41">
        <f>SUM(R6:S7)</f>
        <v>1.95</v>
      </c>
    </row>
    <row r="7" spans="1:22" x14ac:dyDescent="0.25">
      <c r="A7" s="50"/>
      <c r="B7" s="53"/>
      <c r="C7" s="47" t="s">
        <v>17</v>
      </c>
      <c r="D7" s="44">
        <f>SUM(G7:G9)</f>
        <v>0.12</v>
      </c>
      <c r="E7" s="7" t="s">
        <v>18</v>
      </c>
      <c r="F7" s="8" t="s">
        <v>19</v>
      </c>
      <c r="G7" s="22">
        <v>0.04</v>
      </c>
      <c r="K7" t="s">
        <v>9</v>
      </c>
      <c r="L7">
        <f>VLOOKUP(K7,$E$2:$G$21,3,FALSE)</f>
        <v>0.04</v>
      </c>
      <c r="N7" t="s">
        <v>41</v>
      </c>
      <c r="O7">
        <f>VLOOKUP(N7,$E$2:$G$21,3,FALSE)</f>
        <v>0.06</v>
      </c>
      <c r="Q7" s="35" t="s">
        <v>62</v>
      </c>
      <c r="R7" s="39">
        <f>SUM(L29)</f>
        <v>0.24000000000000002</v>
      </c>
      <c r="S7" s="40">
        <f>SUM(O35,O37,O38)</f>
        <v>0.64000000000000012</v>
      </c>
    </row>
    <row r="8" spans="1:22" x14ac:dyDescent="0.25">
      <c r="A8" s="50"/>
      <c r="B8" s="53"/>
      <c r="C8" s="48"/>
      <c r="D8" s="45"/>
      <c r="E8" s="7" t="s">
        <v>20</v>
      </c>
      <c r="F8" s="8" t="s">
        <v>21</v>
      </c>
      <c r="G8" s="22">
        <v>0.04</v>
      </c>
      <c r="K8" t="s">
        <v>11</v>
      </c>
      <c r="L8">
        <f t="shared" ref="L8:L15" si="0">VLOOKUP(K8,$E$2:$G$21,3,FALSE)</f>
        <v>0.04</v>
      </c>
      <c r="N8" t="s">
        <v>53</v>
      </c>
      <c r="O8">
        <f>VLOOKUP(N8,$E$2:$G$21,3,FALSE)</f>
        <v>0.08</v>
      </c>
    </row>
    <row r="9" spans="1:22" ht="15.75" thickBot="1" x14ac:dyDescent="0.3">
      <c r="A9" s="50"/>
      <c r="B9" s="53"/>
      <c r="C9" s="48"/>
      <c r="D9" s="46"/>
      <c r="E9" s="7" t="s">
        <v>22</v>
      </c>
      <c r="F9" s="8" t="s">
        <v>23</v>
      </c>
      <c r="G9" s="22">
        <v>0.04</v>
      </c>
      <c r="K9" t="s">
        <v>13</v>
      </c>
      <c r="L9">
        <f t="shared" si="0"/>
        <v>0.04</v>
      </c>
      <c r="N9" t="s">
        <v>38</v>
      </c>
      <c r="O9">
        <f>VLOOKUP(N9,$E$2:$G$21,3,FALSE)</f>
        <v>0.05</v>
      </c>
      <c r="Q9" s="36"/>
      <c r="R9" s="42" t="s">
        <v>64</v>
      </c>
      <c r="S9" s="42" t="s">
        <v>65</v>
      </c>
    </row>
    <row r="10" spans="1:22" ht="16.5" thickTop="1" thickBot="1" x14ac:dyDescent="0.3">
      <c r="A10" s="50"/>
      <c r="B10" s="53"/>
      <c r="C10" s="18" t="s">
        <v>24</v>
      </c>
      <c r="D10" s="23">
        <f>SUM(G10)</f>
        <v>0.1</v>
      </c>
      <c r="E10" s="7" t="s">
        <v>25</v>
      </c>
      <c r="F10" s="8" t="s">
        <v>26</v>
      </c>
      <c r="G10" s="22">
        <v>0.1</v>
      </c>
      <c r="K10" t="s">
        <v>15</v>
      </c>
      <c r="L10">
        <f t="shared" si="0"/>
        <v>0.04</v>
      </c>
      <c r="N10" t="s">
        <v>50</v>
      </c>
      <c r="O10">
        <f>VLOOKUP(N10,$E$2:$G$21,3,FALSE)</f>
        <v>0.08</v>
      </c>
      <c r="Q10" s="35" t="s">
        <v>63</v>
      </c>
      <c r="R10" s="37">
        <f>R6/$V$6</f>
        <v>0.38974358974358969</v>
      </c>
      <c r="S10" s="38">
        <f t="shared" ref="S10:S11" si="1">S6/$V$6</f>
        <v>0.15897435897435896</v>
      </c>
    </row>
    <row r="11" spans="1:22" ht="15.75" thickBot="1" x14ac:dyDescent="0.3">
      <c r="A11" s="51"/>
      <c r="B11" s="54"/>
      <c r="C11" s="18" t="s">
        <v>27</v>
      </c>
      <c r="D11" s="23">
        <f>SUM(G11)</f>
        <v>0.08</v>
      </c>
      <c r="E11" s="7" t="s">
        <v>28</v>
      </c>
      <c r="F11" s="8" t="s">
        <v>29</v>
      </c>
      <c r="G11" s="22">
        <v>0.08</v>
      </c>
      <c r="K11" t="s">
        <v>18</v>
      </c>
      <c r="L11">
        <f>VLOOKUP(K11,$E$2:$G$21,3,FALSE)</f>
        <v>0.04</v>
      </c>
      <c r="N11" s="32" t="s">
        <v>58</v>
      </c>
      <c r="O11" s="33">
        <f>SUM(O6:O10)</f>
        <v>0.31</v>
      </c>
      <c r="Q11" s="35" t="s">
        <v>62</v>
      </c>
      <c r="R11" s="39">
        <f t="shared" ref="R11" si="2">R7/$V$6</f>
        <v>0.12307692307692308</v>
      </c>
      <c r="S11" s="40">
        <f t="shared" si="1"/>
        <v>0.32820512820512826</v>
      </c>
    </row>
    <row r="12" spans="1:22" x14ac:dyDescent="0.25">
      <c r="A12" s="49" t="s">
        <v>30</v>
      </c>
      <c r="B12" s="52">
        <f>SUM(D12:D15,D16)</f>
        <v>0.3</v>
      </c>
      <c r="C12" s="7" t="s">
        <v>31</v>
      </c>
      <c r="D12" s="24">
        <f>SUM(G12)</f>
        <v>7.0000000000000007E-2</v>
      </c>
      <c r="E12" s="7" t="s">
        <v>32</v>
      </c>
      <c r="F12" s="8" t="s">
        <v>33</v>
      </c>
      <c r="G12" s="22">
        <v>7.0000000000000007E-2</v>
      </c>
      <c r="K12" t="s">
        <v>20</v>
      </c>
      <c r="L12">
        <f t="shared" si="0"/>
        <v>0.04</v>
      </c>
    </row>
    <row r="13" spans="1:22" x14ac:dyDescent="0.25">
      <c r="A13" s="50"/>
      <c r="B13" s="53"/>
      <c r="C13" s="7" t="s">
        <v>34</v>
      </c>
      <c r="D13" s="24">
        <f t="shared" ref="D13:D19" si="3">SUM(G13)</f>
        <v>7.0000000000000007E-2</v>
      </c>
      <c r="E13" s="7" t="s">
        <v>35</v>
      </c>
      <c r="F13" s="8" t="s">
        <v>36</v>
      </c>
      <c r="G13" s="22">
        <v>7.0000000000000007E-2</v>
      </c>
      <c r="K13" t="s">
        <v>22</v>
      </c>
      <c r="L13">
        <f t="shared" si="0"/>
        <v>0.04</v>
      </c>
    </row>
    <row r="14" spans="1:22" x14ac:dyDescent="0.25">
      <c r="A14" s="50"/>
      <c r="B14" s="53"/>
      <c r="C14" s="7" t="s">
        <v>37</v>
      </c>
      <c r="D14" s="24">
        <f t="shared" si="3"/>
        <v>0.05</v>
      </c>
      <c r="E14" s="7" t="s">
        <v>38</v>
      </c>
      <c r="F14" s="8" t="s">
        <v>39</v>
      </c>
      <c r="G14" s="22">
        <v>0.05</v>
      </c>
      <c r="K14" t="s">
        <v>25</v>
      </c>
      <c r="L14">
        <f t="shared" si="0"/>
        <v>0.1</v>
      </c>
    </row>
    <row r="15" spans="1:22" ht="15.75" thickBot="1" x14ac:dyDescent="0.3">
      <c r="A15" s="50"/>
      <c r="B15" s="53"/>
      <c r="C15" s="7" t="s">
        <v>40</v>
      </c>
      <c r="D15" s="24">
        <f t="shared" si="3"/>
        <v>0.06</v>
      </c>
      <c r="E15" s="7" t="s">
        <v>41</v>
      </c>
      <c r="F15" s="8" t="s">
        <v>42</v>
      </c>
      <c r="G15" s="22">
        <v>0.06</v>
      </c>
      <c r="K15" t="s">
        <v>28</v>
      </c>
      <c r="L15">
        <f t="shared" si="0"/>
        <v>0.08</v>
      </c>
    </row>
    <row r="16" spans="1:22" ht="15.75" thickBot="1" x14ac:dyDescent="0.3">
      <c r="A16" s="50"/>
      <c r="B16" s="53"/>
      <c r="C16" s="19" t="s">
        <v>46</v>
      </c>
      <c r="D16" s="24">
        <f t="shared" si="3"/>
        <v>0.05</v>
      </c>
      <c r="E16" s="19" t="s">
        <v>47</v>
      </c>
      <c r="F16" s="8" t="s">
        <v>48</v>
      </c>
      <c r="G16" s="22">
        <v>0.05</v>
      </c>
      <c r="K16" s="32" t="s">
        <v>58</v>
      </c>
      <c r="L16" s="33">
        <f>SUM(L6:L15)</f>
        <v>0.5</v>
      </c>
    </row>
    <row r="17" spans="1:15" x14ac:dyDescent="0.25">
      <c r="A17" s="51"/>
      <c r="B17" s="54"/>
      <c r="C17" s="7" t="s">
        <v>43</v>
      </c>
      <c r="D17" s="24" t="s">
        <v>60</v>
      </c>
      <c r="E17" s="7" t="s">
        <v>44</v>
      </c>
      <c r="F17" s="8" t="s">
        <v>45</v>
      </c>
      <c r="G17" s="9" t="s">
        <v>60</v>
      </c>
    </row>
    <row r="18" spans="1:15" x14ac:dyDescent="0.25">
      <c r="A18" s="17" t="s">
        <v>49</v>
      </c>
      <c r="B18" s="26">
        <f>SUM(D18)</f>
        <v>0.08</v>
      </c>
      <c r="C18" s="7" t="s">
        <v>6</v>
      </c>
      <c r="D18" s="24">
        <f t="shared" si="3"/>
        <v>0.08</v>
      </c>
      <c r="E18" s="7" t="s">
        <v>50</v>
      </c>
      <c r="F18" s="8" t="s">
        <v>51</v>
      </c>
      <c r="G18" s="22">
        <v>0.08</v>
      </c>
      <c r="K18" t="s">
        <v>53</v>
      </c>
      <c r="L18">
        <f t="shared" ref="L18:L22" si="4">VLOOKUP(K18,$E$2:$G$21,3,FALSE)</f>
        <v>0.08</v>
      </c>
    </row>
    <row r="19" spans="1:15" x14ac:dyDescent="0.25">
      <c r="A19" s="13" t="s">
        <v>52</v>
      </c>
      <c r="B19" s="26">
        <f>SUM(D19)</f>
        <v>0.08</v>
      </c>
      <c r="C19" s="7" t="s">
        <v>52</v>
      </c>
      <c r="D19" s="24">
        <f t="shared" si="3"/>
        <v>0.08</v>
      </c>
      <c r="E19" s="7" t="s">
        <v>53</v>
      </c>
      <c r="F19" s="8" t="s">
        <v>54</v>
      </c>
      <c r="G19" s="22">
        <v>0.08</v>
      </c>
      <c r="K19" t="s">
        <v>38</v>
      </c>
      <c r="L19">
        <f t="shared" si="4"/>
        <v>0.05</v>
      </c>
    </row>
    <row r="20" spans="1:15" ht="15.75" thickBot="1" x14ac:dyDescent="0.3">
      <c r="A20" s="14" t="s">
        <v>55</v>
      </c>
      <c r="B20" s="27">
        <f>SUM(D20)</f>
        <v>0.04</v>
      </c>
      <c r="C20" s="15" t="s">
        <v>55</v>
      </c>
      <c r="D20" s="25">
        <f>SUM(G20)</f>
        <v>0.04</v>
      </c>
      <c r="E20" s="15" t="s">
        <v>56</v>
      </c>
      <c r="F20" s="16" t="s">
        <v>57</v>
      </c>
      <c r="G20" s="22">
        <v>0.04</v>
      </c>
      <c r="K20" t="s">
        <v>47</v>
      </c>
      <c r="L20">
        <f t="shared" si="4"/>
        <v>0.05</v>
      </c>
    </row>
    <row r="21" spans="1:15" ht="15.75" thickBot="1" x14ac:dyDescent="0.3">
      <c r="A21" s="20" t="s">
        <v>58</v>
      </c>
      <c r="B21" s="28">
        <f>SUM(B2:B20)</f>
        <v>1</v>
      </c>
      <c r="C21" s="21"/>
      <c r="D21" s="28">
        <f>SUM(D16:D20,D2:D15)</f>
        <v>1.0000000000000002</v>
      </c>
      <c r="E21" s="21"/>
      <c r="F21" s="21"/>
      <c r="G21" s="30">
        <f>SUM(G16:G20,G2:G15)</f>
        <v>1</v>
      </c>
      <c r="K21" s="32" t="s">
        <v>58</v>
      </c>
      <c r="L21" s="33">
        <f>SUM(L18:L20)</f>
        <v>0.18</v>
      </c>
    </row>
    <row r="22" spans="1:15" x14ac:dyDescent="0.25">
      <c r="K22" t="s">
        <v>50</v>
      </c>
      <c r="L22">
        <f t="shared" si="4"/>
        <v>0.08</v>
      </c>
    </row>
    <row r="25" spans="1:15" x14ac:dyDescent="0.25">
      <c r="J25" s="31" t="s">
        <v>62</v>
      </c>
      <c r="K25" t="s">
        <v>56</v>
      </c>
      <c r="L25">
        <f>VLOOKUP(K25,$E$2:$G$21,3,FALSE)</f>
        <v>0.04</v>
      </c>
      <c r="N25" t="s">
        <v>7</v>
      </c>
      <c r="O25">
        <f>VLOOKUP(N25,$E$2:$G$21,3,FALSE)</f>
        <v>0.04</v>
      </c>
    </row>
    <row r="26" spans="1:15" x14ac:dyDescent="0.25">
      <c r="K26" t="s">
        <v>41</v>
      </c>
      <c r="L26">
        <f>VLOOKUP(K26,$E$2:$G$21,3,FALSE)</f>
        <v>0.06</v>
      </c>
      <c r="N26" t="s">
        <v>9</v>
      </c>
      <c r="O26">
        <f>VLOOKUP(N26,$E$2:$G$21,3,FALSE)</f>
        <v>0.04</v>
      </c>
    </row>
    <row r="27" spans="1:15" x14ac:dyDescent="0.25">
      <c r="K27" t="s">
        <v>32</v>
      </c>
      <c r="L27">
        <f>VLOOKUP(K27,$E$2:$G$21,3,FALSE)</f>
        <v>7.0000000000000007E-2</v>
      </c>
      <c r="N27" t="s">
        <v>11</v>
      </c>
      <c r="O27">
        <f t="shared" ref="O27:O34" si="5">VLOOKUP(N27,$E$2:$G$21,3,FALSE)</f>
        <v>0.04</v>
      </c>
    </row>
    <row r="28" spans="1:15" ht="15.75" thickBot="1" x14ac:dyDescent="0.3">
      <c r="K28" t="s">
        <v>35</v>
      </c>
      <c r="L28">
        <f>VLOOKUP(K28,$E$2:$G$21,3,FALSE)</f>
        <v>7.0000000000000007E-2</v>
      </c>
      <c r="N28" t="s">
        <v>13</v>
      </c>
      <c r="O28">
        <f t="shared" si="5"/>
        <v>0.04</v>
      </c>
    </row>
    <row r="29" spans="1:15" ht="15.75" thickBot="1" x14ac:dyDescent="0.3">
      <c r="K29" s="34" t="s">
        <v>58</v>
      </c>
      <c r="L29" s="33">
        <f>SUM(L25:L28)</f>
        <v>0.24000000000000002</v>
      </c>
      <c r="N29" t="s">
        <v>15</v>
      </c>
      <c r="O29">
        <f t="shared" si="5"/>
        <v>0.04</v>
      </c>
    </row>
    <row r="30" spans="1:15" x14ac:dyDescent="0.25">
      <c r="N30" t="s">
        <v>18</v>
      </c>
      <c r="O30">
        <f>VLOOKUP(N30,$E$2:$G$21,3,FALSE)</f>
        <v>0.04</v>
      </c>
    </row>
    <row r="31" spans="1:15" x14ac:dyDescent="0.25">
      <c r="N31" t="s">
        <v>20</v>
      </c>
      <c r="O31">
        <f t="shared" si="5"/>
        <v>0.04</v>
      </c>
    </row>
    <row r="32" spans="1:15" x14ac:dyDescent="0.25">
      <c r="N32" t="s">
        <v>22</v>
      </c>
      <c r="O32">
        <f t="shared" si="5"/>
        <v>0.04</v>
      </c>
    </row>
    <row r="33" spans="14:15" x14ac:dyDescent="0.25">
      <c r="N33" t="s">
        <v>25</v>
      </c>
      <c r="O33">
        <f t="shared" si="5"/>
        <v>0.1</v>
      </c>
    </row>
    <row r="34" spans="14:15" ht="15.75" thickBot="1" x14ac:dyDescent="0.3">
      <c r="N34" t="s">
        <v>28</v>
      </c>
      <c r="O34">
        <f t="shared" si="5"/>
        <v>0.08</v>
      </c>
    </row>
    <row r="35" spans="14:15" ht="15.75" thickBot="1" x14ac:dyDescent="0.3">
      <c r="N35" s="32" t="s">
        <v>58</v>
      </c>
      <c r="O35" s="33">
        <f>SUM(O25:O34)</f>
        <v>0.5</v>
      </c>
    </row>
    <row r="37" spans="14:15" x14ac:dyDescent="0.25">
      <c r="N37" t="s">
        <v>32</v>
      </c>
      <c r="O37">
        <f t="shared" ref="O37:O38" si="6">VLOOKUP(N37,$E$2:$G$21,3,FALSE)</f>
        <v>7.0000000000000007E-2</v>
      </c>
    </row>
    <row r="38" spans="14:15" x14ac:dyDescent="0.25">
      <c r="N38" t="s">
        <v>35</v>
      </c>
      <c r="O38">
        <f t="shared" si="6"/>
        <v>7.0000000000000007E-2</v>
      </c>
    </row>
  </sheetData>
  <mergeCells count="8">
    <mergeCell ref="D2:D6"/>
    <mergeCell ref="C7:C9"/>
    <mergeCell ref="D7:D9"/>
    <mergeCell ref="A12:A17"/>
    <mergeCell ref="B12:B17"/>
    <mergeCell ref="A2:A11"/>
    <mergeCell ref="B2:B11"/>
    <mergeCell ref="C2:C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74686-2DF5-4233-89AD-1865E371174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V1</vt:lpstr>
      <vt:lpstr>V2</vt:lpstr>
      <vt:lpstr>V3</vt:lpstr>
      <vt:lpstr>V4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2018-11-30T06:49:23Z</dcterms:modified>
</cp:coreProperties>
</file>