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F:\Amr\Data Analysis\Data Analysis Ibn Sina\Project\"/>
    </mc:Choice>
  </mc:AlternateContent>
  <xr:revisionPtr revIDLastSave="0" documentId="13_ncr:1_{0A6474D5-CA45-4EEB-9080-B16253E488EA}" xr6:coauthVersionLast="47" xr6:coauthVersionMax="47" xr10:uidLastSave="{00000000-0000-0000-0000-000000000000}"/>
  <bookViews>
    <workbookView xWindow="-120" yWindow="-120" windowWidth="24240" windowHeight="13140" xr2:uid="{00000000-000D-0000-FFFF-FFFF00000000}"/>
  </bookViews>
  <sheets>
    <sheet name="Sheet1" sheetId="7" r:id="rId1"/>
    <sheet name="Data-source" sheetId="1" r:id="rId2"/>
    <sheet name="Data exploration" sheetId="4" r:id="rId3"/>
    <sheet name="Data visualization" sheetId="5" r:id="rId4"/>
    <sheet name="Dashboard" sheetId="6" r:id="rId5"/>
  </sheets>
  <definedNames>
    <definedName name="_xlnm._FilterDatabase" localSheetId="1" hidden="1">'Data-source'!$A$1:$M$1</definedName>
    <definedName name="_xlnm._FilterDatabase" localSheetId="0" hidden="1">Sheet1!$A$1:$J$1</definedName>
    <definedName name="Slicer_Category">#N/A</definedName>
    <definedName name="Slicer_Imp.from">#N/A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7" l="1"/>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2" i="7"/>
  <c r="K683" i="7"/>
  <c r="K684" i="7"/>
  <c r="K685" i="7"/>
  <c r="K686" i="7"/>
  <c r="K687" i="7"/>
  <c r="K688" i="7"/>
  <c r="K689" i="7"/>
  <c r="K690" i="7"/>
  <c r="K691" i="7"/>
  <c r="K692" i="7"/>
  <c r="K693" i="7"/>
  <c r="K694" i="7"/>
  <c r="K695" i="7"/>
  <c r="K696" i="7"/>
  <c r="K697" i="7"/>
  <c r="K698" i="7"/>
  <c r="K699" i="7"/>
  <c r="K700" i="7"/>
  <c r="K701" i="7"/>
  <c r="K702" i="7"/>
  <c r="K703" i="7"/>
  <c r="K704" i="7"/>
  <c r="K705" i="7"/>
  <c r="K706" i="7"/>
  <c r="K707" i="7"/>
  <c r="K708" i="7"/>
  <c r="K709" i="7"/>
  <c r="K710" i="7"/>
  <c r="K711" i="7"/>
  <c r="K712" i="7"/>
  <c r="K713" i="7"/>
  <c r="K714" i="7"/>
  <c r="K715" i="7"/>
  <c r="K716" i="7"/>
  <c r="K717" i="7"/>
  <c r="K718" i="7"/>
  <c r="K719" i="7"/>
  <c r="K720" i="7"/>
  <c r="K721" i="7"/>
  <c r="K722" i="7"/>
  <c r="K723" i="7"/>
  <c r="K724" i="7"/>
  <c r="K725" i="7"/>
  <c r="K726" i="7"/>
  <c r="K727" i="7"/>
  <c r="K728" i="7"/>
  <c r="K729" i="7"/>
  <c r="K730" i="7"/>
  <c r="K731" i="7"/>
  <c r="K732" i="7"/>
  <c r="K733" i="7"/>
  <c r="K734" i="7"/>
  <c r="K735" i="7"/>
  <c r="K736" i="7"/>
  <c r="K737" i="7"/>
  <c r="K738" i="7"/>
  <c r="K739" i="7"/>
  <c r="K740" i="7"/>
  <c r="K741" i="7"/>
  <c r="K742" i="7"/>
  <c r="K743" i="7"/>
  <c r="K744" i="7"/>
  <c r="K745" i="7"/>
  <c r="K746" i="7"/>
  <c r="K747" i="7"/>
  <c r="K748" i="7"/>
  <c r="K749" i="7"/>
  <c r="K750" i="7"/>
  <c r="K751" i="7"/>
  <c r="K752" i="7"/>
  <c r="K753" i="7"/>
  <c r="K754" i="7"/>
  <c r="K755" i="7"/>
  <c r="K756" i="7"/>
  <c r="K757" i="7"/>
  <c r="K758" i="7"/>
  <c r="K759" i="7"/>
  <c r="K760" i="7"/>
  <c r="K761" i="7"/>
  <c r="K762" i="7"/>
  <c r="K763" i="7"/>
  <c r="K764" i="7"/>
  <c r="K765" i="7"/>
  <c r="K766" i="7"/>
  <c r="K767" i="7"/>
  <c r="K768" i="7"/>
  <c r="K769" i="7"/>
  <c r="K770" i="7"/>
  <c r="K771" i="7"/>
  <c r="K772" i="7"/>
  <c r="K773" i="7"/>
  <c r="K774" i="7"/>
  <c r="K775" i="7"/>
  <c r="K776" i="7"/>
  <c r="K777" i="7"/>
  <c r="K778" i="7"/>
  <c r="K779" i="7"/>
  <c r="K780" i="7"/>
  <c r="K781" i="7"/>
  <c r="K782" i="7"/>
  <c r="K783" i="7"/>
  <c r="K784" i="7"/>
  <c r="K785" i="7"/>
  <c r="K786" i="7"/>
  <c r="K787" i="7"/>
  <c r="K788" i="7"/>
  <c r="K789" i="7"/>
  <c r="K790" i="7"/>
  <c r="K791" i="7"/>
  <c r="K792" i="7"/>
  <c r="K793" i="7"/>
  <c r="K794" i="7"/>
  <c r="K795" i="7"/>
  <c r="K796" i="7"/>
  <c r="K797" i="7"/>
  <c r="K798" i="7"/>
  <c r="K799" i="7"/>
  <c r="K800" i="7"/>
  <c r="K801" i="7"/>
  <c r="K802" i="7"/>
  <c r="K803" i="7"/>
  <c r="K804" i="7"/>
  <c r="K805" i="7"/>
  <c r="K806" i="7"/>
  <c r="K807" i="7"/>
  <c r="K808" i="7"/>
  <c r="K809" i="7"/>
  <c r="K810" i="7"/>
  <c r="K811" i="7"/>
  <c r="K812" i="7"/>
  <c r="K813" i="7"/>
  <c r="K814" i="7"/>
  <c r="K815" i="7"/>
  <c r="K816" i="7"/>
  <c r="K817" i="7"/>
  <c r="K818" i="7"/>
  <c r="K819" i="7"/>
  <c r="K820" i="7"/>
  <c r="K821" i="7"/>
  <c r="K822" i="7"/>
  <c r="K823" i="7"/>
  <c r="K824" i="7"/>
  <c r="K825" i="7"/>
  <c r="K826" i="7"/>
  <c r="K827" i="7"/>
  <c r="K828" i="7"/>
  <c r="K829" i="7"/>
  <c r="K830" i="7"/>
  <c r="K831" i="7"/>
  <c r="K832" i="7"/>
  <c r="K833" i="7"/>
  <c r="K834" i="7"/>
  <c r="K835" i="7"/>
  <c r="K836" i="7"/>
  <c r="K837" i="7"/>
  <c r="K838" i="7"/>
  <c r="K839" i="7"/>
  <c r="K840" i="7"/>
  <c r="K841" i="7"/>
  <c r="K842" i="7"/>
  <c r="K843" i="7"/>
  <c r="K844" i="7"/>
  <c r="K845" i="7"/>
  <c r="K846" i="7"/>
  <c r="K847" i="7"/>
  <c r="K848" i="7"/>
  <c r="K849" i="7"/>
  <c r="K850" i="7"/>
  <c r="K851" i="7"/>
  <c r="K852" i="7"/>
  <c r="K853" i="7"/>
  <c r="K854" i="7"/>
  <c r="K855" i="7"/>
  <c r="K856" i="7"/>
  <c r="K857" i="7"/>
  <c r="K858" i="7"/>
  <c r="K859" i="7"/>
  <c r="K860" i="7"/>
  <c r="K861" i="7"/>
  <c r="K862" i="7"/>
  <c r="K863" i="7"/>
  <c r="K864" i="7"/>
  <c r="K865" i="7"/>
  <c r="K866" i="7"/>
  <c r="K867" i="7"/>
  <c r="K868" i="7"/>
  <c r="K869" i="7"/>
  <c r="K870" i="7"/>
  <c r="K871" i="7"/>
  <c r="K872" i="7"/>
  <c r="K873" i="7"/>
  <c r="K874" i="7"/>
  <c r="K875" i="7"/>
  <c r="K876" i="7"/>
  <c r="K877" i="7"/>
  <c r="K878" i="7"/>
  <c r="K879" i="7"/>
  <c r="K880" i="7"/>
  <c r="K881" i="7"/>
  <c r="K882" i="7"/>
  <c r="K883" i="7"/>
  <c r="K884" i="7"/>
  <c r="K885" i="7"/>
  <c r="K886" i="7"/>
  <c r="K887" i="7"/>
  <c r="K888" i="7"/>
  <c r="K889" i="7"/>
  <c r="K890" i="7"/>
  <c r="K891" i="7"/>
  <c r="K892" i="7"/>
  <c r="K893" i="7"/>
  <c r="K894" i="7"/>
  <c r="K895" i="7"/>
  <c r="K896" i="7"/>
  <c r="K897" i="7"/>
  <c r="K898" i="7"/>
  <c r="K899" i="7"/>
  <c r="K900" i="7"/>
  <c r="K901" i="7"/>
  <c r="K902" i="7"/>
  <c r="K903" i="7"/>
  <c r="K904" i="7"/>
  <c r="K905" i="7"/>
  <c r="K906" i="7"/>
  <c r="K907" i="7"/>
  <c r="K908" i="7"/>
  <c r="K909" i="7"/>
  <c r="K910" i="7"/>
  <c r="K911" i="7"/>
  <c r="K912" i="7"/>
  <c r="K913" i="7"/>
  <c r="K914" i="7"/>
  <c r="K915" i="7"/>
  <c r="K916" i="7"/>
  <c r="K917" i="7"/>
  <c r="K918" i="7"/>
  <c r="K919" i="7"/>
  <c r="K920" i="7"/>
  <c r="K921" i="7"/>
  <c r="K922" i="7"/>
  <c r="K923" i="7"/>
  <c r="K924" i="7"/>
  <c r="K925" i="7"/>
  <c r="K926" i="7"/>
  <c r="K927" i="7"/>
  <c r="K928" i="7"/>
  <c r="K929" i="7"/>
  <c r="K930" i="7"/>
  <c r="K931" i="7"/>
  <c r="K932" i="7"/>
  <c r="K933" i="7"/>
  <c r="K934" i="7"/>
  <c r="K935" i="7"/>
  <c r="K936" i="7"/>
  <c r="K937" i="7"/>
  <c r="K938" i="7"/>
  <c r="K939" i="7"/>
  <c r="K940" i="7"/>
  <c r="K941" i="7"/>
  <c r="K942" i="7"/>
  <c r="K943" i="7"/>
  <c r="K944" i="7"/>
  <c r="K945" i="7"/>
  <c r="K946" i="7"/>
  <c r="K947" i="7"/>
  <c r="K948" i="7"/>
  <c r="K949" i="7"/>
  <c r="K950" i="7"/>
  <c r="K951" i="7"/>
  <c r="K952" i="7"/>
  <c r="K953" i="7"/>
  <c r="K954" i="7"/>
  <c r="K955" i="7"/>
  <c r="K956" i="7"/>
  <c r="K957" i="7"/>
  <c r="K958" i="7"/>
  <c r="K959" i="7"/>
  <c r="K960" i="7"/>
  <c r="K961" i="7"/>
  <c r="K962" i="7"/>
  <c r="K963" i="7"/>
  <c r="K964" i="7"/>
  <c r="K965" i="7"/>
  <c r="K966" i="7"/>
  <c r="K967" i="7"/>
  <c r="K968" i="7"/>
  <c r="K969" i="7"/>
  <c r="K970" i="7"/>
  <c r="K971" i="7"/>
  <c r="K972" i="7"/>
  <c r="K973" i="7"/>
  <c r="K974" i="7"/>
  <c r="K975" i="7"/>
  <c r="K976" i="7"/>
  <c r="K977" i="7"/>
  <c r="K978" i="7"/>
  <c r="K979" i="7"/>
  <c r="K980" i="7"/>
  <c r="K981" i="7"/>
  <c r="K982" i="7"/>
  <c r="K983" i="7"/>
  <c r="K984" i="7"/>
  <c r="K985" i="7"/>
  <c r="K986" i="7"/>
  <c r="K987" i="7"/>
  <c r="K988" i="7"/>
  <c r="K989" i="7"/>
  <c r="K990" i="7"/>
  <c r="K991" i="7"/>
  <c r="K992" i="7"/>
  <c r="K993" i="7"/>
  <c r="K2" i="7"/>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K2" i="1"/>
  <c r="L2" i="1"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A30" i="4"/>
  <c r="A12" i="4"/>
  <c r="A36" i="4"/>
  <c r="A5" i="4"/>
  <c r="A18" i="4"/>
  <c r="A24" i="4"/>
  <c r="A6" i="6" l="1"/>
  <c r="A13" i="6"/>
  <c r="A9" i="6"/>
  <c r="A16" i="6"/>
  <c r="A19" i="6"/>
  <c r="A3" i="6"/>
</calcChain>
</file>

<file path=xl/sharedStrings.xml><?xml version="1.0" encoding="utf-8"?>
<sst xmlns="http://schemas.openxmlformats.org/spreadsheetml/2006/main" count="6170" uniqueCount="92">
  <si>
    <t>ID</t>
  </si>
  <si>
    <t xml:space="preserve">Category </t>
  </si>
  <si>
    <t>Qnt</t>
  </si>
  <si>
    <t xml:space="preserve">Unit price </t>
  </si>
  <si>
    <t>Imp.from</t>
  </si>
  <si>
    <t xml:space="preserve">Imp.date </t>
  </si>
  <si>
    <t>Exp.date</t>
  </si>
  <si>
    <t>Exp.to</t>
  </si>
  <si>
    <t>Trans.cost</t>
  </si>
  <si>
    <t>China</t>
  </si>
  <si>
    <t>Electronics</t>
  </si>
  <si>
    <t>Egypt</t>
  </si>
  <si>
    <t xml:space="preserve">Home tools </t>
  </si>
  <si>
    <t>Germany</t>
  </si>
  <si>
    <t>Saudi Arabia</t>
  </si>
  <si>
    <t>Office tools</t>
  </si>
  <si>
    <t>France</t>
  </si>
  <si>
    <t>Syria</t>
  </si>
  <si>
    <t>Lebanon</t>
  </si>
  <si>
    <t>Sweden</t>
  </si>
  <si>
    <t>Morocco</t>
  </si>
  <si>
    <t>Switzerland</t>
  </si>
  <si>
    <t>Greece</t>
  </si>
  <si>
    <t>Oman</t>
  </si>
  <si>
    <t>India</t>
  </si>
  <si>
    <t>United Arab Emirates</t>
  </si>
  <si>
    <t>Japan</t>
  </si>
  <si>
    <t>Spain</t>
  </si>
  <si>
    <t>Algeria</t>
  </si>
  <si>
    <t>Turkey</t>
  </si>
  <si>
    <t>USA</t>
  </si>
  <si>
    <t>Britain</t>
  </si>
  <si>
    <t>Jordan</t>
  </si>
  <si>
    <t>Outside cost</t>
  </si>
  <si>
    <t>Revenue</t>
  </si>
  <si>
    <t>Profit</t>
  </si>
  <si>
    <t>Trans. Period</t>
  </si>
  <si>
    <t>Sum of Revenue</t>
  </si>
  <si>
    <t>Total revenue</t>
  </si>
  <si>
    <t>Total profit margin</t>
  </si>
  <si>
    <t>Sum of Profit</t>
  </si>
  <si>
    <t>Total quantity sold</t>
  </si>
  <si>
    <t>Sum of Qnt</t>
  </si>
  <si>
    <t>Total No. of orders</t>
  </si>
  <si>
    <t>Count of ID</t>
  </si>
  <si>
    <t>Total outside cost</t>
  </si>
  <si>
    <t>Sum of Outside cost</t>
  </si>
  <si>
    <t>Total trans. Cost</t>
  </si>
  <si>
    <t>Sum of Trans.cost</t>
  </si>
  <si>
    <t>Row Labels</t>
  </si>
  <si>
    <t>Grand Total</t>
  </si>
  <si>
    <t>2016</t>
  </si>
  <si>
    <t>Jan</t>
  </si>
  <si>
    <t>Feb</t>
  </si>
  <si>
    <t>Mar</t>
  </si>
  <si>
    <t>Apr</t>
  </si>
  <si>
    <t>May</t>
  </si>
  <si>
    <t>Jun</t>
  </si>
  <si>
    <t>Jul</t>
  </si>
  <si>
    <t>Aug</t>
  </si>
  <si>
    <t>Sep</t>
  </si>
  <si>
    <t>Oct</t>
  </si>
  <si>
    <t>Nov</t>
  </si>
  <si>
    <t>Dec</t>
  </si>
  <si>
    <t>2017</t>
  </si>
  <si>
    <t>2018</t>
  </si>
  <si>
    <t>Monthly performance</t>
  </si>
  <si>
    <t>Total Revenue</t>
  </si>
  <si>
    <t>Total Profit</t>
  </si>
  <si>
    <t>Total Outside cost</t>
  </si>
  <si>
    <t>Total Trans.cost</t>
  </si>
  <si>
    <t>Category analysis</t>
  </si>
  <si>
    <t>Column Labels</t>
  </si>
  <si>
    <t>What is the average transportation cost by importin and exporting countries?</t>
  </si>
  <si>
    <t>Average of Trans.cost</t>
  </si>
  <si>
    <t>What is the average transportation period by importin and exporting countries?</t>
  </si>
  <si>
    <t>Average of Trans. Period</t>
  </si>
  <si>
    <t>Exporting county profit share</t>
  </si>
  <si>
    <t>Importing county profit share</t>
  </si>
  <si>
    <t>Category profit share</t>
  </si>
  <si>
    <t>% of Profit share</t>
  </si>
  <si>
    <t>Total orders</t>
  </si>
  <si>
    <t>Total profit</t>
  </si>
  <si>
    <t>Total orders of exporting and importing countries per category</t>
  </si>
  <si>
    <t>ofice tools</t>
  </si>
  <si>
    <t xml:space="preserve">EG </t>
  </si>
  <si>
    <t>England</t>
  </si>
  <si>
    <t xml:space="preserve">Electronics </t>
  </si>
  <si>
    <t>Electronic</t>
  </si>
  <si>
    <t xml:space="preserve">Office tools </t>
  </si>
  <si>
    <t>Home tool</t>
  </si>
  <si>
    <t>cost per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</si>
</sst>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sz val="11"/>
      <color theme="0"/>
      <name val="Calibri"/>
      <family val="2"/>
      <scheme val="minor"/>
    </font>
    <font>
      <sz val="12"/>
      <color theme="0"/>
      <name val="Times New Roman"/>
      <family val="1"/>
    </font>
    <font>
      <sz val="12"/>
      <color theme="0"/>
      <name val="Calibri"/>
      <family val="2"/>
      <scheme val="minor"/>
    </font>
    <font>
      <b/>
      <sz val="12"/>
      <color theme="0"/>
      <name val="Times New Roman"/>
      <family val="1"/>
    </font>
    <font>
      <sz val="12"/>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002060"/>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0" fillId="3" borderId="1" xfId="0" applyFill="1" applyBorder="1"/>
    <xf numFmtId="14" fontId="0" fillId="3" borderId="1" xfId="0" applyNumberFormat="1" applyFill="1" applyBorder="1"/>
    <xf numFmtId="0" fontId="0" fillId="0" borderId="1" xfId="0" applyBorder="1"/>
    <xf numFmtId="14" fontId="0" fillId="0" borderId="1" xfId="0" applyNumberFormat="1" applyBorder="1"/>
    <xf numFmtId="0" fontId="2" fillId="2" borderId="2" xfId="0" applyFont="1" applyFill="1" applyBorder="1"/>
    <xf numFmtId="14" fontId="2" fillId="2" borderId="2" xfId="0" applyNumberFormat="1" applyFont="1" applyFill="1" applyBorder="1"/>
    <xf numFmtId="0" fontId="0" fillId="0" borderId="3" xfId="0" applyBorder="1"/>
    <xf numFmtId="14" fontId="0" fillId="0" borderId="3" xfId="0" applyNumberFormat="1" applyBorder="1"/>
    <xf numFmtId="164" fontId="0" fillId="0" borderId="0" xfId="1" applyNumberFormat="1" applyFont="1"/>
    <xf numFmtId="0" fontId="0" fillId="4" borderId="0" xfId="0" applyFill="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4" fillId="5" borderId="0" xfId="0" applyFont="1" applyFill="1" applyAlignment="1">
      <alignment vertical="center"/>
    </xf>
    <xf numFmtId="0" fontId="0" fillId="5" borderId="0" xfId="0" applyFill="1"/>
    <xf numFmtId="0" fontId="5" fillId="5" borderId="0" xfId="0" applyFont="1" applyFill="1" applyAlignment="1">
      <alignment vertical="center"/>
    </xf>
    <xf numFmtId="0" fontId="6" fillId="5" borderId="0" xfId="0" applyFont="1" applyFill="1" applyAlignment="1">
      <alignment vertical="center"/>
    </xf>
    <xf numFmtId="0" fontId="8" fillId="5" borderId="0" xfId="0" applyFont="1" applyFill="1"/>
    <xf numFmtId="0" fontId="7" fillId="5" borderId="0" xfId="0" applyFont="1" applyFill="1" applyAlignment="1">
      <alignment vertical="center"/>
    </xf>
    <xf numFmtId="37" fontId="7" fillId="5" borderId="0" xfId="1" applyNumberFormat="1" applyFont="1" applyFill="1" applyAlignment="1">
      <alignment vertical="top"/>
    </xf>
    <xf numFmtId="0" fontId="7" fillId="5" borderId="0" xfId="0" applyFont="1" applyFill="1" applyAlignment="1">
      <alignment horizontal="center" vertical="center"/>
    </xf>
    <xf numFmtId="37" fontId="7" fillId="5" borderId="0" xfId="1" applyNumberFormat="1" applyFont="1" applyFill="1" applyAlignment="1">
      <alignment horizontal="center" vertical="top"/>
    </xf>
  </cellXfs>
  <cellStyles count="2">
    <cellStyle name="Comma" xfId="1" builtinId="3"/>
    <cellStyle name="Normal" xfId="0" builtinId="0"/>
  </cellStyles>
  <dxfs count="128">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4" formatCode="0.00%"/>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0" formatCode="Genera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numFmt numFmtId="19" formatCode="dd/mm/yy"/>
      <border diagonalUp="0" diagonalDown="0">
        <left/>
        <right/>
        <top style="thin">
          <color theme="4" tint="0.39997558519241921"/>
        </top>
        <bottom style="thin">
          <color theme="4" tint="0.39997558519241921"/>
        </bottom>
        <vertical/>
        <horizontal/>
      </border>
    </dxf>
    <dxf>
      <numFmt numFmtId="19" formatCode="dd/mm/yy"/>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FF00"/>
        </patternFill>
      </fill>
    </dxf>
    <dxf>
      <fill>
        <patternFill patternType="solid">
          <bgColor rgb="FF002060"/>
        </patternFill>
      </fill>
    </dxf>
    <dxf>
      <fill>
        <patternFill patternType="none">
          <bgColor auto="1"/>
        </patternFill>
      </fill>
    </dxf>
  </dxfs>
  <tableStyles count="2" defaultTableStyle="TableStyleMedium2" defaultPivotStyle="PivotStyleLight16">
    <tableStyle name="Slicer Style 1" pivot="0" table="0" count="1" xr9:uid="{58580340-37B7-45D6-A7DE-DE9C0144E342}">
      <tableStyleElement type="headerRow" dxfId="127"/>
    </tableStyle>
    <tableStyle name="Slicer Style 2" pivot="0" table="0" count="6" xr9:uid="{8180323A-24CD-422E-9AC7-02593F349136}">
      <tableStyleElement type="wholeTable" dxfId="126"/>
      <tableStyleElement type="headerRow" dxfId="125"/>
    </tableStyle>
  </tableStyles>
  <colors>
    <mruColors>
      <color rgb="FFFF9900"/>
      <color rgb="FF00FF00"/>
      <color rgb="FF669900"/>
      <color rgb="FF339966"/>
      <color rgb="FFCCFF66"/>
      <color rgb="FF00CCFF"/>
      <color rgb="FF99FF99"/>
      <color rgb="FFCCCCFF"/>
      <color rgb="FFCC99FF"/>
      <color rgb="FFFF00FF"/>
    </mruColors>
  </colors>
  <extLst>
    <ext xmlns:x14="http://schemas.microsoft.com/office/spreadsheetml/2009/9/main" uri="{46F421CA-312F-682f-3DD2-61675219B42D}">
      <x14:dxfs count="4">
        <dxf>
          <fill>
            <patternFill>
              <bgColor rgb="FF92D050"/>
            </patternFill>
          </fill>
        </dxf>
        <dxf>
          <fill>
            <patternFill>
              <bgColor rgb="FF92D050"/>
            </patternFill>
          </fill>
        </dxf>
        <dxf>
          <fill>
            <patternFill>
              <bgColor rgb="FFFFC000"/>
            </patternFill>
          </fill>
        </dxf>
        <dxf>
          <fill>
            <patternFill>
              <bgColor rgb="FFFFC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unselectedItemWithNoData" dxfId="2"/>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exploration!Monthly performance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exploration'!$E$2</c:f>
              <c:strCache>
                <c:ptCount val="1"/>
                <c:pt idx="0">
                  <c:v>Total Revenue</c:v>
                </c:pt>
              </c:strCache>
            </c:strRef>
          </c:tx>
          <c:spPr>
            <a:solidFill>
              <a:schemeClr val="accent1"/>
            </a:solidFill>
            <a:ln>
              <a:noFill/>
            </a:ln>
            <a:effectLst/>
          </c:spPr>
          <c:invertIfNegative val="0"/>
          <c:cat>
            <c:multiLvlStrRef>
              <c:f>'Data exploration'!$D$3:$D$37</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2016</c:v>
                  </c:pt>
                  <c:pt idx="12">
                    <c:v>2017</c:v>
                  </c:pt>
                  <c:pt idx="24">
                    <c:v>2018</c:v>
                  </c:pt>
                </c:lvl>
              </c:multiLvlStrCache>
            </c:multiLvlStrRef>
          </c:cat>
          <c:val>
            <c:numRef>
              <c:f>'Data exploration'!$E$3:$E$37</c:f>
              <c:numCache>
                <c:formatCode>_(* #,##0_);_(* \(#,##0\);_(* "-"??_);_(@_)</c:formatCode>
                <c:ptCount val="31"/>
                <c:pt idx="0">
                  <c:v>7373602</c:v>
                </c:pt>
                <c:pt idx="1">
                  <c:v>9661573</c:v>
                </c:pt>
                <c:pt idx="2">
                  <c:v>7192394</c:v>
                </c:pt>
                <c:pt idx="3">
                  <c:v>2925255</c:v>
                </c:pt>
                <c:pt idx="4">
                  <c:v>13656507</c:v>
                </c:pt>
                <c:pt idx="5">
                  <c:v>5568957</c:v>
                </c:pt>
                <c:pt idx="6">
                  <c:v>13274506</c:v>
                </c:pt>
                <c:pt idx="7">
                  <c:v>12401161</c:v>
                </c:pt>
                <c:pt idx="8">
                  <c:v>8596434</c:v>
                </c:pt>
                <c:pt idx="9">
                  <c:v>5007719</c:v>
                </c:pt>
                <c:pt idx="10">
                  <c:v>6573333</c:v>
                </c:pt>
                <c:pt idx="11">
                  <c:v>9027855</c:v>
                </c:pt>
                <c:pt idx="12">
                  <c:v>10226362</c:v>
                </c:pt>
                <c:pt idx="13">
                  <c:v>12824222</c:v>
                </c:pt>
                <c:pt idx="14">
                  <c:v>11565134</c:v>
                </c:pt>
                <c:pt idx="15">
                  <c:v>8536146</c:v>
                </c:pt>
                <c:pt idx="16">
                  <c:v>15122468</c:v>
                </c:pt>
                <c:pt idx="17">
                  <c:v>7555630</c:v>
                </c:pt>
                <c:pt idx="18">
                  <c:v>6928307</c:v>
                </c:pt>
                <c:pt idx="19">
                  <c:v>7331426</c:v>
                </c:pt>
                <c:pt idx="20">
                  <c:v>6329440</c:v>
                </c:pt>
                <c:pt idx="21">
                  <c:v>6522760</c:v>
                </c:pt>
                <c:pt idx="22">
                  <c:v>8877912</c:v>
                </c:pt>
                <c:pt idx="23">
                  <c:v>12629617</c:v>
                </c:pt>
                <c:pt idx="24">
                  <c:v>8578394</c:v>
                </c:pt>
                <c:pt idx="25">
                  <c:v>4843145</c:v>
                </c:pt>
                <c:pt idx="26">
                  <c:v>8089101</c:v>
                </c:pt>
                <c:pt idx="27">
                  <c:v>8853700</c:v>
                </c:pt>
                <c:pt idx="28">
                  <c:v>9368479</c:v>
                </c:pt>
                <c:pt idx="29">
                  <c:v>11215784</c:v>
                </c:pt>
                <c:pt idx="30">
                  <c:v>93010</c:v>
                </c:pt>
              </c:numCache>
            </c:numRef>
          </c:val>
          <c:extLst>
            <c:ext xmlns:c16="http://schemas.microsoft.com/office/drawing/2014/chart" uri="{C3380CC4-5D6E-409C-BE32-E72D297353CC}">
              <c16:uniqueId val="{00000000-472B-4C4F-ADD1-4A30922EB76F}"/>
            </c:ext>
          </c:extLst>
        </c:ser>
        <c:ser>
          <c:idx val="2"/>
          <c:order val="2"/>
          <c:tx>
            <c:strRef>
              <c:f>'Data exploration'!$G$2</c:f>
              <c:strCache>
                <c:ptCount val="1"/>
                <c:pt idx="0">
                  <c:v>Total Outside cost</c:v>
                </c:pt>
              </c:strCache>
            </c:strRef>
          </c:tx>
          <c:spPr>
            <a:solidFill>
              <a:schemeClr val="accent3"/>
            </a:solidFill>
            <a:ln>
              <a:noFill/>
            </a:ln>
            <a:effectLst/>
          </c:spPr>
          <c:invertIfNegative val="0"/>
          <c:cat>
            <c:multiLvlStrRef>
              <c:f>'Data exploration'!$D$3:$D$37</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2016</c:v>
                  </c:pt>
                  <c:pt idx="12">
                    <c:v>2017</c:v>
                  </c:pt>
                  <c:pt idx="24">
                    <c:v>2018</c:v>
                  </c:pt>
                </c:lvl>
              </c:multiLvlStrCache>
            </c:multiLvlStrRef>
          </c:cat>
          <c:val>
            <c:numRef>
              <c:f>'Data exploration'!$G$3:$G$37</c:f>
              <c:numCache>
                <c:formatCode>_(* #,##0_);_(* \(#,##0\);_(* "-"??_);_(@_)</c:formatCode>
                <c:ptCount val="31"/>
                <c:pt idx="0">
                  <c:v>7004921.9000000013</c:v>
                </c:pt>
                <c:pt idx="1">
                  <c:v>9178494.3499999996</c:v>
                </c:pt>
                <c:pt idx="2">
                  <c:v>6832774.3000000007</c:v>
                </c:pt>
                <c:pt idx="3">
                  <c:v>2778992.25</c:v>
                </c:pt>
                <c:pt idx="4">
                  <c:v>12973681.649999997</c:v>
                </c:pt>
                <c:pt idx="5">
                  <c:v>5290509.1499999994</c:v>
                </c:pt>
                <c:pt idx="6">
                  <c:v>12610780.699999996</c:v>
                </c:pt>
                <c:pt idx="7">
                  <c:v>11781102.949999997</c:v>
                </c:pt>
                <c:pt idx="8">
                  <c:v>8166612.3000000007</c:v>
                </c:pt>
                <c:pt idx="9">
                  <c:v>4757333.05</c:v>
                </c:pt>
                <c:pt idx="10">
                  <c:v>6244666.3500000006</c:v>
                </c:pt>
                <c:pt idx="11">
                  <c:v>8576462.25</c:v>
                </c:pt>
                <c:pt idx="12">
                  <c:v>9715043.9000000022</c:v>
                </c:pt>
                <c:pt idx="13">
                  <c:v>12183010.899999997</c:v>
                </c:pt>
                <c:pt idx="14">
                  <c:v>10986877.300000001</c:v>
                </c:pt>
                <c:pt idx="15">
                  <c:v>8109338.7000000002</c:v>
                </c:pt>
                <c:pt idx="16">
                  <c:v>14366344.599999998</c:v>
                </c:pt>
                <c:pt idx="17">
                  <c:v>7177848.5000000009</c:v>
                </c:pt>
                <c:pt idx="18">
                  <c:v>6581891.6500000013</c:v>
                </c:pt>
                <c:pt idx="19">
                  <c:v>6964854.7000000002</c:v>
                </c:pt>
                <c:pt idx="20">
                  <c:v>6012968</c:v>
                </c:pt>
                <c:pt idx="21">
                  <c:v>6196621.9999999991</c:v>
                </c:pt>
                <c:pt idx="22">
                  <c:v>8434016.4000000022</c:v>
                </c:pt>
                <c:pt idx="23">
                  <c:v>11998136.15</c:v>
                </c:pt>
                <c:pt idx="24">
                  <c:v>8149474.2999999989</c:v>
                </c:pt>
                <c:pt idx="25">
                  <c:v>4600987.75</c:v>
                </c:pt>
                <c:pt idx="26">
                  <c:v>7684645.9500000002</c:v>
                </c:pt>
                <c:pt idx="27">
                  <c:v>8411015</c:v>
                </c:pt>
                <c:pt idx="28">
                  <c:v>8900055.0499999989</c:v>
                </c:pt>
                <c:pt idx="29">
                  <c:v>10654994.799999995</c:v>
                </c:pt>
                <c:pt idx="30">
                  <c:v>88359.5</c:v>
                </c:pt>
              </c:numCache>
            </c:numRef>
          </c:val>
          <c:extLst>
            <c:ext xmlns:c16="http://schemas.microsoft.com/office/drawing/2014/chart" uri="{C3380CC4-5D6E-409C-BE32-E72D297353CC}">
              <c16:uniqueId val="{00000001-472B-4C4F-ADD1-4A30922EB76F}"/>
            </c:ext>
          </c:extLst>
        </c:ser>
        <c:dLbls>
          <c:showLegendKey val="0"/>
          <c:showVal val="0"/>
          <c:showCatName val="0"/>
          <c:showSerName val="0"/>
          <c:showPercent val="0"/>
          <c:showBubbleSize val="0"/>
        </c:dLbls>
        <c:gapWidth val="219"/>
        <c:axId val="1853190584"/>
        <c:axId val="1853194904"/>
      </c:barChart>
      <c:lineChart>
        <c:grouping val="standard"/>
        <c:varyColors val="0"/>
        <c:ser>
          <c:idx val="1"/>
          <c:order val="1"/>
          <c:tx>
            <c:strRef>
              <c:f>'Data exploration'!$F$2</c:f>
              <c:strCache>
                <c:ptCount val="1"/>
                <c:pt idx="0">
                  <c:v>Total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'Data exploration'!$D$3:$D$37</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2016</c:v>
                  </c:pt>
                  <c:pt idx="12">
                    <c:v>2017</c:v>
                  </c:pt>
                  <c:pt idx="24">
                    <c:v>2018</c:v>
                  </c:pt>
                </c:lvl>
              </c:multiLvlStrCache>
            </c:multiLvlStrRef>
          </c:cat>
          <c:val>
            <c:numRef>
              <c:f>'Data exploration'!$F$3:$F$37</c:f>
              <c:numCache>
                <c:formatCode>_(* #,##0_);_(* \(#,##0\);_(* "-"??_);_(@_)</c:formatCode>
                <c:ptCount val="31"/>
                <c:pt idx="0">
                  <c:v>258076.06999999998</c:v>
                </c:pt>
                <c:pt idx="1">
                  <c:v>338155.05499999993</c:v>
                </c:pt>
                <c:pt idx="2">
                  <c:v>251733.78999999986</c:v>
                </c:pt>
                <c:pt idx="3">
                  <c:v>102383.92499999992</c:v>
                </c:pt>
                <c:pt idx="4">
                  <c:v>477977.7449999997</c:v>
                </c:pt>
                <c:pt idx="5">
                  <c:v>194913.49500000014</c:v>
                </c:pt>
                <c:pt idx="6">
                  <c:v>464607.71</c:v>
                </c:pt>
                <c:pt idx="7">
                  <c:v>434040.63499999989</c:v>
                </c:pt>
                <c:pt idx="8">
                  <c:v>300875.19000000012</c:v>
                </c:pt>
                <c:pt idx="9">
                  <c:v>175270.16499999992</c:v>
                </c:pt>
                <c:pt idx="10">
                  <c:v>230066.65500000009</c:v>
                </c:pt>
                <c:pt idx="11">
                  <c:v>315974.92500000005</c:v>
                </c:pt>
                <c:pt idx="12">
                  <c:v>357922.67</c:v>
                </c:pt>
                <c:pt idx="13">
                  <c:v>448847.77</c:v>
                </c:pt>
                <c:pt idx="14">
                  <c:v>404779.69000000018</c:v>
                </c:pt>
                <c:pt idx="15">
                  <c:v>298765.10999999993</c:v>
                </c:pt>
                <c:pt idx="16">
                  <c:v>529286.37999999977</c:v>
                </c:pt>
                <c:pt idx="17">
                  <c:v>264447.04999999987</c:v>
                </c:pt>
                <c:pt idx="18">
                  <c:v>242490.74500000002</c:v>
                </c:pt>
                <c:pt idx="19">
                  <c:v>256599.90999999995</c:v>
                </c:pt>
                <c:pt idx="20">
                  <c:v>221530.39999999994</c:v>
                </c:pt>
                <c:pt idx="21">
                  <c:v>228296.6</c:v>
                </c:pt>
                <c:pt idx="22">
                  <c:v>310726.92</c:v>
                </c:pt>
                <c:pt idx="23">
                  <c:v>442036.59500000015</c:v>
                </c:pt>
                <c:pt idx="24">
                  <c:v>300243.78999999998</c:v>
                </c:pt>
                <c:pt idx="25">
                  <c:v>169510.07499999998</c:v>
                </c:pt>
                <c:pt idx="26">
                  <c:v>283118.53500000003</c:v>
                </c:pt>
                <c:pt idx="27">
                  <c:v>309879.49999999994</c:v>
                </c:pt>
                <c:pt idx="28">
                  <c:v>327896.76500000013</c:v>
                </c:pt>
                <c:pt idx="29">
                  <c:v>392552.44000000006</c:v>
                </c:pt>
                <c:pt idx="30">
                  <c:v>3255.3500000000004</c:v>
                </c:pt>
              </c:numCache>
            </c:numRef>
          </c:val>
          <c:smooth val="0"/>
          <c:extLst>
            <c:ext xmlns:c16="http://schemas.microsoft.com/office/drawing/2014/chart" uri="{C3380CC4-5D6E-409C-BE32-E72D297353CC}">
              <c16:uniqueId val="{00000002-472B-4C4F-ADD1-4A30922EB76F}"/>
            </c:ext>
          </c:extLst>
        </c:ser>
        <c:ser>
          <c:idx val="3"/>
          <c:order val="3"/>
          <c:tx>
            <c:strRef>
              <c:f>'Data exploration'!$H$2</c:f>
              <c:strCache>
                <c:ptCount val="1"/>
                <c:pt idx="0">
                  <c:v>Total Trans.cost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'Data exploration'!$D$3:$D$37</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2016</c:v>
                  </c:pt>
                  <c:pt idx="12">
                    <c:v>2017</c:v>
                  </c:pt>
                  <c:pt idx="24">
                    <c:v>2018</c:v>
                  </c:pt>
                </c:lvl>
              </c:multiLvlStrCache>
            </c:multiLvlStrRef>
          </c:cat>
          <c:val>
            <c:numRef>
              <c:f>'Data exploration'!$H$3:$H$37</c:f>
              <c:numCache>
                <c:formatCode>_(* #,##0_);_(* \(#,##0\);_(* "-"??_);_(@_)</c:formatCode>
                <c:ptCount val="31"/>
                <c:pt idx="0">
                  <c:v>110604.02999999998</c:v>
                </c:pt>
                <c:pt idx="1">
                  <c:v>144923.59499999997</c:v>
                </c:pt>
                <c:pt idx="2">
                  <c:v>107885.91</c:v>
                </c:pt>
                <c:pt idx="3">
                  <c:v>43878.824999999997</c:v>
                </c:pt>
                <c:pt idx="4">
                  <c:v>204847.60500000001</c:v>
                </c:pt>
                <c:pt idx="5">
                  <c:v>83534.35500000001</c:v>
                </c:pt>
                <c:pt idx="6">
                  <c:v>199117.59000000003</c:v>
                </c:pt>
                <c:pt idx="7">
                  <c:v>186017.41499999998</c:v>
                </c:pt>
                <c:pt idx="8">
                  <c:v>128946.51000000001</c:v>
                </c:pt>
                <c:pt idx="9">
                  <c:v>75115.785000000003</c:v>
                </c:pt>
                <c:pt idx="10">
                  <c:v>98599.994999999981</c:v>
                </c:pt>
                <c:pt idx="11">
                  <c:v>135417.82500000001</c:v>
                </c:pt>
                <c:pt idx="12">
                  <c:v>153395.42999999996</c:v>
                </c:pt>
                <c:pt idx="13">
                  <c:v>192363.33</c:v>
                </c:pt>
                <c:pt idx="14">
                  <c:v>173477.00999999995</c:v>
                </c:pt>
                <c:pt idx="15">
                  <c:v>128042.18999999996</c:v>
                </c:pt>
                <c:pt idx="16">
                  <c:v>226837.02000000002</c:v>
                </c:pt>
                <c:pt idx="17">
                  <c:v>113334.45</c:v>
                </c:pt>
                <c:pt idx="18">
                  <c:v>103924.60500000001</c:v>
                </c:pt>
                <c:pt idx="19">
                  <c:v>109971.39000000003</c:v>
                </c:pt>
                <c:pt idx="20">
                  <c:v>94941.599999999991</c:v>
                </c:pt>
                <c:pt idx="21">
                  <c:v>97841.399999999965</c:v>
                </c:pt>
                <c:pt idx="22">
                  <c:v>133168.68</c:v>
                </c:pt>
                <c:pt idx="23">
                  <c:v>189444.25499999998</c:v>
                </c:pt>
                <c:pt idx="24">
                  <c:v>128675.90999999999</c:v>
                </c:pt>
                <c:pt idx="25">
                  <c:v>72647.174999999988</c:v>
                </c:pt>
                <c:pt idx="26">
                  <c:v>121336.515</c:v>
                </c:pt>
                <c:pt idx="27">
                  <c:v>132805.5</c:v>
                </c:pt>
                <c:pt idx="28">
                  <c:v>140527.18500000003</c:v>
                </c:pt>
                <c:pt idx="29">
                  <c:v>168236.75999999995</c:v>
                </c:pt>
                <c:pt idx="30">
                  <c:v>1395.15</c:v>
                </c:pt>
              </c:numCache>
            </c:numRef>
          </c:val>
          <c:smooth val="0"/>
          <c:extLst>
            <c:ext xmlns:c16="http://schemas.microsoft.com/office/drawing/2014/chart" uri="{C3380CC4-5D6E-409C-BE32-E72D297353CC}">
              <c16:uniqueId val="{00000003-472B-4C4F-ADD1-4A30922EB76F}"/>
            </c:ext>
          </c:extLst>
        </c:ser>
        <c:dLbls>
          <c:showLegendKey val="0"/>
          <c:showVal val="0"/>
          <c:showCatName val="0"/>
          <c:showSerName val="0"/>
          <c:showPercent val="0"/>
          <c:showBubbleSize val="0"/>
        </c:dLbls>
        <c:marker val="1"/>
        <c:smooth val="0"/>
        <c:axId val="1069869864"/>
        <c:axId val="1069868064"/>
      </c:lineChart>
      <c:catAx>
        <c:axId val="1853190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94904"/>
        <c:crosses val="autoZero"/>
        <c:auto val="1"/>
        <c:lblAlgn val="ctr"/>
        <c:lblOffset val="100"/>
        <c:noMultiLvlLbl val="0"/>
      </c:catAx>
      <c:valAx>
        <c:axId val="1853194904"/>
        <c:scaling>
          <c:orientation val="minMax"/>
          <c:max val="15000000"/>
          <c:min val="2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Revenue &amp; Outside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9058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069868064"/>
        <c:scaling>
          <c:orientation val="minMax"/>
          <c:max val="600000"/>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Profit &amp; Trans.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69864"/>
        <c:crosses val="max"/>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069869864"/>
        <c:scaling>
          <c:orientation val="minMax"/>
        </c:scaling>
        <c:delete val="1"/>
        <c:axPos val="b"/>
        <c:numFmt formatCode="General" sourceLinked="1"/>
        <c:majorTickMark val="out"/>
        <c:minorTickMark val="none"/>
        <c:tickLblPos val="nextTo"/>
        <c:crossAx val="1069868064"/>
        <c:crosses val="autoZero"/>
        <c:auto val="1"/>
        <c:lblAlgn val="ctr"/>
        <c:lblOffset val="100"/>
        <c:noMultiLvlLbl val="0"/>
      </c:catAx>
      <c:spPr>
        <a:noFill/>
        <a:ln>
          <a:noFill/>
        </a:ln>
        <a:effectLst/>
      </c:spPr>
    </c:plotArea>
    <c:legend>
      <c:legendPos val="b"/>
      <c:layout>
        <c:manualLayout>
          <c:xMode val="edge"/>
          <c:yMode val="edge"/>
          <c:x val="0.1347587261694777"/>
          <c:y val="0.84419145523476236"/>
          <c:w val="0.7343868912432798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exploration!Monthly performance</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Monthly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66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9900"/>
            </a:solidFill>
            <a:round/>
          </a:ln>
          <a:effectLst/>
        </c:spPr>
        <c:marker>
          <c:symbol val="circle"/>
          <c:size val="5"/>
          <c:spPr>
            <a:solidFill>
              <a:schemeClr val="accent2"/>
            </a:solidFill>
            <a:ln w="9525">
              <a:solidFill>
                <a:srgbClr val="FF99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9900"/>
            </a:solidFill>
            <a:round/>
          </a:ln>
          <a:effectLst/>
        </c:spPr>
        <c:marker>
          <c:symbol val="circle"/>
          <c:size val="5"/>
          <c:spPr>
            <a:solidFill>
              <a:schemeClr val="accent2"/>
            </a:solidFill>
            <a:ln w="9525">
              <a:solidFill>
                <a:srgbClr val="FF9900"/>
              </a:solidFill>
            </a:ln>
            <a:effectLst/>
          </c:spPr>
        </c:marker>
      </c:pivotFmt>
    </c:pivotFmts>
    <c:plotArea>
      <c:layout>
        <c:manualLayout>
          <c:layoutTarget val="inner"/>
          <c:xMode val="edge"/>
          <c:yMode val="edge"/>
          <c:x val="8.3093328310803932E-2"/>
          <c:y val="0.19020512820512819"/>
          <c:w val="0.8332354924544576"/>
          <c:h val="0.40680909072412458"/>
        </c:manualLayout>
      </c:layout>
      <c:barChart>
        <c:barDir val="col"/>
        <c:grouping val="clustered"/>
        <c:varyColors val="0"/>
        <c:ser>
          <c:idx val="0"/>
          <c:order val="0"/>
          <c:tx>
            <c:strRef>
              <c:f>'Data exploration'!$E$2</c:f>
              <c:strCache>
                <c:ptCount val="1"/>
                <c:pt idx="0">
                  <c:v>Total Revenue</c:v>
                </c:pt>
              </c:strCache>
            </c:strRef>
          </c:tx>
          <c:spPr>
            <a:solidFill>
              <a:srgbClr val="FFFF00"/>
            </a:solidFill>
            <a:ln>
              <a:noFill/>
            </a:ln>
            <a:effectLst/>
          </c:spPr>
          <c:invertIfNegative val="0"/>
          <c:cat>
            <c:multiLvlStrRef>
              <c:f>'Data exploration'!$D$3:$D$37</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2016</c:v>
                  </c:pt>
                  <c:pt idx="12">
                    <c:v>2017</c:v>
                  </c:pt>
                  <c:pt idx="24">
                    <c:v>2018</c:v>
                  </c:pt>
                </c:lvl>
              </c:multiLvlStrCache>
            </c:multiLvlStrRef>
          </c:cat>
          <c:val>
            <c:numRef>
              <c:f>'Data exploration'!$E$3:$E$37</c:f>
              <c:numCache>
                <c:formatCode>_(* #,##0_);_(* \(#,##0\);_(* "-"??_);_(@_)</c:formatCode>
                <c:ptCount val="31"/>
                <c:pt idx="0">
                  <c:v>7373602</c:v>
                </c:pt>
                <c:pt idx="1">
                  <c:v>9661573</c:v>
                </c:pt>
                <c:pt idx="2">
                  <c:v>7192394</c:v>
                </c:pt>
                <c:pt idx="3">
                  <c:v>2925255</c:v>
                </c:pt>
                <c:pt idx="4">
                  <c:v>13656507</c:v>
                </c:pt>
                <c:pt idx="5">
                  <c:v>5568957</c:v>
                </c:pt>
                <c:pt idx="6">
                  <c:v>13274506</c:v>
                </c:pt>
                <c:pt idx="7">
                  <c:v>12401161</c:v>
                </c:pt>
                <c:pt idx="8">
                  <c:v>8596434</c:v>
                </c:pt>
                <c:pt idx="9">
                  <c:v>5007719</c:v>
                </c:pt>
                <c:pt idx="10">
                  <c:v>6573333</c:v>
                </c:pt>
                <c:pt idx="11">
                  <c:v>9027855</c:v>
                </c:pt>
                <c:pt idx="12">
                  <c:v>10226362</c:v>
                </c:pt>
                <c:pt idx="13">
                  <c:v>12824222</c:v>
                </c:pt>
                <c:pt idx="14">
                  <c:v>11565134</c:v>
                </c:pt>
                <c:pt idx="15">
                  <c:v>8536146</c:v>
                </c:pt>
                <c:pt idx="16">
                  <c:v>15122468</c:v>
                </c:pt>
                <c:pt idx="17">
                  <c:v>7555630</c:v>
                </c:pt>
                <c:pt idx="18">
                  <c:v>6928307</c:v>
                </c:pt>
                <c:pt idx="19">
                  <c:v>7331426</c:v>
                </c:pt>
                <c:pt idx="20">
                  <c:v>6329440</c:v>
                </c:pt>
                <c:pt idx="21">
                  <c:v>6522760</c:v>
                </c:pt>
                <c:pt idx="22">
                  <c:v>8877912</c:v>
                </c:pt>
                <c:pt idx="23">
                  <c:v>12629617</c:v>
                </c:pt>
                <c:pt idx="24">
                  <c:v>8578394</c:v>
                </c:pt>
                <c:pt idx="25">
                  <c:v>4843145</c:v>
                </c:pt>
                <c:pt idx="26">
                  <c:v>8089101</c:v>
                </c:pt>
                <c:pt idx="27">
                  <c:v>8853700</c:v>
                </c:pt>
                <c:pt idx="28">
                  <c:v>9368479</c:v>
                </c:pt>
                <c:pt idx="29">
                  <c:v>11215784</c:v>
                </c:pt>
                <c:pt idx="30">
                  <c:v>93010</c:v>
                </c:pt>
              </c:numCache>
            </c:numRef>
          </c:val>
          <c:extLst>
            <c:ext xmlns:c16="http://schemas.microsoft.com/office/drawing/2014/chart" uri="{C3380CC4-5D6E-409C-BE32-E72D297353CC}">
              <c16:uniqueId val="{00000000-0A32-4179-B1FC-32AB36906992}"/>
            </c:ext>
          </c:extLst>
        </c:ser>
        <c:ser>
          <c:idx val="2"/>
          <c:order val="2"/>
          <c:tx>
            <c:strRef>
              <c:f>'Data exploration'!$G$2</c:f>
              <c:strCache>
                <c:ptCount val="1"/>
                <c:pt idx="0">
                  <c:v>Total Outside cost</c:v>
                </c:pt>
              </c:strCache>
            </c:strRef>
          </c:tx>
          <c:spPr>
            <a:solidFill>
              <a:srgbClr val="669900"/>
            </a:solidFill>
            <a:ln>
              <a:noFill/>
            </a:ln>
            <a:effectLst/>
          </c:spPr>
          <c:invertIfNegative val="0"/>
          <c:cat>
            <c:multiLvlStrRef>
              <c:f>'Data exploration'!$D$3:$D$37</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2016</c:v>
                  </c:pt>
                  <c:pt idx="12">
                    <c:v>2017</c:v>
                  </c:pt>
                  <c:pt idx="24">
                    <c:v>2018</c:v>
                  </c:pt>
                </c:lvl>
              </c:multiLvlStrCache>
            </c:multiLvlStrRef>
          </c:cat>
          <c:val>
            <c:numRef>
              <c:f>'Data exploration'!$G$3:$G$37</c:f>
              <c:numCache>
                <c:formatCode>_(* #,##0_);_(* \(#,##0\);_(* "-"??_);_(@_)</c:formatCode>
                <c:ptCount val="31"/>
                <c:pt idx="0">
                  <c:v>7004921.9000000013</c:v>
                </c:pt>
                <c:pt idx="1">
                  <c:v>9178494.3499999996</c:v>
                </c:pt>
                <c:pt idx="2">
                  <c:v>6832774.3000000007</c:v>
                </c:pt>
                <c:pt idx="3">
                  <c:v>2778992.25</c:v>
                </c:pt>
                <c:pt idx="4">
                  <c:v>12973681.649999997</c:v>
                </c:pt>
                <c:pt idx="5">
                  <c:v>5290509.1499999994</c:v>
                </c:pt>
                <c:pt idx="6">
                  <c:v>12610780.699999996</c:v>
                </c:pt>
                <c:pt idx="7">
                  <c:v>11781102.949999997</c:v>
                </c:pt>
                <c:pt idx="8">
                  <c:v>8166612.3000000007</c:v>
                </c:pt>
                <c:pt idx="9">
                  <c:v>4757333.05</c:v>
                </c:pt>
                <c:pt idx="10">
                  <c:v>6244666.3500000006</c:v>
                </c:pt>
                <c:pt idx="11">
                  <c:v>8576462.25</c:v>
                </c:pt>
                <c:pt idx="12">
                  <c:v>9715043.9000000022</c:v>
                </c:pt>
                <c:pt idx="13">
                  <c:v>12183010.899999997</c:v>
                </c:pt>
                <c:pt idx="14">
                  <c:v>10986877.300000001</c:v>
                </c:pt>
                <c:pt idx="15">
                  <c:v>8109338.7000000002</c:v>
                </c:pt>
                <c:pt idx="16">
                  <c:v>14366344.599999998</c:v>
                </c:pt>
                <c:pt idx="17">
                  <c:v>7177848.5000000009</c:v>
                </c:pt>
                <c:pt idx="18">
                  <c:v>6581891.6500000013</c:v>
                </c:pt>
                <c:pt idx="19">
                  <c:v>6964854.7000000002</c:v>
                </c:pt>
                <c:pt idx="20">
                  <c:v>6012968</c:v>
                </c:pt>
                <c:pt idx="21">
                  <c:v>6196621.9999999991</c:v>
                </c:pt>
                <c:pt idx="22">
                  <c:v>8434016.4000000022</c:v>
                </c:pt>
                <c:pt idx="23">
                  <c:v>11998136.15</c:v>
                </c:pt>
                <c:pt idx="24">
                  <c:v>8149474.2999999989</c:v>
                </c:pt>
                <c:pt idx="25">
                  <c:v>4600987.75</c:v>
                </c:pt>
                <c:pt idx="26">
                  <c:v>7684645.9500000002</c:v>
                </c:pt>
                <c:pt idx="27">
                  <c:v>8411015</c:v>
                </c:pt>
                <c:pt idx="28">
                  <c:v>8900055.0499999989</c:v>
                </c:pt>
                <c:pt idx="29">
                  <c:v>10654994.799999995</c:v>
                </c:pt>
                <c:pt idx="30">
                  <c:v>88359.5</c:v>
                </c:pt>
              </c:numCache>
            </c:numRef>
          </c:val>
          <c:extLst>
            <c:ext xmlns:c16="http://schemas.microsoft.com/office/drawing/2014/chart" uri="{C3380CC4-5D6E-409C-BE32-E72D297353CC}">
              <c16:uniqueId val="{00000001-0A32-4179-B1FC-32AB36906992}"/>
            </c:ext>
          </c:extLst>
        </c:ser>
        <c:dLbls>
          <c:showLegendKey val="0"/>
          <c:showVal val="0"/>
          <c:showCatName val="0"/>
          <c:showSerName val="0"/>
          <c:showPercent val="0"/>
          <c:showBubbleSize val="0"/>
        </c:dLbls>
        <c:gapWidth val="219"/>
        <c:axId val="1853190584"/>
        <c:axId val="1853194904"/>
      </c:barChart>
      <c:lineChart>
        <c:grouping val="standard"/>
        <c:varyColors val="0"/>
        <c:ser>
          <c:idx val="1"/>
          <c:order val="1"/>
          <c:tx>
            <c:strRef>
              <c:f>'Data exploration'!$F$2</c:f>
              <c:strCache>
                <c:ptCount val="1"/>
                <c:pt idx="0">
                  <c:v>Total Profit</c:v>
                </c:pt>
              </c:strCache>
            </c:strRef>
          </c:tx>
          <c:spPr>
            <a:ln w="28575" cap="rnd">
              <a:solidFill>
                <a:srgbClr val="FF9900"/>
              </a:solidFill>
              <a:round/>
            </a:ln>
            <a:effectLst/>
          </c:spPr>
          <c:marker>
            <c:symbol val="circle"/>
            <c:size val="5"/>
            <c:spPr>
              <a:solidFill>
                <a:schemeClr val="accent2"/>
              </a:solidFill>
              <a:ln w="9525">
                <a:solidFill>
                  <a:srgbClr val="FF9900"/>
                </a:solidFill>
              </a:ln>
              <a:effectLst/>
            </c:spPr>
          </c:marker>
          <c:cat>
            <c:multiLvlStrRef>
              <c:f>'Data exploration'!$D$3:$D$37</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2016</c:v>
                  </c:pt>
                  <c:pt idx="12">
                    <c:v>2017</c:v>
                  </c:pt>
                  <c:pt idx="24">
                    <c:v>2018</c:v>
                  </c:pt>
                </c:lvl>
              </c:multiLvlStrCache>
            </c:multiLvlStrRef>
          </c:cat>
          <c:val>
            <c:numRef>
              <c:f>'Data exploration'!$F$3:$F$37</c:f>
              <c:numCache>
                <c:formatCode>_(* #,##0_);_(* \(#,##0\);_(* "-"??_);_(@_)</c:formatCode>
                <c:ptCount val="31"/>
                <c:pt idx="0">
                  <c:v>258076.06999999998</c:v>
                </c:pt>
                <c:pt idx="1">
                  <c:v>338155.05499999993</c:v>
                </c:pt>
                <c:pt idx="2">
                  <c:v>251733.78999999986</c:v>
                </c:pt>
                <c:pt idx="3">
                  <c:v>102383.92499999992</c:v>
                </c:pt>
                <c:pt idx="4">
                  <c:v>477977.7449999997</c:v>
                </c:pt>
                <c:pt idx="5">
                  <c:v>194913.49500000014</c:v>
                </c:pt>
                <c:pt idx="6">
                  <c:v>464607.71</c:v>
                </c:pt>
                <c:pt idx="7">
                  <c:v>434040.63499999989</c:v>
                </c:pt>
                <c:pt idx="8">
                  <c:v>300875.19000000012</c:v>
                </c:pt>
                <c:pt idx="9">
                  <c:v>175270.16499999992</c:v>
                </c:pt>
                <c:pt idx="10">
                  <c:v>230066.65500000009</c:v>
                </c:pt>
                <c:pt idx="11">
                  <c:v>315974.92500000005</c:v>
                </c:pt>
                <c:pt idx="12">
                  <c:v>357922.67</c:v>
                </c:pt>
                <c:pt idx="13">
                  <c:v>448847.77</c:v>
                </c:pt>
                <c:pt idx="14">
                  <c:v>404779.69000000018</c:v>
                </c:pt>
                <c:pt idx="15">
                  <c:v>298765.10999999993</c:v>
                </c:pt>
                <c:pt idx="16">
                  <c:v>529286.37999999977</c:v>
                </c:pt>
                <c:pt idx="17">
                  <c:v>264447.04999999987</c:v>
                </c:pt>
                <c:pt idx="18">
                  <c:v>242490.74500000002</c:v>
                </c:pt>
                <c:pt idx="19">
                  <c:v>256599.90999999995</c:v>
                </c:pt>
                <c:pt idx="20">
                  <c:v>221530.39999999994</c:v>
                </c:pt>
                <c:pt idx="21">
                  <c:v>228296.6</c:v>
                </c:pt>
                <c:pt idx="22">
                  <c:v>310726.92</c:v>
                </c:pt>
                <c:pt idx="23">
                  <c:v>442036.59500000015</c:v>
                </c:pt>
                <c:pt idx="24">
                  <c:v>300243.78999999998</c:v>
                </c:pt>
                <c:pt idx="25">
                  <c:v>169510.07499999998</c:v>
                </c:pt>
                <c:pt idx="26">
                  <c:v>283118.53500000003</c:v>
                </c:pt>
                <c:pt idx="27">
                  <c:v>309879.49999999994</c:v>
                </c:pt>
                <c:pt idx="28">
                  <c:v>327896.76500000013</c:v>
                </c:pt>
                <c:pt idx="29">
                  <c:v>392552.44000000006</c:v>
                </c:pt>
                <c:pt idx="30">
                  <c:v>3255.3500000000004</c:v>
                </c:pt>
              </c:numCache>
            </c:numRef>
          </c:val>
          <c:smooth val="0"/>
          <c:extLst>
            <c:ext xmlns:c16="http://schemas.microsoft.com/office/drawing/2014/chart" uri="{C3380CC4-5D6E-409C-BE32-E72D297353CC}">
              <c16:uniqueId val="{00000002-0A32-4179-B1FC-32AB36906992}"/>
            </c:ext>
          </c:extLst>
        </c:ser>
        <c:ser>
          <c:idx val="3"/>
          <c:order val="3"/>
          <c:tx>
            <c:strRef>
              <c:f>'Data exploration'!$H$2</c:f>
              <c:strCache>
                <c:ptCount val="1"/>
                <c:pt idx="0">
                  <c:v>Total Trans.cost</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multiLvlStrRef>
              <c:f>'Data exploration'!$D$3:$D$37</c:f>
              <c:multiLvlStrCache>
                <c:ptCount val="3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lvl>
                <c:lvl>
                  <c:pt idx="0">
                    <c:v>2016</c:v>
                  </c:pt>
                  <c:pt idx="12">
                    <c:v>2017</c:v>
                  </c:pt>
                  <c:pt idx="24">
                    <c:v>2018</c:v>
                  </c:pt>
                </c:lvl>
              </c:multiLvlStrCache>
            </c:multiLvlStrRef>
          </c:cat>
          <c:val>
            <c:numRef>
              <c:f>'Data exploration'!$H$3:$H$37</c:f>
              <c:numCache>
                <c:formatCode>_(* #,##0_);_(* \(#,##0\);_(* "-"??_);_(@_)</c:formatCode>
                <c:ptCount val="31"/>
                <c:pt idx="0">
                  <c:v>110604.02999999998</c:v>
                </c:pt>
                <c:pt idx="1">
                  <c:v>144923.59499999997</c:v>
                </c:pt>
                <c:pt idx="2">
                  <c:v>107885.91</c:v>
                </c:pt>
                <c:pt idx="3">
                  <c:v>43878.824999999997</c:v>
                </c:pt>
                <c:pt idx="4">
                  <c:v>204847.60500000001</c:v>
                </c:pt>
                <c:pt idx="5">
                  <c:v>83534.35500000001</c:v>
                </c:pt>
                <c:pt idx="6">
                  <c:v>199117.59000000003</c:v>
                </c:pt>
                <c:pt idx="7">
                  <c:v>186017.41499999998</c:v>
                </c:pt>
                <c:pt idx="8">
                  <c:v>128946.51000000001</c:v>
                </c:pt>
                <c:pt idx="9">
                  <c:v>75115.785000000003</c:v>
                </c:pt>
                <c:pt idx="10">
                  <c:v>98599.994999999981</c:v>
                </c:pt>
                <c:pt idx="11">
                  <c:v>135417.82500000001</c:v>
                </c:pt>
                <c:pt idx="12">
                  <c:v>153395.42999999996</c:v>
                </c:pt>
                <c:pt idx="13">
                  <c:v>192363.33</c:v>
                </c:pt>
                <c:pt idx="14">
                  <c:v>173477.00999999995</c:v>
                </c:pt>
                <c:pt idx="15">
                  <c:v>128042.18999999996</c:v>
                </c:pt>
                <c:pt idx="16">
                  <c:v>226837.02000000002</c:v>
                </c:pt>
                <c:pt idx="17">
                  <c:v>113334.45</c:v>
                </c:pt>
                <c:pt idx="18">
                  <c:v>103924.60500000001</c:v>
                </c:pt>
                <c:pt idx="19">
                  <c:v>109971.39000000003</c:v>
                </c:pt>
                <c:pt idx="20">
                  <c:v>94941.599999999991</c:v>
                </c:pt>
                <c:pt idx="21">
                  <c:v>97841.399999999965</c:v>
                </c:pt>
                <c:pt idx="22">
                  <c:v>133168.68</c:v>
                </c:pt>
                <c:pt idx="23">
                  <c:v>189444.25499999998</c:v>
                </c:pt>
                <c:pt idx="24">
                  <c:v>128675.90999999999</c:v>
                </c:pt>
                <c:pt idx="25">
                  <c:v>72647.174999999988</c:v>
                </c:pt>
                <c:pt idx="26">
                  <c:v>121336.515</c:v>
                </c:pt>
                <c:pt idx="27">
                  <c:v>132805.5</c:v>
                </c:pt>
                <c:pt idx="28">
                  <c:v>140527.18500000003</c:v>
                </c:pt>
                <c:pt idx="29">
                  <c:v>168236.75999999995</c:v>
                </c:pt>
                <c:pt idx="30">
                  <c:v>1395.15</c:v>
                </c:pt>
              </c:numCache>
            </c:numRef>
          </c:val>
          <c:smooth val="0"/>
          <c:extLst>
            <c:ext xmlns:c16="http://schemas.microsoft.com/office/drawing/2014/chart" uri="{C3380CC4-5D6E-409C-BE32-E72D297353CC}">
              <c16:uniqueId val="{00000003-0A32-4179-B1FC-32AB36906992}"/>
            </c:ext>
          </c:extLst>
        </c:ser>
        <c:dLbls>
          <c:showLegendKey val="0"/>
          <c:showVal val="0"/>
          <c:showCatName val="0"/>
          <c:showSerName val="0"/>
          <c:showPercent val="0"/>
          <c:showBubbleSize val="0"/>
        </c:dLbls>
        <c:marker val="1"/>
        <c:smooth val="0"/>
        <c:axId val="1069869864"/>
        <c:axId val="1069868064"/>
      </c:lineChart>
      <c:catAx>
        <c:axId val="1853190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3194904"/>
        <c:crosses val="autoZero"/>
        <c:auto val="1"/>
        <c:lblAlgn val="ctr"/>
        <c:lblOffset val="100"/>
        <c:noMultiLvlLbl val="0"/>
      </c:catAx>
      <c:valAx>
        <c:axId val="1853194904"/>
        <c:scaling>
          <c:orientation val="minMax"/>
          <c:max val="15000000"/>
          <c:min val="0"/>
        </c:scaling>
        <c:delete val="0"/>
        <c:axPos val="l"/>
        <c:majorGridlines>
          <c:spPr>
            <a:ln w="9525" cap="flat" cmpd="sng" algn="ctr">
              <a:solidFill>
                <a:schemeClr val="bg2">
                  <a:lumMod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00" b="0" i="0" u="none" strike="noStrike" kern="1200" baseline="0">
                    <a:solidFill>
                      <a:schemeClr val="bg1"/>
                    </a:solidFill>
                  </a:rPr>
                  <a:t>Revenue &amp; Outside cost</a:t>
                </a:r>
              </a:p>
            </c:rich>
          </c:tx>
          <c:layout>
            <c:manualLayout>
              <c:xMode val="edge"/>
              <c:yMode val="edge"/>
              <c:x val="1.4176310347570191E-2"/>
              <c:y val="0.151289489623513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3190584"/>
        <c:crosses val="autoZero"/>
        <c:crossBetween val="between"/>
        <c:dispUnits>
          <c:builtInUnit val="millions"/>
          <c:dispUnitsLbl>
            <c:layout>
              <c:manualLayout>
                <c:xMode val="edge"/>
                <c:yMode val="edge"/>
                <c:x val="3.9594171589579778E-2"/>
                <c:y val="0.18088100875502447"/>
              </c:manualLayout>
            </c:layout>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valAx>
        <c:axId val="1069868064"/>
        <c:scaling>
          <c:orientation val="minMax"/>
          <c:max val="600000"/>
          <c:min val="0"/>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00" b="0" i="0" u="none" strike="noStrike" kern="1200" baseline="0">
                    <a:solidFill>
                      <a:schemeClr val="bg1"/>
                    </a:solidFill>
                  </a:rPr>
                  <a:t>Profit &amp; Trans. cost</a:t>
                </a:r>
              </a:p>
            </c:rich>
          </c:tx>
          <c:layout>
            <c:manualLayout>
              <c:xMode val="edge"/>
              <c:yMode val="edge"/>
              <c:x val="0.97112572576155254"/>
              <c:y val="0.17374095444547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9869864"/>
        <c:crosses val="max"/>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catAx>
        <c:axId val="1069869864"/>
        <c:scaling>
          <c:orientation val="minMax"/>
        </c:scaling>
        <c:delete val="1"/>
        <c:axPos val="b"/>
        <c:numFmt formatCode="General" sourceLinked="1"/>
        <c:majorTickMark val="out"/>
        <c:minorTickMark val="none"/>
        <c:tickLblPos val="nextTo"/>
        <c:crossAx val="1069868064"/>
        <c:crosses val="autoZero"/>
        <c:auto val="1"/>
        <c:lblAlgn val="ctr"/>
        <c:lblOffset val="100"/>
        <c:noMultiLvlLbl val="0"/>
      </c:catAx>
      <c:spPr>
        <a:noFill/>
        <a:ln>
          <a:noFill/>
        </a:ln>
        <a:effectLst/>
      </c:spPr>
    </c:plotArea>
    <c:legend>
      <c:legendPos val="b"/>
      <c:layout>
        <c:manualLayout>
          <c:xMode val="edge"/>
          <c:yMode val="edge"/>
          <c:x val="0.13475877474969808"/>
          <c:y val="0.79767970864107107"/>
          <c:w val="0.7343868912432798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exploration!Imp. - Exp. Trans cost</c:name>
    <c:fmtId val="3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a:t>
            </a:r>
            <a:r>
              <a:rPr lang="en-US" baseline="0">
                <a:solidFill>
                  <a:schemeClr val="bg1"/>
                </a:solidFill>
              </a:rPr>
              <a:t> of Trans. cost between imp. and exp. countries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exploration'!$AI$2:$AI$3</c:f>
              <c:strCache>
                <c:ptCount val="1"/>
                <c:pt idx="0">
                  <c:v>Algeria</c:v>
                </c:pt>
              </c:strCache>
            </c:strRef>
          </c:tx>
          <c:spPr>
            <a:solidFill>
              <a:schemeClr val="accent1"/>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exploration'!$AI$4:$AI$16</c:f>
              <c:numCache>
                <c:formatCode>_(* #,##0_);_(* \(#,##0\);_(* "-"??_);_(@_)</c:formatCode>
                <c:ptCount val="12"/>
                <c:pt idx="0">
                  <c:v>4232.9299999999994</c:v>
                </c:pt>
                <c:pt idx="1">
                  <c:v>3944.9887499999995</c:v>
                </c:pt>
                <c:pt idx="2">
                  <c:v>1203.8000000000002</c:v>
                </c:pt>
                <c:pt idx="3">
                  <c:v>6676.0264285714284</c:v>
                </c:pt>
                <c:pt idx="4">
                  <c:v>6352.0199999999995</c:v>
                </c:pt>
                <c:pt idx="5">
                  <c:v>176.82500000000002</c:v>
                </c:pt>
                <c:pt idx="6">
                  <c:v>193.26749999999998</c:v>
                </c:pt>
                <c:pt idx="8">
                  <c:v>8263.5375000000004</c:v>
                </c:pt>
                <c:pt idx="9">
                  <c:v>8056.5399999999981</c:v>
                </c:pt>
                <c:pt idx="10">
                  <c:v>2860.89</c:v>
                </c:pt>
              </c:numCache>
            </c:numRef>
          </c:val>
          <c:extLst>
            <c:ext xmlns:c16="http://schemas.microsoft.com/office/drawing/2014/chart" uri="{C3380CC4-5D6E-409C-BE32-E72D297353CC}">
              <c16:uniqueId val="{00000000-80D1-4D90-A44C-027F15176EF8}"/>
            </c:ext>
          </c:extLst>
        </c:ser>
        <c:ser>
          <c:idx val="1"/>
          <c:order val="1"/>
          <c:tx>
            <c:strRef>
              <c:f>'Data exploration'!$AJ$2:$AJ$3</c:f>
              <c:strCache>
                <c:ptCount val="1"/>
                <c:pt idx="0">
                  <c:v>Egypt</c:v>
                </c:pt>
              </c:strCache>
            </c:strRef>
          </c:tx>
          <c:spPr>
            <a:solidFill>
              <a:schemeClr val="accent2"/>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exploration'!$AJ$4:$AJ$16</c:f>
              <c:numCache>
                <c:formatCode>_(* #,##0_);_(* \(#,##0\);_(* "-"??_);_(@_)</c:formatCode>
                <c:ptCount val="12"/>
                <c:pt idx="0">
                  <c:v>3858.9621428571418</c:v>
                </c:pt>
                <c:pt idx="1">
                  <c:v>4993.6608620689658</c:v>
                </c:pt>
                <c:pt idx="2">
                  <c:v>918.45620689655175</c:v>
                </c:pt>
                <c:pt idx="3">
                  <c:v>5655.8643749999983</c:v>
                </c:pt>
                <c:pt idx="4">
                  <c:v>7369.0199999999995</c:v>
                </c:pt>
                <c:pt idx="5">
                  <c:v>251.87294117647059</c:v>
                </c:pt>
                <c:pt idx="6">
                  <c:v>252.18600000000001</c:v>
                </c:pt>
                <c:pt idx="7">
                  <c:v>748.35149999999999</c:v>
                </c:pt>
                <c:pt idx="8">
                  <c:v>5694.1409999999996</c:v>
                </c:pt>
                <c:pt idx="9">
                  <c:v>6243.1158620689648</c:v>
                </c:pt>
                <c:pt idx="10">
                  <c:v>2100.9393749999995</c:v>
                </c:pt>
                <c:pt idx="11">
                  <c:v>6829.3166666666657</c:v>
                </c:pt>
              </c:numCache>
            </c:numRef>
          </c:val>
          <c:extLst>
            <c:ext xmlns:c16="http://schemas.microsoft.com/office/drawing/2014/chart" uri="{C3380CC4-5D6E-409C-BE32-E72D297353CC}">
              <c16:uniqueId val="{00000001-80D1-4D90-A44C-027F15176EF8}"/>
            </c:ext>
          </c:extLst>
        </c:ser>
        <c:ser>
          <c:idx val="2"/>
          <c:order val="2"/>
          <c:tx>
            <c:strRef>
              <c:f>'Data exploration'!$AK$2:$AK$3</c:f>
              <c:strCache>
                <c:ptCount val="1"/>
                <c:pt idx="0">
                  <c:v>Jordan</c:v>
                </c:pt>
              </c:strCache>
            </c:strRef>
          </c:tx>
          <c:spPr>
            <a:solidFill>
              <a:schemeClr val="accent3"/>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exploration'!$AK$4:$AK$16</c:f>
              <c:numCache>
                <c:formatCode>_(* #,##0_);_(* \(#,##0\);_(* "-"??_);_(@_)</c:formatCode>
                <c:ptCount val="12"/>
                <c:pt idx="0">
                  <c:v>3022.3718181818181</c:v>
                </c:pt>
                <c:pt idx="1">
                  <c:v>4153.0985714285716</c:v>
                </c:pt>
                <c:pt idx="2">
                  <c:v>848.8063636363637</c:v>
                </c:pt>
                <c:pt idx="3">
                  <c:v>4041.2316666666675</c:v>
                </c:pt>
                <c:pt idx="4">
                  <c:v>7504.9384615384615</c:v>
                </c:pt>
                <c:pt idx="5">
                  <c:v>358.05374999999998</c:v>
                </c:pt>
                <c:pt idx="6">
                  <c:v>250.79999999999998</c:v>
                </c:pt>
                <c:pt idx="7">
                  <c:v>677.54142857142858</c:v>
                </c:pt>
                <c:pt idx="8">
                  <c:v>9616.0849999999991</c:v>
                </c:pt>
                <c:pt idx="9">
                  <c:v>5897.5472727272727</c:v>
                </c:pt>
                <c:pt idx="10">
                  <c:v>2808.0674999999997</c:v>
                </c:pt>
                <c:pt idx="11">
                  <c:v>7498.1099999999988</c:v>
                </c:pt>
              </c:numCache>
            </c:numRef>
          </c:val>
          <c:extLst>
            <c:ext xmlns:c16="http://schemas.microsoft.com/office/drawing/2014/chart" uri="{C3380CC4-5D6E-409C-BE32-E72D297353CC}">
              <c16:uniqueId val="{00000002-80D1-4D90-A44C-027F15176EF8}"/>
            </c:ext>
          </c:extLst>
        </c:ser>
        <c:ser>
          <c:idx val="3"/>
          <c:order val="3"/>
          <c:tx>
            <c:strRef>
              <c:f>'Data exploration'!$AL$2:$AL$3</c:f>
              <c:strCache>
                <c:ptCount val="1"/>
                <c:pt idx="0">
                  <c:v>Lebanon</c:v>
                </c:pt>
              </c:strCache>
            </c:strRef>
          </c:tx>
          <c:spPr>
            <a:solidFill>
              <a:schemeClr val="accent4"/>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exploration'!$AL$4:$AL$16</c:f>
              <c:numCache>
                <c:formatCode>_(* #,##0_);_(* \(#,##0\);_(* "-"??_);_(@_)</c:formatCode>
                <c:ptCount val="12"/>
                <c:pt idx="0">
                  <c:v>2987.9969999999998</c:v>
                </c:pt>
                <c:pt idx="1">
                  <c:v>3182.1754687499993</c:v>
                </c:pt>
                <c:pt idx="2">
                  <c:v>807.78300000000002</c:v>
                </c:pt>
                <c:pt idx="3">
                  <c:v>5269.338999999999</c:v>
                </c:pt>
                <c:pt idx="4">
                  <c:v>7064.2552941176473</c:v>
                </c:pt>
                <c:pt idx="5">
                  <c:v>163.36199999999999</c:v>
                </c:pt>
                <c:pt idx="6">
                  <c:v>242.76749999999998</c:v>
                </c:pt>
                <c:pt idx="7">
                  <c:v>671.625</c:v>
                </c:pt>
                <c:pt idx="8">
                  <c:v>9316.8029999999999</c:v>
                </c:pt>
                <c:pt idx="9">
                  <c:v>6394.221818181818</c:v>
                </c:pt>
                <c:pt idx="10">
                  <c:v>2475.6179999999995</c:v>
                </c:pt>
                <c:pt idx="11">
                  <c:v>8645.75</c:v>
                </c:pt>
              </c:numCache>
            </c:numRef>
          </c:val>
          <c:extLst>
            <c:ext xmlns:c16="http://schemas.microsoft.com/office/drawing/2014/chart" uri="{C3380CC4-5D6E-409C-BE32-E72D297353CC}">
              <c16:uniqueId val="{00000003-80D1-4D90-A44C-027F15176EF8}"/>
            </c:ext>
          </c:extLst>
        </c:ser>
        <c:ser>
          <c:idx val="4"/>
          <c:order val="4"/>
          <c:tx>
            <c:strRef>
              <c:f>'Data exploration'!$AM$2:$AM$3</c:f>
              <c:strCache>
                <c:ptCount val="1"/>
                <c:pt idx="0">
                  <c:v>Morocco</c:v>
                </c:pt>
              </c:strCache>
            </c:strRef>
          </c:tx>
          <c:spPr>
            <a:solidFill>
              <a:schemeClr val="accent6"/>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exploration'!$AM$4:$AM$16</c:f>
              <c:numCache>
                <c:formatCode>_(* #,##0_);_(* \(#,##0\);_(* "-"??_);_(@_)</c:formatCode>
                <c:ptCount val="12"/>
                <c:pt idx="0">
                  <c:v>2801.7149999999997</c:v>
                </c:pt>
                <c:pt idx="1">
                  <c:v>4959.4690000000001</c:v>
                </c:pt>
                <c:pt idx="2">
                  <c:v>1412.0199999999998</c:v>
                </c:pt>
                <c:pt idx="3">
                  <c:v>5946.1229999999996</c:v>
                </c:pt>
                <c:pt idx="4">
                  <c:v>7037.829999999999</c:v>
                </c:pt>
                <c:pt idx="5">
                  <c:v>422.46000000000004</c:v>
                </c:pt>
                <c:pt idx="6">
                  <c:v>298.48500000000001</c:v>
                </c:pt>
                <c:pt idx="7">
                  <c:v>993.19499999999994</c:v>
                </c:pt>
                <c:pt idx="8">
                  <c:v>5064.4799999999996</c:v>
                </c:pt>
                <c:pt idx="9">
                  <c:v>4251.3422727272728</c:v>
                </c:pt>
                <c:pt idx="10">
                  <c:v>1042.875</c:v>
                </c:pt>
                <c:pt idx="11">
                  <c:v>10238.41</c:v>
                </c:pt>
              </c:numCache>
            </c:numRef>
          </c:val>
          <c:extLst>
            <c:ext xmlns:c16="http://schemas.microsoft.com/office/drawing/2014/chart" uri="{C3380CC4-5D6E-409C-BE32-E72D297353CC}">
              <c16:uniqueId val="{00000004-80D1-4D90-A44C-027F15176EF8}"/>
            </c:ext>
          </c:extLst>
        </c:ser>
        <c:ser>
          <c:idx val="5"/>
          <c:order val="5"/>
          <c:tx>
            <c:strRef>
              <c:f>'Data exploration'!$AN$2:$AN$3</c:f>
              <c:strCache>
                <c:ptCount val="1"/>
                <c:pt idx="0">
                  <c:v>Oman</c:v>
                </c:pt>
              </c:strCache>
            </c:strRef>
          </c:tx>
          <c:spPr>
            <a:solidFill>
              <a:srgbClr val="00FF00"/>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exploration'!$AN$4:$AN$16</c:f>
              <c:numCache>
                <c:formatCode>_(* #,##0_);_(* \(#,##0\);_(* "-"??_);_(@_)</c:formatCode>
                <c:ptCount val="12"/>
                <c:pt idx="0">
                  <c:v>551.51250000000005</c:v>
                </c:pt>
                <c:pt idx="1">
                  <c:v>4987.3590000000004</c:v>
                </c:pt>
                <c:pt idx="2">
                  <c:v>729.99299999999982</c:v>
                </c:pt>
                <c:pt idx="3">
                  <c:v>2080.4324999999999</c:v>
                </c:pt>
                <c:pt idx="4">
                  <c:v>7281.1331250000003</c:v>
                </c:pt>
                <c:pt idx="5">
                  <c:v>206.33249999999998</c:v>
                </c:pt>
                <c:pt idx="6">
                  <c:v>164.03</c:v>
                </c:pt>
                <c:pt idx="8">
                  <c:v>5823.8062499999996</c:v>
                </c:pt>
                <c:pt idx="9">
                  <c:v>950.46749999999997</c:v>
                </c:pt>
                <c:pt idx="10">
                  <c:v>2601.4049999999997</c:v>
                </c:pt>
              </c:numCache>
            </c:numRef>
          </c:val>
          <c:extLst>
            <c:ext xmlns:c16="http://schemas.microsoft.com/office/drawing/2014/chart" uri="{C3380CC4-5D6E-409C-BE32-E72D297353CC}">
              <c16:uniqueId val="{00000005-80D1-4D90-A44C-027F15176EF8}"/>
            </c:ext>
          </c:extLst>
        </c:ser>
        <c:ser>
          <c:idx val="6"/>
          <c:order val="6"/>
          <c:tx>
            <c:strRef>
              <c:f>'Data exploration'!$AO$2:$AO$3</c:f>
              <c:strCache>
                <c:ptCount val="1"/>
                <c:pt idx="0">
                  <c:v>Saudi Arabia</c:v>
                </c:pt>
              </c:strCache>
            </c:strRef>
          </c:tx>
          <c:spPr>
            <a:solidFill>
              <a:srgbClr val="FF0000"/>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exploration'!$AO$4:$AO$16</c:f>
              <c:numCache>
                <c:formatCode>_(* #,##0_);_(* \(#,##0\);_(* "-"??_);_(@_)</c:formatCode>
                <c:ptCount val="12"/>
                <c:pt idx="0">
                  <c:v>3305.3199999999997</c:v>
                </c:pt>
                <c:pt idx="1">
                  <c:v>4658.8274999999994</c:v>
                </c:pt>
                <c:pt idx="2">
                  <c:v>1286.1400000000001</c:v>
                </c:pt>
                <c:pt idx="3">
                  <c:v>5746.21</c:v>
                </c:pt>
                <c:pt idx="4">
                  <c:v>5399.8725000000004</c:v>
                </c:pt>
                <c:pt idx="5">
                  <c:v>356.80249999999995</c:v>
                </c:pt>
                <c:pt idx="6">
                  <c:v>200.92499999999998</c:v>
                </c:pt>
                <c:pt idx="7">
                  <c:v>628.31999999999994</c:v>
                </c:pt>
                <c:pt idx="8">
                  <c:v>9608.2549999999992</c:v>
                </c:pt>
                <c:pt idx="9">
                  <c:v>3239.6066666666666</c:v>
                </c:pt>
                <c:pt idx="10">
                  <c:v>1903.7774999999999</c:v>
                </c:pt>
                <c:pt idx="11">
                  <c:v>10029.678</c:v>
                </c:pt>
              </c:numCache>
            </c:numRef>
          </c:val>
          <c:extLst>
            <c:ext xmlns:c16="http://schemas.microsoft.com/office/drawing/2014/chart" uri="{C3380CC4-5D6E-409C-BE32-E72D297353CC}">
              <c16:uniqueId val="{00000006-80D1-4D90-A44C-027F15176EF8}"/>
            </c:ext>
          </c:extLst>
        </c:ser>
        <c:ser>
          <c:idx val="7"/>
          <c:order val="7"/>
          <c:tx>
            <c:strRef>
              <c:f>'Data exploration'!$AP$2:$AP$3</c:f>
              <c:strCache>
                <c:ptCount val="1"/>
                <c:pt idx="0">
                  <c:v>Syria</c:v>
                </c:pt>
              </c:strCache>
            </c:strRef>
          </c:tx>
          <c:spPr>
            <a:solidFill>
              <a:srgbClr val="FF9900"/>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exploration'!$AP$4:$AP$16</c:f>
              <c:numCache>
                <c:formatCode>_(* #,##0_);_(* \(#,##0\);_(* "-"??_);_(@_)</c:formatCode>
                <c:ptCount val="12"/>
                <c:pt idx="0">
                  <c:v>3677.6463157894727</c:v>
                </c:pt>
                <c:pt idx="1">
                  <c:v>4976.6279347826076</c:v>
                </c:pt>
                <c:pt idx="2">
                  <c:v>777.61799999999994</c:v>
                </c:pt>
                <c:pt idx="3">
                  <c:v>5246.2374999999993</c:v>
                </c:pt>
                <c:pt idx="4">
                  <c:v>8291.5468421052628</c:v>
                </c:pt>
                <c:pt idx="5">
                  <c:v>225.91615384615383</c:v>
                </c:pt>
                <c:pt idx="6">
                  <c:v>221.14071428571427</c:v>
                </c:pt>
                <c:pt idx="7">
                  <c:v>943.62000000000012</c:v>
                </c:pt>
                <c:pt idx="8">
                  <c:v>4561.3823076923081</c:v>
                </c:pt>
                <c:pt idx="9">
                  <c:v>5278.0378124999988</c:v>
                </c:pt>
                <c:pt idx="10">
                  <c:v>2206.2599999999998</c:v>
                </c:pt>
                <c:pt idx="11">
                  <c:v>7867.0349999999999</c:v>
                </c:pt>
              </c:numCache>
            </c:numRef>
          </c:val>
          <c:extLst>
            <c:ext xmlns:c16="http://schemas.microsoft.com/office/drawing/2014/chart" uri="{C3380CC4-5D6E-409C-BE32-E72D297353CC}">
              <c16:uniqueId val="{00000007-80D1-4D90-A44C-027F15176EF8}"/>
            </c:ext>
          </c:extLst>
        </c:ser>
        <c:ser>
          <c:idx val="8"/>
          <c:order val="8"/>
          <c:tx>
            <c:strRef>
              <c:f>'Data exploration'!$AQ$2:$AQ$3</c:f>
              <c:strCache>
                <c:ptCount val="1"/>
                <c:pt idx="0">
                  <c:v>United Arab Emirates</c:v>
                </c:pt>
              </c:strCache>
            </c:strRef>
          </c:tx>
          <c:spPr>
            <a:solidFill>
              <a:srgbClr val="FFFF00"/>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exploration'!$AQ$4:$AQ$16</c:f>
              <c:numCache>
                <c:formatCode>_(* #,##0_);_(* \(#,##0\);_(* "-"??_);_(@_)</c:formatCode>
                <c:ptCount val="12"/>
                <c:pt idx="0">
                  <c:v>1645.605</c:v>
                </c:pt>
                <c:pt idx="1">
                  <c:v>3870.2078571428565</c:v>
                </c:pt>
                <c:pt idx="2">
                  <c:v>745.83249999999998</c:v>
                </c:pt>
                <c:pt idx="3">
                  <c:v>6281.7825000000003</c:v>
                </c:pt>
                <c:pt idx="4">
                  <c:v>7612.9961538461539</c:v>
                </c:pt>
                <c:pt idx="5">
                  <c:v>188.31833333333333</c:v>
                </c:pt>
                <c:pt idx="6">
                  <c:v>172.95</c:v>
                </c:pt>
                <c:pt idx="7">
                  <c:v>641.34899999999993</c:v>
                </c:pt>
                <c:pt idx="8">
                  <c:v>6961.6016666666665</c:v>
                </c:pt>
                <c:pt idx="9">
                  <c:v>4306.8119999999999</c:v>
                </c:pt>
                <c:pt idx="10">
                  <c:v>2353.8200000000002</c:v>
                </c:pt>
                <c:pt idx="11">
                  <c:v>7563.4749999999995</c:v>
                </c:pt>
              </c:numCache>
            </c:numRef>
          </c:val>
          <c:extLst>
            <c:ext xmlns:c16="http://schemas.microsoft.com/office/drawing/2014/chart" uri="{C3380CC4-5D6E-409C-BE32-E72D297353CC}">
              <c16:uniqueId val="{00000008-80D1-4D90-A44C-027F15176EF8}"/>
            </c:ext>
          </c:extLst>
        </c:ser>
        <c:dLbls>
          <c:showLegendKey val="0"/>
          <c:showVal val="0"/>
          <c:showCatName val="0"/>
          <c:showSerName val="0"/>
          <c:showPercent val="0"/>
          <c:showBubbleSize val="0"/>
        </c:dLbls>
        <c:gapWidth val="182"/>
        <c:axId val="1855066048"/>
        <c:axId val="1855058128"/>
      </c:barChart>
      <c:catAx>
        <c:axId val="185506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5058128"/>
        <c:crosses val="autoZero"/>
        <c:auto val="1"/>
        <c:lblAlgn val="ctr"/>
        <c:lblOffset val="100"/>
        <c:noMultiLvlLbl val="0"/>
      </c:catAx>
      <c:valAx>
        <c:axId val="1855058128"/>
        <c:scaling>
          <c:orientation val="minMax"/>
        </c:scaling>
        <c:delete val="0"/>
        <c:axPos val="l"/>
        <c:majorGridlines>
          <c:spPr>
            <a:ln w="9525" cap="flat" cmpd="sng" algn="ctr">
              <a:solidFill>
                <a:schemeClr val="bg2">
                  <a:lumMod val="2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5066048"/>
        <c:crosses val="autoZero"/>
        <c:crossBetween val="between"/>
      </c:valAx>
      <c:spPr>
        <a:noFill/>
        <a:ln>
          <a:noFill/>
        </a:ln>
        <a:effectLst/>
      </c:spPr>
    </c:plotArea>
    <c:legend>
      <c:legendPos val="r"/>
      <c:layout>
        <c:manualLayout>
          <c:xMode val="edge"/>
          <c:yMode val="edge"/>
          <c:x val="0.82622266581140447"/>
          <c:y val="7.6701891272625944E-2"/>
          <c:w val="0.17171433321556376"/>
          <c:h val="0.82894650363826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exploration!Exporting countries profit share</c:name>
    <c:fmtId val="5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rPr>
              <a:t>Exporting countries profit share</a:t>
            </a:r>
          </a:p>
        </c:rich>
      </c:tx>
      <c:layout>
        <c:manualLayout>
          <c:xMode val="edge"/>
          <c:yMode val="edge"/>
          <c:x val="0.19329385953953754"/>
          <c:y val="2.94115822421463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rgbClr val="FFFF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FFFF00"/>
          </a:solidFill>
          <a:ln w="19050">
            <a:noFill/>
          </a:ln>
          <a:effectLst/>
        </c:spPr>
      </c:pivotFmt>
      <c:pivotFmt>
        <c:idx val="42"/>
        <c:spPr>
          <a:solidFill>
            <a:srgbClr val="FFFF00"/>
          </a:solidFill>
          <a:ln w="19050">
            <a:noFill/>
          </a:ln>
          <a:effectLst/>
        </c:spPr>
      </c:pivotFmt>
      <c:pivotFmt>
        <c:idx val="43"/>
        <c:spPr>
          <a:solidFill>
            <a:srgbClr val="FFFF00"/>
          </a:solidFill>
          <a:ln w="19050">
            <a:noFill/>
          </a:ln>
          <a:effectLst/>
        </c:spPr>
      </c:pivotFmt>
      <c:pivotFmt>
        <c:idx val="44"/>
        <c:spPr>
          <a:solidFill>
            <a:srgbClr val="FFFF00"/>
          </a:solidFill>
          <a:ln w="19050">
            <a:noFill/>
          </a:ln>
          <a:effectLst/>
        </c:spPr>
      </c:pivotFmt>
      <c:pivotFmt>
        <c:idx val="45"/>
        <c:spPr>
          <a:solidFill>
            <a:srgbClr val="FFFF00"/>
          </a:solidFill>
          <a:ln w="19050">
            <a:noFill/>
          </a:ln>
          <a:effectLst/>
        </c:spPr>
      </c:pivotFmt>
      <c:pivotFmt>
        <c:idx val="46"/>
        <c:spPr>
          <a:solidFill>
            <a:srgbClr val="FFFF00"/>
          </a:solidFill>
          <a:ln w="19050">
            <a:noFill/>
          </a:ln>
          <a:effectLst/>
        </c:spPr>
      </c:pivotFmt>
      <c:pivotFmt>
        <c:idx val="47"/>
        <c:spPr>
          <a:solidFill>
            <a:srgbClr val="FFFF00"/>
          </a:solidFill>
          <a:ln w="19050">
            <a:noFill/>
          </a:ln>
          <a:effectLst/>
        </c:spPr>
      </c:pivotFmt>
      <c:pivotFmt>
        <c:idx val="48"/>
        <c:spPr>
          <a:solidFill>
            <a:srgbClr val="FFFF00"/>
          </a:solidFill>
          <a:ln w="19050">
            <a:noFill/>
          </a:ln>
          <a:effectLst/>
        </c:spPr>
      </c:pivotFmt>
      <c:pivotFmt>
        <c:idx val="49"/>
        <c:spPr>
          <a:solidFill>
            <a:srgbClr val="FFFF00"/>
          </a:solidFill>
          <a:ln w="19050">
            <a:noFill/>
          </a:ln>
          <a:effectLst/>
        </c:spPr>
      </c:pivotFmt>
      <c:pivotFmt>
        <c:idx val="50"/>
        <c:spPr>
          <a:solidFill>
            <a:srgbClr val="FFFF00"/>
          </a:solidFill>
          <a:ln w="19050">
            <a:noFill/>
          </a:ln>
          <a:effectLst/>
        </c:spPr>
      </c:pivotFmt>
      <c:pivotFmt>
        <c:idx val="51"/>
        <c:spPr>
          <a:solidFill>
            <a:srgbClr val="FFFF00"/>
          </a:solidFill>
          <a:ln w="19050">
            <a:noFill/>
          </a:ln>
          <a:effectLst/>
        </c:spPr>
      </c:pivotFmt>
      <c:pivotFmt>
        <c:idx val="52"/>
        <c:spPr>
          <a:solidFill>
            <a:srgbClr val="FFFF00"/>
          </a:solidFill>
          <a:ln w="19050">
            <a:noFill/>
          </a:ln>
          <a:effectLst/>
        </c:spPr>
      </c:pivotFmt>
    </c:pivotFmts>
    <c:plotArea>
      <c:layout>
        <c:manualLayout>
          <c:layoutTarget val="inner"/>
          <c:xMode val="edge"/>
          <c:yMode val="edge"/>
          <c:x val="3.9364502836904347E-2"/>
          <c:y val="0.19696078431372549"/>
          <c:w val="0.90919368368577491"/>
          <c:h val="0.52564387888100494"/>
        </c:manualLayout>
      </c:layout>
      <c:barChart>
        <c:barDir val="col"/>
        <c:grouping val="clustered"/>
        <c:varyColors val="0"/>
        <c:ser>
          <c:idx val="0"/>
          <c:order val="0"/>
          <c:tx>
            <c:strRef>
              <c:f>'Data exploration'!$BR$2</c:f>
              <c:strCache>
                <c:ptCount val="1"/>
                <c:pt idx="0">
                  <c:v>Total</c:v>
                </c:pt>
              </c:strCache>
            </c:strRef>
          </c:tx>
          <c:spPr>
            <a:solidFill>
              <a:srgbClr val="FFFF00"/>
            </a:solidFill>
            <a:ln w="19050">
              <a:noFill/>
            </a:ln>
            <a:effectLst/>
          </c:spPr>
          <c:invertIfNegative val="0"/>
          <c:dPt>
            <c:idx val="0"/>
            <c:invertIfNegative val="0"/>
            <c:bubble3D val="0"/>
            <c:spPr>
              <a:solidFill>
                <a:srgbClr val="FFFF00"/>
              </a:solidFill>
              <a:ln w="19050">
                <a:noFill/>
              </a:ln>
              <a:effectLst/>
            </c:spPr>
            <c:extLst>
              <c:ext xmlns:c16="http://schemas.microsoft.com/office/drawing/2014/chart" uri="{C3380CC4-5D6E-409C-BE32-E72D297353CC}">
                <c16:uniqueId val="{00000001-86E1-4845-AABD-D579629738D6}"/>
              </c:ext>
            </c:extLst>
          </c:dPt>
          <c:dPt>
            <c:idx val="1"/>
            <c:invertIfNegative val="0"/>
            <c:bubble3D val="0"/>
            <c:spPr>
              <a:solidFill>
                <a:srgbClr val="FFFF00"/>
              </a:solidFill>
              <a:ln w="19050">
                <a:noFill/>
              </a:ln>
              <a:effectLst/>
            </c:spPr>
            <c:extLst>
              <c:ext xmlns:c16="http://schemas.microsoft.com/office/drawing/2014/chart" uri="{C3380CC4-5D6E-409C-BE32-E72D297353CC}">
                <c16:uniqueId val="{00000003-86E1-4845-AABD-D579629738D6}"/>
              </c:ext>
            </c:extLst>
          </c:dPt>
          <c:dPt>
            <c:idx val="2"/>
            <c:invertIfNegative val="0"/>
            <c:bubble3D val="0"/>
            <c:spPr>
              <a:solidFill>
                <a:srgbClr val="FFFF00"/>
              </a:solidFill>
              <a:ln w="19050">
                <a:noFill/>
              </a:ln>
              <a:effectLst/>
            </c:spPr>
            <c:extLst>
              <c:ext xmlns:c16="http://schemas.microsoft.com/office/drawing/2014/chart" uri="{C3380CC4-5D6E-409C-BE32-E72D297353CC}">
                <c16:uniqueId val="{00000005-86E1-4845-AABD-D579629738D6}"/>
              </c:ext>
            </c:extLst>
          </c:dPt>
          <c:dPt>
            <c:idx val="3"/>
            <c:invertIfNegative val="0"/>
            <c:bubble3D val="0"/>
            <c:spPr>
              <a:solidFill>
                <a:srgbClr val="FFFF00"/>
              </a:solidFill>
              <a:ln w="19050">
                <a:noFill/>
              </a:ln>
              <a:effectLst/>
            </c:spPr>
            <c:extLst>
              <c:ext xmlns:c16="http://schemas.microsoft.com/office/drawing/2014/chart" uri="{C3380CC4-5D6E-409C-BE32-E72D297353CC}">
                <c16:uniqueId val="{00000007-86E1-4845-AABD-D579629738D6}"/>
              </c:ext>
            </c:extLst>
          </c:dPt>
          <c:dPt>
            <c:idx val="4"/>
            <c:invertIfNegative val="0"/>
            <c:bubble3D val="0"/>
            <c:spPr>
              <a:solidFill>
                <a:srgbClr val="FFFF00"/>
              </a:solidFill>
              <a:ln w="19050">
                <a:noFill/>
              </a:ln>
              <a:effectLst/>
            </c:spPr>
            <c:extLst>
              <c:ext xmlns:c16="http://schemas.microsoft.com/office/drawing/2014/chart" uri="{C3380CC4-5D6E-409C-BE32-E72D297353CC}">
                <c16:uniqueId val="{00000009-86E1-4845-AABD-D579629738D6}"/>
              </c:ext>
            </c:extLst>
          </c:dPt>
          <c:dPt>
            <c:idx val="5"/>
            <c:invertIfNegative val="0"/>
            <c:bubble3D val="0"/>
            <c:spPr>
              <a:solidFill>
                <a:srgbClr val="FFFF00"/>
              </a:solidFill>
              <a:ln w="19050">
                <a:noFill/>
              </a:ln>
              <a:effectLst/>
            </c:spPr>
            <c:extLst>
              <c:ext xmlns:c16="http://schemas.microsoft.com/office/drawing/2014/chart" uri="{C3380CC4-5D6E-409C-BE32-E72D297353CC}">
                <c16:uniqueId val="{0000000B-86E1-4845-AABD-D579629738D6}"/>
              </c:ext>
            </c:extLst>
          </c:dPt>
          <c:dPt>
            <c:idx val="6"/>
            <c:invertIfNegative val="0"/>
            <c:bubble3D val="0"/>
            <c:spPr>
              <a:solidFill>
                <a:srgbClr val="FFFF00"/>
              </a:solidFill>
              <a:ln w="19050">
                <a:noFill/>
              </a:ln>
              <a:effectLst/>
            </c:spPr>
            <c:extLst>
              <c:ext xmlns:c16="http://schemas.microsoft.com/office/drawing/2014/chart" uri="{C3380CC4-5D6E-409C-BE32-E72D297353CC}">
                <c16:uniqueId val="{0000000D-86E1-4845-AABD-D579629738D6}"/>
              </c:ext>
            </c:extLst>
          </c:dPt>
          <c:dPt>
            <c:idx val="7"/>
            <c:invertIfNegative val="0"/>
            <c:bubble3D val="0"/>
            <c:spPr>
              <a:solidFill>
                <a:srgbClr val="FFFF00"/>
              </a:solidFill>
              <a:ln w="19050">
                <a:noFill/>
              </a:ln>
              <a:effectLst/>
            </c:spPr>
            <c:extLst>
              <c:ext xmlns:c16="http://schemas.microsoft.com/office/drawing/2014/chart" uri="{C3380CC4-5D6E-409C-BE32-E72D297353CC}">
                <c16:uniqueId val="{0000000F-86E1-4845-AABD-D579629738D6}"/>
              </c:ext>
            </c:extLst>
          </c:dPt>
          <c:dPt>
            <c:idx val="8"/>
            <c:invertIfNegative val="0"/>
            <c:bubble3D val="0"/>
            <c:spPr>
              <a:solidFill>
                <a:srgbClr val="FFFF00"/>
              </a:solidFill>
              <a:ln w="19050">
                <a:noFill/>
              </a:ln>
              <a:effectLst/>
            </c:spPr>
            <c:extLst>
              <c:ext xmlns:c16="http://schemas.microsoft.com/office/drawing/2014/chart" uri="{C3380CC4-5D6E-409C-BE32-E72D297353CC}">
                <c16:uniqueId val="{00000011-86E1-4845-AABD-D579629738D6}"/>
              </c:ext>
            </c:extLst>
          </c:dPt>
          <c:dPt>
            <c:idx val="9"/>
            <c:invertIfNegative val="0"/>
            <c:bubble3D val="0"/>
            <c:spPr>
              <a:solidFill>
                <a:srgbClr val="FFFF00"/>
              </a:solidFill>
              <a:ln w="19050">
                <a:noFill/>
              </a:ln>
              <a:effectLst/>
            </c:spPr>
            <c:extLst>
              <c:ext xmlns:c16="http://schemas.microsoft.com/office/drawing/2014/chart" uri="{C3380CC4-5D6E-409C-BE32-E72D297353CC}">
                <c16:uniqueId val="{00000013-86E1-4845-AABD-D579629738D6}"/>
              </c:ext>
            </c:extLst>
          </c:dPt>
          <c:dPt>
            <c:idx val="10"/>
            <c:invertIfNegative val="0"/>
            <c:bubble3D val="0"/>
            <c:spPr>
              <a:solidFill>
                <a:srgbClr val="FFFF00"/>
              </a:solidFill>
              <a:ln w="19050">
                <a:noFill/>
              </a:ln>
              <a:effectLst/>
            </c:spPr>
            <c:extLst>
              <c:ext xmlns:c16="http://schemas.microsoft.com/office/drawing/2014/chart" uri="{C3380CC4-5D6E-409C-BE32-E72D297353CC}">
                <c16:uniqueId val="{00000015-86E1-4845-AABD-D579629738D6}"/>
              </c:ext>
            </c:extLst>
          </c:dPt>
          <c:dPt>
            <c:idx val="11"/>
            <c:invertIfNegative val="0"/>
            <c:bubble3D val="0"/>
            <c:spPr>
              <a:solidFill>
                <a:srgbClr val="FFFF00"/>
              </a:solidFill>
              <a:ln w="19050">
                <a:noFill/>
              </a:ln>
              <a:effectLst/>
            </c:spPr>
            <c:extLst>
              <c:ext xmlns:c16="http://schemas.microsoft.com/office/drawing/2014/chart" uri="{C3380CC4-5D6E-409C-BE32-E72D297353CC}">
                <c16:uniqueId val="{00000017-86E1-4845-AABD-D579629738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exploration'!$BQ$3:$BQ$15</c:f>
              <c:strCache>
                <c:ptCount val="12"/>
                <c:pt idx="0">
                  <c:v>Japan</c:v>
                </c:pt>
                <c:pt idx="1">
                  <c:v>India</c:v>
                </c:pt>
                <c:pt idx="2">
                  <c:v>Spain</c:v>
                </c:pt>
                <c:pt idx="3">
                  <c:v>France</c:v>
                </c:pt>
                <c:pt idx="4">
                  <c:v>Turkey</c:v>
                </c:pt>
                <c:pt idx="5">
                  <c:v>Britain</c:v>
                </c:pt>
                <c:pt idx="6">
                  <c:v>USA</c:v>
                </c:pt>
                <c:pt idx="7">
                  <c:v>Sweden</c:v>
                </c:pt>
                <c:pt idx="8">
                  <c:v>Germany</c:v>
                </c:pt>
                <c:pt idx="9">
                  <c:v>Switzerland</c:v>
                </c:pt>
                <c:pt idx="10">
                  <c:v>Greece</c:v>
                </c:pt>
                <c:pt idx="11">
                  <c:v>China</c:v>
                </c:pt>
              </c:strCache>
            </c:strRef>
          </c:cat>
          <c:val>
            <c:numRef>
              <c:f>'Data exploration'!$BR$3:$BR$15</c:f>
              <c:numCache>
                <c:formatCode>0.00%</c:formatCode>
                <c:ptCount val="12"/>
                <c:pt idx="0">
                  <c:v>2.0611895543538091E-3</c:v>
                </c:pt>
                <c:pt idx="1">
                  <c:v>3.8772772591065493E-3</c:v>
                </c:pt>
                <c:pt idx="2">
                  <c:v>6.0253870423471988E-3</c:v>
                </c:pt>
                <c:pt idx="3">
                  <c:v>2.59243837570017E-2</c:v>
                </c:pt>
                <c:pt idx="4">
                  <c:v>3.1421805197896419E-2</c:v>
                </c:pt>
                <c:pt idx="5">
                  <c:v>5.8071005294677541E-2</c:v>
                </c:pt>
                <c:pt idx="6">
                  <c:v>7.2914848057565498E-2</c:v>
                </c:pt>
                <c:pt idx="7">
                  <c:v>9.2896292654300064E-2</c:v>
                </c:pt>
                <c:pt idx="8">
                  <c:v>0.12128645777548103</c:v>
                </c:pt>
                <c:pt idx="9">
                  <c:v>0.13687437083724274</c:v>
                </c:pt>
                <c:pt idx="10">
                  <c:v>0.19857351030935724</c:v>
                </c:pt>
                <c:pt idx="11">
                  <c:v>0.25007347226067012</c:v>
                </c:pt>
              </c:numCache>
            </c:numRef>
          </c:val>
          <c:extLst>
            <c:ext xmlns:c16="http://schemas.microsoft.com/office/drawing/2014/chart" uri="{C3380CC4-5D6E-409C-BE32-E72D297353CC}">
              <c16:uniqueId val="{00000018-86E1-4845-AABD-D579629738D6}"/>
            </c:ext>
          </c:extLst>
        </c:ser>
        <c:dLbls>
          <c:dLblPos val="outEnd"/>
          <c:showLegendKey val="0"/>
          <c:showVal val="1"/>
          <c:showCatName val="0"/>
          <c:showSerName val="0"/>
          <c:showPercent val="0"/>
          <c:showBubbleSize val="0"/>
        </c:dLbls>
        <c:gapWidth val="100"/>
        <c:axId val="671442024"/>
        <c:axId val="671446704"/>
      </c:barChart>
      <c:valAx>
        <c:axId val="671446704"/>
        <c:scaling>
          <c:orientation val="minMax"/>
        </c:scaling>
        <c:delete val="1"/>
        <c:axPos val="l"/>
        <c:numFmt formatCode="0.00%" sourceLinked="1"/>
        <c:majorTickMark val="out"/>
        <c:minorTickMark val="none"/>
        <c:tickLblPos val="nextTo"/>
        <c:crossAx val="671442024"/>
        <c:crosses val="autoZero"/>
        <c:crossBetween val="between"/>
      </c:valAx>
      <c:catAx>
        <c:axId val="671442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14467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exploration!Importing countries profit share</c:name>
    <c:fmtId val="5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Importing</a:t>
            </a:r>
            <a:r>
              <a:rPr lang="en-US" baseline="0">
                <a:solidFill>
                  <a:schemeClr val="bg1"/>
                </a:solidFill>
              </a:rPr>
              <a:t> countries profit share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rgbClr val="FFFF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FF00"/>
          </a:solidFill>
          <a:ln w="19050">
            <a:noFill/>
          </a:ln>
          <a:effectLst/>
        </c:spPr>
      </c:pivotFmt>
      <c:pivotFmt>
        <c:idx val="33"/>
        <c:spPr>
          <a:solidFill>
            <a:srgbClr val="FFFF00"/>
          </a:solidFill>
          <a:ln w="19050">
            <a:noFill/>
          </a:ln>
          <a:effectLst/>
        </c:spPr>
      </c:pivotFmt>
      <c:pivotFmt>
        <c:idx val="34"/>
        <c:spPr>
          <a:solidFill>
            <a:srgbClr val="FFFF00"/>
          </a:solidFill>
          <a:ln w="19050">
            <a:noFill/>
          </a:ln>
          <a:effectLst/>
        </c:spPr>
      </c:pivotFmt>
      <c:pivotFmt>
        <c:idx val="35"/>
        <c:spPr>
          <a:solidFill>
            <a:srgbClr val="FFFF00"/>
          </a:solidFill>
          <a:ln w="19050">
            <a:noFill/>
          </a:ln>
          <a:effectLst/>
        </c:spPr>
      </c:pivotFmt>
      <c:pivotFmt>
        <c:idx val="36"/>
        <c:spPr>
          <a:solidFill>
            <a:srgbClr val="FFFF00"/>
          </a:solidFill>
          <a:ln w="19050">
            <a:noFill/>
          </a:ln>
          <a:effectLst/>
        </c:spPr>
      </c:pivotFmt>
      <c:pivotFmt>
        <c:idx val="37"/>
        <c:spPr>
          <a:solidFill>
            <a:srgbClr val="FFFF00"/>
          </a:solidFill>
          <a:ln w="19050">
            <a:noFill/>
          </a:ln>
          <a:effectLst/>
        </c:spPr>
      </c:pivotFmt>
      <c:pivotFmt>
        <c:idx val="38"/>
        <c:spPr>
          <a:solidFill>
            <a:srgbClr val="FFFF00"/>
          </a:solidFill>
          <a:ln w="19050">
            <a:noFill/>
          </a:ln>
          <a:effectLst/>
        </c:spPr>
      </c:pivotFmt>
      <c:pivotFmt>
        <c:idx val="39"/>
        <c:spPr>
          <a:solidFill>
            <a:srgbClr val="FFFF00"/>
          </a:solidFill>
          <a:ln w="19050">
            <a:noFill/>
          </a:ln>
          <a:effectLst/>
        </c:spPr>
      </c:pivotFmt>
      <c:pivotFmt>
        <c:idx val="40"/>
        <c:spPr>
          <a:solidFill>
            <a:srgbClr val="FFFF00"/>
          </a:solidFill>
          <a:ln w="19050">
            <a:noFill/>
          </a:ln>
          <a:effectLst/>
        </c:spPr>
        <c:dLbl>
          <c:idx val="0"/>
          <c:layout>
            <c:manualLayout>
              <c:x val="-1.1161720512588703E-16"/>
              <c:y val="-7.4766355140186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22924032543652"/>
          <c:y val="0.16955832674025798"/>
          <c:w val="0.7037707596745636"/>
          <c:h val="0.76881739064913535"/>
        </c:manualLayout>
      </c:layout>
      <c:barChart>
        <c:barDir val="bar"/>
        <c:grouping val="clustered"/>
        <c:varyColors val="0"/>
        <c:ser>
          <c:idx val="0"/>
          <c:order val="0"/>
          <c:tx>
            <c:strRef>
              <c:f>'Data exploration'!$BL$2</c:f>
              <c:strCache>
                <c:ptCount val="1"/>
                <c:pt idx="0">
                  <c:v>Total</c:v>
                </c:pt>
              </c:strCache>
            </c:strRef>
          </c:tx>
          <c:spPr>
            <a:solidFill>
              <a:srgbClr val="FFFF00"/>
            </a:solidFill>
            <a:ln w="19050">
              <a:noFill/>
            </a:ln>
            <a:effectLst/>
          </c:spPr>
          <c:invertIfNegative val="0"/>
          <c:dPt>
            <c:idx val="0"/>
            <c:invertIfNegative val="0"/>
            <c:bubble3D val="0"/>
            <c:spPr>
              <a:solidFill>
                <a:srgbClr val="FFFF00"/>
              </a:solidFill>
              <a:ln w="19050">
                <a:noFill/>
              </a:ln>
              <a:effectLst/>
            </c:spPr>
            <c:extLst>
              <c:ext xmlns:c16="http://schemas.microsoft.com/office/drawing/2014/chart" uri="{C3380CC4-5D6E-409C-BE32-E72D297353CC}">
                <c16:uniqueId val="{00000001-F8F1-4C87-8F4F-2DED5E0B46C1}"/>
              </c:ext>
            </c:extLst>
          </c:dPt>
          <c:dPt>
            <c:idx val="1"/>
            <c:invertIfNegative val="0"/>
            <c:bubble3D val="0"/>
            <c:spPr>
              <a:solidFill>
                <a:srgbClr val="FFFF00"/>
              </a:solidFill>
              <a:ln w="19050">
                <a:noFill/>
              </a:ln>
              <a:effectLst/>
            </c:spPr>
            <c:extLst>
              <c:ext xmlns:c16="http://schemas.microsoft.com/office/drawing/2014/chart" uri="{C3380CC4-5D6E-409C-BE32-E72D297353CC}">
                <c16:uniqueId val="{00000003-F8F1-4C87-8F4F-2DED5E0B46C1}"/>
              </c:ext>
            </c:extLst>
          </c:dPt>
          <c:dPt>
            <c:idx val="2"/>
            <c:invertIfNegative val="0"/>
            <c:bubble3D val="0"/>
            <c:spPr>
              <a:solidFill>
                <a:srgbClr val="FFFF00"/>
              </a:solidFill>
              <a:ln w="19050">
                <a:noFill/>
              </a:ln>
              <a:effectLst/>
            </c:spPr>
            <c:extLst>
              <c:ext xmlns:c16="http://schemas.microsoft.com/office/drawing/2014/chart" uri="{C3380CC4-5D6E-409C-BE32-E72D297353CC}">
                <c16:uniqueId val="{00000005-F8F1-4C87-8F4F-2DED5E0B46C1}"/>
              </c:ext>
            </c:extLst>
          </c:dPt>
          <c:dPt>
            <c:idx val="3"/>
            <c:invertIfNegative val="0"/>
            <c:bubble3D val="0"/>
            <c:spPr>
              <a:solidFill>
                <a:srgbClr val="FFFF00"/>
              </a:solidFill>
              <a:ln w="19050">
                <a:noFill/>
              </a:ln>
              <a:effectLst/>
            </c:spPr>
            <c:extLst>
              <c:ext xmlns:c16="http://schemas.microsoft.com/office/drawing/2014/chart" uri="{C3380CC4-5D6E-409C-BE32-E72D297353CC}">
                <c16:uniqueId val="{00000007-F8F1-4C87-8F4F-2DED5E0B46C1}"/>
              </c:ext>
            </c:extLst>
          </c:dPt>
          <c:dPt>
            <c:idx val="4"/>
            <c:invertIfNegative val="0"/>
            <c:bubble3D val="0"/>
            <c:spPr>
              <a:solidFill>
                <a:srgbClr val="FFFF00"/>
              </a:solidFill>
              <a:ln w="19050">
                <a:noFill/>
              </a:ln>
              <a:effectLst/>
            </c:spPr>
            <c:extLst>
              <c:ext xmlns:c16="http://schemas.microsoft.com/office/drawing/2014/chart" uri="{C3380CC4-5D6E-409C-BE32-E72D297353CC}">
                <c16:uniqueId val="{00000009-F8F1-4C87-8F4F-2DED5E0B46C1}"/>
              </c:ext>
            </c:extLst>
          </c:dPt>
          <c:dPt>
            <c:idx val="5"/>
            <c:invertIfNegative val="0"/>
            <c:bubble3D val="0"/>
            <c:spPr>
              <a:solidFill>
                <a:srgbClr val="FFFF00"/>
              </a:solidFill>
              <a:ln w="19050">
                <a:noFill/>
              </a:ln>
              <a:effectLst/>
            </c:spPr>
            <c:extLst>
              <c:ext xmlns:c16="http://schemas.microsoft.com/office/drawing/2014/chart" uri="{C3380CC4-5D6E-409C-BE32-E72D297353CC}">
                <c16:uniqueId val="{0000000B-F8F1-4C87-8F4F-2DED5E0B46C1}"/>
              </c:ext>
            </c:extLst>
          </c:dPt>
          <c:dPt>
            <c:idx val="6"/>
            <c:invertIfNegative val="0"/>
            <c:bubble3D val="0"/>
            <c:spPr>
              <a:solidFill>
                <a:srgbClr val="FFFF00"/>
              </a:solidFill>
              <a:ln w="19050">
                <a:noFill/>
              </a:ln>
              <a:effectLst/>
            </c:spPr>
            <c:extLst>
              <c:ext xmlns:c16="http://schemas.microsoft.com/office/drawing/2014/chart" uri="{C3380CC4-5D6E-409C-BE32-E72D297353CC}">
                <c16:uniqueId val="{0000000D-F8F1-4C87-8F4F-2DED5E0B46C1}"/>
              </c:ext>
            </c:extLst>
          </c:dPt>
          <c:dPt>
            <c:idx val="7"/>
            <c:invertIfNegative val="0"/>
            <c:bubble3D val="0"/>
            <c:spPr>
              <a:solidFill>
                <a:srgbClr val="FFFF00"/>
              </a:solidFill>
              <a:ln w="19050">
                <a:noFill/>
              </a:ln>
              <a:effectLst/>
            </c:spPr>
            <c:extLst>
              <c:ext xmlns:c16="http://schemas.microsoft.com/office/drawing/2014/chart" uri="{C3380CC4-5D6E-409C-BE32-E72D297353CC}">
                <c16:uniqueId val="{0000000F-F8F1-4C87-8F4F-2DED5E0B46C1}"/>
              </c:ext>
            </c:extLst>
          </c:dPt>
          <c:dPt>
            <c:idx val="8"/>
            <c:invertIfNegative val="0"/>
            <c:bubble3D val="0"/>
            <c:spPr>
              <a:solidFill>
                <a:srgbClr val="FFFF00"/>
              </a:solidFill>
              <a:ln w="19050">
                <a:noFill/>
              </a:ln>
              <a:effectLst/>
            </c:spPr>
            <c:extLst>
              <c:ext xmlns:c16="http://schemas.microsoft.com/office/drawing/2014/chart" uri="{C3380CC4-5D6E-409C-BE32-E72D297353CC}">
                <c16:uniqueId val="{00000011-F8F1-4C87-8F4F-2DED5E0B46C1}"/>
              </c:ext>
            </c:extLst>
          </c:dPt>
          <c:dLbls>
            <c:dLbl>
              <c:idx val="8"/>
              <c:layout>
                <c:manualLayout>
                  <c:x val="-1.1161720512588703E-16"/>
                  <c:y val="-7.4766355140186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F1-4C87-8F4F-2DED5E0B46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exploration'!$BK$3:$BK$12</c:f>
              <c:strCache>
                <c:ptCount val="9"/>
                <c:pt idx="0">
                  <c:v>Oman</c:v>
                </c:pt>
                <c:pt idx="1">
                  <c:v>Algeria</c:v>
                </c:pt>
                <c:pt idx="2">
                  <c:v>Saudi Arabia</c:v>
                </c:pt>
                <c:pt idx="3">
                  <c:v>Morocco</c:v>
                </c:pt>
                <c:pt idx="4">
                  <c:v>United Arab Emirates</c:v>
                </c:pt>
                <c:pt idx="5">
                  <c:v>Jordan</c:v>
                </c:pt>
                <c:pt idx="6">
                  <c:v>Lebanon</c:v>
                </c:pt>
                <c:pt idx="7">
                  <c:v>Syria</c:v>
                </c:pt>
                <c:pt idx="8">
                  <c:v>Egypt</c:v>
                </c:pt>
              </c:strCache>
            </c:strRef>
          </c:cat>
          <c:val>
            <c:numRef>
              <c:f>'Data exploration'!$BL$3:$BL$12</c:f>
              <c:numCache>
                <c:formatCode>0.00%</c:formatCode>
                <c:ptCount val="9"/>
                <c:pt idx="0">
                  <c:v>3.9888696221421396E-2</c:v>
                </c:pt>
                <c:pt idx="1">
                  <c:v>4.6645977382903582E-2</c:v>
                </c:pt>
                <c:pt idx="2">
                  <c:v>6.1066412989257628E-2</c:v>
                </c:pt>
                <c:pt idx="3">
                  <c:v>6.1092444821802712E-2</c:v>
                </c:pt>
                <c:pt idx="4">
                  <c:v>9.5837754774236783E-2</c:v>
                </c:pt>
                <c:pt idx="5">
                  <c:v>0.10296150595620815</c:v>
                </c:pt>
                <c:pt idx="6">
                  <c:v>0.12428269770894726</c:v>
                </c:pt>
                <c:pt idx="7">
                  <c:v>0.20394295440298485</c:v>
                </c:pt>
                <c:pt idx="8">
                  <c:v>0.26428155574223755</c:v>
                </c:pt>
              </c:numCache>
            </c:numRef>
          </c:val>
          <c:extLst>
            <c:ext xmlns:c16="http://schemas.microsoft.com/office/drawing/2014/chart" uri="{C3380CC4-5D6E-409C-BE32-E72D297353CC}">
              <c16:uniqueId val="{00000012-F8F1-4C87-8F4F-2DED5E0B46C1}"/>
            </c:ext>
          </c:extLst>
        </c:ser>
        <c:dLbls>
          <c:dLblPos val="outEnd"/>
          <c:showLegendKey val="0"/>
          <c:showVal val="1"/>
          <c:showCatName val="0"/>
          <c:showSerName val="0"/>
          <c:showPercent val="0"/>
          <c:showBubbleSize val="0"/>
        </c:dLbls>
        <c:gapWidth val="100"/>
        <c:axId val="702381280"/>
        <c:axId val="702380560"/>
      </c:barChart>
      <c:valAx>
        <c:axId val="702380560"/>
        <c:scaling>
          <c:orientation val="minMax"/>
        </c:scaling>
        <c:delete val="1"/>
        <c:axPos val="b"/>
        <c:numFmt formatCode="0.00%" sourceLinked="1"/>
        <c:majorTickMark val="out"/>
        <c:minorTickMark val="none"/>
        <c:tickLblPos val="nextTo"/>
        <c:crossAx val="702381280"/>
        <c:crosses val="autoZero"/>
        <c:crossBetween val="between"/>
      </c:valAx>
      <c:catAx>
        <c:axId val="7023812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23805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exploration!Imp.-Exp. per category</c:name>
    <c:fmtId val="2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No. of orders</a:t>
            </a:r>
            <a:r>
              <a:rPr lang="en-US" baseline="0">
                <a:solidFill>
                  <a:schemeClr val="bg1"/>
                </a:solidFill>
              </a:rPr>
              <a:t> between imp. and exp. countries</a:t>
            </a:r>
            <a:endParaRPr lang="en-US">
              <a:solidFill>
                <a:schemeClr val="bg1"/>
              </a:solidFill>
            </a:endParaRPr>
          </a:p>
        </c:rich>
      </c:tx>
      <c:layout>
        <c:manualLayout>
          <c:xMode val="edge"/>
          <c:yMode val="edge"/>
          <c:x val="0.31740101522842634"/>
          <c:y val="5.464478523093445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66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08578813435122E-2"/>
          <c:y val="0.12092331615536502"/>
          <c:w val="0.8094131127010139"/>
          <c:h val="0.41750552148981473"/>
        </c:manualLayout>
      </c:layout>
      <c:barChart>
        <c:barDir val="col"/>
        <c:grouping val="clustered"/>
        <c:varyColors val="0"/>
        <c:ser>
          <c:idx val="0"/>
          <c:order val="0"/>
          <c:tx>
            <c:strRef>
              <c:f>'Data exploration'!$U$2:$U$3</c:f>
              <c:strCache>
                <c:ptCount val="1"/>
                <c:pt idx="0">
                  <c:v>Algeria</c:v>
                </c:pt>
              </c:strCache>
            </c:strRef>
          </c:tx>
          <c:spPr>
            <a:solidFill>
              <a:schemeClr val="accent1"/>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exploration'!$U$4:$U$24</c:f>
              <c:numCache>
                <c:formatCode>_(* #,##0_);_(* \(#,##0\);_(* "-"??_);_(@_)</c:formatCode>
                <c:ptCount val="17"/>
                <c:pt idx="0">
                  <c:v>1</c:v>
                </c:pt>
                <c:pt idx="1">
                  <c:v>2</c:v>
                </c:pt>
                <c:pt idx="2">
                  <c:v>6</c:v>
                </c:pt>
                <c:pt idx="3">
                  <c:v>2</c:v>
                </c:pt>
                <c:pt idx="6">
                  <c:v>4</c:v>
                </c:pt>
                <c:pt idx="7">
                  <c:v>2</c:v>
                </c:pt>
                <c:pt idx="8">
                  <c:v>6</c:v>
                </c:pt>
                <c:pt idx="9">
                  <c:v>7</c:v>
                </c:pt>
                <c:pt idx="10">
                  <c:v>5</c:v>
                </c:pt>
                <c:pt idx="11">
                  <c:v>2</c:v>
                </c:pt>
                <c:pt idx="12">
                  <c:v>3</c:v>
                </c:pt>
                <c:pt idx="15">
                  <c:v>3</c:v>
                </c:pt>
                <c:pt idx="16">
                  <c:v>3</c:v>
                </c:pt>
              </c:numCache>
            </c:numRef>
          </c:val>
          <c:extLst>
            <c:ext xmlns:c16="http://schemas.microsoft.com/office/drawing/2014/chart" uri="{C3380CC4-5D6E-409C-BE32-E72D297353CC}">
              <c16:uniqueId val="{00000000-68E9-4A66-982F-D98DA72A4186}"/>
            </c:ext>
          </c:extLst>
        </c:ser>
        <c:ser>
          <c:idx val="1"/>
          <c:order val="1"/>
          <c:tx>
            <c:strRef>
              <c:f>'Data exploration'!$V$2:$V$3</c:f>
              <c:strCache>
                <c:ptCount val="1"/>
                <c:pt idx="0">
                  <c:v>Egypt</c:v>
                </c:pt>
              </c:strCache>
            </c:strRef>
          </c:tx>
          <c:spPr>
            <a:solidFill>
              <a:schemeClr val="accent2"/>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exploration'!$V$4:$V$24</c:f>
              <c:numCache>
                <c:formatCode>_(* #,##0_);_(* \(#,##0\);_(* "-"??_);_(@_)</c:formatCode>
                <c:ptCount val="17"/>
                <c:pt idx="0">
                  <c:v>7</c:v>
                </c:pt>
                <c:pt idx="1">
                  <c:v>30</c:v>
                </c:pt>
                <c:pt idx="2">
                  <c:v>15</c:v>
                </c:pt>
                <c:pt idx="3">
                  <c:v>5</c:v>
                </c:pt>
                <c:pt idx="4">
                  <c:v>10</c:v>
                </c:pt>
                <c:pt idx="5">
                  <c:v>4</c:v>
                </c:pt>
                <c:pt idx="6">
                  <c:v>16</c:v>
                </c:pt>
                <c:pt idx="7">
                  <c:v>7</c:v>
                </c:pt>
                <c:pt idx="8">
                  <c:v>27</c:v>
                </c:pt>
                <c:pt idx="9">
                  <c:v>24</c:v>
                </c:pt>
                <c:pt idx="10">
                  <c:v>24</c:v>
                </c:pt>
                <c:pt idx="11">
                  <c:v>15</c:v>
                </c:pt>
                <c:pt idx="12">
                  <c:v>25</c:v>
                </c:pt>
                <c:pt idx="13">
                  <c:v>9</c:v>
                </c:pt>
                <c:pt idx="14">
                  <c:v>1</c:v>
                </c:pt>
                <c:pt idx="15">
                  <c:v>14</c:v>
                </c:pt>
                <c:pt idx="16">
                  <c:v>17</c:v>
                </c:pt>
              </c:numCache>
            </c:numRef>
          </c:val>
          <c:extLst>
            <c:ext xmlns:c16="http://schemas.microsoft.com/office/drawing/2014/chart" uri="{C3380CC4-5D6E-409C-BE32-E72D297353CC}">
              <c16:uniqueId val="{00000001-68E9-4A66-982F-D98DA72A4186}"/>
            </c:ext>
          </c:extLst>
        </c:ser>
        <c:ser>
          <c:idx val="2"/>
          <c:order val="2"/>
          <c:tx>
            <c:strRef>
              <c:f>'Data exploration'!$W$2:$W$3</c:f>
              <c:strCache>
                <c:ptCount val="1"/>
                <c:pt idx="0">
                  <c:v>Jordan</c:v>
                </c:pt>
              </c:strCache>
            </c:strRef>
          </c:tx>
          <c:spPr>
            <a:solidFill>
              <a:schemeClr val="accent3"/>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exploration'!$W$4:$W$24</c:f>
              <c:numCache>
                <c:formatCode>_(* #,##0_);_(* \(#,##0\);_(* "-"??_);_(@_)</c:formatCode>
                <c:ptCount val="17"/>
                <c:pt idx="0">
                  <c:v>7</c:v>
                </c:pt>
                <c:pt idx="1">
                  <c:v>11</c:v>
                </c:pt>
                <c:pt idx="2">
                  <c:v>5</c:v>
                </c:pt>
                <c:pt idx="3">
                  <c:v>6</c:v>
                </c:pt>
                <c:pt idx="4">
                  <c:v>7</c:v>
                </c:pt>
                <c:pt idx="5">
                  <c:v>2</c:v>
                </c:pt>
                <c:pt idx="6">
                  <c:v>6</c:v>
                </c:pt>
                <c:pt idx="7">
                  <c:v>4</c:v>
                </c:pt>
                <c:pt idx="8">
                  <c:v>10</c:v>
                </c:pt>
                <c:pt idx="9">
                  <c:v>9</c:v>
                </c:pt>
                <c:pt idx="10">
                  <c:v>13</c:v>
                </c:pt>
                <c:pt idx="11">
                  <c:v>3</c:v>
                </c:pt>
                <c:pt idx="12">
                  <c:v>9</c:v>
                </c:pt>
                <c:pt idx="13">
                  <c:v>4</c:v>
                </c:pt>
                <c:pt idx="15">
                  <c:v>6</c:v>
                </c:pt>
                <c:pt idx="16">
                  <c:v>4</c:v>
                </c:pt>
              </c:numCache>
            </c:numRef>
          </c:val>
          <c:extLst>
            <c:ext xmlns:c16="http://schemas.microsoft.com/office/drawing/2014/chart" uri="{C3380CC4-5D6E-409C-BE32-E72D297353CC}">
              <c16:uniqueId val="{00000002-68E9-4A66-982F-D98DA72A4186}"/>
            </c:ext>
          </c:extLst>
        </c:ser>
        <c:ser>
          <c:idx val="3"/>
          <c:order val="3"/>
          <c:tx>
            <c:strRef>
              <c:f>'Data exploration'!$X$2:$X$3</c:f>
              <c:strCache>
                <c:ptCount val="1"/>
                <c:pt idx="0">
                  <c:v>Lebanon</c:v>
                </c:pt>
              </c:strCache>
            </c:strRef>
          </c:tx>
          <c:spPr>
            <a:solidFill>
              <a:schemeClr val="accent4"/>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exploration'!$X$4:$X$24</c:f>
              <c:numCache>
                <c:formatCode>_(* #,##0_);_(* \(#,##0\);_(* "-"??_);_(@_)</c:formatCode>
                <c:ptCount val="17"/>
                <c:pt idx="0">
                  <c:v>7</c:v>
                </c:pt>
                <c:pt idx="1">
                  <c:v>12</c:v>
                </c:pt>
                <c:pt idx="2">
                  <c:v>2</c:v>
                </c:pt>
                <c:pt idx="3">
                  <c:v>4</c:v>
                </c:pt>
                <c:pt idx="4">
                  <c:v>2</c:v>
                </c:pt>
                <c:pt idx="5">
                  <c:v>2</c:v>
                </c:pt>
                <c:pt idx="6">
                  <c:v>5</c:v>
                </c:pt>
                <c:pt idx="7">
                  <c:v>3</c:v>
                </c:pt>
                <c:pt idx="8">
                  <c:v>20</c:v>
                </c:pt>
                <c:pt idx="9">
                  <c:v>15</c:v>
                </c:pt>
                <c:pt idx="10">
                  <c:v>17</c:v>
                </c:pt>
                <c:pt idx="11">
                  <c:v>5</c:v>
                </c:pt>
                <c:pt idx="12">
                  <c:v>9</c:v>
                </c:pt>
                <c:pt idx="13">
                  <c:v>3</c:v>
                </c:pt>
                <c:pt idx="15">
                  <c:v>8</c:v>
                </c:pt>
                <c:pt idx="16">
                  <c:v>5</c:v>
                </c:pt>
              </c:numCache>
            </c:numRef>
          </c:val>
          <c:extLst>
            <c:ext xmlns:c16="http://schemas.microsoft.com/office/drawing/2014/chart" uri="{C3380CC4-5D6E-409C-BE32-E72D297353CC}">
              <c16:uniqueId val="{00000003-68E9-4A66-982F-D98DA72A4186}"/>
            </c:ext>
          </c:extLst>
        </c:ser>
        <c:ser>
          <c:idx val="4"/>
          <c:order val="4"/>
          <c:tx>
            <c:strRef>
              <c:f>'Data exploration'!$Y$2:$Y$3</c:f>
              <c:strCache>
                <c:ptCount val="1"/>
                <c:pt idx="0">
                  <c:v>Morocco</c:v>
                </c:pt>
              </c:strCache>
            </c:strRef>
          </c:tx>
          <c:spPr>
            <a:solidFill>
              <a:srgbClr val="669900"/>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exploration'!$Y$4:$Y$24</c:f>
              <c:numCache>
                <c:formatCode>_(* #,##0_);_(* \(#,##0\);_(* "-"??_);_(@_)</c:formatCode>
                <c:ptCount val="17"/>
                <c:pt idx="0">
                  <c:v>1</c:v>
                </c:pt>
                <c:pt idx="1">
                  <c:v>7</c:v>
                </c:pt>
                <c:pt idx="2">
                  <c:v>4</c:v>
                </c:pt>
                <c:pt idx="3">
                  <c:v>1</c:v>
                </c:pt>
                <c:pt idx="4">
                  <c:v>2</c:v>
                </c:pt>
                <c:pt idx="5">
                  <c:v>2</c:v>
                </c:pt>
                <c:pt idx="6">
                  <c:v>1</c:v>
                </c:pt>
                <c:pt idx="7">
                  <c:v>2</c:v>
                </c:pt>
                <c:pt idx="8">
                  <c:v>8</c:v>
                </c:pt>
                <c:pt idx="9">
                  <c:v>5</c:v>
                </c:pt>
                <c:pt idx="10">
                  <c:v>3</c:v>
                </c:pt>
                <c:pt idx="11">
                  <c:v>4</c:v>
                </c:pt>
                <c:pt idx="12">
                  <c:v>9</c:v>
                </c:pt>
                <c:pt idx="13">
                  <c:v>3</c:v>
                </c:pt>
                <c:pt idx="15">
                  <c:v>2</c:v>
                </c:pt>
                <c:pt idx="16">
                  <c:v>3</c:v>
                </c:pt>
              </c:numCache>
            </c:numRef>
          </c:val>
          <c:extLst>
            <c:ext xmlns:c16="http://schemas.microsoft.com/office/drawing/2014/chart" uri="{C3380CC4-5D6E-409C-BE32-E72D297353CC}">
              <c16:uniqueId val="{00000004-68E9-4A66-982F-D98DA72A4186}"/>
            </c:ext>
          </c:extLst>
        </c:ser>
        <c:ser>
          <c:idx val="5"/>
          <c:order val="5"/>
          <c:tx>
            <c:strRef>
              <c:f>'Data exploration'!$Z$2:$Z$3</c:f>
              <c:strCache>
                <c:ptCount val="1"/>
                <c:pt idx="0">
                  <c:v>Oman</c:v>
                </c:pt>
              </c:strCache>
            </c:strRef>
          </c:tx>
          <c:spPr>
            <a:solidFill>
              <a:srgbClr val="00FF00"/>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exploration'!$Z$4:$Z$24</c:f>
              <c:numCache>
                <c:formatCode>_(* #,##0_);_(* \(#,##0\);_(* "-"??_);_(@_)</c:formatCode>
                <c:ptCount val="17"/>
                <c:pt idx="1">
                  <c:v>5</c:v>
                </c:pt>
                <c:pt idx="2">
                  <c:v>3</c:v>
                </c:pt>
                <c:pt idx="3">
                  <c:v>3</c:v>
                </c:pt>
                <c:pt idx="5">
                  <c:v>2</c:v>
                </c:pt>
                <c:pt idx="6">
                  <c:v>4</c:v>
                </c:pt>
                <c:pt idx="7">
                  <c:v>2</c:v>
                </c:pt>
                <c:pt idx="8">
                  <c:v>5</c:v>
                </c:pt>
                <c:pt idx="9">
                  <c:v>4</c:v>
                </c:pt>
                <c:pt idx="10">
                  <c:v>8</c:v>
                </c:pt>
                <c:pt idx="11">
                  <c:v>4</c:v>
                </c:pt>
                <c:pt idx="12">
                  <c:v>2</c:v>
                </c:pt>
                <c:pt idx="15">
                  <c:v>2</c:v>
                </c:pt>
                <c:pt idx="16">
                  <c:v>2</c:v>
                </c:pt>
              </c:numCache>
            </c:numRef>
          </c:val>
          <c:extLst>
            <c:ext xmlns:c16="http://schemas.microsoft.com/office/drawing/2014/chart" uri="{C3380CC4-5D6E-409C-BE32-E72D297353CC}">
              <c16:uniqueId val="{00000005-68E9-4A66-982F-D98DA72A4186}"/>
            </c:ext>
          </c:extLst>
        </c:ser>
        <c:ser>
          <c:idx val="6"/>
          <c:order val="6"/>
          <c:tx>
            <c:strRef>
              <c:f>'Data exploration'!$AA$2:$AA$3</c:f>
              <c:strCache>
                <c:ptCount val="1"/>
                <c:pt idx="0">
                  <c:v>Saudi Arabia</c:v>
                </c:pt>
              </c:strCache>
            </c:strRef>
          </c:tx>
          <c:spPr>
            <a:solidFill>
              <a:srgbClr val="FF0000"/>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exploration'!$AA$4:$AA$24</c:f>
              <c:numCache>
                <c:formatCode>_(* #,##0_);_(* \(#,##0\);_(* "-"??_);_(@_)</c:formatCode>
                <c:ptCount val="17"/>
                <c:pt idx="0">
                  <c:v>2</c:v>
                </c:pt>
                <c:pt idx="1">
                  <c:v>5</c:v>
                </c:pt>
                <c:pt idx="2">
                  <c:v>1</c:v>
                </c:pt>
                <c:pt idx="3">
                  <c:v>2</c:v>
                </c:pt>
                <c:pt idx="4">
                  <c:v>1</c:v>
                </c:pt>
                <c:pt idx="5">
                  <c:v>3</c:v>
                </c:pt>
                <c:pt idx="6">
                  <c:v>2</c:v>
                </c:pt>
                <c:pt idx="7">
                  <c:v>4</c:v>
                </c:pt>
                <c:pt idx="8">
                  <c:v>7</c:v>
                </c:pt>
                <c:pt idx="9">
                  <c:v>3</c:v>
                </c:pt>
                <c:pt idx="10">
                  <c:v>6</c:v>
                </c:pt>
                <c:pt idx="11">
                  <c:v>3</c:v>
                </c:pt>
                <c:pt idx="12">
                  <c:v>6</c:v>
                </c:pt>
                <c:pt idx="13">
                  <c:v>5</c:v>
                </c:pt>
                <c:pt idx="15">
                  <c:v>2</c:v>
                </c:pt>
                <c:pt idx="16">
                  <c:v>6</c:v>
                </c:pt>
              </c:numCache>
            </c:numRef>
          </c:val>
          <c:extLst>
            <c:ext xmlns:c16="http://schemas.microsoft.com/office/drawing/2014/chart" uri="{C3380CC4-5D6E-409C-BE32-E72D297353CC}">
              <c16:uniqueId val="{00000006-68E9-4A66-982F-D98DA72A4186}"/>
            </c:ext>
          </c:extLst>
        </c:ser>
        <c:ser>
          <c:idx val="7"/>
          <c:order val="7"/>
          <c:tx>
            <c:strRef>
              <c:f>'Data exploration'!$AB$2:$AB$3</c:f>
              <c:strCache>
                <c:ptCount val="1"/>
                <c:pt idx="0">
                  <c:v>Syria</c:v>
                </c:pt>
              </c:strCache>
            </c:strRef>
          </c:tx>
          <c:spPr>
            <a:solidFill>
              <a:srgbClr val="FF9900"/>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exploration'!$AB$4:$AB$24</c:f>
              <c:numCache>
                <c:formatCode>_(* #,##0_);_(* \(#,##0\);_(* "-"??_);_(@_)</c:formatCode>
                <c:ptCount val="17"/>
                <c:pt idx="0">
                  <c:v>15</c:v>
                </c:pt>
                <c:pt idx="1">
                  <c:v>18</c:v>
                </c:pt>
                <c:pt idx="2">
                  <c:v>14</c:v>
                </c:pt>
                <c:pt idx="3">
                  <c:v>7</c:v>
                </c:pt>
                <c:pt idx="4">
                  <c:v>5</c:v>
                </c:pt>
                <c:pt idx="5">
                  <c:v>1</c:v>
                </c:pt>
                <c:pt idx="6">
                  <c:v>10</c:v>
                </c:pt>
                <c:pt idx="7">
                  <c:v>4</c:v>
                </c:pt>
                <c:pt idx="8">
                  <c:v>28</c:v>
                </c:pt>
                <c:pt idx="9">
                  <c:v>18</c:v>
                </c:pt>
                <c:pt idx="10">
                  <c:v>19</c:v>
                </c:pt>
                <c:pt idx="11">
                  <c:v>13</c:v>
                </c:pt>
                <c:pt idx="12">
                  <c:v>15</c:v>
                </c:pt>
                <c:pt idx="13">
                  <c:v>9</c:v>
                </c:pt>
                <c:pt idx="15">
                  <c:v>11</c:v>
                </c:pt>
                <c:pt idx="16">
                  <c:v>13</c:v>
                </c:pt>
              </c:numCache>
            </c:numRef>
          </c:val>
          <c:extLst>
            <c:ext xmlns:c16="http://schemas.microsoft.com/office/drawing/2014/chart" uri="{C3380CC4-5D6E-409C-BE32-E72D297353CC}">
              <c16:uniqueId val="{00000007-68E9-4A66-982F-D98DA72A4186}"/>
            </c:ext>
          </c:extLst>
        </c:ser>
        <c:ser>
          <c:idx val="8"/>
          <c:order val="8"/>
          <c:tx>
            <c:strRef>
              <c:f>'Data exploration'!$AC$2:$AC$3</c:f>
              <c:strCache>
                <c:ptCount val="1"/>
                <c:pt idx="0">
                  <c:v>United Arab Emirates</c:v>
                </c:pt>
              </c:strCache>
            </c:strRef>
          </c:tx>
          <c:spPr>
            <a:solidFill>
              <a:srgbClr val="FFFF00"/>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exploration'!$AC$4:$AC$24</c:f>
              <c:numCache>
                <c:formatCode>_(* #,##0_);_(* \(#,##0\);_(* "-"??_);_(@_)</c:formatCode>
                <c:ptCount val="17"/>
                <c:pt idx="0">
                  <c:v>2</c:v>
                </c:pt>
                <c:pt idx="1">
                  <c:v>8</c:v>
                </c:pt>
                <c:pt idx="2">
                  <c:v>7</c:v>
                </c:pt>
                <c:pt idx="3">
                  <c:v>8</c:v>
                </c:pt>
                <c:pt idx="4">
                  <c:v>5</c:v>
                </c:pt>
                <c:pt idx="5">
                  <c:v>1</c:v>
                </c:pt>
                <c:pt idx="6">
                  <c:v>6</c:v>
                </c:pt>
                <c:pt idx="8">
                  <c:v>13</c:v>
                </c:pt>
                <c:pt idx="9">
                  <c:v>6</c:v>
                </c:pt>
                <c:pt idx="10">
                  <c:v>13</c:v>
                </c:pt>
                <c:pt idx="11">
                  <c:v>9</c:v>
                </c:pt>
                <c:pt idx="12">
                  <c:v>9</c:v>
                </c:pt>
                <c:pt idx="13">
                  <c:v>3</c:v>
                </c:pt>
                <c:pt idx="15">
                  <c:v>11</c:v>
                </c:pt>
                <c:pt idx="16">
                  <c:v>9</c:v>
                </c:pt>
              </c:numCache>
            </c:numRef>
          </c:val>
          <c:extLst>
            <c:ext xmlns:c16="http://schemas.microsoft.com/office/drawing/2014/chart" uri="{C3380CC4-5D6E-409C-BE32-E72D297353CC}">
              <c16:uniqueId val="{0000000A-68E9-4A66-982F-D98DA72A4186}"/>
            </c:ext>
          </c:extLst>
        </c:ser>
        <c:dLbls>
          <c:showLegendKey val="0"/>
          <c:showVal val="0"/>
          <c:showCatName val="0"/>
          <c:showSerName val="0"/>
          <c:showPercent val="0"/>
          <c:showBubbleSize val="0"/>
        </c:dLbls>
        <c:gapWidth val="219"/>
        <c:overlap val="-27"/>
        <c:axId val="1068936352"/>
        <c:axId val="1068936712"/>
      </c:barChart>
      <c:catAx>
        <c:axId val="106893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8936712"/>
        <c:crosses val="autoZero"/>
        <c:auto val="1"/>
        <c:lblAlgn val="ctr"/>
        <c:lblOffset val="100"/>
        <c:noMultiLvlLbl val="0"/>
      </c:catAx>
      <c:valAx>
        <c:axId val="1068936712"/>
        <c:scaling>
          <c:orientation val="minMax"/>
        </c:scaling>
        <c:delete val="0"/>
        <c:axPos val="l"/>
        <c:majorGridlines>
          <c:spPr>
            <a:ln w="9525" cap="flat" cmpd="sng" algn="ctr">
              <a:solidFill>
                <a:schemeClr val="bg2">
                  <a:lumMod val="2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8936352"/>
        <c:crosses val="autoZero"/>
        <c:crossBetween val="between"/>
      </c:valAx>
      <c:spPr>
        <a:noFill/>
        <a:ln>
          <a:noFill/>
        </a:ln>
        <a:effectLst/>
      </c:spPr>
    </c:plotArea>
    <c:legend>
      <c:legendPos val="r"/>
      <c:layout>
        <c:manualLayout>
          <c:xMode val="edge"/>
          <c:yMode val="edge"/>
          <c:x val="0.86428852738585338"/>
          <c:y val="6.0352798781120098E-2"/>
          <c:w val="0.12758964520297908"/>
          <c:h val="0.8797862055048382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exploration!Category analysis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exploration'!$M$2</c:f>
              <c:strCache>
                <c:ptCount val="1"/>
                <c:pt idx="0">
                  <c:v>Total Revenue</c:v>
                </c:pt>
              </c:strCache>
            </c:strRef>
          </c:tx>
          <c:spPr>
            <a:solidFill>
              <a:schemeClr val="accent1"/>
            </a:solidFill>
            <a:ln>
              <a:noFill/>
            </a:ln>
            <a:effectLst/>
          </c:spPr>
          <c:invertIfNegative val="0"/>
          <c:cat>
            <c:strRef>
              <c:f>'Data exploration'!$L$3:$L$6</c:f>
              <c:strCache>
                <c:ptCount val="3"/>
                <c:pt idx="0">
                  <c:v>Electronics</c:v>
                </c:pt>
                <c:pt idx="1">
                  <c:v>Home tools </c:v>
                </c:pt>
                <c:pt idx="2">
                  <c:v>Office tools</c:v>
                </c:pt>
              </c:strCache>
            </c:strRef>
          </c:cat>
          <c:val>
            <c:numRef>
              <c:f>'Data exploration'!$M$3:$M$6</c:f>
              <c:numCache>
                <c:formatCode>_(* #,##0_);_(* \(#,##0\);_(* "-"??_);_(@_)</c:formatCode>
                <c:ptCount val="3"/>
                <c:pt idx="0">
                  <c:v>87077251</c:v>
                </c:pt>
                <c:pt idx="1">
                  <c:v>177147992</c:v>
                </c:pt>
                <c:pt idx="2">
                  <c:v>2525090</c:v>
                </c:pt>
              </c:numCache>
            </c:numRef>
          </c:val>
          <c:extLst>
            <c:ext xmlns:c16="http://schemas.microsoft.com/office/drawing/2014/chart" uri="{C3380CC4-5D6E-409C-BE32-E72D297353CC}">
              <c16:uniqueId val="{00000000-32D7-40B9-BC47-C25AB87CDB18}"/>
            </c:ext>
          </c:extLst>
        </c:ser>
        <c:ser>
          <c:idx val="2"/>
          <c:order val="2"/>
          <c:tx>
            <c:strRef>
              <c:f>'Data exploration'!$O$2</c:f>
              <c:strCache>
                <c:ptCount val="1"/>
                <c:pt idx="0">
                  <c:v>Total Outside cost</c:v>
                </c:pt>
              </c:strCache>
            </c:strRef>
          </c:tx>
          <c:spPr>
            <a:solidFill>
              <a:schemeClr val="accent3"/>
            </a:solidFill>
            <a:ln>
              <a:noFill/>
            </a:ln>
            <a:effectLst/>
          </c:spPr>
          <c:invertIfNegative val="0"/>
          <c:cat>
            <c:strRef>
              <c:f>'Data exploration'!$L$3:$L$6</c:f>
              <c:strCache>
                <c:ptCount val="3"/>
                <c:pt idx="0">
                  <c:v>Electronics</c:v>
                </c:pt>
                <c:pt idx="1">
                  <c:v>Home tools </c:v>
                </c:pt>
                <c:pt idx="2">
                  <c:v>Office tools</c:v>
                </c:pt>
              </c:strCache>
            </c:strRef>
          </c:cat>
          <c:val>
            <c:numRef>
              <c:f>'Data exploration'!$O$3:$O$6</c:f>
              <c:numCache>
                <c:formatCode>_(* #,##0_);_(* \(#,##0\);_(* "-"??_);_(@_)</c:formatCode>
                <c:ptCount val="3"/>
                <c:pt idx="0">
                  <c:v>82723388.449999988</c:v>
                </c:pt>
                <c:pt idx="1">
                  <c:v>168290592.39999968</c:v>
                </c:pt>
                <c:pt idx="2">
                  <c:v>2398835.4999999995</c:v>
                </c:pt>
              </c:numCache>
            </c:numRef>
          </c:val>
          <c:extLst>
            <c:ext xmlns:c16="http://schemas.microsoft.com/office/drawing/2014/chart" uri="{C3380CC4-5D6E-409C-BE32-E72D297353CC}">
              <c16:uniqueId val="{00000001-32D7-40B9-BC47-C25AB87CDB18}"/>
            </c:ext>
          </c:extLst>
        </c:ser>
        <c:dLbls>
          <c:showLegendKey val="0"/>
          <c:showVal val="0"/>
          <c:showCatName val="0"/>
          <c:showSerName val="0"/>
          <c:showPercent val="0"/>
          <c:showBubbleSize val="0"/>
        </c:dLbls>
        <c:gapWidth val="219"/>
        <c:axId val="1074300616"/>
        <c:axId val="1074300976"/>
      </c:barChart>
      <c:lineChart>
        <c:grouping val="standard"/>
        <c:varyColors val="0"/>
        <c:ser>
          <c:idx val="1"/>
          <c:order val="1"/>
          <c:tx>
            <c:strRef>
              <c:f>'Data exploration'!$N$2</c:f>
              <c:strCache>
                <c:ptCount val="1"/>
                <c:pt idx="0">
                  <c:v>Total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exploration'!$L$3:$L$6</c:f>
              <c:strCache>
                <c:ptCount val="3"/>
                <c:pt idx="0">
                  <c:v>Electronics</c:v>
                </c:pt>
                <c:pt idx="1">
                  <c:v>Home tools </c:v>
                </c:pt>
                <c:pt idx="2">
                  <c:v>Office tools</c:v>
                </c:pt>
              </c:strCache>
            </c:strRef>
          </c:cat>
          <c:val>
            <c:numRef>
              <c:f>'Data exploration'!$N$3:$N$6</c:f>
              <c:numCache>
                <c:formatCode>_(* #,##0_);_(* \(#,##0\);_(* "-"??_);_(@_)</c:formatCode>
                <c:ptCount val="3"/>
                <c:pt idx="0">
                  <c:v>3047703.7850000011</c:v>
                </c:pt>
                <c:pt idx="1">
                  <c:v>6200179.7199999979</c:v>
                </c:pt>
                <c:pt idx="2">
                  <c:v>88378.150000000009</c:v>
                </c:pt>
              </c:numCache>
            </c:numRef>
          </c:val>
          <c:smooth val="0"/>
          <c:extLst>
            <c:ext xmlns:c16="http://schemas.microsoft.com/office/drawing/2014/chart" uri="{C3380CC4-5D6E-409C-BE32-E72D297353CC}">
              <c16:uniqueId val="{00000002-32D7-40B9-BC47-C25AB87CDB18}"/>
            </c:ext>
          </c:extLst>
        </c:ser>
        <c:ser>
          <c:idx val="3"/>
          <c:order val="3"/>
          <c:tx>
            <c:strRef>
              <c:f>'Data exploration'!$P$2</c:f>
              <c:strCache>
                <c:ptCount val="1"/>
                <c:pt idx="0">
                  <c:v>Total Trans.cost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 exploration'!$L$3:$L$6</c:f>
              <c:strCache>
                <c:ptCount val="3"/>
                <c:pt idx="0">
                  <c:v>Electronics</c:v>
                </c:pt>
                <c:pt idx="1">
                  <c:v>Home tools </c:v>
                </c:pt>
                <c:pt idx="2">
                  <c:v>Office tools</c:v>
                </c:pt>
              </c:strCache>
            </c:strRef>
          </c:cat>
          <c:val>
            <c:numRef>
              <c:f>'Data exploration'!$P$3:$P$6</c:f>
              <c:numCache>
                <c:formatCode>_(* #,##0_);_(* \(#,##0\);_(* "-"??_);_(@_)</c:formatCode>
                <c:ptCount val="3"/>
                <c:pt idx="0">
                  <c:v>1306158.7649999994</c:v>
                </c:pt>
                <c:pt idx="1">
                  <c:v>2657219.879999999</c:v>
                </c:pt>
                <c:pt idx="2">
                  <c:v>37876.350000000013</c:v>
                </c:pt>
              </c:numCache>
            </c:numRef>
          </c:val>
          <c:smooth val="0"/>
          <c:extLst>
            <c:ext xmlns:c16="http://schemas.microsoft.com/office/drawing/2014/chart" uri="{C3380CC4-5D6E-409C-BE32-E72D297353CC}">
              <c16:uniqueId val="{00000003-32D7-40B9-BC47-C25AB87CDB18}"/>
            </c:ext>
          </c:extLst>
        </c:ser>
        <c:dLbls>
          <c:showLegendKey val="0"/>
          <c:showVal val="0"/>
          <c:showCatName val="0"/>
          <c:showSerName val="0"/>
          <c:showPercent val="0"/>
          <c:showBubbleSize val="0"/>
        </c:dLbls>
        <c:marker val="1"/>
        <c:smooth val="0"/>
        <c:axId val="1074320056"/>
        <c:axId val="1074323296"/>
      </c:lineChart>
      <c:catAx>
        <c:axId val="107430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00976"/>
        <c:crosses val="autoZero"/>
        <c:auto val="1"/>
        <c:lblAlgn val="ctr"/>
        <c:lblOffset val="100"/>
        <c:noMultiLvlLbl val="0"/>
      </c:catAx>
      <c:valAx>
        <c:axId val="107430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Revenue &amp; Outside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0061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0743232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Profit &amp; Trans.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20056"/>
        <c:crosses val="max"/>
        <c:crossBetween val="between"/>
        <c:dispUnits>
          <c:builtInUnit val="hundred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074320056"/>
        <c:scaling>
          <c:orientation val="minMax"/>
        </c:scaling>
        <c:delete val="1"/>
        <c:axPos val="b"/>
        <c:numFmt formatCode="General" sourceLinked="1"/>
        <c:majorTickMark val="out"/>
        <c:minorTickMark val="none"/>
        <c:tickLblPos val="nextTo"/>
        <c:crossAx val="10743232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exploration!Imp.-Exp. per category</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orders</a:t>
            </a:r>
            <a:r>
              <a:rPr lang="en-US" baseline="0"/>
              <a:t> between imp. and exp.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exploration'!$U$2:$U$3</c:f>
              <c:strCache>
                <c:ptCount val="1"/>
                <c:pt idx="0">
                  <c:v>Algeria</c:v>
                </c:pt>
              </c:strCache>
            </c:strRef>
          </c:tx>
          <c:spPr>
            <a:solidFill>
              <a:schemeClr val="accent1"/>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exploration'!$U$4:$U$24</c:f>
              <c:numCache>
                <c:formatCode>_(* #,##0_);_(* \(#,##0\);_(* "-"??_);_(@_)</c:formatCode>
                <c:ptCount val="17"/>
                <c:pt idx="0">
                  <c:v>1</c:v>
                </c:pt>
                <c:pt idx="1">
                  <c:v>2</c:v>
                </c:pt>
                <c:pt idx="2">
                  <c:v>6</c:v>
                </c:pt>
                <c:pt idx="3">
                  <c:v>2</c:v>
                </c:pt>
                <c:pt idx="6">
                  <c:v>4</c:v>
                </c:pt>
                <c:pt idx="7">
                  <c:v>2</c:v>
                </c:pt>
                <c:pt idx="8">
                  <c:v>6</c:v>
                </c:pt>
                <c:pt idx="9">
                  <c:v>7</c:v>
                </c:pt>
                <c:pt idx="10">
                  <c:v>5</c:v>
                </c:pt>
                <c:pt idx="11">
                  <c:v>2</c:v>
                </c:pt>
                <c:pt idx="12">
                  <c:v>3</c:v>
                </c:pt>
                <c:pt idx="15">
                  <c:v>3</c:v>
                </c:pt>
                <c:pt idx="16">
                  <c:v>3</c:v>
                </c:pt>
              </c:numCache>
            </c:numRef>
          </c:val>
          <c:extLst>
            <c:ext xmlns:c16="http://schemas.microsoft.com/office/drawing/2014/chart" uri="{C3380CC4-5D6E-409C-BE32-E72D297353CC}">
              <c16:uniqueId val="{00000000-AC7B-409E-A03F-BB4D4BC56705}"/>
            </c:ext>
          </c:extLst>
        </c:ser>
        <c:ser>
          <c:idx val="1"/>
          <c:order val="1"/>
          <c:tx>
            <c:strRef>
              <c:f>'Data exploration'!$V$2:$V$3</c:f>
              <c:strCache>
                <c:ptCount val="1"/>
                <c:pt idx="0">
                  <c:v>Egypt</c:v>
                </c:pt>
              </c:strCache>
            </c:strRef>
          </c:tx>
          <c:spPr>
            <a:solidFill>
              <a:schemeClr val="accent2"/>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exploration'!$V$4:$V$24</c:f>
              <c:numCache>
                <c:formatCode>_(* #,##0_);_(* \(#,##0\);_(* "-"??_);_(@_)</c:formatCode>
                <c:ptCount val="17"/>
                <c:pt idx="0">
                  <c:v>7</c:v>
                </c:pt>
                <c:pt idx="1">
                  <c:v>30</c:v>
                </c:pt>
                <c:pt idx="2">
                  <c:v>15</c:v>
                </c:pt>
                <c:pt idx="3">
                  <c:v>5</c:v>
                </c:pt>
                <c:pt idx="4">
                  <c:v>10</c:v>
                </c:pt>
                <c:pt idx="5">
                  <c:v>4</c:v>
                </c:pt>
                <c:pt idx="6">
                  <c:v>16</c:v>
                </c:pt>
                <c:pt idx="7">
                  <c:v>7</c:v>
                </c:pt>
                <c:pt idx="8">
                  <c:v>27</c:v>
                </c:pt>
                <c:pt idx="9">
                  <c:v>24</c:v>
                </c:pt>
                <c:pt idx="10">
                  <c:v>24</c:v>
                </c:pt>
                <c:pt idx="11">
                  <c:v>15</c:v>
                </c:pt>
                <c:pt idx="12">
                  <c:v>25</c:v>
                </c:pt>
                <c:pt idx="13">
                  <c:v>9</c:v>
                </c:pt>
                <c:pt idx="14">
                  <c:v>1</c:v>
                </c:pt>
                <c:pt idx="15">
                  <c:v>14</c:v>
                </c:pt>
                <c:pt idx="16">
                  <c:v>17</c:v>
                </c:pt>
              </c:numCache>
            </c:numRef>
          </c:val>
          <c:extLst>
            <c:ext xmlns:c16="http://schemas.microsoft.com/office/drawing/2014/chart" uri="{C3380CC4-5D6E-409C-BE32-E72D297353CC}">
              <c16:uniqueId val="{00000001-AC7B-409E-A03F-BB4D4BC56705}"/>
            </c:ext>
          </c:extLst>
        </c:ser>
        <c:ser>
          <c:idx val="2"/>
          <c:order val="2"/>
          <c:tx>
            <c:strRef>
              <c:f>'Data exploration'!$W$2:$W$3</c:f>
              <c:strCache>
                <c:ptCount val="1"/>
                <c:pt idx="0">
                  <c:v>Jordan</c:v>
                </c:pt>
              </c:strCache>
            </c:strRef>
          </c:tx>
          <c:spPr>
            <a:solidFill>
              <a:schemeClr val="accent3"/>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exploration'!$W$4:$W$24</c:f>
              <c:numCache>
                <c:formatCode>_(* #,##0_);_(* \(#,##0\);_(* "-"??_);_(@_)</c:formatCode>
                <c:ptCount val="17"/>
                <c:pt idx="0">
                  <c:v>7</c:v>
                </c:pt>
                <c:pt idx="1">
                  <c:v>11</c:v>
                </c:pt>
                <c:pt idx="2">
                  <c:v>5</c:v>
                </c:pt>
                <c:pt idx="3">
                  <c:v>6</c:v>
                </c:pt>
                <c:pt idx="4">
                  <c:v>7</c:v>
                </c:pt>
                <c:pt idx="5">
                  <c:v>2</c:v>
                </c:pt>
                <c:pt idx="6">
                  <c:v>6</c:v>
                </c:pt>
                <c:pt idx="7">
                  <c:v>4</c:v>
                </c:pt>
                <c:pt idx="8">
                  <c:v>10</c:v>
                </c:pt>
                <c:pt idx="9">
                  <c:v>9</c:v>
                </c:pt>
                <c:pt idx="10">
                  <c:v>13</c:v>
                </c:pt>
                <c:pt idx="11">
                  <c:v>3</c:v>
                </c:pt>
                <c:pt idx="12">
                  <c:v>9</c:v>
                </c:pt>
                <c:pt idx="13">
                  <c:v>4</c:v>
                </c:pt>
                <c:pt idx="15">
                  <c:v>6</c:v>
                </c:pt>
                <c:pt idx="16">
                  <c:v>4</c:v>
                </c:pt>
              </c:numCache>
            </c:numRef>
          </c:val>
          <c:extLst>
            <c:ext xmlns:c16="http://schemas.microsoft.com/office/drawing/2014/chart" uri="{C3380CC4-5D6E-409C-BE32-E72D297353CC}">
              <c16:uniqueId val="{00000002-AC7B-409E-A03F-BB4D4BC56705}"/>
            </c:ext>
          </c:extLst>
        </c:ser>
        <c:ser>
          <c:idx val="3"/>
          <c:order val="3"/>
          <c:tx>
            <c:strRef>
              <c:f>'Data exploration'!$X$2:$X$3</c:f>
              <c:strCache>
                <c:ptCount val="1"/>
                <c:pt idx="0">
                  <c:v>Lebanon</c:v>
                </c:pt>
              </c:strCache>
            </c:strRef>
          </c:tx>
          <c:spPr>
            <a:solidFill>
              <a:schemeClr val="accent4"/>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exploration'!$X$4:$X$24</c:f>
              <c:numCache>
                <c:formatCode>_(* #,##0_);_(* \(#,##0\);_(* "-"??_);_(@_)</c:formatCode>
                <c:ptCount val="17"/>
                <c:pt idx="0">
                  <c:v>7</c:v>
                </c:pt>
                <c:pt idx="1">
                  <c:v>12</c:v>
                </c:pt>
                <c:pt idx="2">
                  <c:v>2</c:v>
                </c:pt>
                <c:pt idx="3">
                  <c:v>4</c:v>
                </c:pt>
                <c:pt idx="4">
                  <c:v>2</c:v>
                </c:pt>
                <c:pt idx="5">
                  <c:v>2</c:v>
                </c:pt>
                <c:pt idx="6">
                  <c:v>5</c:v>
                </c:pt>
                <c:pt idx="7">
                  <c:v>3</c:v>
                </c:pt>
                <c:pt idx="8">
                  <c:v>20</c:v>
                </c:pt>
                <c:pt idx="9">
                  <c:v>15</c:v>
                </c:pt>
                <c:pt idx="10">
                  <c:v>17</c:v>
                </c:pt>
                <c:pt idx="11">
                  <c:v>5</c:v>
                </c:pt>
                <c:pt idx="12">
                  <c:v>9</c:v>
                </c:pt>
                <c:pt idx="13">
                  <c:v>3</c:v>
                </c:pt>
                <c:pt idx="15">
                  <c:v>8</c:v>
                </c:pt>
                <c:pt idx="16">
                  <c:v>5</c:v>
                </c:pt>
              </c:numCache>
            </c:numRef>
          </c:val>
          <c:extLst>
            <c:ext xmlns:c16="http://schemas.microsoft.com/office/drawing/2014/chart" uri="{C3380CC4-5D6E-409C-BE32-E72D297353CC}">
              <c16:uniqueId val="{00000003-AC7B-409E-A03F-BB4D4BC56705}"/>
            </c:ext>
          </c:extLst>
        </c:ser>
        <c:ser>
          <c:idx val="4"/>
          <c:order val="4"/>
          <c:tx>
            <c:strRef>
              <c:f>'Data exploration'!$Y$2:$Y$3</c:f>
              <c:strCache>
                <c:ptCount val="1"/>
                <c:pt idx="0">
                  <c:v>Morocco</c:v>
                </c:pt>
              </c:strCache>
            </c:strRef>
          </c:tx>
          <c:spPr>
            <a:solidFill>
              <a:schemeClr val="accent5"/>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exploration'!$Y$4:$Y$24</c:f>
              <c:numCache>
                <c:formatCode>_(* #,##0_);_(* \(#,##0\);_(* "-"??_);_(@_)</c:formatCode>
                <c:ptCount val="17"/>
                <c:pt idx="0">
                  <c:v>1</c:v>
                </c:pt>
                <c:pt idx="1">
                  <c:v>7</c:v>
                </c:pt>
                <c:pt idx="2">
                  <c:v>4</c:v>
                </c:pt>
                <c:pt idx="3">
                  <c:v>1</c:v>
                </c:pt>
                <c:pt idx="4">
                  <c:v>2</c:v>
                </c:pt>
                <c:pt idx="5">
                  <c:v>2</c:v>
                </c:pt>
                <c:pt idx="6">
                  <c:v>1</c:v>
                </c:pt>
                <c:pt idx="7">
                  <c:v>2</c:v>
                </c:pt>
                <c:pt idx="8">
                  <c:v>8</c:v>
                </c:pt>
                <c:pt idx="9">
                  <c:v>5</c:v>
                </c:pt>
                <c:pt idx="10">
                  <c:v>3</c:v>
                </c:pt>
                <c:pt idx="11">
                  <c:v>4</c:v>
                </c:pt>
                <c:pt idx="12">
                  <c:v>9</c:v>
                </c:pt>
                <c:pt idx="13">
                  <c:v>3</c:v>
                </c:pt>
                <c:pt idx="15">
                  <c:v>2</c:v>
                </c:pt>
                <c:pt idx="16">
                  <c:v>3</c:v>
                </c:pt>
              </c:numCache>
            </c:numRef>
          </c:val>
          <c:extLst>
            <c:ext xmlns:c16="http://schemas.microsoft.com/office/drawing/2014/chart" uri="{C3380CC4-5D6E-409C-BE32-E72D297353CC}">
              <c16:uniqueId val="{00000004-AC7B-409E-A03F-BB4D4BC56705}"/>
            </c:ext>
          </c:extLst>
        </c:ser>
        <c:ser>
          <c:idx val="5"/>
          <c:order val="5"/>
          <c:tx>
            <c:strRef>
              <c:f>'Data exploration'!$Z$2:$Z$3</c:f>
              <c:strCache>
                <c:ptCount val="1"/>
                <c:pt idx="0">
                  <c:v>Oman</c:v>
                </c:pt>
              </c:strCache>
            </c:strRef>
          </c:tx>
          <c:spPr>
            <a:solidFill>
              <a:schemeClr val="accent6"/>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exploration'!$Z$4:$Z$24</c:f>
              <c:numCache>
                <c:formatCode>_(* #,##0_);_(* \(#,##0\);_(* "-"??_);_(@_)</c:formatCode>
                <c:ptCount val="17"/>
                <c:pt idx="1">
                  <c:v>5</c:v>
                </c:pt>
                <c:pt idx="2">
                  <c:v>3</c:v>
                </c:pt>
                <c:pt idx="3">
                  <c:v>3</c:v>
                </c:pt>
                <c:pt idx="5">
                  <c:v>2</c:v>
                </c:pt>
                <c:pt idx="6">
                  <c:v>4</c:v>
                </c:pt>
                <c:pt idx="7">
                  <c:v>2</c:v>
                </c:pt>
                <c:pt idx="8">
                  <c:v>5</c:v>
                </c:pt>
                <c:pt idx="9">
                  <c:v>4</c:v>
                </c:pt>
                <c:pt idx="10">
                  <c:v>8</c:v>
                </c:pt>
                <c:pt idx="11">
                  <c:v>4</c:v>
                </c:pt>
                <c:pt idx="12">
                  <c:v>2</c:v>
                </c:pt>
                <c:pt idx="15">
                  <c:v>2</c:v>
                </c:pt>
                <c:pt idx="16">
                  <c:v>2</c:v>
                </c:pt>
              </c:numCache>
            </c:numRef>
          </c:val>
          <c:extLst>
            <c:ext xmlns:c16="http://schemas.microsoft.com/office/drawing/2014/chart" uri="{C3380CC4-5D6E-409C-BE32-E72D297353CC}">
              <c16:uniqueId val="{00000005-AC7B-409E-A03F-BB4D4BC56705}"/>
            </c:ext>
          </c:extLst>
        </c:ser>
        <c:ser>
          <c:idx val="6"/>
          <c:order val="6"/>
          <c:tx>
            <c:strRef>
              <c:f>'Data exploration'!$AA$2:$AA$3</c:f>
              <c:strCache>
                <c:ptCount val="1"/>
                <c:pt idx="0">
                  <c:v>Saudi Arabia</c:v>
                </c:pt>
              </c:strCache>
            </c:strRef>
          </c:tx>
          <c:spPr>
            <a:solidFill>
              <a:schemeClr val="accent1">
                <a:lumMod val="60000"/>
              </a:schemeClr>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exploration'!$AA$4:$AA$24</c:f>
              <c:numCache>
                <c:formatCode>_(* #,##0_);_(* \(#,##0\);_(* "-"??_);_(@_)</c:formatCode>
                <c:ptCount val="17"/>
                <c:pt idx="0">
                  <c:v>2</c:v>
                </c:pt>
                <c:pt idx="1">
                  <c:v>5</c:v>
                </c:pt>
                <c:pt idx="2">
                  <c:v>1</c:v>
                </c:pt>
                <c:pt idx="3">
                  <c:v>2</c:v>
                </c:pt>
                <c:pt idx="4">
                  <c:v>1</c:v>
                </c:pt>
                <c:pt idx="5">
                  <c:v>3</c:v>
                </c:pt>
                <c:pt idx="6">
                  <c:v>2</c:v>
                </c:pt>
                <c:pt idx="7">
                  <c:v>4</c:v>
                </c:pt>
                <c:pt idx="8">
                  <c:v>7</c:v>
                </c:pt>
                <c:pt idx="9">
                  <c:v>3</c:v>
                </c:pt>
                <c:pt idx="10">
                  <c:v>6</c:v>
                </c:pt>
                <c:pt idx="11">
                  <c:v>3</c:v>
                </c:pt>
                <c:pt idx="12">
                  <c:v>6</c:v>
                </c:pt>
                <c:pt idx="13">
                  <c:v>5</c:v>
                </c:pt>
                <c:pt idx="15">
                  <c:v>2</c:v>
                </c:pt>
                <c:pt idx="16">
                  <c:v>6</c:v>
                </c:pt>
              </c:numCache>
            </c:numRef>
          </c:val>
          <c:extLst>
            <c:ext xmlns:c16="http://schemas.microsoft.com/office/drawing/2014/chart" uri="{C3380CC4-5D6E-409C-BE32-E72D297353CC}">
              <c16:uniqueId val="{00000006-AC7B-409E-A03F-BB4D4BC56705}"/>
            </c:ext>
          </c:extLst>
        </c:ser>
        <c:ser>
          <c:idx val="7"/>
          <c:order val="7"/>
          <c:tx>
            <c:strRef>
              <c:f>'Data exploration'!$AB$2:$AB$3</c:f>
              <c:strCache>
                <c:ptCount val="1"/>
                <c:pt idx="0">
                  <c:v>Syria</c:v>
                </c:pt>
              </c:strCache>
            </c:strRef>
          </c:tx>
          <c:spPr>
            <a:solidFill>
              <a:schemeClr val="accent2">
                <a:lumMod val="60000"/>
              </a:schemeClr>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exploration'!$AB$4:$AB$24</c:f>
              <c:numCache>
                <c:formatCode>_(* #,##0_);_(* \(#,##0\);_(* "-"??_);_(@_)</c:formatCode>
                <c:ptCount val="17"/>
                <c:pt idx="0">
                  <c:v>15</c:v>
                </c:pt>
                <c:pt idx="1">
                  <c:v>18</c:v>
                </c:pt>
                <c:pt idx="2">
                  <c:v>14</c:v>
                </c:pt>
                <c:pt idx="3">
                  <c:v>7</c:v>
                </c:pt>
                <c:pt idx="4">
                  <c:v>5</c:v>
                </c:pt>
                <c:pt idx="5">
                  <c:v>1</c:v>
                </c:pt>
                <c:pt idx="6">
                  <c:v>10</c:v>
                </c:pt>
                <c:pt idx="7">
                  <c:v>4</c:v>
                </c:pt>
                <c:pt idx="8">
                  <c:v>28</c:v>
                </c:pt>
                <c:pt idx="9">
                  <c:v>18</c:v>
                </c:pt>
                <c:pt idx="10">
                  <c:v>19</c:v>
                </c:pt>
                <c:pt idx="11">
                  <c:v>13</c:v>
                </c:pt>
                <c:pt idx="12">
                  <c:v>15</c:v>
                </c:pt>
                <c:pt idx="13">
                  <c:v>9</c:v>
                </c:pt>
                <c:pt idx="15">
                  <c:v>11</c:v>
                </c:pt>
                <c:pt idx="16">
                  <c:v>13</c:v>
                </c:pt>
              </c:numCache>
            </c:numRef>
          </c:val>
          <c:extLst>
            <c:ext xmlns:c16="http://schemas.microsoft.com/office/drawing/2014/chart" uri="{C3380CC4-5D6E-409C-BE32-E72D297353CC}">
              <c16:uniqueId val="{00000007-AC7B-409E-A03F-BB4D4BC56705}"/>
            </c:ext>
          </c:extLst>
        </c:ser>
        <c:ser>
          <c:idx val="8"/>
          <c:order val="8"/>
          <c:tx>
            <c:strRef>
              <c:f>'Data exploration'!$AC$2:$AC$3</c:f>
              <c:strCache>
                <c:ptCount val="1"/>
                <c:pt idx="0">
                  <c:v>United Arab Emirates</c:v>
                </c:pt>
              </c:strCache>
            </c:strRef>
          </c:tx>
          <c:spPr>
            <a:solidFill>
              <a:schemeClr val="accent3">
                <a:lumMod val="60000"/>
              </a:schemeClr>
            </a:solidFill>
            <a:ln>
              <a:noFill/>
            </a:ln>
            <a:effectLst/>
          </c:spPr>
          <c:invertIfNegative val="0"/>
          <c:cat>
            <c:multiLvlStrRef>
              <c:f>'Data exploration'!$T$4:$T$24</c:f>
              <c:multiLvlStrCache>
                <c:ptCount val="17"/>
                <c:lvl>
                  <c:pt idx="0">
                    <c:v>Britain</c:v>
                  </c:pt>
                  <c:pt idx="1">
                    <c:v>China</c:v>
                  </c:pt>
                  <c:pt idx="2">
                    <c:v>France</c:v>
                  </c:pt>
                  <c:pt idx="3">
                    <c:v>Japan</c:v>
                  </c:pt>
                  <c:pt idx="4">
                    <c:v>Spain</c:v>
                  </c:pt>
                  <c:pt idx="5">
                    <c:v>Switzerland</c:v>
                  </c:pt>
                  <c:pt idx="6">
                    <c:v>Turkey</c:v>
                  </c:pt>
                  <c:pt idx="7">
                    <c:v>Britain</c:v>
                  </c:pt>
                  <c:pt idx="8">
                    <c:v>China</c:v>
                  </c:pt>
                  <c:pt idx="9">
                    <c:v>Germany</c:v>
                  </c:pt>
                  <c:pt idx="10">
                    <c:v>Greece</c:v>
                  </c:pt>
                  <c:pt idx="11">
                    <c:v>Sweden</c:v>
                  </c:pt>
                  <c:pt idx="12">
                    <c:v>Switzerland</c:v>
                  </c:pt>
                  <c:pt idx="13">
                    <c:v>USA</c:v>
                  </c:pt>
                  <c:pt idx="14">
                    <c:v>China</c:v>
                  </c:pt>
                  <c:pt idx="15">
                    <c:v>France</c:v>
                  </c:pt>
                  <c:pt idx="16">
                    <c:v>India</c:v>
                  </c:pt>
                </c:lvl>
                <c:lvl>
                  <c:pt idx="0">
                    <c:v>Electronics</c:v>
                  </c:pt>
                  <c:pt idx="7">
                    <c:v>Home tools </c:v>
                  </c:pt>
                  <c:pt idx="14">
                    <c:v>Office tools</c:v>
                  </c:pt>
                </c:lvl>
              </c:multiLvlStrCache>
            </c:multiLvlStrRef>
          </c:cat>
          <c:val>
            <c:numRef>
              <c:f>'Data exploration'!$AC$4:$AC$24</c:f>
              <c:numCache>
                <c:formatCode>_(* #,##0_);_(* \(#,##0\);_(* "-"??_);_(@_)</c:formatCode>
                <c:ptCount val="17"/>
                <c:pt idx="0">
                  <c:v>2</c:v>
                </c:pt>
                <c:pt idx="1">
                  <c:v>8</c:v>
                </c:pt>
                <c:pt idx="2">
                  <c:v>7</c:v>
                </c:pt>
                <c:pt idx="3">
                  <c:v>8</c:v>
                </c:pt>
                <c:pt idx="4">
                  <c:v>5</c:v>
                </c:pt>
                <c:pt idx="5">
                  <c:v>1</c:v>
                </c:pt>
                <c:pt idx="6">
                  <c:v>6</c:v>
                </c:pt>
                <c:pt idx="8">
                  <c:v>13</c:v>
                </c:pt>
                <c:pt idx="9">
                  <c:v>6</c:v>
                </c:pt>
                <c:pt idx="10">
                  <c:v>13</c:v>
                </c:pt>
                <c:pt idx="11">
                  <c:v>9</c:v>
                </c:pt>
                <c:pt idx="12">
                  <c:v>9</c:v>
                </c:pt>
                <c:pt idx="13">
                  <c:v>3</c:v>
                </c:pt>
                <c:pt idx="15">
                  <c:v>11</c:v>
                </c:pt>
                <c:pt idx="16">
                  <c:v>9</c:v>
                </c:pt>
              </c:numCache>
            </c:numRef>
          </c:val>
          <c:extLst>
            <c:ext xmlns:c16="http://schemas.microsoft.com/office/drawing/2014/chart" uri="{C3380CC4-5D6E-409C-BE32-E72D297353CC}">
              <c16:uniqueId val="{00000000-244A-401E-A15E-C75D9C1DC9E1}"/>
            </c:ext>
          </c:extLst>
        </c:ser>
        <c:dLbls>
          <c:showLegendKey val="0"/>
          <c:showVal val="0"/>
          <c:showCatName val="0"/>
          <c:showSerName val="0"/>
          <c:showPercent val="0"/>
          <c:showBubbleSize val="0"/>
        </c:dLbls>
        <c:gapWidth val="219"/>
        <c:overlap val="-27"/>
        <c:axId val="1068936352"/>
        <c:axId val="1068936712"/>
      </c:barChart>
      <c:catAx>
        <c:axId val="106893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936712"/>
        <c:crosses val="autoZero"/>
        <c:auto val="1"/>
        <c:lblAlgn val="ctr"/>
        <c:lblOffset val="100"/>
        <c:noMultiLvlLbl val="0"/>
      </c:catAx>
      <c:valAx>
        <c:axId val="1068936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93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exploration!Imp. - Exp. Trans cost</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Trans. cost between imp. and exp.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exploration'!$AI$2:$AI$3</c:f>
              <c:strCache>
                <c:ptCount val="1"/>
                <c:pt idx="0">
                  <c:v>Algeria</c:v>
                </c:pt>
              </c:strCache>
            </c:strRef>
          </c:tx>
          <c:spPr>
            <a:solidFill>
              <a:schemeClr val="accent1"/>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exploration'!$AI$4:$AI$16</c:f>
              <c:numCache>
                <c:formatCode>_(* #,##0_);_(* \(#,##0\);_(* "-"??_);_(@_)</c:formatCode>
                <c:ptCount val="12"/>
                <c:pt idx="0">
                  <c:v>4232.9299999999994</c:v>
                </c:pt>
                <c:pt idx="1">
                  <c:v>3944.9887499999995</c:v>
                </c:pt>
                <c:pt idx="2">
                  <c:v>1203.8000000000002</c:v>
                </c:pt>
                <c:pt idx="3">
                  <c:v>6676.0264285714284</c:v>
                </c:pt>
                <c:pt idx="4">
                  <c:v>6352.0199999999995</c:v>
                </c:pt>
                <c:pt idx="5">
                  <c:v>176.82500000000002</c:v>
                </c:pt>
                <c:pt idx="6">
                  <c:v>193.26749999999998</c:v>
                </c:pt>
                <c:pt idx="8">
                  <c:v>8263.5375000000004</c:v>
                </c:pt>
                <c:pt idx="9">
                  <c:v>8056.5399999999981</c:v>
                </c:pt>
                <c:pt idx="10">
                  <c:v>2860.89</c:v>
                </c:pt>
              </c:numCache>
            </c:numRef>
          </c:val>
          <c:extLst>
            <c:ext xmlns:c16="http://schemas.microsoft.com/office/drawing/2014/chart" uri="{C3380CC4-5D6E-409C-BE32-E72D297353CC}">
              <c16:uniqueId val="{00000000-31F2-4B97-96A5-CF18AE7092E3}"/>
            </c:ext>
          </c:extLst>
        </c:ser>
        <c:ser>
          <c:idx val="1"/>
          <c:order val="1"/>
          <c:tx>
            <c:strRef>
              <c:f>'Data exploration'!$AJ$2:$AJ$3</c:f>
              <c:strCache>
                <c:ptCount val="1"/>
                <c:pt idx="0">
                  <c:v>Egypt</c:v>
                </c:pt>
              </c:strCache>
            </c:strRef>
          </c:tx>
          <c:spPr>
            <a:solidFill>
              <a:schemeClr val="accent2"/>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exploration'!$AJ$4:$AJ$16</c:f>
              <c:numCache>
                <c:formatCode>_(* #,##0_);_(* \(#,##0\);_(* "-"??_);_(@_)</c:formatCode>
                <c:ptCount val="12"/>
                <c:pt idx="0">
                  <c:v>3858.9621428571418</c:v>
                </c:pt>
                <c:pt idx="1">
                  <c:v>4993.6608620689658</c:v>
                </c:pt>
                <c:pt idx="2">
                  <c:v>918.45620689655175</c:v>
                </c:pt>
                <c:pt idx="3">
                  <c:v>5655.8643749999983</c:v>
                </c:pt>
                <c:pt idx="4">
                  <c:v>7369.0199999999995</c:v>
                </c:pt>
                <c:pt idx="5">
                  <c:v>251.87294117647059</c:v>
                </c:pt>
                <c:pt idx="6">
                  <c:v>252.18600000000001</c:v>
                </c:pt>
                <c:pt idx="7">
                  <c:v>748.35149999999999</c:v>
                </c:pt>
                <c:pt idx="8">
                  <c:v>5694.1409999999996</c:v>
                </c:pt>
                <c:pt idx="9">
                  <c:v>6243.1158620689648</c:v>
                </c:pt>
                <c:pt idx="10">
                  <c:v>2100.9393749999995</c:v>
                </c:pt>
                <c:pt idx="11">
                  <c:v>6829.3166666666657</c:v>
                </c:pt>
              </c:numCache>
            </c:numRef>
          </c:val>
          <c:extLst>
            <c:ext xmlns:c16="http://schemas.microsoft.com/office/drawing/2014/chart" uri="{C3380CC4-5D6E-409C-BE32-E72D297353CC}">
              <c16:uniqueId val="{00000001-31F2-4B97-96A5-CF18AE7092E3}"/>
            </c:ext>
          </c:extLst>
        </c:ser>
        <c:ser>
          <c:idx val="2"/>
          <c:order val="2"/>
          <c:tx>
            <c:strRef>
              <c:f>'Data exploration'!$AK$2:$AK$3</c:f>
              <c:strCache>
                <c:ptCount val="1"/>
                <c:pt idx="0">
                  <c:v>Jordan</c:v>
                </c:pt>
              </c:strCache>
            </c:strRef>
          </c:tx>
          <c:spPr>
            <a:solidFill>
              <a:schemeClr val="accent3"/>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exploration'!$AK$4:$AK$16</c:f>
              <c:numCache>
                <c:formatCode>_(* #,##0_);_(* \(#,##0\);_(* "-"??_);_(@_)</c:formatCode>
                <c:ptCount val="12"/>
                <c:pt idx="0">
                  <c:v>3022.3718181818181</c:v>
                </c:pt>
                <c:pt idx="1">
                  <c:v>4153.0985714285716</c:v>
                </c:pt>
                <c:pt idx="2">
                  <c:v>848.8063636363637</c:v>
                </c:pt>
                <c:pt idx="3">
                  <c:v>4041.2316666666675</c:v>
                </c:pt>
                <c:pt idx="4">
                  <c:v>7504.9384615384615</c:v>
                </c:pt>
                <c:pt idx="5">
                  <c:v>358.05374999999998</c:v>
                </c:pt>
                <c:pt idx="6">
                  <c:v>250.79999999999998</c:v>
                </c:pt>
                <c:pt idx="7">
                  <c:v>677.54142857142858</c:v>
                </c:pt>
                <c:pt idx="8">
                  <c:v>9616.0849999999991</c:v>
                </c:pt>
                <c:pt idx="9">
                  <c:v>5897.5472727272727</c:v>
                </c:pt>
                <c:pt idx="10">
                  <c:v>2808.0674999999997</c:v>
                </c:pt>
                <c:pt idx="11">
                  <c:v>7498.1099999999988</c:v>
                </c:pt>
              </c:numCache>
            </c:numRef>
          </c:val>
          <c:extLst>
            <c:ext xmlns:c16="http://schemas.microsoft.com/office/drawing/2014/chart" uri="{C3380CC4-5D6E-409C-BE32-E72D297353CC}">
              <c16:uniqueId val="{00000002-31F2-4B97-96A5-CF18AE7092E3}"/>
            </c:ext>
          </c:extLst>
        </c:ser>
        <c:ser>
          <c:idx val="3"/>
          <c:order val="3"/>
          <c:tx>
            <c:strRef>
              <c:f>'Data exploration'!$AL$2:$AL$3</c:f>
              <c:strCache>
                <c:ptCount val="1"/>
                <c:pt idx="0">
                  <c:v>Lebanon</c:v>
                </c:pt>
              </c:strCache>
            </c:strRef>
          </c:tx>
          <c:spPr>
            <a:solidFill>
              <a:schemeClr val="accent4"/>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exploration'!$AL$4:$AL$16</c:f>
              <c:numCache>
                <c:formatCode>_(* #,##0_);_(* \(#,##0\);_(* "-"??_);_(@_)</c:formatCode>
                <c:ptCount val="12"/>
                <c:pt idx="0">
                  <c:v>2987.9969999999998</c:v>
                </c:pt>
                <c:pt idx="1">
                  <c:v>3182.1754687499993</c:v>
                </c:pt>
                <c:pt idx="2">
                  <c:v>807.78300000000002</c:v>
                </c:pt>
                <c:pt idx="3">
                  <c:v>5269.338999999999</c:v>
                </c:pt>
                <c:pt idx="4">
                  <c:v>7064.2552941176473</c:v>
                </c:pt>
                <c:pt idx="5">
                  <c:v>163.36199999999999</c:v>
                </c:pt>
                <c:pt idx="6">
                  <c:v>242.76749999999998</c:v>
                </c:pt>
                <c:pt idx="7">
                  <c:v>671.625</c:v>
                </c:pt>
                <c:pt idx="8">
                  <c:v>9316.8029999999999</c:v>
                </c:pt>
                <c:pt idx="9">
                  <c:v>6394.221818181818</c:v>
                </c:pt>
                <c:pt idx="10">
                  <c:v>2475.6179999999995</c:v>
                </c:pt>
                <c:pt idx="11">
                  <c:v>8645.75</c:v>
                </c:pt>
              </c:numCache>
            </c:numRef>
          </c:val>
          <c:extLst>
            <c:ext xmlns:c16="http://schemas.microsoft.com/office/drawing/2014/chart" uri="{C3380CC4-5D6E-409C-BE32-E72D297353CC}">
              <c16:uniqueId val="{00000003-31F2-4B97-96A5-CF18AE7092E3}"/>
            </c:ext>
          </c:extLst>
        </c:ser>
        <c:ser>
          <c:idx val="4"/>
          <c:order val="4"/>
          <c:tx>
            <c:strRef>
              <c:f>'Data exploration'!$AM$2:$AM$3</c:f>
              <c:strCache>
                <c:ptCount val="1"/>
                <c:pt idx="0">
                  <c:v>Morocco</c:v>
                </c:pt>
              </c:strCache>
            </c:strRef>
          </c:tx>
          <c:spPr>
            <a:solidFill>
              <a:schemeClr val="accent5"/>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exploration'!$AM$4:$AM$16</c:f>
              <c:numCache>
                <c:formatCode>_(* #,##0_);_(* \(#,##0\);_(* "-"??_);_(@_)</c:formatCode>
                <c:ptCount val="12"/>
                <c:pt idx="0">
                  <c:v>2801.7149999999997</c:v>
                </c:pt>
                <c:pt idx="1">
                  <c:v>4959.4690000000001</c:v>
                </c:pt>
                <c:pt idx="2">
                  <c:v>1412.0199999999998</c:v>
                </c:pt>
                <c:pt idx="3">
                  <c:v>5946.1229999999996</c:v>
                </c:pt>
                <c:pt idx="4">
                  <c:v>7037.829999999999</c:v>
                </c:pt>
                <c:pt idx="5">
                  <c:v>422.46000000000004</c:v>
                </c:pt>
                <c:pt idx="6">
                  <c:v>298.48500000000001</c:v>
                </c:pt>
                <c:pt idx="7">
                  <c:v>993.19499999999994</c:v>
                </c:pt>
                <c:pt idx="8">
                  <c:v>5064.4799999999996</c:v>
                </c:pt>
                <c:pt idx="9">
                  <c:v>4251.3422727272728</c:v>
                </c:pt>
                <c:pt idx="10">
                  <c:v>1042.875</c:v>
                </c:pt>
                <c:pt idx="11">
                  <c:v>10238.41</c:v>
                </c:pt>
              </c:numCache>
            </c:numRef>
          </c:val>
          <c:extLst>
            <c:ext xmlns:c16="http://schemas.microsoft.com/office/drawing/2014/chart" uri="{C3380CC4-5D6E-409C-BE32-E72D297353CC}">
              <c16:uniqueId val="{00000004-31F2-4B97-96A5-CF18AE7092E3}"/>
            </c:ext>
          </c:extLst>
        </c:ser>
        <c:ser>
          <c:idx val="5"/>
          <c:order val="5"/>
          <c:tx>
            <c:strRef>
              <c:f>'Data exploration'!$AN$2:$AN$3</c:f>
              <c:strCache>
                <c:ptCount val="1"/>
                <c:pt idx="0">
                  <c:v>Oman</c:v>
                </c:pt>
              </c:strCache>
            </c:strRef>
          </c:tx>
          <c:spPr>
            <a:solidFill>
              <a:schemeClr val="accent6"/>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exploration'!$AN$4:$AN$16</c:f>
              <c:numCache>
                <c:formatCode>_(* #,##0_);_(* \(#,##0\);_(* "-"??_);_(@_)</c:formatCode>
                <c:ptCount val="12"/>
                <c:pt idx="0">
                  <c:v>551.51250000000005</c:v>
                </c:pt>
                <c:pt idx="1">
                  <c:v>4987.3590000000004</c:v>
                </c:pt>
                <c:pt idx="2">
                  <c:v>729.99299999999982</c:v>
                </c:pt>
                <c:pt idx="3">
                  <c:v>2080.4324999999999</c:v>
                </c:pt>
                <c:pt idx="4">
                  <c:v>7281.1331250000003</c:v>
                </c:pt>
                <c:pt idx="5">
                  <c:v>206.33249999999998</c:v>
                </c:pt>
                <c:pt idx="6">
                  <c:v>164.03</c:v>
                </c:pt>
                <c:pt idx="8">
                  <c:v>5823.8062499999996</c:v>
                </c:pt>
                <c:pt idx="9">
                  <c:v>950.46749999999997</c:v>
                </c:pt>
                <c:pt idx="10">
                  <c:v>2601.4049999999997</c:v>
                </c:pt>
              </c:numCache>
            </c:numRef>
          </c:val>
          <c:extLst>
            <c:ext xmlns:c16="http://schemas.microsoft.com/office/drawing/2014/chart" uri="{C3380CC4-5D6E-409C-BE32-E72D297353CC}">
              <c16:uniqueId val="{00000005-31F2-4B97-96A5-CF18AE7092E3}"/>
            </c:ext>
          </c:extLst>
        </c:ser>
        <c:ser>
          <c:idx val="6"/>
          <c:order val="6"/>
          <c:tx>
            <c:strRef>
              <c:f>'Data exploration'!$AO$2:$AO$3</c:f>
              <c:strCache>
                <c:ptCount val="1"/>
                <c:pt idx="0">
                  <c:v>Saudi Arabia</c:v>
                </c:pt>
              </c:strCache>
            </c:strRef>
          </c:tx>
          <c:spPr>
            <a:solidFill>
              <a:schemeClr val="accent1">
                <a:lumMod val="60000"/>
              </a:schemeClr>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exploration'!$AO$4:$AO$16</c:f>
              <c:numCache>
                <c:formatCode>_(* #,##0_);_(* \(#,##0\);_(* "-"??_);_(@_)</c:formatCode>
                <c:ptCount val="12"/>
                <c:pt idx="0">
                  <c:v>3305.3199999999997</c:v>
                </c:pt>
                <c:pt idx="1">
                  <c:v>4658.8274999999994</c:v>
                </c:pt>
                <c:pt idx="2">
                  <c:v>1286.1400000000001</c:v>
                </c:pt>
                <c:pt idx="3">
                  <c:v>5746.21</c:v>
                </c:pt>
                <c:pt idx="4">
                  <c:v>5399.8725000000004</c:v>
                </c:pt>
                <c:pt idx="5">
                  <c:v>356.80249999999995</c:v>
                </c:pt>
                <c:pt idx="6">
                  <c:v>200.92499999999998</c:v>
                </c:pt>
                <c:pt idx="7">
                  <c:v>628.31999999999994</c:v>
                </c:pt>
                <c:pt idx="8">
                  <c:v>9608.2549999999992</c:v>
                </c:pt>
                <c:pt idx="9">
                  <c:v>3239.6066666666666</c:v>
                </c:pt>
                <c:pt idx="10">
                  <c:v>1903.7774999999999</c:v>
                </c:pt>
                <c:pt idx="11">
                  <c:v>10029.678</c:v>
                </c:pt>
              </c:numCache>
            </c:numRef>
          </c:val>
          <c:extLst>
            <c:ext xmlns:c16="http://schemas.microsoft.com/office/drawing/2014/chart" uri="{C3380CC4-5D6E-409C-BE32-E72D297353CC}">
              <c16:uniqueId val="{00000006-31F2-4B97-96A5-CF18AE7092E3}"/>
            </c:ext>
          </c:extLst>
        </c:ser>
        <c:ser>
          <c:idx val="7"/>
          <c:order val="7"/>
          <c:tx>
            <c:strRef>
              <c:f>'Data exploration'!$AP$2:$AP$3</c:f>
              <c:strCache>
                <c:ptCount val="1"/>
                <c:pt idx="0">
                  <c:v>Syria</c:v>
                </c:pt>
              </c:strCache>
            </c:strRef>
          </c:tx>
          <c:spPr>
            <a:solidFill>
              <a:schemeClr val="accent2">
                <a:lumMod val="60000"/>
              </a:schemeClr>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exploration'!$AP$4:$AP$16</c:f>
              <c:numCache>
                <c:formatCode>_(* #,##0_);_(* \(#,##0\);_(* "-"??_);_(@_)</c:formatCode>
                <c:ptCount val="12"/>
                <c:pt idx="0">
                  <c:v>3677.6463157894727</c:v>
                </c:pt>
                <c:pt idx="1">
                  <c:v>4976.6279347826076</c:v>
                </c:pt>
                <c:pt idx="2">
                  <c:v>777.61799999999994</c:v>
                </c:pt>
                <c:pt idx="3">
                  <c:v>5246.2374999999993</c:v>
                </c:pt>
                <c:pt idx="4">
                  <c:v>8291.5468421052628</c:v>
                </c:pt>
                <c:pt idx="5">
                  <c:v>225.91615384615383</c:v>
                </c:pt>
                <c:pt idx="6">
                  <c:v>221.14071428571427</c:v>
                </c:pt>
                <c:pt idx="7">
                  <c:v>943.62000000000012</c:v>
                </c:pt>
                <c:pt idx="8">
                  <c:v>4561.3823076923081</c:v>
                </c:pt>
                <c:pt idx="9">
                  <c:v>5278.0378124999988</c:v>
                </c:pt>
                <c:pt idx="10">
                  <c:v>2206.2599999999998</c:v>
                </c:pt>
                <c:pt idx="11">
                  <c:v>7867.0349999999999</c:v>
                </c:pt>
              </c:numCache>
            </c:numRef>
          </c:val>
          <c:extLst>
            <c:ext xmlns:c16="http://schemas.microsoft.com/office/drawing/2014/chart" uri="{C3380CC4-5D6E-409C-BE32-E72D297353CC}">
              <c16:uniqueId val="{00000007-31F2-4B97-96A5-CF18AE7092E3}"/>
            </c:ext>
          </c:extLst>
        </c:ser>
        <c:ser>
          <c:idx val="8"/>
          <c:order val="8"/>
          <c:tx>
            <c:strRef>
              <c:f>'Data exploration'!$AQ$2:$AQ$3</c:f>
              <c:strCache>
                <c:ptCount val="1"/>
                <c:pt idx="0">
                  <c:v>United Arab Emirates</c:v>
                </c:pt>
              </c:strCache>
            </c:strRef>
          </c:tx>
          <c:spPr>
            <a:solidFill>
              <a:schemeClr val="accent3">
                <a:lumMod val="60000"/>
              </a:schemeClr>
            </a:solidFill>
            <a:ln>
              <a:noFill/>
            </a:ln>
            <a:effectLst/>
          </c:spPr>
          <c:invertIfNegative val="0"/>
          <c:cat>
            <c:strRef>
              <c:f>'Data exploration'!$AH$4:$AH$16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exploration'!$AQ$4:$AQ$16</c:f>
              <c:numCache>
                <c:formatCode>_(* #,##0_);_(* \(#,##0\);_(* "-"??_);_(@_)</c:formatCode>
                <c:ptCount val="12"/>
                <c:pt idx="0">
                  <c:v>1645.605</c:v>
                </c:pt>
                <c:pt idx="1">
                  <c:v>3870.2078571428565</c:v>
                </c:pt>
                <c:pt idx="2">
                  <c:v>745.83249999999998</c:v>
                </c:pt>
                <c:pt idx="3">
                  <c:v>6281.7825000000003</c:v>
                </c:pt>
                <c:pt idx="4">
                  <c:v>7612.9961538461539</c:v>
                </c:pt>
                <c:pt idx="5">
                  <c:v>188.31833333333333</c:v>
                </c:pt>
                <c:pt idx="6">
                  <c:v>172.95</c:v>
                </c:pt>
                <c:pt idx="7">
                  <c:v>641.34899999999993</c:v>
                </c:pt>
                <c:pt idx="8">
                  <c:v>6961.6016666666665</c:v>
                </c:pt>
                <c:pt idx="9">
                  <c:v>4306.8119999999999</c:v>
                </c:pt>
                <c:pt idx="10">
                  <c:v>2353.8200000000002</c:v>
                </c:pt>
                <c:pt idx="11">
                  <c:v>7563.4749999999995</c:v>
                </c:pt>
              </c:numCache>
            </c:numRef>
          </c:val>
          <c:extLst>
            <c:ext xmlns:c16="http://schemas.microsoft.com/office/drawing/2014/chart" uri="{C3380CC4-5D6E-409C-BE32-E72D297353CC}">
              <c16:uniqueId val="{00000008-31F2-4B97-96A5-CF18AE7092E3}"/>
            </c:ext>
          </c:extLst>
        </c:ser>
        <c:dLbls>
          <c:showLegendKey val="0"/>
          <c:showVal val="0"/>
          <c:showCatName val="0"/>
          <c:showSerName val="0"/>
          <c:showPercent val="0"/>
          <c:showBubbleSize val="0"/>
        </c:dLbls>
        <c:gapWidth val="182"/>
        <c:axId val="1855066048"/>
        <c:axId val="1855058128"/>
      </c:barChart>
      <c:catAx>
        <c:axId val="185506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58128"/>
        <c:crosses val="autoZero"/>
        <c:auto val="1"/>
        <c:lblAlgn val="ctr"/>
        <c:lblOffset val="100"/>
        <c:noMultiLvlLbl val="0"/>
      </c:catAx>
      <c:valAx>
        <c:axId val="18550581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6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exploration!Imp. - Exp. Trans period</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Trans. period between imp. and exp.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exploration'!$AW$2:$AW$3</c:f>
              <c:strCache>
                <c:ptCount val="1"/>
                <c:pt idx="0">
                  <c:v>Algeria</c:v>
                </c:pt>
              </c:strCache>
            </c:strRef>
          </c:tx>
          <c:spPr>
            <a:solidFill>
              <a:schemeClr val="accent1"/>
            </a:solidFill>
            <a:ln>
              <a:noFill/>
            </a:ln>
            <a:effectLst/>
          </c:spPr>
          <c:invertIfNegative val="0"/>
          <c:cat>
            <c:strRef>
              <c:f>'Data exploration'!$AV$4:$AV$16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exploration'!$AW$4:$AW$16</c:f>
              <c:numCache>
                <c:formatCode>_(* #,##0_);_(* \(#,##0\);_(* "-"??_);_(@_)</c:formatCode>
                <c:ptCount val="12"/>
                <c:pt idx="0">
                  <c:v>12</c:v>
                </c:pt>
                <c:pt idx="1">
                  <c:v>22.75</c:v>
                </c:pt>
                <c:pt idx="2">
                  <c:v>23</c:v>
                </c:pt>
                <c:pt idx="3">
                  <c:v>20.428571428571427</c:v>
                </c:pt>
                <c:pt idx="4">
                  <c:v>23.2</c:v>
                </c:pt>
                <c:pt idx="5">
                  <c:v>26.666666666666668</c:v>
                </c:pt>
                <c:pt idx="6">
                  <c:v>16.5</c:v>
                </c:pt>
                <c:pt idx="8">
                  <c:v>14</c:v>
                </c:pt>
                <c:pt idx="9">
                  <c:v>14.333333333333334</c:v>
                </c:pt>
                <c:pt idx="10">
                  <c:v>14</c:v>
                </c:pt>
              </c:numCache>
            </c:numRef>
          </c:val>
          <c:extLst>
            <c:ext xmlns:c16="http://schemas.microsoft.com/office/drawing/2014/chart" uri="{C3380CC4-5D6E-409C-BE32-E72D297353CC}">
              <c16:uniqueId val="{00000000-8269-4620-85BD-53E4B2997330}"/>
            </c:ext>
          </c:extLst>
        </c:ser>
        <c:ser>
          <c:idx val="1"/>
          <c:order val="1"/>
          <c:tx>
            <c:strRef>
              <c:f>'Data exploration'!$AX$2:$AX$3</c:f>
              <c:strCache>
                <c:ptCount val="1"/>
                <c:pt idx="0">
                  <c:v>Egypt</c:v>
                </c:pt>
              </c:strCache>
            </c:strRef>
          </c:tx>
          <c:spPr>
            <a:solidFill>
              <a:schemeClr val="accent2"/>
            </a:solidFill>
            <a:ln>
              <a:noFill/>
            </a:ln>
            <a:effectLst/>
          </c:spPr>
          <c:invertIfNegative val="0"/>
          <c:cat>
            <c:strRef>
              <c:f>'Data exploration'!$AV$4:$AV$16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exploration'!$AX$4:$AX$16</c:f>
              <c:numCache>
                <c:formatCode>_(* #,##0_);_(* \(#,##0\);_(* "-"??_);_(@_)</c:formatCode>
                <c:ptCount val="12"/>
                <c:pt idx="0">
                  <c:v>23.642857142857142</c:v>
                </c:pt>
                <c:pt idx="1">
                  <c:v>22.672413793103448</c:v>
                </c:pt>
                <c:pt idx="2">
                  <c:v>21.689655172413794</c:v>
                </c:pt>
                <c:pt idx="3">
                  <c:v>22.791666666666668</c:v>
                </c:pt>
                <c:pt idx="4">
                  <c:v>22.125</c:v>
                </c:pt>
                <c:pt idx="5">
                  <c:v>20.529411764705884</c:v>
                </c:pt>
                <c:pt idx="6">
                  <c:v>17</c:v>
                </c:pt>
                <c:pt idx="7">
                  <c:v>21.3</c:v>
                </c:pt>
                <c:pt idx="8">
                  <c:v>23.4</c:v>
                </c:pt>
                <c:pt idx="9">
                  <c:v>21.344827586206897</c:v>
                </c:pt>
                <c:pt idx="10">
                  <c:v>20.25</c:v>
                </c:pt>
                <c:pt idx="11">
                  <c:v>21.222222222222221</c:v>
                </c:pt>
              </c:numCache>
            </c:numRef>
          </c:val>
          <c:extLst>
            <c:ext xmlns:c16="http://schemas.microsoft.com/office/drawing/2014/chart" uri="{C3380CC4-5D6E-409C-BE32-E72D297353CC}">
              <c16:uniqueId val="{00000001-8269-4620-85BD-53E4B2997330}"/>
            </c:ext>
          </c:extLst>
        </c:ser>
        <c:ser>
          <c:idx val="2"/>
          <c:order val="2"/>
          <c:tx>
            <c:strRef>
              <c:f>'Data exploration'!$AY$2:$AY$3</c:f>
              <c:strCache>
                <c:ptCount val="1"/>
                <c:pt idx="0">
                  <c:v>Jordan</c:v>
                </c:pt>
              </c:strCache>
            </c:strRef>
          </c:tx>
          <c:spPr>
            <a:solidFill>
              <a:schemeClr val="accent3"/>
            </a:solidFill>
            <a:ln>
              <a:noFill/>
            </a:ln>
            <a:effectLst/>
          </c:spPr>
          <c:invertIfNegative val="0"/>
          <c:cat>
            <c:strRef>
              <c:f>'Data exploration'!$AV$4:$AV$16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exploration'!$AY$4:$AY$16</c:f>
              <c:numCache>
                <c:formatCode>_(* #,##0_);_(* \(#,##0\);_(* "-"??_);_(@_)</c:formatCode>
                <c:ptCount val="12"/>
                <c:pt idx="0">
                  <c:v>22.727272727272727</c:v>
                </c:pt>
                <c:pt idx="1">
                  <c:v>23.285714285714285</c:v>
                </c:pt>
                <c:pt idx="2">
                  <c:v>24.636363636363637</c:v>
                </c:pt>
                <c:pt idx="3">
                  <c:v>21.666666666666668</c:v>
                </c:pt>
                <c:pt idx="4">
                  <c:v>23.846153846153847</c:v>
                </c:pt>
                <c:pt idx="5">
                  <c:v>28</c:v>
                </c:pt>
                <c:pt idx="6">
                  <c:v>24.666666666666668</c:v>
                </c:pt>
                <c:pt idx="7">
                  <c:v>26.285714285714285</c:v>
                </c:pt>
                <c:pt idx="8">
                  <c:v>23</c:v>
                </c:pt>
                <c:pt idx="9">
                  <c:v>23.272727272727273</c:v>
                </c:pt>
                <c:pt idx="10">
                  <c:v>28</c:v>
                </c:pt>
                <c:pt idx="11">
                  <c:v>19.25</c:v>
                </c:pt>
              </c:numCache>
            </c:numRef>
          </c:val>
          <c:extLst>
            <c:ext xmlns:c16="http://schemas.microsoft.com/office/drawing/2014/chart" uri="{C3380CC4-5D6E-409C-BE32-E72D297353CC}">
              <c16:uniqueId val="{00000002-8269-4620-85BD-53E4B2997330}"/>
            </c:ext>
          </c:extLst>
        </c:ser>
        <c:ser>
          <c:idx val="3"/>
          <c:order val="3"/>
          <c:tx>
            <c:strRef>
              <c:f>'Data exploration'!$AZ$2:$AZ$3</c:f>
              <c:strCache>
                <c:ptCount val="1"/>
                <c:pt idx="0">
                  <c:v>Lebanon</c:v>
                </c:pt>
              </c:strCache>
            </c:strRef>
          </c:tx>
          <c:spPr>
            <a:solidFill>
              <a:schemeClr val="accent4"/>
            </a:solidFill>
            <a:ln>
              <a:noFill/>
            </a:ln>
            <a:effectLst/>
          </c:spPr>
          <c:invertIfNegative val="0"/>
          <c:cat>
            <c:strRef>
              <c:f>'Data exploration'!$AV$4:$AV$16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exploration'!$AZ$4:$AZ$16</c:f>
              <c:numCache>
                <c:formatCode>_(* #,##0_);_(* \(#,##0\);_(* "-"??_);_(@_)</c:formatCode>
                <c:ptCount val="12"/>
                <c:pt idx="0">
                  <c:v>21.2</c:v>
                </c:pt>
                <c:pt idx="1">
                  <c:v>22</c:v>
                </c:pt>
                <c:pt idx="2">
                  <c:v>24.5</c:v>
                </c:pt>
                <c:pt idx="3">
                  <c:v>24</c:v>
                </c:pt>
                <c:pt idx="4">
                  <c:v>25.411764705882351</c:v>
                </c:pt>
                <c:pt idx="5">
                  <c:v>20.2</c:v>
                </c:pt>
                <c:pt idx="6">
                  <c:v>22.75</c:v>
                </c:pt>
                <c:pt idx="7">
                  <c:v>23.5</c:v>
                </c:pt>
                <c:pt idx="8">
                  <c:v>26.6</c:v>
                </c:pt>
                <c:pt idx="9">
                  <c:v>23.363636363636363</c:v>
                </c:pt>
                <c:pt idx="10">
                  <c:v>25.8</c:v>
                </c:pt>
                <c:pt idx="11">
                  <c:v>25.666666666666668</c:v>
                </c:pt>
              </c:numCache>
            </c:numRef>
          </c:val>
          <c:extLst>
            <c:ext xmlns:c16="http://schemas.microsoft.com/office/drawing/2014/chart" uri="{C3380CC4-5D6E-409C-BE32-E72D297353CC}">
              <c16:uniqueId val="{00000003-8269-4620-85BD-53E4B2997330}"/>
            </c:ext>
          </c:extLst>
        </c:ser>
        <c:ser>
          <c:idx val="4"/>
          <c:order val="4"/>
          <c:tx>
            <c:strRef>
              <c:f>'Data exploration'!$BA$2:$BA$3</c:f>
              <c:strCache>
                <c:ptCount val="1"/>
                <c:pt idx="0">
                  <c:v>Morocco</c:v>
                </c:pt>
              </c:strCache>
            </c:strRef>
          </c:tx>
          <c:spPr>
            <a:solidFill>
              <a:schemeClr val="accent5"/>
            </a:solidFill>
            <a:ln>
              <a:noFill/>
            </a:ln>
            <a:effectLst/>
          </c:spPr>
          <c:invertIfNegative val="0"/>
          <c:cat>
            <c:strRef>
              <c:f>'Data exploration'!$AV$4:$AV$16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exploration'!$BA$4:$BA$16</c:f>
              <c:numCache>
                <c:formatCode>_(* #,##0_);_(* \(#,##0\);_(* "-"??_);_(@_)</c:formatCode>
                <c:ptCount val="12"/>
                <c:pt idx="0">
                  <c:v>17.666666666666668</c:v>
                </c:pt>
                <c:pt idx="1">
                  <c:v>21.666666666666668</c:v>
                </c:pt>
                <c:pt idx="2">
                  <c:v>20</c:v>
                </c:pt>
                <c:pt idx="3">
                  <c:v>22.4</c:v>
                </c:pt>
                <c:pt idx="4">
                  <c:v>19</c:v>
                </c:pt>
                <c:pt idx="5">
                  <c:v>29.333333333333332</c:v>
                </c:pt>
                <c:pt idx="6">
                  <c:v>32</c:v>
                </c:pt>
                <c:pt idx="7">
                  <c:v>28.5</c:v>
                </c:pt>
                <c:pt idx="8">
                  <c:v>28</c:v>
                </c:pt>
                <c:pt idx="9">
                  <c:v>19.90909090909091</c:v>
                </c:pt>
                <c:pt idx="10">
                  <c:v>18</c:v>
                </c:pt>
                <c:pt idx="11">
                  <c:v>18</c:v>
                </c:pt>
              </c:numCache>
            </c:numRef>
          </c:val>
          <c:extLst>
            <c:ext xmlns:c16="http://schemas.microsoft.com/office/drawing/2014/chart" uri="{C3380CC4-5D6E-409C-BE32-E72D297353CC}">
              <c16:uniqueId val="{00000004-8269-4620-85BD-53E4B2997330}"/>
            </c:ext>
          </c:extLst>
        </c:ser>
        <c:ser>
          <c:idx val="5"/>
          <c:order val="5"/>
          <c:tx>
            <c:strRef>
              <c:f>'Data exploration'!$BB$2:$BB$3</c:f>
              <c:strCache>
                <c:ptCount val="1"/>
                <c:pt idx="0">
                  <c:v>Oman</c:v>
                </c:pt>
              </c:strCache>
            </c:strRef>
          </c:tx>
          <c:spPr>
            <a:solidFill>
              <a:schemeClr val="accent6"/>
            </a:solidFill>
            <a:ln>
              <a:noFill/>
            </a:ln>
            <a:effectLst/>
          </c:spPr>
          <c:invertIfNegative val="0"/>
          <c:cat>
            <c:strRef>
              <c:f>'Data exploration'!$AV$4:$AV$16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exploration'!$BB$4:$BB$16</c:f>
              <c:numCache>
                <c:formatCode>_(* #,##0_);_(* \(#,##0\);_(* "-"??_);_(@_)</c:formatCode>
                <c:ptCount val="12"/>
                <c:pt idx="0">
                  <c:v>21</c:v>
                </c:pt>
                <c:pt idx="1">
                  <c:v>23.3</c:v>
                </c:pt>
                <c:pt idx="2">
                  <c:v>22.4</c:v>
                </c:pt>
                <c:pt idx="3">
                  <c:v>22.25</c:v>
                </c:pt>
                <c:pt idx="4">
                  <c:v>17.875</c:v>
                </c:pt>
                <c:pt idx="5">
                  <c:v>26.5</c:v>
                </c:pt>
                <c:pt idx="6">
                  <c:v>18</c:v>
                </c:pt>
                <c:pt idx="8">
                  <c:v>28.5</c:v>
                </c:pt>
                <c:pt idx="9">
                  <c:v>29</c:v>
                </c:pt>
                <c:pt idx="10">
                  <c:v>15.25</c:v>
                </c:pt>
              </c:numCache>
            </c:numRef>
          </c:val>
          <c:extLst>
            <c:ext xmlns:c16="http://schemas.microsoft.com/office/drawing/2014/chart" uri="{C3380CC4-5D6E-409C-BE32-E72D297353CC}">
              <c16:uniqueId val="{00000005-8269-4620-85BD-53E4B2997330}"/>
            </c:ext>
          </c:extLst>
        </c:ser>
        <c:ser>
          <c:idx val="6"/>
          <c:order val="6"/>
          <c:tx>
            <c:strRef>
              <c:f>'Data exploration'!$BC$2:$BC$3</c:f>
              <c:strCache>
                <c:ptCount val="1"/>
                <c:pt idx="0">
                  <c:v>Saudi Arabia</c:v>
                </c:pt>
              </c:strCache>
            </c:strRef>
          </c:tx>
          <c:spPr>
            <a:solidFill>
              <a:schemeClr val="accent1">
                <a:lumMod val="60000"/>
              </a:schemeClr>
            </a:solidFill>
            <a:ln>
              <a:noFill/>
            </a:ln>
            <a:effectLst/>
          </c:spPr>
          <c:invertIfNegative val="0"/>
          <c:cat>
            <c:strRef>
              <c:f>'Data exploration'!$AV$4:$AV$16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exploration'!$BC$4:$BC$16</c:f>
              <c:numCache>
                <c:formatCode>_(* #,##0_);_(* \(#,##0\);_(* "-"??_);_(@_)</c:formatCode>
                <c:ptCount val="12"/>
                <c:pt idx="0">
                  <c:v>19.333333333333332</c:v>
                </c:pt>
                <c:pt idx="1">
                  <c:v>20.166666666666668</c:v>
                </c:pt>
                <c:pt idx="2">
                  <c:v>24.666666666666668</c:v>
                </c:pt>
                <c:pt idx="3">
                  <c:v>24.666666666666668</c:v>
                </c:pt>
                <c:pt idx="4">
                  <c:v>26.333333333333332</c:v>
                </c:pt>
                <c:pt idx="5">
                  <c:v>21.333333333333332</c:v>
                </c:pt>
                <c:pt idx="6">
                  <c:v>32.5</c:v>
                </c:pt>
                <c:pt idx="7">
                  <c:v>34</c:v>
                </c:pt>
                <c:pt idx="8">
                  <c:v>27</c:v>
                </c:pt>
                <c:pt idx="9">
                  <c:v>23</c:v>
                </c:pt>
                <c:pt idx="10">
                  <c:v>12.5</c:v>
                </c:pt>
                <c:pt idx="11">
                  <c:v>17.2</c:v>
                </c:pt>
              </c:numCache>
            </c:numRef>
          </c:val>
          <c:extLst>
            <c:ext xmlns:c16="http://schemas.microsoft.com/office/drawing/2014/chart" uri="{C3380CC4-5D6E-409C-BE32-E72D297353CC}">
              <c16:uniqueId val="{00000006-8269-4620-85BD-53E4B2997330}"/>
            </c:ext>
          </c:extLst>
        </c:ser>
        <c:ser>
          <c:idx val="7"/>
          <c:order val="7"/>
          <c:tx>
            <c:strRef>
              <c:f>'Data exploration'!$BD$2:$BD$3</c:f>
              <c:strCache>
                <c:ptCount val="1"/>
                <c:pt idx="0">
                  <c:v>Syria</c:v>
                </c:pt>
              </c:strCache>
            </c:strRef>
          </c:tx>
          <c:spPr>
            <a:solidFill>
              <a:schemeClr val="accent2">
                <a:lumMod val="60000"/>
              </a:schemeClr>
            </a:solidFill>
            <a:ln>
              <a:noFill/>
            </a:ln>
            <a:effectLst/>
          </c:spPr>
          <c:invertIfNegative val="0"/>
          <c:cat>
            <c:strRef>
              <c:f>'Data exploration'!$AV$4:$AV$16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exploration'!$BD$4:$BD$16</c:f>
              <c:numCache>
                <c:formatCode>_(* #,##0_);_(* \(#,##0\);_(* "-"??_);_(@_)</c:formatCode>
                <c:ptCount val="12"/>
                <c:pt idx="0">
                  <c:v>23</c:v>
                </c:pt>
                <c:pt idx="1">
                  <c:v>21.391304347826086</c:v>
                </c:pt>
                <c:pt idx="2">
                  <c:v>23.72</c:v>
                </c:pt>
                <c:pt idx="3">
                  <c:v>24.333333333333332</c:v>
                </c:pt>
                <c:pt idx="4">
                  <c:v>24.736842105263158</c:v>
                </c:pt>
                <c:pt idx="5">
                  <c:v>20.46153846153846</c:v>
                </c:pt>
                <c:pt idx="6">
                  <c:v>18.571428571428573</c:v>
                </c:pt>
                <c:pt idx="7">
                  <c:v>18</c:v>
                </c:pt>
                <c:pt idx="8">
                  <c:v>21.923076923076923</c:v>
                </c:pt>
                <c:pt idx="9">
                  <c:v>22.0625</c:v>
                </c:pt>
                <c:pt idx="10">
                  <c:v>22.1</c:v>
                </c:pt>
                <c:pt idx="11">
                  <c:v>22</c:v>
                </c:pt>
              </c:numCache>
            </c:numRef>
          </c:val>
          <c:extLst>
            <c:ext xmlns:c16="http://schemas.microsoft.com/office/drawing/2014/chart" uri="{C3380CC4-5D6E-409C-BE32-E72D297353CC}">
              <c16:uniqueId val="{00000007-8269-4620-85BD-53E4B2997330}"/>
            </c:ext>
          </c:extLst>
        </c:ser>
        <c:ser>
          <c:idx val="8"/>
          <c:order val="8"/>
          <c:tx>
            <c:strRef>
              <c:f>'Data exploration'!$BE$2:$BE$3</c:f>
              <c:strCache>
                <c:ptCount val="1"/>
                <c:pt idx="0">
                  <c:v>United Arab Emirates</c:v>
                </c:pt>
              </c:strCache>
            </c:strRef>
          </c:tx>
          <c:spPr>
            <a:solidFill>
              <a:schemeClr val="accent3">
                <a:lumMod val="60000"/>
              </a:schemeClr>
            </a:solidFill>
            <a:ln>
              <a:noFill/>
            </a:ln>
            <a:effectLst/>
          </c:spPr>
          <c:invertIfNegative val="0"/>
          <c:cat>
            <c:strRef>
              <c:f>'Data exploration'!$AV$4:$AV$16</c:f>
              <c:strCache>
                <c:ptCount val="12"/>
                <c:pt idx="0">
                  <c:v>Britain</c:v>
                </c:pt>
                <c:pt idx="1">
                  <c:v>China</c:v>
                </c:pt>
                <c:pt idx="2">
                  <c:v>France</c:v>
                </c:pt>
                <c:pt idx="3">
                  <c:v>Germany</c:v>
                </c:pt>
                <c:pt idx="4">
                  <c:v>Greece</c:v>
                </c:pt>
                <c:pt idx="5">
                  <c:v>India</c:v>
                </c:pt>
                <c:pt idx="6">
                  <c:v>Japan</c:v>
                </c:pt>
                <c:pt idx="7">
                  <c:v>Spain</c:v>
                </c:pt>
                <c:pt idx="8">
                  <c:v>Sweden</c:v>
                </c:pt>
                <c:pt idx="9">
                  <c:v>Switzerland</c:v>
                </c:pt>
                <c:pt idx="10">
                  <c:v>Turkey</c:v>
                </c:pt>
                <c:pt idx="11">
                  <c:v>USA</c:v>
                </c:pt>
              </c:strCache>
            </c:strRef>
          </c:cat>
          <c:val>
            <c:numRef>
              <c:f>'Data exploration'!$BE$4:$BE$16</c:f>
              <c:numCache>
                <c:formatCode>_(* #,##0_);_(* \(#,##0\);_(* "-"??_);_(@_)</c:formatCode>
                <c:ptCount val="12"/>
                <c:pt idx="0">
                  <c:v>23</c:v>
                </c:pt>
                <c:pt idx="1">
                  <c:v>19.80952380952381</c:v>
                </c:pt>
                <c:pt idx="2">
                  <c:v>22.055555555555557</c:v>
                </c:pt>
                <c:pt idx="3">
                  <c:v>24.833333333333332</c:v>
                </c:pt>
                <c:pt idx="4">
                  <c:v>22</c:v>
                </c:pt>
                <c:pt idx="5">
                  <c:v>21.888888888888889</c:v>
                </c:pt>
                <c:pt idx="6">
                  <c:v>20.75</c:v>
                </c:pt>
                <c:pt idx="7">
                  <c:v>23.8</c:v>
                </c:pt>
                <c:pt idx="8">
                  <c:v>25.222222222222221</c:v>
                </c:pt>
                <c:pt idx="9">
                  <c:v>24.2</c:v>
                </c:pt>
                <c:pt idx="10">
                  <c:v>22.833333333333332</c:v>
                </c:pt>
                <c:pt idx="11">
                  <c:v>21.666666666666668</c:v>
                </c:pt>
              </c:numCache>
            </c:numRef>
          </c:val>
          <c:extLst>
            <c:ext xmlns:c16="http://schemas.microsoft.com/office/drawing/2014/chart" uri="{C3380CC4-5D6E-409C-BE32-E72D297353CC}">
              <c16:uniqueId val="{00000008-8269-4620-85BD-53E4B2997330}"/>
            </c:ext>
          </c:extLst>
        </c:ser>
        <c:dLbls>
          <c:showLegendKey val="0"/>
          <c:showVal val="0"/>
          <c:showCatName val="0"/>
          <c:showSerName val="0"/>
          <c:showPercent val="0"/>
          <c:showBubbleSize val="0"/>
        </c:dLbls>
        <c:gapWidth val="219"/>
        <c:overlap val="-27"/>
        <c:axId val="1855145608"/>
        <c:axId val="1855137688"/>
      </c:barChart>
      <c:catAx>
        <c:axId val="185514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37688"/>
        <c:crosses val="autoZero"/>
        <c:auto val="1"/>
        <c:lblAlgn val="ctr"/>
        <c:lblOffset val="100"/>
        <c:noMultiLvlLbl val="0"/>
      </c:catAx>
      <c:valAx>
        <c:axId val="18551376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4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exploration!Importing countries profit share</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Importing</a:t>
            </a:r>
            <a:r>
              <a:rPr lang="en-US" baseline="0"/>
              <a:t> countries profit share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barChart>
        <c:barDir val="bar"/>
        <c:grouping val="clustered"/>
        <c:varyColors val="0"/>
        <c:ser>
          <c:idx val="0"/>
          <c:order val="0"/>
          <c:tx>
            <c:strRef>
              <c:f>'Data exploration'!$BL$2</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B08-4FEA-8D33-6400819ECD5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B08-4FEA-8D33-6400819ECD5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B08-4FEA-8D33-6400819ECD5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B08-4FEA-8D33-6400819ECD5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B08-4FEA-8D33-6400819ECD59}"/>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B08-4FEA-8D33-6400819ECD59}"/>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B08-4FEA-8D33-6400819ECD59}"/>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B08-4FEA-8D33-6400819ECD59}"/>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1B08-4FEA-8D33-6400819ECD59}"/>
              </c:ext>
            </c:extLst>
          </c:dPt>
          <c:cat>
            <c:strRef>
              <c:f>'Data exploration'!$BK$3:$BK$12</c:f>
              <c:strCache>
                <c:ptCount val="9"/>
                <c:pt idx="0">
                  <c:v>Oman</c:v>
                </c:pt>
                <c:pt idx="1">
                  <c:v>Algeria</c:v>
                </c:pt>
                <c:pt idx="2">
                  <c:v>Saudi Arabia</c:v>
                </c:pt>
                <c:pt idx="3">
                  <c:v>Morocco</c:v>
                </c:pt>
                <c:pt idx="4">
                  <c:v>United Arab Emirates</c:v>
                </c:pt>
                <c:pt idx="5">
                  <c:v>Jordan</c:v>
                </c:pt>
                <c:pt idx="6">
                  <c:v>Lebanon</c:v>
                </c:pt>
                <c:pt idx="7">
                  <c:v>Syria</c:v>
                </c:pt>
                <c:pt idx="8">
                  <c:v>Egypt</c:v>
                </c:pt>
              </c:strCache>
            </c:strRef>
          </c:cat>
          <c:val>
            <c:numRef>
              <c:f>'Data exploration'!$BL$3:$BL$12</c:f>
              <c:numCache>
                <c:formatCode>0.00%</c:formatCode>
                <c:ptCount val="9"/>
                <c:pt idx="0">
                  <c:v>3.9888696221421396E-2</c:v>
                </c:pt>
                <c:pt idx="1">
                  <c:v>4.6645977382903582E-2</c:v>
                </c:pt>
                <c:pt idx="2">
                  <c:v>6.1066412989257628E-2</c:v>
                </c:pt>
                <c:pt idx="3">
                  <c:v>6.1092444821802712E-2</c:v>
                </c:pt>
                <c:pt idx="4">
                  <c:v>9.5837754774236783E-2</c:v>
                </c:pt>
                <c:pt idx="5">
                  <c:v>0.10296150595620815</c:v>
                </c:pt>
                <c:pt idx="6">
                  <c:v>0.12428269770894726</c:v>
                </c:pt>
                <c:pt idx="7">
                  <c:v>0.20394295440298485</c:v>
                </c:pt>
                <c:pt idx="8">
                  <c:v>0.26428155574223755</c:v>
                </c:pt>
              </c:numCache>
            </c:numRef>
          </c:val>
          <c:extLst>
            <c:ext xmlns:c16="http://schemas.microsoft.com/office/drawing/2014/chart" uri="{C3380CC4-5D6E-409C-BE32-E72D297353CC}">
              <c16:uniqueId val="{00000012-1B08-4FEA-8D33-6400819ECD59}"/>
            </c:ext>
          </c:extLst>
        </c:ser>
        <c:dLbls>
          <c:showLegendKey val="0"/>
          <c:showVal val="0"/>
          <c:showCatName val="0"/>
          <c:showSerName val="0"/>
          <c:showPercent val="0"/>
          <c:showBubbleSize val="0"/>
        </c:dLbls>
        <c:gapWidth val="100"/>
        <c:axId val="702381280"/>
        <c:axId val="702380560"/>
      </c:barChart>
      <c:valAx>
        <c:axId val="7023805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81280"/>
        <c:crosses val="autoZero"/>
        <c:crossBetween val="between"/>
      </c:valAx>
      <c:catAx>
        <c:axId val="7023812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805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exploration!Exporting countries profit share</c:name>
    <c:fmtId val="4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Exporting countries profit share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barChart>
        <c:barDir val="bar"/>
        <c:grouping val="clustered"/>
        <c:varyColors val="0"/>
        <c:ser>
          <c:idx val="0"/>
          <c:order val="0"/>
          <c:tx>
            <c:strRef>
              <c:f>'Data exploration'!$BR$2</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99F6-4FDE-BABE-B213075C1712}"/>
              </c:ext>
            </c:extLst>
          </c:dPt>
          <c:dPt>
            <c:idx val="1"/>
            <c:invertIfNegative val="0"/>
            <c:bubble3D val="0"/>
            <c:extLst>
              <c:ext xmlns:c16="http://schemas.microsoft.com/office/drawing/2014/chart" uri="{C3380CC4-5D6E-409C-BE32-E72D297353CC}">
                <c16:uniqueId val="{00000003-99F6-4FDE-BABE-B213075C1712}"/>
              </c:ext>
            </c:extLst>
          </c:dPt>
          <c:dPt>
            <c:idx val="2"/>
            <c:invertIfNegative val="0"/>
            <c:bubble3D val="0"/>
            <c:extLst>
              <c:ext xmlns:c16="http://schemas.microsoft.com/office/drawing/2014/chart" uri="{C3380CC4-5D6E-409C-BE32-E72D297353CC}">
                <c16:uniqueId val="{00000005-99F6-4FDE-BABE-B213075C1712}"/>
              </c:ext>
            </c:extLst>
          </c:dPt>
          <c:dPt>
            <c:idx val="3"/>
            <c:invertIfNegative val="0"/>
            <c:bubble3D val="0"/>
            <c:extLst>
              <c:ext xmlns:c16="http://schemas.microsoft.com/office/drawing/2014/chart" uri="{C3380CC4-5D6E-409C-BE32-E72D297353CC}">
                <c16:uniqueId val="{00000007-99F6-4FDE-BABE-B213075C1712}"/>
              </c:ext>
            </c:extLst>
          </c:dPt>
          <c:dPt>
            <c:idx val="4"/>
            <c:invertIfNegative val="0"/>
            <c:bubble3D val="0"/>
            <c:extLst>
              <c:ext xmlns:c16="http://schemas.microsoft.com/office/drawing/2014/chart" uri="{C3380CC4-5D6E-409C-BE32-E72D297353CC}">
                <c16:uniqueId val="{00000009-99F6-4FDE-BABE-B213075C1712}"/>
              </c:ext>
            </c:extLst>
          </c:dPt>
          <c:dPt>
            <c:idx val="5"/>
            <c:invertIfNegative val="0"/>
            <c:bubble3D val="0"/>
            <c:extLst>
              <c:ext xmlns:c16="http://schemas.microsoft.com/office/drawing/2014/chart" uri="{C3380CC4-5D6E-409C-BE32-E72D297353CC}">
                <c16:uniqueId val="{0000000B-99F6-4FDE-BABE-B213075C1712}"/>
              </c:ext>
            </c:extLst>
          </c:dPt>
          <c:dPt>
            <c:idx val="6"/>
            <c:invertIfNegative val="0"/>
            <c:bubble3D val="0"/>
            <c:extLst>
              <c:ext xmlns:c16="http://schemas.microsoft.com/office/drawing/2014/chart" uri="{C3380CC4-5D6E-409C-BE32-E72D297353CC}">
                <c16:uniqueId val="{0000000D-99F6-4FDE-BABE-B213075C1712}"/>
              </c:ext>
            </c:extLst>
          </c:dPt>
          <c:dPt>
            <c:idx val="7"/>
            <c:invertIfNegative val="0"/>
            <c:bubble3D val="0"/>
            <c:extLst>
              <c:ext xmlns:c16="http://schemas.microsoft.com/office/drawing/2014/chart" uri="{C3380CC4-5D6E-409C-BE32-E72D297353CC}">
                <c16:uniqueId val="{0000000F-99F6-4FDE-BABE-B213075C1712}"/>
              </c:ext>
            </c:extLst>
          </c:dPt>
          <c:dPt>
            <c:idx val="8"/>
            <c:invertIfNegative val="0"/>
            <c:bubble3D val="0"/>
            <c:extLst>
              <c:ext xmlns:c16="http://schemas.microsoft.com/office/drawing/2014/chart" uri="{C3380CC4-5D6E-409C-BE32-E72D297353CC}">
                <c16:uniqueId val="{00000011-99F6-4FDE-BABE-B213075C1712}"/>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99F6-4FDE-BABE-B213075C1712}"/>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99F6-4FDE-BABE-B213075C1712}"/>
              </c:ext>
            </c:extLst>
          </c:dPt>
          <c:dPt>
            <c:idx val="11"/>
            <c:invertIfNegative val="0"/>
            <c:bubble3D val="0"/>
            <c:extLst>
              <c:ext xmlns:c16="http://schemas.microsoft.com/office/drawing/2014/chart" uri="{C3380CC4-5D6E-409C-BE32-E72D297353CC}">
                <c16:uniqueId val="{00000017-99F6-4FDE-BABE-B213075C1712}"/>
              </c:ext>
            </c:extLst>
          </c:dPt>
          <c:cat>
            <c:strRef>
              <c:f>'Data exploration'!$BQ$3:$BQ$15</c:f>
              <c:strCache>
                <c:ptCount val="12"/>
                <c:pt idx="0">
                  <c:v>Japan</c:v>
                </c:pt>
                <c:pt idx="1">
                  <c:v>India</c:v>
                </c:pt>
                <c:pt idx="2">
                  <c:v>Spain</c:v>
                </c:pt>
                <c:pt idx="3">
                  <c:v>France</c:v>
                </c:pt>
                <c:pt idx="4">
                  <c:v>Turkey</c:v>
                </c:pt>
                <c:pt idx="5">
                  <c:v>Britain</c:v>
                </c:pt>
                <c:pt idx="6">
                  <c:v>USA</c:v>
                </c:pt>
                <c:pt idx="7">
                  <c:v>Sweden</c:v>
                </c:pt>
                <c:pt idx="8">
                  <c:v>Germany</c:v>
                </c:pt>
                <c:pt idx="9">
                  <c:v>Switzerland</c:v>
                </c:pt>
                <c:pt idx="10">
                  <c:v>Greece</c:v>
                </c:pt>
                <c:pt idx="11">
                  <c:v>China</c:v>
                </c:pt>
              </c:strCache>
            </c:strRef>
          </c:cat>
          <c:val>
            <c:numRef>
              <c:f>'Data exploration'!$BR$3:$BR$15</c:f>
              <c:numCache>
                <c:formatCode>0.00%</c:formatCode>
                <c:ptCount val="12"/>
                <c:pt idx="0">
                  <c:v>2.0611895543538091E-3</c:v>
                </c:pt>
                <c:pt idx="1">
                  <c:v>3.8772772591065493E-3</c:v>
                </c:pt>
                <c:pt idx="2">
                  <c:v>6.0253870423471988E-3</c:v>
                </c:pt>
                <c:pt idx="3">
                  <c:v>2.59243837570017E-2</c:v>
                </c:pt>
                <c:pt idx="4">
                  <c:v>3.1421805197896419E-2</c:v>
                </c:pt>
                <c:pt idx="5">
                  <c:v>5.8071005294677541E-2</c:v>
                </c:pt>
                <c:pt idx="6">
                  <c:v>7.2914848057565498E-2</c:v>
                </c:pt>
                <c:pt idx="7">
                  <c:v>9.2896292654300064E-2</c:v>
                </c:pt>
                <c:pt idx="8">
                  <c:v>0.12128645777548103</c:v>
                </c:pt>
                <c:pt idx="9">
                  <c:v>0.13687437083724274</c:v>
                </c:pt>
                <c:pt idx="10">
                  <c:v>0.19857351030935724</c:v>
                </c:pt>
                <c:pt idx="11">
                  <c:v>0.25007347226067012</c:v>
                </c:pt>
              </c:numCache>
            </c:numRef>
          </c:val>
          <c:extLst>
            <c:ext xmlns:c16="http://schemas.microsoft.com/office/drawing/2014/chart" uri="{C3380CC4-5D6E-409C-BE32-E72D297353CC}">
              <c16:uniqueId val="{00000018-99F6-4FDE-BABE-B213075C1712}"/>
            </c:ext>
          </c:extLst>
        </c:ser>
        <c:dLbls>
          <c:showLegendKey val="0"/>
          <c:showVal val="0"/>
          <c:showCatName val="0"/>
          <c:showSerName val="0"/>
          <c:showPercent val="0"/>
          <c:showBubbleSize val="0"/>
        </c:dLbls>
        <c:gapWidth val="100"/>
        <c:axId val="671442024"/>
        <c:axId val="671446704"/>
      </c:barChart>
      <c:valAx>
        <c:axId val="6714467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42024"/>
        <c:crosses val="autoZero"/>
        <c:crossBetween val="between"/>
      </c:valAx>
      <c:catAx>
        <c:axId val="671442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467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exploration!Category profit share</c:name>
    <c:fmtId val="4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Category profit share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'Data exploration'!$BW$2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9A-4287-AD03-4AB504FA5C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9A-4287-AD03-4AB504FA5C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9A-4287-AD03-4AB504FA5C17}"/>
              </c:ext>
            </c:extLst>
          </c:dPt>
          <c:cat>
            <c:strRef>
              <c:f>'Data exploration'!$BV$3:$BV$6</c:f>
              <c:strCache>
                <c:ptCount val="3"/>
                <c:pt idx="0">
                  <c:v>Electronics</c:v>
                </c:pt>
                <c:pt idx="1">
                  <c:v>Home tools </c:v>
                </c:pt>
                <c:pt idx="2">
                  <c:v>Office tools</c:v>
                </c:pt>
              </c:strCache>
            </c:strRef>
          </c:cat>
          <c:val>
            <c:numRef>
              <c:f>'Data exploration'!$BW$3:$BW$6</c:f>
              <c:numCache>
                <c:formatCode>0.00%</c:formatCode>
                <c:ptCount val="3"/>
                <c:pt idx="0">
                  <c:v>0.32643727196396805</c:v>
                </c:pt>
                <c:pt idx="1">
                  <c:v>0.66409661051857038</c:v>
                </c:pt>
                <c:pt idx="2">
                  <c:v>9.4661175174615454E-3</c:v>
                </c:pt>
              </c:numCache>
            </c:numRef>
          </c:val>
          <c:extLst>
            <c:ext xmlns:c16="http://schemas.microsoft.com/office/drawing/2014/chart" uri="{C3380CC4-5D6E-409C-BE32-E72D297353CC}">
              <c16:uniqueId val="{00000006-A59A-4287-AD03-4AB504FA5C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final project _final_2.xlsx]Data exploration!Category profit share</c:name>
    <c:fmtId val="5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chemeClr val="bg1"/>
                </a:solidFill>
                <a:latin typeface="Times New Roman" panose="02020603050405020304" pitchFamily="18" charset="0"/>
                <a:cs typeface="Times New Roman" panose="02020603050405020304" pitchFamily="18" charset="0"/>
              </a:rPr>
              <a:t>Category profit share</a:t>
            </a:r>
          </a:p>
        </c:rich>
      </c:tx>
      <c:layout>
        <c:manualLayout>
          <c:xMode val="edge"/>
          <c:yMode val="edge"/>
          <c:x val="0.15141602779999588"/>
          <c:y val="2.083333333333333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9900"/>
          </a:solidFill>
          <a:ln w="19050">
            <a:noFill/>
          </a:ln>
          <a:effectLst/>
        </c:spPr>
        <c:dLbl>
          <c:idx val="0"/>
          <c:layout>
            <c:manualLayout>
              <c:x val="0.14052120799714851"/>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w="19050">
            <a:noFill/>
          </a:ln>
          <a:effectLst/>
        </c:spPr>
        <c:dLbl>
          <c:idx val="0"/>
          <c:layout>
            <c:manualLayout>
              <c:x val="-4.4420523535236754E-2"/>
              <c:y val="0.1666671223401201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w="19050">
            <a:noFill/>
          </a:ln>
          <a:effectLst/>
        </c:spPr>
        <c:dLbl>
          <c:idx val="0"/>
          <c:layout>
            <c:manualLayout>
              <c:x val="-0.23777419756222748"/>
              <c:y val="-5.555570744670670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57833068057509E-2"/>
          <c:y val="0.2170297928417346"/>
          <c:w val="0.51103374809630275"/>
          <c:h val="0.72620585255790393"/>
        </c:manualLayout>
      </c:layout>
      <c:doughnutChart>
        <c:varyColors val="1"/>
        <c:ser>
          <c:idx val="0"/>
          <c:order val="0"/>
          <c:tx>
            <c:strRef>
              <c:f>'Data exploration'!$BW$2</c:f>
              <c:strCache>
                <c:ptCount val="1"/>
                <c:pt idx="0">
                  <c:v>Total</c:v>
                </c:pt>
              </c:strCache>
            </c:strRef>
          </c:tx>
          <c:spPr>
            <a:ln>
              <a:noFill/>
            </a:ln>
          </c:spPr>
          <c:dPt>
            <c:idx val="0"/>
            <c:bubble3D val="0"/>
            <c:spPr>
              <a:solidFill>
                <a:srgbClr val="FF9900"/>
              </a:solidFill>
              <a:ln w="19050">
                <a:noFill/>
              </a:ln>
              <a:effectLst/>
            </c:spPr>
            <c:extLst>
              <c:ext xmlns:c16="http://schemas.microsoft.com/office/drawing/2014/chart" uri="{C3380CC4-5D6E-409C-BE32-E72D297353CC}">
                <c16:uniqueId val="{00000001-3372-4928-A2DB-C3158280B7C4}"/>
              </c:ext>
            </c:extLst>
          </c:dPt>
          <c:dPt>
            <c:idx val="1"/>
            <c:bubble3D val="0"/>
            <c:spPr>
              <a:solidFill>
                <a:srgbClr val="FFFF00"/>
              </a:solidFill>
              <a:ln w="19050">
                <a:noFill/>
              </a:ln>
              <a:effectLst/>
            </c:spPr>
            <c:extLst>
              <c:ext xmlns:c16="http://schemas.microsoft.com/office/drawing/2014/chart" uri="{C3380CC4-5D6E-409C-BE32-E72D297353CC}">
                <c16:uniqueId val="{00000003-3372-4928-A2DB-C3158280B7C4}"/>
              </c:ext>
            </c:extLst>
          </c:dPt>
          <c:dPt>
            <c:idx val="2"/>
            <c:bubble3D val="0"/>
            <c:spPr>
              <a:solidFill>
                <a:srgbClr val="FF0000"/>
              </a:solidFill>
              <a:ln w="19050">
                <a:noFill/>
              </a:ln>
              <a:effectLst/>
            </c:spPr>
            <c:extLst>
              <c:ext xmlns:c16="http://schemas.microsoft.com/office/drawing/2014/chart" uri="{C3380CC4-5D6E-409C-BE32-E72D297353CC}">
                <c16:uniqueId val="{00000005-3372-4928-A2DB-C3158280B7C4}"/>
              </c:ext>
            </c:extLst>
          </c:dPt>
          <c:dLbls>
            <c:dLbl>
              <c:idx val="0"/>
              <c:layout>
                <c:manualLayout>
                  <c:x val="0.14052120799714851"/>
                  <c:y val="-0.180555555555555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72-4928-A2DB-C3158280B7C4}"/>
                </c:ext>
              </c:extLst>
            </c:dLbl>
            <c:dLbl>
              <c:idx val="1"/>
              <c:layout>
                <c:manualLayout>
                  <c:x val="-4.4420523535236754E-2"/>
                  <c:y val="0.166667122340120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72-4928-A2DB-C3158280B7C4}"/>
                </c:ext>
              </c:extLst>
            </c:dLbl>
            <c:dLbl>
              <c:idx val="2"/>
              <c:layout>
                <c:manualLayout>
                  <c:x val="-0.23777419756222748"/>
                  <c:y val="-5.55557074467067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72-4928-A2DB-C3158280B7C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bg1"/>
                  </a:solidFill>
                  <a:round/>
                </a:ln>
                <a:effectLst/>
              </c:spPr>
            </c:leaderLines>
            <c:extLst>
              <c:ext xmlns:c15="http://schemas.microsoft.com/office/drawing/2012/chart" uri="{CE6537A1-D6FC-4f65-9D91-7224C49458BB}"/>
            </c:extLst>
          </c:dLbls>
          <c:cat>
            <c:strRef>
              <c:f>'Data exploration'!$BV$3:$BV$6</c:f>
              <c:strCache>
                <c:ptCount val="3"/>
                <c:pt idx="0">
                  <c:v>Electronics</c:v>
                </c:pt>
                <c:pt idx="1">
                  <c:v>Home tools </c:v>
                </c:pt>
                <c:pt idx="2">
                  <c:v>Office tools</c:v>
                </c:pt>
              </c:strCache>
            </c:strRef>
          </c:cat>
          <c:val>
            <c:numRef>
              <c:f>'Data exploration'!$BW$3:$BW$6</c:f>
              <c:numCache>
                <c:formatCode>0.00%</c:formatCode>
                <c:ptCount val="3"/>
                <c:pt idx="0">
                  <c:v>0.32643727196396805</c:v>
                </c:pt>
                <c:pt idx="1">
                  <c:v>0.66409661051857038</c:v>
                </c:pt>
                <c:pt idx="2">
                  <c:v>9.4661175174615454E-3</c:v>
                </c:pt>
              </c:numCache>
            </c:numRef>
          </c:val>
          <c:extLst>
            <c:ext xmlns:c16="http://schemas.microsoft.com/office/drawing/2014/chart" uri="{C3380CC4-5D6E-409C-BE32-E72D297353CC}">
              <c16:uniqueId val="{00000006-3372-4928-A2DB-C3158280B7C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102402708920649"/>
          <c:y val="0.28794665469447894"/>
          <c:w val="0.277168812561011"/>
          <c:h val="0.372021342726895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38100</xdr:rowOff>
    </xdr:from>
    <xdr:to>
      <xdr:col>10</xdr:col>
      <xdr:colOff>457200</xdr:colOff>
      <xdr:row>14</xdr:row>
      <xdr:rowOff>114300</xdr:rowOff>
    </xdr:to>
    <xdr:graphicFrame macro="">
      <xdr:nvGraphicFramePr>
        <xdr:cNvPr id="2" name="Chart 1">
          <a:extLst>
            <a:ext uri="{FF2B5EF4-FFF2-40B4-BE49-F238E27FC236}">
              <a16:creationId xmlns:a16="http://schemas.microsoft.com/office/drawing/2014/main" id="{41FD6885-23CF-45C3-BD2C-15F631FE1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542925</xdr:colOff>
      <xdr:row>0</xdr:row>
      <xdr:rowOff>19050</xdr:rowOff>
    </xdr:from>
    <xdr:to>
      <xdr:col>19</xdr:col>
      <xdr:colOff>276225</xdr:colOff>
      <xdr:row>14</xdr:row>
      <xdr:rowOff>95250</xdr:rowOff>
    </xdr:to>
    <xdr:graphicFrame macro="">
      <xdr:nvGraphicFramePr>
        <xdr:cNvPr id="3" name="Chart 2">
          <a:extLst>
            <a:ext uri="{FF2B5EF4-FFF2-40B4-BE49-F238E27FC236}">
              <a16:creationId xmlns:a16="http://schemas.microsoft.com/office/drawing/2014/main" id="{61303592-5139-4A11-94DA-EDFF32514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0</xdr:rowOff>
    </xdr:from>
    <xdr:to>
      <xdr:col>11</xdr:col>
      <xdr:colOff>28575</xdr:colOff>
      <xdr:row>35</xdr:row>
      <xdr:rowOff>104776</xdr:rowOff>
    </xdr:to>
    <xdr:graphicFrame macro="">
      <xdr:nvGraphicFramePr>
        <xdr:cNvPr id="4" name="Chart 3">
          <a:extLst>
            <a:ext uri="{FF2B5EF4-FFF2-40B4-BE49-F238E27FC236}">
              <a16:creationId xmlns:a16="http://schemas.microsoft.com/office/drawing/2014/main" id="{DCD123B3-FB91-4815-A4E7-6AA50E057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114300</xdr:colOff>
      <xdr:row>16</xdr:row>
      <xdr:rowOff>0</xdr:rowOff>
    </xdr:from>
    <xdr:to>
      <xdr:col>22</xdr:col>
      <xdr:colOff>333375</xdr:colOff>
      <xdr:row>31</xdr:row>
      <xdr:rowOff>109538</xdr:rowOff>
    </xdr:to>
    <xdr:graphicFrame macro="">
      <xdr:nvGraphicFramePr>
        <xdr:cNvPr id="5" name="Chart 4">
          <a:extLst>
            <a:ext uri="{FF2B5EF4-FFF2-40B4-BE49-F238E27FC236}">
              <a16:creationId xmlns:a16="http://schemas.microsoft.com/office/drawing/2014/main" id="{8C88FE20-6F11-4604-9656-36C7AD267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36</xdr:row>
      <xdr:rowOff>0</xdr:rowOff>
    </xdr:from>
    <xdr:to>
      <xdr:col>11</xdr:col>
      <xdr:colOff>9525</xdr:colOff>
      <xdr:row>50</xdr:row>
      <xdr:rowOff>76200</xdr:rowOff>
    </xdr:to>
    <xdr:graphicFrame macro="">
      <xdr:nvGraphicFramePr>
        <xdr:cNvPr id="6" name="Chart 5">
          <a:extLst>
            <a:ext uri="{FF2B5EF4-FFF2-40B4-BE49-F238E27FC236}">
              <a16:creationId xmlns:a16="http://schemas.microsoft.com/office/drawing/2014/main" id="{04072924-D202-49FD-90B3-4DE0500E1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104775</xdr:colOff>
      <xdr:row>32</xdr:row>
      <xdr:rowOff>142875</xdr:rowOff>
    </xdr:from>
    <xdr:to>
      <xdr:col>19</xdr:col>
      <xdr:colOff>76200</xdr:colOff>
      <xdr:row>47</xdr:row>
      <xdr:rowOff>176213</xdr:rowOff>
    </xdr:to>
    <xdr:graphicFrame macro="">
      <xdr:nvGraphicFramePr>
        <xdr:cNvPr id="7" name="Chart 6">
          <a:extLst>
            <a:ext uri="{FF2B5EF4-FFF2-40B4-BE49-F238E27FC236}">
              <a16:creationId xmlns:a16="http://schemas.microsoft.com/office/drawing/2014/main" id="{34BF4AC7-9716-4D69-A733-F16CEBA6F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50</xdr:row>
      <xdr:rowOff>123825</xdr:rowOff>
    </xdr:from>
    <xdr:to>
      <xdr:col>7</xdr:col>
      <xdr:colOff>304800</xdr:colOff>
      <xdr:row>65</xdr:row>
      <xdr:rowOff>9525</xdr:rowOff>
    </xdr:to>
    <xdr:graphicFrame macro="">
      <xdr:nvGraphicFramePr>
        <xdr:cNvPr id="8" name="Chart 7">
          <a:extLst>
            <a:ext uri="{FF2B5EF4-FFF2-40B4-BE49-F238E27FC236}">
              <a16:creationId xmlns:a16="http://schemas.microsoft.com/office/drawing/2014/main" id="{D17652AD-0AEC-456B-88E3-D82C47A28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428625</xdr:colOff>
      <xdr:row>50</xdr:row>
      <xdr:rowOff>152400</xdr:rowOff>
    </xdr:from>
    <xdr:to>
      <xdr:col>15</xdr:col>
      <xdr:colOff>123825</xdr:colOff>
      <xdr:row>65</xdr:row>
      <xdr:rowOff>38100</xdr:rowOff>
    </xdr:to>
    <xdr:graphicFrame macro="">
      <xdr:nvGraphicFramePr>
        <xdr:cNvPr id="9" name="Chart 8">
          <a:extLst>
            <a:ext uri="{FF2B5EF4-FFF2-40B4-BE49-F238E27FC236}">
              <a16:creationId xmlns:a16="http://schemas.microsoft.com/office/drawing/2014/main" id="{86B7B9ED-260F-41C2-8CC4-6DA5F0360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566737</xdr:colOff>
      <xdr:row>0</xdr:row>
      <xdr:rowOff>0</xdr:rowOff>
    </xdr:from>
    <xdr:to>
      <xdr:col>17</xdr:col>
      <xdr:colOff>195262</xdr:colOff>
      <xdr:row>2</xdr:row>
      <xdr:rowOff>76200</xdr:rowOff>
    </xdr:to>
    <xdr:sp macro="" textlink="">
      <xdr:nvSpPr>
        <xdr:cNvPr id="2" name="Rectangle: Rounded Corners 1">
          <a:extLst>
            <a:ext uri="{FF2B5EF4-FFF2-40B4-BE49-F238E27FC236}">
              <a16:creationId xmlns:a16="http://schemas.microsoft.com/office/drawing/2014/main" id="{DF52777B-B22E-178A-68A1-E3C2B2BBCDC5}"/>
            </a:ext>
          </a:extLst>
        </xdr:cNvPr>
        <xdr:cNvSpPr/>
      </xdr:nvSpPr>
      <xdr:spPr>
        <a:xfrm>
          <a:off x="3005137" y="0"/>
          <a:ext cx="7553325" cy="4572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u="none">
              <a:latin typeface="Times New Roman" panose="02020603050405020304" pitchFamily="18" charset="0"/>
              <a:ea typeface="Tahoma" panose="020B0604030504040204" pitchFamily="34" charset="0"/>
              <a:cs typeface="Times New Roman" panose="02020603050405020304" pitchFamily="18" charset="0"/>
            </a:rPr>
            <a:t>Sales</a:t>
          </a:r>
          <a:r>
            <a:rPr lang="en-US" sz="2400" b="1" u="none" baseline="0">
              <a:latin typeface="Times New Roman" panose="02020603050405020304" pitchFamily="18" charset="0"/>
              <a:ea typeface="Tahoma" panose="020B0604030504040204" pitchFamily="34" charset="0"/>
              <a:cs typeface="Times New Roman" panose="02020603050405020304" pitchFamily="18" charset="0"/>
            </a:rPr>
            <a:t> analysis</a:t>
          </a:r>
          <a:r>
            <a:rPr lang="en-US" sz="2400" b="1" u="none">
              <a:latin typeface="Times New Roman" panose="02020603050405020304" pitchFamily="18" charset="0"/>
              <a:ea typeface="Tahoma" panose="020B0604030504040204" pitchFamily="34" charset="0"/>
              <a:cs typeface="Times New Roman" panose="02020603050405020304" pitchFamily="18" charset="0"/>
            </a:rPr>
            <a:t> within the period from</a:t>
          </a:r>
          <a:r>
            <a:rPr lang="en-US" sz="2400" b="1" u="none" baseline="0">
              <a:latin typeface="Times New Roman" panose="02020603050405020304" pitchFamily="18" charset="0"/>
              <a:ea typeface="Tahoma" panose="020B0604030504040204" pitchFamily="34" charset="0"/>
              <a:cs typeface="Times New Roman" panose="02020603050405020304" pitchFamily="18" charset="0"/>
            </a:rPr>
            <a:t> 2016 to 2018</a:t>
          </a:r>
          <a:endParaRPr lang="en-US" sz="2400" b="1" u="none">
            <a:latin typeface="Times New Roman" panose="02020603050405020304" pitchFamily="18" charset="0"/>
            <a:ea typeface="Tahoma" panose="020B0604030504040204" pitchFamily="34" charset="0"/>
            <a:cs typeface="Times New Roman" panose="02020603050405020304" pitchFamily="18" charset="0"/>
          </a:endParaRPr>
        </a:p>
      </xdr:txBody>
    </xdr:sp>
    <xdr:clientData/>
  </xdr:twoCellAnchor>
  <xdr:twoCellAnchor>
    <xdr:from>
      <xdr:col>5</xdr:col>
      <xdr:colOff>344805</xdr:colOff>
      <xdr:row>2</xdr:row>
      <xdr:rowOff>57150</xdr:rowOff>
    </xdr:from>
    <xdr:to>
      <xdr:col>16</xdr:col>
      <xdr:colOff>588645</xdr:colOff>
      <xdr:row>2</xdr:row>
      <xdr:rowOff>57150</xdr:rowOff>
    </xdr:to>
    <xdr:cxnSp macro="">
      <xdr:nvCxnSpPr>
        <xdr:cNvPr id="6" name="Straight Connector 5">
          <a:extLst>
            <a:ext uri="{FF2B5EF4-FFF2-40B4-BE49-F238E27FC236}">
              <a16:creationId xmlns:a16="http://schemas.microsoft.com/office/drawing/2014/main" id="{8210B338-E3E9-23DC-20E6-743242D36591}"/>
            </a:ext>
          </a:extLst>
        </xdr:cNvPr>
        <xdr:cNvCxnSpPr/>
      </xdr:nvCxnSpPr>
      <xdr:spPr>
        <a:xfrm flipV="1">
          <a:off x="3392805" y="438150"/>
          <a:ext cx="6949440" cy="0"/>
        </a:xfrm>
        <a:prstGeom prst="line">
          <a:avLst/>
        </a:prstGeom>
        <a:ln w="19050">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85726</xdr:colOff>
      <xdr:row>3</xdr:row>
      <xdr:rowOff>142878</xdr:rowOff>
    </xdr:from>
    <xdr:to>
      <xdr:col>3</xdr:col>
      <xdr:colOff>19050</xdr:colOff>
      <xdr:row>6</xdr:row>
      <xdr:rowOff>129543</xdr:rowOff>
    </xdr:to>
    <xdr:sp macro="" textlink="'Data exploration'!A12">
      <xdr:nvSpPr>
        <xdr:cNvPr id="8" name="Rectangle 7">
          <a:extLst>
            <a:ext uri="{FF2B5EF4-FFF2-40B4-BE49-F238E27FC236}">
              <a16:creationId xmlns:a16="http://schemas.microsoft.com/office/drawing/2014/main" id="{7C0DD160-6E3F-0142-03B6-DA916BD8E0AB}"/>
            </a:ext>
          </a:extLst>
        </xdr:cNvPr>
        <xdr:cNvSpPr/>
      </xdr:nvSpPr>
      <xdr:spPr>
        <a:xfrm>
          <a:off x="85726" y="733428"/>
          <a:ext cx="1952624" cy="586740"/>
        </a:xfrm>
        <a:prstGeom prst="rect">
          <a:avLst/>
        </a:prstGeom>
        <a:noFill/>
        <a:ln>
          <a:solidFill>
            <a:srgbClr val="FFFF00"/>
          </a:solidFill>
        </a:ln>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85724</xdr:colOff>
      <xdr:row>0</xdr:row>
      <xdr:rowOff>97155</xdr:rowOff>
    </xdr:from>
    <xdr:to>
      <xdr:col>2</xdr:col>
      <xdr:colOff>603884</xdr:colOff>
      <xdr:row>3</xdr:row>
      <xdr:rowOff>74295</xdr:rowOff>
    </xdr:to>
    <xdr:sp macro="" textlink="">
      <xdr:nvSpPr>
        <xdr:cNvPr id="15" name="Rectangle 14">
          <a:extLst>
            <a:ext uri="{FF2B5EF4-FFF2-40B4-BE49-F238E27FC236}">
              <a16:creationId xmlns:a16="http://schemas.microsoft.com/office/drawing/2014/main" id="{2C73A1DB-2B30-18E5-51D3-6AEB58FB8761}"/>
            </a:ext>
          </a:extLst>
        </xdr:cNvPr>
        <xdr:cNvSpPr/>
      </xdr:nvSpPr>
      <xdr:spPr>
        <a:xfrm>
          <a:off x="85724" y="97155"/>
          <a:ext cx="1927860" cy="567690"/>
        </a:xfrm>
        <a:prstGeom prst="rect">
          <a:avLst/>
        </a:prstGeom>
        <a:noFill/>
        <a:ln>
          <a:solidFill>
            <a:srgbClr val="FFFF00"/>
          </a:solidFill>
        </a:ln>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latin typeface="Times New Roman" panose="02020603050405020304" pitchFamily="18" charset="0"/>
              <a:cs typeface="Times New Roman" panose="02020603050405020304" pitchFamily="18" charset="0"/>
            </a:rPr>
            <a:t>  </a:t>
          </a:r>
        </a:p>
      </xdr:txBody>
    </xdr:sp>
    <xdr:clientData/>
  </xdr:twoCellAnchor>
  <xdr:twoCellAnchor>
    <xdr:from>
      <xdr:col>0</xdr:col>
      <xdr:colOff>85724</xdr:colOff>
      <xdr:row>10</xdr:row>
      <xdr:rowOff>83821</xdr:rowOff>
    </xdr:from>
    <xdr:to>
      <xdr:col>2</xdr:col>
      <xdr:colOff>603884</xdr:colOff>
      <xdr:row>13</xdr:row>
      <xdr:rowOff>60961</xdr:rowOff>
    </xdr:to>
    <xdr:sp macro="" textlink="'Data exploration'!A24">
      <xdr:nvSpPr>
        <xdr:cNvPr id="17" name="Rectangle 16">
          <a:extLst>
            <a:ext uri="{FF2B5EF4-FFF2-40B4-BE49-F238E27FC236}">
              <a16:creationId xmlns:a16="http://schemas.microsoft.com/office/drawing/2014/main" id="{FD569FAA-CE6B-F6A6-EB58-E637CA436369}"/>
            </a:ext>
          </a:extLst>
        </xdr:cNvPr>
        <xdr:cNvSpPr/>
      </xdr:nvSpPr>
      <xdr:spPr>
        <a:xfrm>
          <a:off x="85724" y="2074546"/>
          <a:ext cx="1927860" cy="577215"/>
        </a:xfrm>
        <a:prstGeom prst="rect">
          <a:avLst/>
        </a:prstGeom>
        <a:noFill/>
        <a:ln>
          <a:solidFill>
            <a:srgbClr val="FFFF00"/>
          </a:solidFill>
        </a:ln>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85724</xdr:colOff>
      <xdr:row>16</xdr:row>
      <xdr:rowOff>173360</xdr:rowOff>
    </xdr:from>
    <xdr:to>
      <xdr:col>2</xdr:col>
      <xdr:colOff>603884</xdr:colOff>
      <xdr:row>19</xdr:row>
      <xdr:rowOff>150500</xdr:rowOff>
    </xdr:to>
    <xdr:sp macro="" textlink="'Data exploration'!A30">
      <xdr:nvSpPr>
        <xdr:cNvPr id="18" name="Rectangle 17">
          <a:extLst>
            <a:ext uri="{FF2B5EF4-FFF2-40B4-BE49-F238E27FC236}">
              <a16:creationId xmlns:a16="http://schemas.microsoft.com/office/drawing/2014/main" id="{87B97820-6FA2-DAAF-2865-5AFEBFB4B549}"/>
            </a:ext>
          </a:extLst>
        </xdr:cNvPr>
        <xdr:cNvSpPr/>
      </xdr:nvSpPr>
      <xdr:spPr>
        <a:xfrm>
          <a:off x="85724" y="3364235"/>
          <a:ext cx="1927860" cy="577215"/>
        </a:xfrm>
        <a:prstGeom prst="rect">
          <a:avLst/>
        </a:prstGeom>
        <a:noFill/>
        <a:ln>
          <a:solidFill>
            <a:srgbClr val="FFFF00"/>
          </a:solidFill>
        </a:ln>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85724</xdr:colOff>
      <xdr:row>13</xdr:row>
      <xdr:rowOff>120019</xdr:rowOff>
    </xdr:from>
    <xdr:to>
      <xdr:col>2</xdr:col>
      <xdr:colOff>603884</xdr:colOff>
      <xdr:row>16</xdr:row>
      <xdr:rowOff>97159</xdr:rowOff>
    </xdr:to>
    <xdr:sp macro="" textlink="'Data exploration'!A36">
      <xdr:nvSpPr>
        <xdr:cNvPr id="19" name="Rectangle 18">
          <a:extLst>
            <a:ext uri="{FF2B5EF4-FFF2-40B4-BE49-F238E27FC236}">
              <a16:creationId xmlns:a16="http://schemas.microsoft.com/office/drawing/2014/main" id="{475890AC-E416-E3D1-D8A0-CBFE851A9E9F}"/>
            </a:ext>
          </a:extLst>
        </xdr:cNvPr>
        <xdr:cNvSpPr/>
      </xdr:nvSpPr>
      <xdr:spPr>
        <a:xfrm>
          <a:off x="85724" y="2710819"/>
          <a:ext cx="1927860" cy="577215"/>
        </a:xfrm>
        <a:prstGeom prst="rect">
          <a:avLst/>
        </a:prstGeom>
        <a:noFill/>
        <a:ln>
          <a:solidFill>
            <a:srgbClr val="FFFF00"/>
          </a:solidFill>
        </a:ln>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438150</xdr:colOff>
      <xdr:row>2</xdr:row>
      <xdr:rowOff>85725</xdr:rowOff>
    </xdr:from>
    <xdr:to>
      <xdr:col>24</xdr:col>
      <xdr:colOff>133350</xdr:colOff>
      <xdr:row>14</xdr:row>
      <xdr:rowOff>28575</xdr:rowOff>
    </xdr:to>
    <xdr:graphicFrame macro="">
      <xdr:nvGraphicFramePr>
        <xdr:cNvPr id="21" name="Chart 20">
          <a:extLst>
            <a:ext uri="{FF2B5EF4-FFF2-40B4-BE49-F238E27FC236}">
              <a16:creationId xmlns:a16="http://schemas.microsoft.com/office/drawing/2014/main" id="{40501F92-4F63-4102-80FC-97C92C59B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47626</xdr:colOff>
      <xdr:row>2</xdr:row>
      <xdr:rowOff>85725</xdr:rowOff>
    </xdr:from>
    <xdr:to>
      <xdr:col>19</xdr:col>
      <xdr:colOff>352426</xdr:colOff>
      <xdr:row>14</xdr:row>
      <xdr:rowOff>38100</xdr:rowOff>
    </xdr:to>
    <xdr:graphicFrame macro="">
      <xdr:nvGraphicFramePr>
        <xdr:cNvPr id="24" name="Chart 23">
          <a:extLst>
            <a:ext uri="{FF2B5EF4-FFF2-40B4-BE49-F238E27FC236}">
              <a16:creationId xmlns:a16="http://schemas.microsoft.com/office/drawing/2014/main" id="{F73E785F-8D8A-4CAB-867D-37B4F0EE9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26</xdr:row>
      <xdr:rowOff>133350</xdr:rowOff>
    </xdr:from>
    <xdr:to>
      <xdr:col>24</xdr:col>
      <xdr:colOff>113241</xdr:colOff>
      <xdr:row>36</xdr:row>
      <xdr:rowOff>19049</xdr:rowOff>
    </xdr:to>
    <xdr:graphicFrame macro="">
      <xdr:nvGraphicFramePr>
        <xdr:cNvPr id="26" name="Chart 25">
          <a:extLst>
            <a:ext uri="{FF2B5EF4-FFF2-40B4-BE49-F238E27FC236}">
              <a16:creationId xmlns:a16="http://schemas.microsoft.com/office/drawing/2014/main" id="{E0A50B2B-2F04-4608-8360-9AF273663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180975</xdr:colOff>
      <xdr:row>20</xdr:row>
      <xdr:rowOff>10487</xdr:rowOff>
    </xdr:from>
    <xdr:to>
      <xdr:col>2</xdr:col>
      <xdr:colOff>508635</xdr:colOff>
      <xdr:row>26</xdr:row>
      <xdr:rowOff>149547</xdr:rowOff>
    </xdr:to>
    <mc:AlternateContent xmlns:mc="http://schemas.openxmlformats.org/markup-compatibility/2006" xmlns:a14="http://schemas.microsoft.com/office/drawing/2010/main">
      <mc:Choice Requires="a14">
        <xdr:graphicFrame macro="">
          <xdr:nvGraphicFramePr>
            <xdr:cNvPr id="27" name="Category ">
              <a:extLst>
                <a:ext uri="{FF2B5EF4-FFF2-40B4-BE49-F238E27FC236}">
                  <a16:creationId xmlns:a16="http://schemas.microsoft.com/office/drawing/2014/main" id="{4884221A-19AB-FF94-D1A2-0FC18DFFEF5A}"/>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mlns="">
        <xdr:sp macro="" textlink="">
          <xdr:nvSpPr>
            <xdr:cNvPr id="0" name=""/>
            <xdr:cNvSpPr>
              <a:spLocks noTextEdit="1"/>
            </xdr:cNvSpPr>
          </xdr:nvSpPr>
          <xdr:spPr>
            <a:xfrm>
              <a:off x="180975" y="3991937"/>
              <a:ext cx="1737360" cy="128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57151</xdr:colOff>
      <xdr:row>25</xdr:row>
      <xdr:rowOff>19049</xdr:rowOff>
    </xdr:from>
    <xdr:to>
      <xdr:col>9</xdr:col>
      <xdr:colOff>561975</xdr:colOff>
      <xdr:row>36</xdr:row>
      <xdr:rowOff>19050</xdr:rowOff>
    </xdr:to>
    <xdr:graphicFrame macro="">
      <xdr:nvGraphicFramePr>
        <xdr:cNvPr id="3" name="Chart 2">
          <a:extLst>
            <a:ext uri="{FF2B5EF4-FFF2-40B4-BE49-F238E27FC236}">
              <a16:creationId xmlns:a16="http://schemas.microsoft.com/office/drawing/2014/main" id="{D6D5054B-D789-4BFE-A22D-E0AD6CA51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47625</xdr:colOff>
      <xdr:row>14</xdr:row>
      <xdr:rowOff>76199</xdr:rowOff>
    </xdr:from>
    <xdr:to>
      <xdr:col>9</xdr:col>
      <xdr:colOff>561974</xdr:colOff>
      <xdr:row>24</xdr:row>
      <xdr:rowOff>161924</xdr:rowOff>
    </xdr:to>
    <xdr:graphicFrame macro="">
      <xdr:nvGraphicFramePr>
        <xdr:cNvPr id="4" name="Chart 3">
          <a:extLst>
            <a:ext uri="{FF2B5EF4-FFF2-40B4-BE49-F238E27FC236}">
              <a16:creationId xmlns:a16="http://schemas.microsoft.com/office/drawing/2014/main" id="{82A2A95B-8D48-4AA7-84CE-18FB6377E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14</xdr:row>
      <xdr:rowOff>76200</xdr:rowOff>
    </xdr:from>
    <xdr:to>
      <xdr:col>24</xdr:col>
      <xdr:colOff>133349</xdr:colOff>
      <xdr:row>26</xdr:row>
      <xdr:rowOff>95249</xdr:rowOff>
    </xdr:to>
    <xdr:graphicFrame macro="">
      <xdr:nvGraphicFramePr>
        <xdr:cNvPr id="5" name="Chart 4">
          <a:extLst>
            <a:ext uri="{FF2B5EF4-FFF2-40B4-BE49-F238E27FC236}">
              <a16:creationId xmlns:a16="http://schemas.microsoft.com/office/drawing/2014/main" id="{58D2CF47-6781-4BE5-8B75-CDA01BEFE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161924</xdr:colOff>
      <xdr:row>26</xdr:row>
      <xdr:rowOff>152401</xdr:rowOff>
    </xdr:from>
    <xdr:to>
      <xdr:col>2</xdr:col>
      <xdr:colOff>489584</xdr:colOff>
      <xdr:row>36</xdr:row>
      <xdr:rowOff>19051</xdr:rowOff>
    </xdr:to>
    <mc:AlternateContent xmlns:mc="http://schemas.openxmlformats.org/markup-compatibility/2006" xmlns:a14="http://schemas.microsoft.com/office/drawing/2010/main">
      <mc:Choice Requires="a14">
        <xdr:graphicFrame macro="">
          <xdr:nvGraphicFramePr>
            <xdr:cNvPr id="7" name="Exporting country">
              <a:extLst>
                <a:ext uri="{FF2B5EF4-FFF2-40B4-BE49-F238E27FC236}">
                  <a16:creationId xmlns:a16="http://schemas.microsoft.com/office/drawing/2014/main" id="{4240A328-395A-5B05-CDCF-8DA04B36BACC}"/>
                </a:ext>
              </a:extLst>
            </xdr:cNvPr>
            <xdr:cNvGraphicFramePr/>
          </xdr:nvGraphicFramePr>
          <xdr:xfrm>
            <a:off x="0" y="0"/>
            <a:ext cx="0" cy="0"/>
          </xdr:xfrm>
          <a:graphic>
            <a:graphicData uri="http://schemas.microsoft.com/office/drawing/2010/slicer">
              <sle:slicer xmlns:sle="http://schemas.microsoft.com/office/drawing/2010/slicer" name="Exporting country"/>
            </a:graphicData>
          </a:graphic>
        </xdr:graphicFrame>
      </mc:Choice>
      <mc:Fallback xmlns="">
        <xdr:sp macro="" textlink="">
          <xdr:nvSpPr>
            <xdr:cNvPr id="0" name=""/>
            <xdr:cNvSpPr>
              <a:spLocks noTextEdit="1"/>
            </xdr:cNvSpPr>
          </xdr:nvSpPr>
          <xdr:spPr>
            <a:xfrm>
              <a:off x="161924" y="5276851"/>
              <a:ext cx="173736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85724</xdr:colOff>
      <xdr:row>6</xdr:row>
      <xdr:rowOff>188596</xdr:rowOff>
    </xdr:from>
    <xdr:to>
      <xdr:col>2</xdr:col>
      <xdr:colOff>603884</xdr:colOff>
      <xdr:row>9</xdr:row>
      <xdr:rowOff>165736</xdr:rowOff>
    </xdr:to>
    <xdr:sp macro="" textlink="'Data exploration'!A18">
      <xdr:nvSpPr>
        <xdr:cNvPr id="9" name="Rectangle 8">
          <a:extLst>
            <a:ext uri="{FF2B5EF4-FFF2-40B4-BE49-F238E27FC236}">
              <a16:creationId xmlns:a16="http://schemas.microsoft.com/office/drawing/2014/main" id="{2D01A77A-1F7E-1545-3B0D-CA58D31D7E00}"/>
            </a:ext>
          </a:extLst>
        </xdr:cNvPr>
        <xdr:cNvSpPr/>
      </xdr:nvSpPr>
      <xdr:spPr>
        <a:xfrm>
          <a:off x="85724" y="1379221"/>
          <a:ext cx="1927860" cy="577215"/>
        </a:xfrm>
        <a:prstGeom prst="rect">
          <a:avLst/>
        </a:prstGeom>
        <a:noFill/>
        <a:ln>
          <a:solidFill>
            <a:srgbClr val="FFFF00"/>
          </a:solidFill>
        </a:ln>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i="0" u="none" strike="noStrike">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mohammed319@gmail.com" refreshedDate="45337.459400231484" createdVersion="8" refreshedVersion="8" minRefreshableVersion="3" recordCount="992" xr:uid="{8319B8DC-D9FA-4C1A-85CC-19CFB3B11C94}">
  <cacheSource type="worksheet">
    <worksheetSource name="Table2"/>
  </cacheSource>
  <cacheFields count="16">
    <cacheField name="ID" numFmtId="0">
      <sharedItems containsSemiMixedTypes="0" containsString="0" containsNumber="1" containsInteger="1" minValue="1" maxValue="992"/>
    </cacheField>
    <cacheField name="Category " numFmtId="0">
      <sharedItems count="3">
        <s v="Office tools"/>
        <s v="Electronics"/>
        <s v="Home tools "/>
      </sharedItems>
    </cacheField>
    <cacheField name="Qnt" numFmtId="0">
      <sharedItems containsSemiMixedTypes="0" containsString="0" containsNumber="1" containsInteger="1" minValue="70" maxValue="999"/>
    </cacheField>
    <cacheField name="Unit price " numFmtId="0">
      <sharedItems containsSemiMixedTypes="0" containsString="0" containsNumber="1" containsInteger="1" minValue="14" maxValue="1681"/>
    </cacheField>
    <cacheField name="Imp.from" numFmtId="0">
      <sharedItems count="12">
        <s v="China"/>
        <s v="Germany"/>
        <s v="France"/>
        <s v="Sweden"/>
        <s v="Switzerland"/>
        <s v="Greece"/>
        <s v="India"/>
        <s v="Japan"/>
        <s v="Spain"/>
        <s v="Turkey"/>
        <s v="USA"/>
        <s v="Britain"/>
      </sharedItems>
    </cacheField>
    <cacheField name="Outside cost" numFmtId="0">
      <sharedItems containsSemiMixedTypes="0" containsString="0" containsNumber="1" minValue="1649.2" maxValue="1407441.15"/>
    </cacheField>
    <cacheField name="Imp.date " numFmtId="14">
      <sharedItems containsSemiMixedTypes="0" containsNonDate="0" containsDate="1" containsString="0" minDate="2016-01-02T00:00:00" maxDate="2018-07-06T00:00:00" count="610">
        <d v="2016-05-29T00:00:00"/>
        <d v="2017-03-20T00:00:00"/>
        <d v="2016-11-17T00:00:00"/>
        <d v="2017-06-27T00:00:00"/>
        <d v="2018-03-09T00:00:00"/>
        <d v="2017-08-02T00:00:00"/>
        <d v="2017-10-28T00:00:00"/>
        <d v="2017-03-26T00:00:00"/>
        <d v="2016-01-31T00:00:00"/>
        <d v="2017-09-23T00:00:00"/>
        <d v="2017-01-07T00:00:00"/>
        <d v="2016-12-21T00:00:00"/>
        <d v="2017-10-25T00:00:00"/>
        <d v="2016-03-11T00:00:00"/>
        <d v="2018-03-03T00:00:00"/>
        <d v="2018-04-25T00:00:00"/>
        <d v="2017-05-29T00:00:00"/>
        <d v="2016-11-08T00:00:00"/>
        <d v="2017-04-01T00:00:00"/>
        <d v="2017-03-23T00:00:00"/>
        <d v="2018-06-26T00:00:00"/>
        <d v="2016-09-02T00:00:00"/>
        <d v="2017-12-20T00:00:00"/>
        <d v="2016-02-27T00:00:00"/>
        <d v="2016-05-23T00:00:00"/>
        <d v="2017-12-18T00:00:00"/>
        <d v="2016-05-25T00:00:00"/>
        <d v="2017-06-13T00:00:00"/>
        <d v="2018-01-25T00:00:00"/>
        <d v="2018-03-02T00:00:00"/>
        <d v="2017-02-09T00:00:00"/>
        <d v="2017-03-21T00:00:00"/>
        <d v="2016-05-11T00:00:00"/>
        <d v="2016-01-26T00:00:00"/>
        <d v="2016-04-15T00:00:00"/>
        <d v="2016-05-16T00:00:00"/>
        <d v="2016-09-10T00:00:00"/>
        <d v="2017-03-08T00:00:00"/>
        <d v="2017-01-26T00:00:00"/>
        <d v="2016-03-13T00:00:00"/>
        <d v="2016-11-02T00:00:00"/>
        <d v="2016-01-04T00:00:00"/>
        <d v="2017-10-22T00:00:00"/>
        <d v="2017-03-03T00:00:00"/>
        <d v="2016-04-02T00:00:00"/>
        <d v="2018-02-22T00:00:00"/>
        <d v="2018-05-03T00:00:00"/>
        <d v="2017-09-15T00:00:00"/>
        <d v="2016-08-19T00:00:00"/>
        <d v="2016-03-21T00:00:00"/>
        <d v="2018-06-03T00:00:00"/>
        <d v="2017-05-27T00:00:00"/>
        <d v="2017-04-03T00:00:00"/>
        <d v="2017-06-26T00:00:00"/>
        <d v="2017-03-30T00:00:00"/>
        <d v="2016-07-10T00:00:00"/>
        <d v="2018-05-31T00:00:00"/>
        <d v="2018-03-13T00:00:00"/>
        <d v="2017-02-07T00:00:00"/>
        <d v="2016-10-14T00:00:00"/>
        <d v="2017-12-08T00:00:00"/>
        <d v="2016-12-20T00:00:00"/>
        <d v="2017-09-01T00:00:00"/>
        <d v="2017-07-08T00:00:00"/>
        <d v="2016-07-26T00:00:00"/>
        <d v="2018-01-14T00:00:00"/>
        <d v="2016-08-25T00:00:00"/>
        <d v="2018-05-29T00:00:00"/>
        <d v="2017-01-19T00:00:00"/>
        <d v="2016-08-14T00:00:00"/>
        <d v="2018-03-14T00:00:00"/>
        <d v="2016-03-03T00:00:00"/>
        <d v="2016-06-10T00:00:00"/>
        <d v="2018-05-10T00:00:00"/>
        <d v="2017-03-27T00:00:00"/>
        <d v="2017-10-30T00:00:00"/>
        <d v="2016-09-13T00:00:00"/>
        <d v="2018-07-05T00:00:00"/>
        <d v="2016-01-02T00:00:00"/>
        <d v="2016-03-20T00:00:00"/>
        <d v="2017-03-12T00:00:00"/>
        <d v="2017-06-10T00:00:00"/>
        <d v="2016-09-28T00:00:00"/>
        <d v="2018-01-12T00:00:00"/>
        <d v="2018-06-29T00:00:00"/>
        <d v="2017-11-12T00:00:00"/>
        <d v="2016-02-08T00:00:00"/>
        <d v="2018-01-03T00:00:00"/>
        <d v="2017-12-05T00:00:00"/>
        <d v="2018-06-14T00:00:00"/>
        <d v="2018-02-18T00:00:00"/>
        <d v="2016-06-02T00:00:00"/>
        <d v="2017-10-08T00:00:00"/>
        <d v="2017-12-26T00:00:00"/>
        <d v="2016-08-08T00:00:00"/>
        <d v="2018-06-13T00:00:00"/>
        <d v="2017-02-01T00:00:00"/>
        <d v="2018-05-21T00:00:00"/>
        <d v="2016-06-07T00:00:00"/>
        <d v="2016-07-22T00:00:00"/>
        <d v="2017-03-17T00:00:00"/>
        <d v="2018-03-12T00:00:00"/>
        <d v="2018-06-15T00:00:00"/>
        <d v="2016-07-21T00:00:00"/>
        <d v="2018-01-13T00:00:00"/>
        <d v="2017-12-12T00:00:00"/>
        <d v="2018-05-16T00:00:00"/>
        <d v="2018-05-27T00:00:00"/>
        <d v="2017-07-06T00:00:00"/>
        <d v="2016-01-21T00:00:00"/>
        <d v="2016-05-06T00:00:00"/>
        <d v="2016-08-02T00:00:00"/>
        <d v="2018-04-30T00:00:00"/>
        <d v="2017-11-17T00:00:00"/>
        <d v="2016-09-06T00:00:00"/>
        <d v="2017-03-07T00:00:00"/>
        <d v="2016-09-22T00:00:00"/>
        <d v="2016-07-28T00:00:00"/>
        <d v="2017-09-19T00:00:00"/>
        <d v="2018-02-26T00:00:00"/>
        <d v="2018-04-15T00:00:00"/>
        <d v="2016-05-30T00:00:00"/>
        <d v="2018-02-28T00:00:00"/>
        <d v="2018-05-11T00:00:00"/>
        <d v="2016-04-01T00:00:00"/>
        <d v="2016-08-10T00:00:00"/>
        <d v="2017-08-15T00:00:00"/>
        <d v="2017-04-02T00:00:00"/>
        <d v="2018-03-10T00:00:00"/>
        <d v="2017-06-15T00:00:00"/>
        <d v="2016-12-09T00:00:00"/>
        <d v="2016-11-04T00:00:00"/>
        <d v="2016-10-03T00:00:00"/>
        <d v="2017-08-08T00:00:00"/>
        <d v="2018-05-01T00:00:00"/>
        <d v="2017-05-08T00:00:00"/>
        <d v="2017-03-15T00:00:00"/>
        <d v="2017-11-01T00:00:00"/>
        <d v="2016-09-03T00:00:00"/>
        <d v="2017-07-23T00:00:00"/>
        <d v="2017-02-21T00:00:00"/>
        <d v="2016-06-18T00:00:00"/>
        <d v="2017-02-04T00:00:00"/>
        <d v="2016-12-10T00:00:00"/>
        <d v="2016-07-19T00:00:00"/>
        <d v="2017-10-11T00:00:00"/>
        <d v="2016-08-06T00:00:00"/>
        <d v="2017-09-16T00:00:00"/>
        <d v="2016-11-11T00:00:00"/>
        <d v="2017-07-05T00:00:00"/>
        <d v="2016-07-01T00:00:00"/>
        <d v="2018-05-17T00:00:00"/>
        <d v="2018-01-08T00:00:00"/>
        <d v="2016-02-10T00:00:00"/>
        <d v="2017-10-07T00:00:00"/>
        <d v="2017-10-15T00:00:00"/>
        <d v="2016-11-09T00:00:00"/>
        <d v="2016-10-17T00:00:00"/>
        <d v="2018-02-05T00:00:00"/>
        <d v="2018-06-07T00:00:00"/>
        <d v="2017-11-28T00:00:00"/>
        <d v="2016-03-17T00:00:00"/>
        <d v="2017-03-22T00:00:00"/>
        <d v="2017-09-20T00:00:00"/>
        <d v="2016-03-23T00:00:00"/>
        <d v="2016-05-22T00:00:00"/>
        <d v="2017-06-30T00:00:00"/>
        <d v="2017-01-11T00:00:00"/>
        <d v="2018-06-30T00:00:00"/>
        <d v="2017-12-23T00:00:00"/>
        <d v="2017-05-15T00:00:00"/>
        <d v="2016-05-03T00:00:00"/>
        <d v="2017-12-02T00:00:00"/>
        <d v="2017-11-16T00:00:00"/>
        <d v="2018-04-02T00:00:00"/>
        <d v="2017-07-24T00:00:00"/>
        <d v="2016-04-23T00:00:00"/>
        <d v="2016-06-01T00:00:00"/>
        <d v="2016-11-12T00:00:00"/>
        <d v="2018-03-06T00:00:00"/>
        <d v="2016-12-15T00:00:00"/>
        <d v="2017-05-30T00:00:00"/>
        <d v="2018-01-24T00:00:00"/>
        <d v="2016-08-21T00:00:00"/>
        <d v="2017-11-15T00:00:00"/>
        <d v="2017-05-16T00:00:00"/>
        <d v="2017-12-30T00:00:00"/>
        <d v="2017-08-21T00:00:00"/>
        <d v="2016-02-13T00:00:00"/>
        <d v="2017-06-17T00:00:00"/>
        <d v="2016-10-09T00:00:00"/>
        <d v="2017-05-01T00:00:00"/>
        <d v="2018-02-14T00:00:00"/>
        <d v="2018-04-19T00:00:00"/>
        <d v="2016-06-09T00:00:00"/>
        <d v="2018-04-03T00:00:00"/>
        <d v="2018-01-10T00:00:00"/>
        <d v="2018-04-14T00:00:00"/>
        <d v="2017-05-21T00:00:00"/>
        <d v="2017-04-08T00:00:00"/>
        <d v="2018-05-24T00:00:00"/>
        <d v="2016-09-14T00:00:00"/>
        <d v="2017-10-21T00:00:00"/>
        <d v="2016-10-30T00:00:00"/>
        <d v="2016-10-10T00:00:00"/>
        <d v="2018-05-15T00:00:00"/>
        <d v="2017-08-24T00:00:00"/>
        <d v="2017-07-07T00:00:00"/>
        <d v="2016-02-11T00:00:00"/>
        <d v="2017-08-17T00:00:00"/>
        <d v="2017-09-09T00:00:00"/>
        <d v="2016-03-28T00:00:00"/>
        <d v="2016-02-21T00:00:00"/>
        <d v="2017-08-09T00:00:00"/>
        <d v="2016-12-24T00:00:00"/>
        <d v="2017-06-29T00:00:00"/>
        <d v="2016-03-16T00:00:00"/>
        <d v="2016-08-31T00:00:00"/>
        <d v="2016-09-09T00:00:00"/>
        <d v="2016-09-27T00:00:00"/>
        <d v="2017-09-28T00:00:00"/>
        <d v="2017-06-21T00:00:00"/>
        <d v="2016-01-29T00:00:00"/>
        <d v="2017-09-29T00:00:00"/>
        <d v="2017-05-24T00:00:00"/>
        <d v="2017-08-30T00:00:00"/>
        <d v="2016-01-28T00:00:00"/>
        <d v="2016-07-25T00:00:00"/>
        <d v="2016-09-11T00:00:00"/>
        <d v="2018-04-06T00:00:00"/>
        <d v="2016-01-07T00:00:00"/>
        <d v="2018-02-15T00:00:00"/>
        <d v="2016-03-19T00:00:00"/>
        <d v="2016-07-30T00:00:00"/>
        <d v="2016-05-21T00:00:00"/>
        <d v="2016-02-28T00:00:00"/>
        <d v="2016-07-23T00:00:00"/>
        <d v="2016-05-14T00:00:00"/>
        <d v="2017-02-24T00:00:00"/>
        <d v="2016-01-16T00:00:00"/>
        <d v="2017-04-23T00:00:00"/>
        <d v="2017-09-17T00:00:00"/>
        <d v="2017-08-07T00:00:00"/>
        <d v="2017-05-03T00:00:00"/>
        <d v="2016-06-12T00:00:00"/>
        <d v="2017-04-29T00:00:00"/>
        <d v="2017-06-28T00:00:00"/>
        <d v="2016-08-09T00:00:00"/>
        <d v="2018-04-24T00:00:00"/>
        <d v="2018-06-19T00:00:00"/>
        <d v="2017-03-05T00:00:00"/>
        <d v="2016-10-02T00:00:00"/>
        <d v="2016-07-17T00:00:00"/>
        <d v="2016-05-17T00:00:00"/>
        <d v="2018-02-03T00:00:00"/>
        <d v="2017-09-24T00:00:00"/>
        <d v="2017-10-14T00:00:00"/>
        <d v="2017-01-14T00:00:00"/>
        <d v="2017-01-31T00:00:00"/>
        <d v="2016-06-03T00:00:00"/>
        <d v="2018-02-24T00:00:00"/>
        <d v="2017-03-25T00:00:00"/>
        <d v="2017-06-16T00:00:00"/>
        <d v="2017-10-13T00:00:00"/>
        <d v="2016-03-07T00:00:00"/>
        <d v="2017-10-26T00:00:00"/>
        <d v="2016-02-18T00:00:00"/>
        <d v="2016-08-30T00:00:00"/>
        <d v="2016-02-19T00:00:00"/>
        <d v="2016-01-05T00:00:00"/>
        <d v="2016-09-12T00:00:00"/>
        <d v="2017-11-03T00:00:00"/>
        <d v="2017-05-20T00:00:00"/>
        <d v="2017-01-24T00:00:00"/>
        <d v="2016-06-11T00:00:00"/>
        <d v="2017-12-28T00:00:00"/>
        <d v="2017-07-20T00:00:00"/>
        <d v="2018-07-02T00:00:00"/>
        <d v="2017-07-28T00:00:00"/>
        <d v="2016-02-06T00:00:00"/>
        <d v="2018-04-27T00:00:00"/>
        <d v="2018-06-20T00:00:00"/>
        <d v="2017-06-03T00:00:00"/>
        <d v="2016-03-30T00:00:00"/>
        <d v="2018-03-17T00:00:00"/>
        <d v="2016-07-31T00:00:00"/>
        <d v="2017-11-06T00:00:00"/>
        <d v="2016-03-12T00:00:00"/>
        <d v="2017-06-11T00:00:00"/>
        <d v="2017-08-01T00:00:00"/>
        <d v="2018-04-11T00:00:00"/>
        <d v="2017-06-20T00:00:00"/>
        <d v="2017-02-14T00:00:00"/>
        <d v="2017-05-23T00:00:00"/>
        <d v="2016-11-05T00:00:00"/>
        <d v="2017-04-11T00:00:00"/>
        <d v="2017-01-22T00:00:00"/>
        <d v="2018-01-29T00:00:00"/>
        <d v="2016-04-29T00:00:00"/>
        <d v="2018-03-19T00:00:00"/>
        <d v="2016-05-31T00:00:00"/>
        <d v="2016-09-20T00:00:00"/>
        <d v="2016-01-11T00:00:00"/>
        <d v="2016-12-23T00:00:00"/>
        <d v="2016-07-29T00:00:00"/>
        <d v="2017-12-06T00:00:00"/>
        <d v="2017-02-10T00:00:00"/>
        <d v="2016-10-31T00:00:00"/>
        <d v="2017-08-28T00:00:00"/>
        <d v="2016-08-27T00:00:00"/>
        <d v="2016-07-06T00:00:00"/>
        <d v="2017-02-15T00:00:00"/>
        <d v="2017-05-13T00:00:00"/>
        <d v="2016-11-25T00:00:00"/>
        <d v="2016-12-01T00:00:00"/>
        <d v="2018-02-08T00:00:00"/>
        <d v="2018-06-12T00:00:00"/>
        <d v="2017-11-02T00:00:00"/>
        <d v="2016-09-21T00:00:00"/>
        <d v="2018-02-04T00:00:00"/>
        <d v="2018-05-20T00:00:00"/>
        <d v="2016-11-14T00:00:00"/>
        <d v="2017-03-01T00:00:00"/>
        <d v="2017-01-01T00:00:00"/>
        <d v="2016-02-07T00:00:00"/>
        <d v="2017-09-18T00:00:00"/>
        <d v="2017-11-22T00:00:00"/>
        <d v="2017-03-11T00:00:00"/>
        <d v="2017-01-10T00:00:00"/>
        <d v="2017-03-06T00:00:00"/>
        <d v="2017-01-29T00:00:00"/>
        <d v="2017-09-26T00:00:00"/>
        <d v="2018-05-30T00:00:00"/>
        <d v="2016-02-26T00:00:00"/>
        <d v="2017-12-17T00:00:00"/>
        <d v="2016-07-24T00:00:00"/>
        <d v="2016-03-18T00:00:00"/>
        <d v="2018-04-07T00:00:00"/>
        <d v="2018-04-09T00:00:00"/>
        <d v="2017-05-31T00:00:00"/>
        <d v="2017-10-16T00:00:00"/>
        <d v="2018-03-01T00:00:00"/>
        <d v="2017-02-17T00:00:00"/>
        <d v="2018-06-11T00:00:00"/>
        <d v="2018-06-02T00:00:00"/>
        <d v="2017-06-18T00:00:00"/>
        <d v="2016-12-07T00:00:00"/>
        <d v="2017-07-27T00:00:00"/>
        <d v="2016-06-25T00:00:00"/>
        <d v="2018-06-01T00:00:00"/>
        <d v="2016-09-24T00:00:00"/>
        <d v="2017-05-05T00:00:00"/>
        <d v="2016-11-27T00:00:00"/>
        <d v="2018-03-31T00:00:00"/>
        <d v="2017-09-21T00:00:00"/>
        <d v="2016-12-05T00:00:00"/>
        <d v="2017-07-03T00:00:00"/>
        <d v="2017-12-11T00:00:00"/>
        <d v="2017-08-29T00:00:00"/>
        <d v="2017-05-10T00:00:00"/>
        <d v="2017-06-24T00:00:00"/>
        <d v="2018-06-08T00:00:00"/>
        <d v="2017-01-09T00:00:00"/>
        <d v="2018-05-04T00:00:00"/>
        <d v="2017-07-12T00:00:00"/>
        <d v="2016-12-04T00:00:00"/>
        <d v="2017-12-21T00:00:00"/>
        <d v="2016-07-13T00:00:00"/>
        <d v="2016-09-08T00:00:00"/>
        <d v="2016-08-03T00:00:00"/>
        <d v="2018-04-29T00:00:00"/>
        <d v="2016-04-22T00:00:00"/>
        <d v="2017-04-06T00:00:00"/>
        <d v="2018-03-21T00:00:00"/>
        <d v="2018-06-16T00:00:00"/>
        <d v="2018-04-12T00:00:00"/>
        <d v="2016-06-30T00:00:00"/>
        <d v="2017-04-17T00:00:00"/>
        <d v="2018-04-16T00:00:00"/>
        <d v="2016-02-17T00:00:00"/>
        <d v="2018-06-28T00:00:00"/>
        <d v="2016-07-03T00:00:00"/>
        <d v="2016-09-01T00:00:00"/>
        <d v="2016-07-11T00:00:00"/>
        <d v="2017-10-12T00:00:00"/>
        <d v="2017-05-11T00:00:00"/>
        <d v="2016-10-26T00:00:00"/>
        <d v="2016-12-12T00:00:00"/>
        <d v="2018-06-22T00:00:00"/>
        <d v="2018-04-22T00:00:00"/>
        <d v="2016-06-27T00:00:00"/>
        <d v="2017-07-14T00:00:00"/>
        <d v="2017-05-02T00:00:00"/>
        <d v="2016-07-27T00:00:00"/>
        <d v="2018-02-17T00:00:00"/>
        <d v="2017-04-13T00:00:00"/>
        <d v="2017-04-07T00:00:00"/>
        <d v="2018-04-01T00:00:00"/>
        <d v="2017-01-20T00:00:00"/>
        <d v="2017-09-12T00:00:00"/>
        <d v="2016-12-29T00:00:00"/>
        <d v="2016-01-25T00:00:00"/>
        <d v="2018-01-26T00:00:00"/>
        <d v="2017-05-17T00:00:00"/>
        <d v="2018-02-19T00:00:00"/>
        <d v="2017-08-16T00:00:00"/>
        <d v="2016-12-22T00:00:00"/>
        <d v="2017-03-16T00:00:00"/>
        <d v="2016-10-13T00:00:00"/>
        <d v="2017-01-18T00:00:00"/>
        <d v="2016-07-12T00:00:00"/>
        <d v="2018-05-08T00:00:00"/>
        <d v="2016-05-27T00:00:00"/>
        <d v="2016-08-28T00:00:00"/>
        <d v="2018-02-20T00:00:00"/>
        <d v="2017-07-22T00:00:00"/>
        <d v="2018-03-15T00:00:00"/>
        <d v="2017-01-08T00:00:00"/>
        <d v="2018-02-21T00:00:00"/>
        <d v="2016-04-28T00:00:00"/>
        <d v="2017-08-05T00:00:00"/>
        <d v="2018-04-10T00:00:00"/>
        <d v="2017-03-04T00:00:00"/>
        <d v="2017-03-19T00:00:00"/>
        <d v="2018-05-26T00:00:00"/>
        <d v="2017-02-11T00:00:00"/>
        <d v="2018-01-28T00:00:00"/>
        <d v="2016-03-25T00:00:00"/>
        <d v="2016-07-02T00:00:00"/>
        <d v="2017-03-18T00:00:00"/>
        <d v="2017-12-03T00:00:00"/>
        <d v="2016-02-09T00:00:00"/>
        <d v="2017-09-25T00:00:00"/>
        <d v="2016-06-26T00:00:00"/>
        <d v="2016-12-08T00:00:00"/>
        <d v="2018-03-20T00:00:00"/>
        <d v="2016-06-04T00:00:00"/>
        <d v="2017-02-08T00:00:00"/>
        <d v="2017-02-16T00:00:00"/>
        <d v="2018-07-03T00:00:00"/>
        <d v="2016-06-21T00:00:00"/>
        <d v="2016-07-08T00:00:00"/>
        <d v="2016-08-18T00:00:00"/>
        <d v="2017-04-04T00:00:00"/>
        <d v="2017-10-01T00:00:00"/>
        <d v="2016-02-12T00:00:00"/>
        <d v="2017-05-18T00:00:00"/>
        <d v="2017-01-17T00:00:00"/>
        <d v="2016-12-06T00:00:00"/>
        <d v="2018-06-24T00:00:00"/>
        <d v="2016-09-18T00:00:00"/>
        <d v="2017-06-06T00:00:00"/>
        <d v="2017-08-19T00:00:00"/>
        <d v="2017-05-19T00:00:00"/>
        <d v="2017-05-04T00:00:00"/>
        <d v="2016-08-29T00:00:00"/>
        <d v="2016-12-31T00:00:00"/>
        <d v="2016-10-19T00:00:00"/>
        <d v="2017-05-14T00:00:00"/>
        <d v="2017-12-31T00:00:00"/>
        <d v="2017-08-12T00:00:00"/>
        <d v="2017-02-20T00:00:00"/>
        <d v="2016-09-15T00:00:00"/>
        <d v="2017-12-29T00:00:00"/>
        <d v="2017-05-28T00:00:00"/>
        <d v="2017-12-24T00:00:00"/>
        <d v="2016-05-09T00:00:00"/>
        <d v="2016-04-19T00:00:00"/>
        <d v="2017-12-13T00:00:00"/>
        <d v="2016-10-11T00:00:00"/>
        <d v="2017-10-05T00:00:00"/>
        <d v="2017-06-09T00:00:00"/>
        <d v="2017-05-26T00:00:00"/>
        <d v="2016-12-27T00:00:00"/>
        <d v="2016-11-16T00:00:00"/>
        <d v="2017-05-12T00:00:00"/>
        <d v="2016-08-17T00:00:00"/>
        <d v="2017-06-14T00:00:00"/>
        <d v="2016-05-07T00:00:00"/>
        <d v="2017-01-23T00:00:00"/>
        <d v="2016-08-22T00:00:00"/>
        <d v="2017-09-02T00:00:00"/>
        <d v="2016-09-05T00:00:00"/>
        <d v="2016-06-29T00:00:00"/>
        <d v="2018-01-02T00:00:00"/>
        <d v="2017-02-28T00:00:00"/>
        <d v="2018-06-27T00:00:00"/>
        <d v="2017-03-02T00:00:00"/>
        <d v="2018-02-01T00:00:00"/>
        <d v="2017-01-28T00:00:00"/>
        <d v="2018-03-30T00:00:00"/>
        <d v="2017-12-07T00:00:00"/>
        <d v="2017-04-19T00:00:00"/>
        <d v="2016-09-25T00:00:00"/>
        <d v="2018-04-17T00:00:00"/>
        <d v="2017-01-16T00:00:00"/>
        <d v="2017-07-09T00:00:00"/>
        <d v="2017-11-13T00:00:00"/>
        <d v="2016-11-20T00:00:00"/>
        <d v="2016-10-22T00:00:00"/>
        <d v="2016-03-15T00:00:00"/>
        <d v="2016-11-26T00:00:00"/>
        <d v="2016-12-19T00:00:00"/>
        <d v="2016-06-05T00:00:00"/>
        <d v="2017-05-22T00:00:00"/>
        <d v="2018-04-05T00:00:00"/>
        <d v="2016-10-24T00:00:00"/>
        <d v="2017-04-16T00:00:00"/>
        <d v="2016-01-20T00:00:00"/>
        <d v="2018-01-30T00:00:00"/>
        <d v="2016-02-22T00:00:00"/>
        <d v="2017-07-26T00:00:00"/>
        <d v="2016-11-01T00:00:00"/>
        <d v="2017-09-14T00:00:00"/>
        <d v="2016-11-19T00:00:00"/>
        <d v="2018-06-21T00:00:00"/>
        <d v="2017-09-06T00:00:00"/>
        <d v="2017-04-12T00:00:00"/>
        <d v="2016-07-14T00:00:00"/>
        <d v="2016-06-13T00:00:00"/>
        <d v="2018-01-01T00:00:00"/>
        <d v="2016-05-05T00:00:00"/>
        <d v="2016-09-16T00:00:00"/>
        <d v="2017-07-30T00:00:00"/>
        <d v="2016-08-16T00:00:00"/>
        <d v="2018-05-05T00:00:00"/>
        <d v="2016-01-30T00:00:00"/>
        <d v="2017-11-11T00:00:00"/>
        <d v="2018-01-23T00:00:00"/>
        <d v="2016-10-18T00:00:00"/>
        <d v="2016-05-13T00:00:00"/>
        <d v="2016-12-30T00:00:00"/>
        <d v="2017-09-08T00:00:00"/>
        <d v="2018-01-27T00:00:00"/>
        <d v="2016-11-18T00:00:00"/>
        <d v="2018-05-25T00:00:00"/>
        <d v="2016-02-05T00:00:00"/>
        <d v="2017-07-04T00:00:00"/>
        <d v="2017-11-25T00:00:00"/>
        <d v="2018-02-06T00:00:00"/>
        <d v="2017-09-13T00:00:00"/>
        <d v="2018-01-20T00:00:00"/>
        <d v="2016-10-29T00:00:00"/>
        <d v="2017-10-19T00:00:00"/>
        <d v="2017-11-21T00:00:00"/>
        <d v="2017-12-19T00:00:00"/>
        <d v="2017-01-13T00:00:00"/>
        <d v="2017-02-26T00:00:00"/>
        <d v="2017-05-25T00:00:00"/>
        <d v="2016-10-12T00:00:00"/>
        <d v="2017-10-20T00:00:00"/>
        <d v="2018-03-16T00:00:00"/>
        <d v="2016-01-14T00:00:00"/>
        <d v="2016-06-24T00:00:00"/>
        <d v="2017-04-18T00:00:00"/>
        <d v="2018-03-29T00:00:00"/>
        <d v="2016-07-16T00:00:00"/>
        <d v="2018-01-15T00:00:00"/>
        <d v="2016-09-26T00:00:00"/>
        <d v="2016-09-17T00:00:00"/>
        <d v="2018-03-27T00:00:00"/>
        <d v="2016-11-21T00:00:00"/>
        <d v="2016-06-06T00:00:00"/>
        <d v="2016-10-20T00:00:00"/>
        <d v="2016-01-23T00:00:00"/>
        <d v="2018-03-23T00:00:00"/>
        <d v="2018-03-28T00:00:00"/>
        <d v="2018-05-06T00:00:00"/>
        <d v="2017-04-10T00:00:00"/>
        <d v="2016-08-01T00:00:00"/>
        <d v="2017-06-23T00:00:00"/>
        <d v="2016-04-18T00:00:00"/>
        <d v="2017-12-09T00:00:00"/>
        <d v="2016-05-28T00:00:00"/>
        <d v="2018-04-20T00:00:00"/>
        <d v="2016-03-29T00:00:00"/>
        <d v="2017-11-09T00:00:00"/>
        <d v="2016-12-16T00:00:00"/>
        <d v="2016-01-15T00:00:00"/>
        <d v="2016-08-15T00:00:00"/>
        <d v="2017-08-03T00:00:00"/>
        <d v="2017-09-22T00:00:00"/>
        <d v="2016-06-28T00:00:00"/>
        <d v="2016-04-07T00:00:00"/>
        <d v="2016-11-15T00:00:00"/>
        <d v="2018-03-18T00:00:00"/>
        <d v="2017-10-24T00:00:00"/>
        <d v="2017-08-18T00:00:00"/>
        <d v="2016-04-24T00:00:00"/>
        <d v="2018-05-28T00:00:00"/>
        <d v="2018-02-07T00:00:00"/>
        <d v="2016-04-03T00:00:00"/>
        <d v="2017-06-12T00:00:00"/>
        <d v="2018-01-21T00:00:00"/>
        <d v="2016-10-28T00:00:00"/>
        <d v="2017-10-03T00:00:00"/>
        <d v="2017-12-16T00:00:00"/>
        <d v="2017-06-22T00:00:00"/>
        <d v="2018-06-06T00:00:00"/>
        <d v="2016-05-10T00:00:00"/>
        <d v="2016-04-20T00:00:00"/>
        <d v="2017-08-25T00:00:00"/>
        <d v="2017-08-06T00:00:00"/>
        <d v="2017-06-02T00:00:00"/>
        <d v="2017-01-27T00:00:00"/>
        <d v="2018-04-04T00:00:00"/>
        <d v="2017-07-21T00:00:00"/>
        <d v="2017-07-18T00:00:00"/>
        <d v="2017-04-14T00:00:00"/>
        <d v="2017-01-30T00:00:00"/>
      </sharedItems>
      <fieldGroup par="15"/>
    </cacheField>
    <cacheField name="Exp.date" numFmtId="14">
      <sharedItems containsSemiMixedTypes="0" containsNonDate="0" containsDate="1" containsString="0" minDate="2016-01-18T00:00:00" maxDate="2018-08-02T00:00:00"/>
    </cacheField>
    <cacheField name="Exp.to" numFmtId="0">
      <sharedItems count="9">
        <s v="Egypt"/>
        <s v="Saudi Arabia"/>
        <s v="Syria"/>
        <s v="Lebanon"/>
        <s v="Morocco"/>
        <s v="Oman"/>
        <s v="United Arab Emirates"/>
        <s v="Algeria"/>
        <s v="Jordan"/>
      </sharedItems>
    </cacheField>
    <cacheField name="Trans.cost" numFmtId="0">
      <sharedItems containsSemiMixedTypes="0" containsString="0" containsNumber="1" minValue="26.04" maxValue="22222.754999999997"/>
    </cacheField>
    <cacheField name="Revenue" numFmtId="0">
      <sharedItems containsSemiMixedTypes="0" containsString="0" containsNumber="1" containsInteger="1" minValue="1736" maxValue="1481517"/>
    </cacheField>
    <cacheField name="Profit" numFmtId="0">
      <sharedItems containsSemiMixedTypes="0" containsString="0" containsNumber="1" minValue="60.759999999999955" maxValue="51853.095000000096"/>
    </cacheField>
    <cacheField name="Trans. Period" numFmtId="0">
      <sharedItems containsSemiMixedTypes="0" containsString="0" containsNumber="1" containsInteger="1" minValue="10" maxValue="35"/>
    </cacheField>
    <cacheField name="Months (Imp.date )" numFmtId="0" databaseField="0">
      <fieldGroup base="6">
        <rangePr groupBy="months" startDate="2016-01-02T00:00:00" endDate="2018-07-06T00:00:00"/>
        <groupItems count="14">
          <s v="&lt;02-01-16"/>
          <s v="Jan"/>
          <s v="Feb"/>
          <s v="Mar"/>
          <s v="Apr"/>
          <s v="May"/>
          <s v="Jun"/>
          <s v="Jul"/>
          <s v="Aug"/>
          <s v="Sep"/>
          <s v="Oct"/>
          <s v="Nov"/>
          <s v="Dec"/>
          <s v="&gt;06-07-18"/>
        </groupItems>
      </fieldGroup>
    </cacheField>
    <cacheField name="Quarters (Imp.date )" numFmtId="0" databaseField="0">
      <fieldGroup base="6">
        <rangePr groupBy="quarters" startDate="2016-01-02T00:00:00" endDate="2018-07-06T00:00:00"/>
        <groupItems count="6">
          <s v="&lt;02-01-16"/>
          <s v="Qtr1"/>
          <s v="Qtr2"/>
          <s v="Qtr3"/>
          <s v="Qtr4"/>
          <s v="&gt;06-07-18"/>
        </groupItems>
      </fieldGroup>
    </cacheField>
    <cacheField name="Years (Imp.date )" numFmtId="0" databaseField="0">
      <fieldGroup base="6">
        <rangePr groupBy="years" startDate="2016-01-02T00:00:00" endDate="2018-07-06T00:00:00"/>
        <groupItems count="5">
          <s v="&lt;02-01-16"/>
          <s v="2016"/>
          <s v="2017"/>
          <s v="2018"/>
          <s v="&gt;06-07-18"/>
        </groupItems>
      </fieldGroup>
    </cacheField>
  </cacheFields>
  <extLst>
    <ext xmlns:x14="http://schemas.microsoft.com/office/spreadsheetml/2009/9/main" uri="{725AE2AE-9491-48be-B2B4-4EB974FC3084}">
      <x14:pivotCacheDefinition pivotCacheId="973610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n v="1"/>
    <x v="0"/>
    <n v="563"/>
    <n v="14"/>
    <x v="0"/>
    <n v="7487.9"/>
    <x v="0"/>
    <d v="2016-06-27T00:00:00"/>
    <x v="0"/>
    <n v="118.22999999999999"/>
    <n v="7882"/>
    <n v="275.87000000000035"/>
    <n v="29"/>
  </r>
  <r>
    <n v="2"/>
    <x v="1"/>
    <n v="569"/>
    <n v="875"/>
    <x v="0"/>
    <n v="472981.25"/>
    <x v="1"/>
    <d v="2017-03-31T00:00:00"/>
    <x v="0"/>
    <n v="7468.125"/>
    <n v="497875"/>
    <n v="17425.625"/>
    <n v="11"/>
  </r>
  <r>
    <n v="3"/>
    <x v="2"/>
    <n v="790"/>
    <n v="640"/>
    <x v="1"/>
    <n v="480320"/>
    <x v="2"/>
    <d v="2016-12-09T00:00:00"/>
    <x v="0"/>
    <n v="7584"/>
    <n v="505600"/>
    <n v="17696"/>
    <n v="22"/>
  </r>
  <r>
    <n v="4"/>
    <x v="1"/>
    <n v="722"/>
    <n v="1377"/>
    <x v="0"/>
    <n v="944484.3"/>
    <x v="3"/>
    <d v="2017-07-17T00:00:00"/>
    <x v="1"/>
    <n v="14912.91"/>
    <n v="994194"/>
    <n v="34796.78999999995"/>
    <n v="20"/>
  </r>
  <r>
    <n v="5"/>
    <x v="0"/>
    <n v="775"/>
    <n v="34"/>
    <x v="2"/>
    <n v="25032.5"/>
    <x v="4"/>
    <d v="2018-04-08T00:00:00"/>
    <x v="2"/>
    <n v="395.25"/>
    <n v="26350"/>
    <n v="922.25"/>
    <n v="30"/>
  </r>
  <r>
    <n v="6"/>
    <x v="1"/>
    <n v="539"/>
    <n v="880"/>
    <x v="0"/>
    <n v="450604"/>
    <x v="5"/>
    <d v="2017-09-01T00:00:00"/>
    <x v="3"/>
    <n v="7114.8"/>
    <n v="474320"/>
    <n v="16601.2"/>
    <n v="30"/>
  </r>
  <r>
    <n v="7"/>
    <x v="2"/>
    <n v="814"/>
    <n v="200"/>
    <x v="0"/>
    <n v="154660"/>
    <x v="6"/>
    <d v="2017-11-21T00:00:00"/>
    <x v="2"/>
    <n v="2442"/>
    <n v="162800"/>
    <n v="5698"/>
    <n v="24"/>
  </r>
  <r>
    <n v="8"/>
    <x v="2"/>
    <n v="529"/>
    <n v="945"/>
    <x v="3"/>
    <n v="474909.75"/>
    <x v="7"/>
    <d v="2017-04-26T00:00:00"/>
    <x v="4"/>
    <n v="7498.5749999999998"/>
    <n v="499905"/>
    <n v="17496.674999999999"/>
    <n v="31"/>
  </r>
  <r>
    <n v="9"/>
    <x v="2"/>
    <n v="826"/>
    <n v="1239"/>
    <x v="4"/>
    <n v="972243.3"/>
    <x v="8"/>
    <d v="2016-02-23T00:00:00"/>
    <x v="3"/>
    <n v="15351.21"/>
    <n v="1023414"/>
    <n v="35819.489999999954"/>
    <n v="23"/>
  </r>
  <r>
    <n v="10"/>
    <x v="2"/>
    <n v="416"/>
    <n v="559"/>
    <x v="1"/>
    <n v="220916.8"/>
    <x v="9"/>
    <d v="2017-10-16T00:00:00"/>
    <x v="3"/>
    <n v="3488.16"/>
    <n v="232544"/>
    <n v="8139.0400000000118"/>
    <n v="23"/>
  </r>
  <r>
    <n v="11"/>
    <x v="2"/>
    <n v="121"/>
    <n v="862"/>
    <x v="3"/>
    <n v="99086.9"/>
    <x v="10"/>
    <d v="2017-01-20T00:00:00"/>
    <x v="0"/>
    <n v="1564.53"/>
    <n v="104302"/>
    <n v="3650.5700000000061"/>
    <n v="13"/>
  </r>
  <r>
    <n v="12"/>
    <x v="2"/>
    <n v="996"/>
    <n v="858"/>
    <x v="5"/>
    <n v="811839.6"/>
    <x v="11"/>
    <d v="2017-01-25T00:00:00"/>
    <x v="2"/>
    <n v="12818.519999999999"/>
    <n v="854568"/>
    <n v="29909.880000000026"/>
    <n v="35"/>
  </r>
  <r>
    <n v="13"/>
    <x v="2"/>
    <n v="207"/>
    <n v="652"/>
    <x v="1"/>
    <n v="128215.8"/>
    <x v="12"/>
    <d v="2017-11-28T00:00:00"/>
    <x v="5"/>
    <n v="2024.46"/>
    <n v="134964"/>
    <n v="4723.7399999999971"/>
    <n v="34"/>
  </r>
  <r>
    <n v="14"/>
    <x v="0"/>
    <n v="915"/>
    <n v="15"/>
    <x v="6"/>
    <n v="13038.75"/>
    <x v="13"/>
    <d v="2016-04-05T00:00:00"/>
    <x v="4"/>
    <n v="205.875"/>
    <n v="13725"/>
    <n v="480.375"/>
    <n v="25"/>
  </r>
  <r>
    <n v="15"/>
    <x v="2"/>
    <n v="487"/>
    <n v="993"/>
    <x v="3"/>
    <n v="459411.45"/>
    <x v="14"/>
    <d v="2018-03-29T00:00:00"/>
    <x v="1"/>
    <n v="7253.8649999999998"/>
    <n v="483591"/>
    <n v="16925.68499999999"/>
    <n v="26"/>
  </r>
  <r>
    <n v="16"/>
    <x v="2"/>
    <n v="268"/>
    <n v="105"/>
    <x v="0"/>
    <n v="26733"/>
    <x v="15"/>
    <d v="2018-05-23T00:00:00"/>
    <x v="4"/>
    <n v="422.09999999999997"/>
    <n v="28140"/>
    <n v="984.90000000000009"/>
    <n v="28"/>
  </r>
  <r>
    <n v="17"/>
    <x v="2"/>
    <n v="465"/>
    <n v="632"/>
    <x v="1"/>
    <n v="279186"/>
    <x v="16"/>
    <d v="2017-07-01T00:00:00"/>
    <x v="3"/>
    <n v="4408.2"/>
    <n v="293880"/>
    <n v="10285.799999999999"/>
    <n v="33"/>
  </r>
  <r>
    <n v="18"/>
    <x v="2"/>
    <n v="246"/>
    <n v="1029"/>
    <x v="5"/>
    <n v="240477.3"/>
    <x v="17"/>
    <d v="2016-12-05T00:00:00"/>
    <x v="6"/>
    <n v="3797.0099999999998"/>
    <n v="253134"/>
    <n v="8859.6900000000114"/>
    <n v="27"/>
  </r>
  <r>
    <n v="19"/>
    <x v="2"/>
    <n v="996"/>
    <n v="134"/>
    <x v="0"/>
    <n v="126790.8"/>
    <x v="18"/>
    <d v="2017-04-14T00:00:00"/>
    <x v="3"/>
    <n v="2001.96"/>
    <n v="133464"/>
    <n v="4671.2399999999971"/>
    <n v="13"/>
  </r>
  <r>
    <n v="20"/>
    <x v="2"/>
    <n v="556"/>
    <n v="973"/>
    <x v="5"/>
    <n v="513938.6"/>
    <x v="19"/>
    <d v="2017-04-12T00:00:00"/>
    <x v="3"/>
    <n v="8114.82"/>
    <n v="540988"/>
    <n v="18934.580000000024"/>
    <n v="20"/>
  </r>
  <r>
    <n v="21"/>
    <x v="2"/>
    <n v="87"/>
    <n v="1259"/>
    <x v="4"/>
    <n v="104056.35"/>
    <x v="20"/>
    <d v="2018-07-25T00:00:00"/>
    <x v="1"/>
    <n v="1642.9949999999999"/>
    <n v="109533"/>
    <n v="3833.6549999999943"/>
    <n v="29"/>
  </r>
  <r>
    <n v="22"/>
    <x v="2"/>
    <n v="541"/>
    <n v="1410"/>
    <x v="4"/>
    <n v="724669.5"/>
    <x v="21"/>
    <d v="2016-10-07T00:00:00"/>
    <x v="6"/>
    <n v="11442.15"/>
    <n v="762810"/>
    <n v="26698.35"/>
    <n v="35"/>
  </r>
  <r>
    <n v="23"/>
    <x v="2"/>
    <n v="172"/>
    <n v="818"/>
    <x v="3"/>
    <n v="133661.20000000001"/>
    <x v="22"/>
    <d v="2018-01-15T00:00:00"/>
    <x v="2"/>
    <n v="2110.44"/>
    <n v="140696"/>
    <n v="4924.3599999999878"/>
    <n v="26"/>
  </r>
  <r>
    <n v="24"/>
    <x v="2"/>
    <n v="271"/>
    <n v="913"/>
    <x v="5"/>
    <n v="235051.85"/>
    <x v="23"/>
    <d v="2016-03-27T00:00:00"/>
    <x v="6"/>
    <n v="3711.3449999999998"/>
    <n v="247423"/>
    <n v="8659.8049999999948"/>
    <n v="29"/>
  </r>
  <r>
    <n v="25"/>
    <x v="2"/>
    <n v="863"/>
    <n v="193"/>
    <x v="0"/>
    <n v="158231.04999999999"/>
    <x v="24"/>
    <d v="2016-06-12T00:00:00"/>
    <x v="2"/>
    <n v="2498.3849999999998"/>
    <n v="166559"/>
    <n v="5829.5650000000114"/>
    <n v="20"/>
  </r>
  <r>
    <n v="26"/>
    <x v="2"/>
    <n v="864"/>
    <n v="901"/>
    <x v="3"/>
    <n v="739540.8"/>
    <x v="25"/>
    <d v="2018-01-16T00:00:00"/>
    <x v="6"/>
    <n v="11676.96"/>
    <n v="778464"/>
    <n v="27246.239999999954"/>
    <n v="29"/>
  </r>
  <r>
    <n v="27"/>
    <x v="1"/>
    <n v="372"/>
    <n v="1030"/>
    <x v="0"/>
    <n v="364002"/>
    <x v="26"/>
    <d v="2016-06-16T00:00:00"/>
    <x v="2"/>
    <n v="5747.4"/>
    <n v="383160"/>
    <n v="13410.6"/>
    <n v="22"/>
  </r>
  <r>
    <n v="28"/>
    <x v="1"/>
    <n v="330"/>
    <n v="111"/>
    <x v="2"/>
    <n v="34798.5"/>
    <x v="27"/>
    <d v="2017-06-29T00:00:00"/>
    <x v="5"/>
    <n v="549.44999999999993"/>
    <n v="36630"/>
    <n v="1282.0500000000002"/>
    <n v="16"/>
  </r>
  <r>
    <n v="29"/>
    <x v="1"/>
    <n v="371"/>
    <n v="23"/>
    <x v="7"/>
    <n v="8106.35"/>
    <x v="28"/>
    <d v="2018-02-06T00:00:00"/>
    <x v="3"/>
    <n v="127.99499999999999"/>
    <n v="8533"/>
    <n v="298.65499999999963"/>
    <n v="12"/>
  </r>
  <r>
    <n v="30"/>
    <x v="1"/>
    <n v="476"/>
    <n v="88"/>
    <x v="8"/>
    <n v="39793.599999999999"/>
    <x v="29"/>
    <d v="2018-04-05T00:00:00"/>
    <x v="1"/>
    <n v="628.31999999999994"/>
    <n v="41888"/>
    <n v="1466.0800000000015"/>
    <n v="34"/>
  </r>
  <r>
    <n v="31"/>
    <x v="0"/>
    <n v="526"/>
    <n v="37"/>
    <x v="2"/>
    <n v="18488.900000000001"/>
    <x v="30"/>
    <d v="2017-02-19T00:00:00"/>
    <x v="2"/>
    <n v="291.93"/>
    <n v="19462"/>
    <n v="681.16999999999848"/>
    <n v="10"/>
  </r>
  <r>
    <n v="32"/>
    <x v="1"/>
    <n v="563"/>
    <n v="133"/>
    <x v="2"/>
    <n v="71135.05"/>
    <x v="31"/>
    <d v="2017-04-17T00:00:00"/>
    <x v="2"/>
    <n v="1123.1849999999999"/>
    <n v="74879"/>
    <n v="2620.7649999999971"/>
    <n v="27"/>
  </r>
  <r>
    <n v="33"/>
    <x v="2"/>
    <n v="789"/>
    <n v="114"/>
    <x v="0"/>
    <n v="85448.7"/>
    <x v="32"/>
    <d v="2016-05-25T00:00:00"/>
    <x v="7"/>
    <n v="1349.19"/>
    <n v="89946"/>
    <n v="3148.1100000000029"/>
    <n v="14"/>
  </r>
  <r>
    <n v="34"/>
    <x v="2"/>
    <n v="521"/>
    <n v="200"/>
    <x v="0"/>
    <n v="98990"/>
    <x v="33"/>
    <d v="2016-02-13T00:00:00"/>
    <x v="3"/>
    <n v="1563"/>
    <n v="104200"/>
    <n v="3647"/>
    <n v="18"/>
  </r>
  <r>
    <n v="35"/>
    <x v="0"/>
    <n v="226"/>
    <n v="52"/>
    <x v="2"/>
    <n v="11164.4"/>
    <x v="34"/>
    <d v="2016-04-28T00:00:00"/>
    <x v="2"/>
    <n v="176.28"/>
    <n v="11752"/>
    <n v="411.32000000000039"/>
    <n v="13"/>
  </r>
  <r>
    <n v="36"/>
    <x v="2"/>
    <n v="713"/>
    <n v="928"/>
    <x v="3"/>
    <n v="628580.80000000005"/>
    <x v="35"/>
    <d v="2016-06-04T00:00:00"/>
    <x v="0"/>
    <n v="9924.9599999999991"/>
    <n v="661664"/>
    <n v="23158.239999999954"/>
    <n v="19"/>
  </r>
  <r>
    <n v="37"/>
    <x v="0"/>
    <n v="972"/>
    <n v="61"/>
    <x v="6"/>
    <n v="56327.4"/>
    <x v="36"/>
    <d v="2016-10-12T00:00:00"/>
    <x v="4"/>
    <n v="889.38"/>
    <n v="59292"/>
    <n v="2075.2199999999984"/>
    <n v="32"/>
  </r>
  <r>
    <n v="38"/>
    <x v="1"/>
    <n v="428"/>
    <n v="137"/>
    <x v="2"/>
    <n v="55704.2"/>
    <x v="37"/>
    <d v="2017-04-07T00:00:00"/>
    <x v="5"/>
    <n v="879.54"/>
    <n v="58636"/>
    <n v="2052.2600000000029"/>
    <n v="30"/>
  </r>
  <r>
    <n v="39"/>
    <x v="2"/>
    <n v="510"/>
    <n v="867"/>
    <x v="5"/>
    <n v="420061.5"/>
    <x v="38"/>
    <d v="2017-02-15T00:00:00"/>
    <x v="3"/>
    <n v="6632.55"/>
    <n v="442170"/>
    <n v="15475.95"/>
    <n v="20"/>
  </r>
  <r>
    <n v="40"/>
    <x v="1"/>
    <n v="559"/>
    <n v="263"/>
    <x v="9"/>
    <n v="139666.15"/>
    <x v="39"/>
    <d v="2016-03-24T00:00:00"/>
    <x v="0"/>
    <n v="2205.2550000000001"/>
    <n v="147017"/>
    <n v="5145.5950000000057"/>
    <n v="11"/>
  </r>
  <r>
    <n v="41"/>
    <x v="2"/>
    <n v="394"/>
    <n v="1026"/>
    <x v="10"/>
    <n v="384031.8"/>
    <x v="40"/>
    <d v="2016-11-22T00:00:00"/>
    <x v="0"/>
    <n v="6063.66"/>
    <n v="404244"/>
    <n v="14148.540000000012"/>
    <n v="20"/>
  </r>
  <r>
    <n v="42"/>
    <x v="2"/>
    <n v="564"/>
    <n v="843"/>
    <x v="5"/>
    <n v="451679.4"/>
    <x v="41"/>
    <d v="2016-02-02T00:00:00"/>
    <x v="1"/>
    <n v="7131.78"/>
    <n v="475452"/>
    <n v="16640.819999999978"/>
    <n v="29"/>
  </r>
  <r>
    <n v="43"/>
    <x v="2"/>
    <n v="515"/>
    <n v="702"/>
    <x v="1"/>
    <n v="343453.5"/>
    <x v="42"/>
    <d v="2017-11-06T00:00:00"/>
    <x v="0"/>
    <n v="5422.95"/>
    <n v="361530"/>
    <n v="12653.55"/>
    <n v="15"/>
  </r>
  <r>
    <n v="44"/>
    <x v="2"/>
    <n v="689"/>
    <n v="893"/>
    <x v="3"/>
    <n v="584513.15"/>
    <x v="43"/>
    <d v="2017-04-05T00:00:00"/>
    <x v="1"/>
    <n v="9229.1549999999988"/>
    <n v="615277"/>
    <n v="21534.694999999978"/>
    <n v="33"/>
  </r>
  <r>
    <n v="45"/>
    <x v="1"/>
    <n v="562"/>
    <n v="289"/>
    <x v="9"/>
    <n v="154297.1"/>
    <x v="44"/>
    <d v="2016-04-29T00:00:00"/>
    <x v="3"/>
    <n v="2436.27"/>
    <n v="162418"/>
    <n v="5684.6299999999937"/>
    <n v="27"/>
  </r>
  <r>
    <n v="46"/>
    <x v="1"/>
    <n v="203"/>
    <n v="331"/>
    <x v="9"/>
    <n v="63833.35"/>
    <x v="45"/>
    <d v="2018-03-22T00:00:00"/>
    <x v="0"/>
    <n v="1007.895"/>
    <n v="67193"/>
    <n v="2351.7550000000015"/>
    <n v="28"/>
  </r>
  <r>
    <n v="47"/>
    <x v="2"/>
    <n v="932"/>
    <n v="70"/>
    <x v="11"/>
    <n v="61978"/>
    <x v="46"/>
    <d v="2018-05-20T00:00:00"/>
    <x v="0"/>
    <n v="978.59999999999991"/>
    <n v="65240"/>
    <n v="2283.4"/>
    <n v="17"/>
  </r>
  <r>
    <n v="48"/>
    <x v="0"/>
    <n v="870"/>
    <n v="14"/>
    <x v="6"/>
    <n v="11571"/>
    <x v="47"/>
    <d v="2017-09-28T00:00:00"/>
    <x v="1"/>
    <n v="182.7"/>
    <n v="12180"/>
    <n v="426.3"/>
    <n v="13"/>
  </r>
  <r>
    <n v="49"/>
    <x v="1"/>
    <n v="159"/>
    <n v="325"/>
    <x v="9"/>
    <n v="49091.25"/>
    <x v="48"/>
    <d v="2016-09-06T00:00:00"/>
    <x v="0"/>
    <n v="775.125"/>
    <n v="51675"/>
    <n v="1808.625"/>
    <n v="18"/>
  </r>
  <r>
    <n v="50"/>
    <x v="2"/>
    <n v="248"/>
    <n v="218"/>
    <x v="4"/>
    <n v="51360.800000000003"/>
    <x v="49"/>
    <d v="2016-04-06T00:00:00"/>
    <x v="4"/>
    <n v="810.95999999999992"/>
    <n v="54064"/>
    <n v="1892.2399999999971"/>
    <n v="16"/>
  </r>
  <r>
    <n v="51"/>
    <x v="2"/>
    <n v="528"/>
    <n v="865"/>
    <x v="5"/>
    <n v="433884"/>
    <x v="50"/>
    <d v="2018-06-23T00:00:00"/>
    <x v="2"/>
    <n v="6850.8"/>
    <n v="456720"/>
    <n v="15985.2"/>
    <n v="20"/>
  </r>
  <r>
    <n v="52"/>
    <x v="1"/>
    <n v="431"/>
    <n v="808"/>
    <x v="0"/>
    <n v="330835.59999999998"/>
    <x v="51"/>
    <d v="2017-06-06T00:00:00"/>
    <x v="6"/>
    <n v="5223.72"/>
    <n v="348248"/>
    <n v="12188.680000000022"/>
    <n v="10"/>
  </r>
  <r>
    <n v="53"/>
    <x v="1"/>
    <n v="567"/>
    <n v="1411"/>
    <x v="0"/>
    <n v="760035.15"/>
    <x v="52"/>
    <d v="2017-04-27T00:00:00"/>
    <x v="4"/>
    <n v="12000.555"/>
    <n v="800037"/>
    <n v="28001.294999999976"/>
    <n v="24"/>
  </r>
  <r>
    <n v="54"/>
    <x v="1"/>
    <n v="586"/>
    <n v="283"/>
    <x v="9"/>
    <n v="157546.1"/>
    <x v="53"/>
    <d v="2017-07-15T00:00:00"/>
    <x v="2"/>
    <n v="2487.5699999999997"/>
    <n v="165838"/>
    <n v="5804.3299999999945"/>
    <n v="19"/>
  </r>
  <r>
    <n v="55"/>
    <x v="1"/>
    <n v="828"/>
    <n v="1205"/>
    <x v="11"/>
    <n v="947853"/>
    <x v="54"/>
    <d v="2017-04-25T00:00:00"/>
    <x v="8"/>
    <n v="14966.099999999999"/>
    <n v="997740"/>
    <n v="34920.9"/>
    <n v="26"/>
  </r>
  <r>
    <n v="56"/>
    <x v="2"/>
    <n v="333"/>
    <n v="66"/>
    <x v="11"/>
    <n v="20879.099999999999"/>
    <x v="8"/>
    <d v="2016-03-02T00:00:00"/>
    <x v="8"/>
    <n v="329.67"/>
    <n v="21978"/>
    <n v="769.23000000000138"/>
    <n v="31"/>
  </r>
  <r>
    <n v="57"/>
    <x v="2"/>
    <n v="937"/>
    <n v="983"/>
    <x v="10"/>
    <n v="875017.45"/>
    <x v="55"/>
    <d v="2016-07-27T00:00:00"/>
    <x v="1"/>
    <n v="13816.064999999999"/>
    <n v="921071"/>
    <n v="32237.485000000048"/>
    <n v="17"/>
  </r>
  <r>
    <n v="58"/>
    <x v="0"/>
    <n v="614"/>
    <n v="38"/>
    <x v="2"/>
    <n v="22165.4"/>
    <x v="56"/>
    <d v="2018-06-11T00:00:00"/>
    <x v="0"/>
    <n v="349.97999999999996"/>
    <n v="23332"/>
    <n v="816.61999999999853"/>
    <n v="11"/>
  </r>
  <r>
    <n v="59"/>
    <x v="2"/>
    <n v="550"/>
    <n v="978"/>
    <x v="5"/>
    <n v="511005"/>
    <x v="57"/>
    <d v="2018-04-02T00:00:00"/>
    <x v="3"/>
    <n v="8068.5"/>
    <n v="537900"/>
    <n v="18826.5"/>
    <n v="20"/>
  </r>
  <r>
    <n v="60"/>
    <x v="2"/>
    <n v="944"/>
    <n v="1312"/>
    <x v="4"/>
    <n v="1176601.6000000001"/>
    <x v="58"/>
    <d v="2017-02-28T00:00:00"/>
    <x v="0"/>
    <n v="18577.919999999998"/>
    <n v="1238528"/>
    <n v="43348.479999999909"/>
    <n v="21"/>
  </r>
  <r>
    <n v="61"/>
    <x v="1"/>
    <n v="669"/>
    <n v="815"/>
    <x v="0"/>
    <n v="517973.25"/>
    <x v="59"/>
    <d v="2016-11-14T00:00:00"/>
    <x v="0"/>
    <n v="8178.5249999999996"/>
    <n v="545235"/>
    <n v="19083.224999999999"/>
    <n v="31"/>
  </r>
  <r>
    <n v="62"/>
    <x v="2"/>
    <n v="115"/>
    <n v="207"/>
    <x v="4"/>
    <n v="22614.75"/>
    <x v="60"/>
    <d v="2017-12-20T00:00:00"/>
    <x v="2"/>
    <n v="357.07499999999999"/>
    <n v="23805"/>
    <n v="833.17499999999995"/>
    <n v="12"/>
  </r>
  <r>
    <n v="63"/>
    <x v="2"/>
    <n v="261"/>
    <n v="804"/>
    <x v="3"/>
    <n v="199351.8"/>
    <x v="61"/>
    <d v="2017-01-06T00:00:00"/>
    <x v="2"/>
    <n v="3147.66"/>
    <n v="209844"/>
    <n v="7344.5400000000118"/>
    <n v="17"/>
  </r>
  <r>
    <n v="64"/>
    <x v="1"/>
    <n v="629"/>
    <n v="125"/>
    <x v="2"/>
    <n v="74693.75"/>
    <x v="42"/>
    <d v="2017-11-20T00:00:00"/>
    <x v="8"/>
    <n v="1179.375"/>
    <n v="78625"/>
    <n v="2751.875"/>
    <n v="29"/>
  </r>
  <r>
    <n v="65"/>
    <x v="1"/>
    <n v="467"/>
    <n v="101"/>
    <x v="8"/>
    <n v="44808.65"/>
    <x v="62"/>
    <d v="2017-09-20T00:00:00"/>
    <x v="2"/>
    <n v="707.505"/>
    <n v="47167"/>
    <n v="1650.8449999999984"/>
    <n v="19"/>
  </r>
  <r>
    <n v="66"/>
    <x v="1"/>
    <n v="544"/>
    <n v="1308"/>
    <x v="11"/>
    <n v="675974.4"/>
    <x v="63"/>
    <d v="2017-08-07T00:00:00"/>
    <x v="2"/>
    <n v="10673.279999999999"/>
    <n v="711552"/>
    <n v="24904.319999999978"/>
    <n v="30"/>
  </r>
  <r>
    <n v="67"/>
    <x v="2"/>
    <n v="750"/>
    <n v="193"/>
    <x v="0"/>
    <n v="137512.5"/>
    <x v="16"/>
    <d v="2017-07-01T00:00:00"/>
    <x v="3"/>
    <n v="2171.25"/>
    <n v="144750"/>
    <n v="5066.25"/>
    <n v="33"/>
  </r>
  <r>
    <n v="68"/>
    <x v="1"/>
    <n v="93"/>
    <n v="861"/>
    <x v="0"/>
    <n v="76069.350000000006"/>
    <x v="64"/>
    <d v="2016-08-27T00:00:00"/>
    <x v="0"/>
    <n v="1201.095"/>
    <n v="80073"/>
    <n v="2802.5549999999939"/>
    <n v="32"/>
  </r>
  <r>
    <n v="69"/>
    <x v="2"/>
    <n v="295"/>
    <n v="534"/>
    <x v="1"/>
    <n v="149653.5"/>
    <x v="65"/>
    <d v="2018-01-26T00:00:00"/>
    <x v="2"/>
    <n v="2362.9499999999998"/>
    <n v="157530"/>
    <n v="5513.55"/>
    <n v="12"/>
  </r>
  <r>
    <n v="70"/>
    <x v="0"/>
    <n v="288"/>
    <n v="49"/>
    <x v="6"/>
    <n v="13406.4"/>
    <x v="66"/>
    <d v="2016-09-24T00:00:00"/>
    <x v="6"/>
    <n v="211.67999999999998"/>
    <n v="14112"/>
    <n v="493.92000000000041"/>
    <n v="30"/>
  </r>
  <r>
    <n v="71"/>
    <x v="2"/>
    <n v="883"/>
    <n v="53"/>
    <x v="0"/>
    <n v="44459.05"/>
    <x v="67"/>
    <d v="2018-06-20T00:00:00"/>
    <x v="4"/>
    <n v="701.98500000000001"/>
    <n v="46799"/>
    <n v="1637.964999999997"/>
    <n v="22"/>
  </r>
  <r>
    <n v="72"/>
    <x v="0"/>
    <n v="738"/>
    <n v="36"/>
    <x v="2"/>
    <n v="25239.599999999999"/>
    <x v="68"/>
    <d v="2017-02-23T00:00:00"/>
    <x v="8"/>
    <n v="398.52"/>
    <n v="26568"/>
    <n v="929.88000000000147"/>
    <n v="35"/>
  </r>
  <r>
    <n v="73"/>
    <x v="1"/>
    <n v="709"/>
    <n v="875"/>
    <x v="0"/>
    <n v="589356.25"/>
    <x v="69"/>
    <d v="2016-09-13T00:00:00"/>
    <x v="3"/>
    <n v="9305.625"/>
    <n v="620375"/>
    <n v="21713.125"/>
    <n v="30"/>
  </r>
  <r>
    <n v="74"/>
    <x v="2"/>
    <n v="684"/>
    <n v="631"/>
    <x v="1"/>
    <n v="410023.8"/>
    <x v="70"/>
    <d v="2018-04-18T00:00:00"/>
    <x v="6"/>
    <n v="6474.0599999999995"/>
    <n v="431604"/>
    <n v="15106.140000000012"/>
    <n v="35"/>
  </r>
  <r>
    <n v="75"/>
    <x v="1"/>
    <n v="982"/>
    <n v="144"/>
    <x v="11"/>
    <n v="134337.60000000001"/>
    <x v="71"/>
    <d v="2016-03-23T00:00:00"/>
    <x v="8"/>
    <n v="2121.12"/>
    <n v="141408"/>
    <n v="4949.2799999999943"/>
    <n v="20"/>
  </r>
  <r>
    <n v="76"/>
    <x v="2"/>
    <n v="587"/>
    <n v="565"/>
    <x v="1"/>
    <n v="315072.25"/>
    <x v="72"/>
    <d v="2016-06-25T00:00:00"/>
    <x v="6"/>
    <n v="4974.8249999999998"/>
    <n v="331655"/>
    <n v="11607.924999999999"/>
    <n v="15"/>
  </r>
  <r>
    <n v="77"/>
    <x v="2"/>
    <n v="283"/>
    <n v="733"/>
    <x v="1"/>
    <n v="197067.05"/>
    <x v="73"/>
    <d v="2018-05-21T00:00:00"/>
    <x v="7"/>
    <n v="3111.585"/>
    <n v="207439"/>
    <n v="7260.3650000000116"/>
    <n v="11"/>
  </r>
  <r>
    <n v="78"/>
    <x v="1"/>
    <n v="71"/>
    <n v="969"/>
    <x v="0"/>
    <n v="65359.05"/>
    <x v="74"/>
    <d v="2017-04-11T00:00:00"/>
    <x v="0"/>
    <n v="1031.9849999999999"/>
    <n v="68799"/>
    <n v="2407.9649999999974"/>
    <n v="15"/>
  </r>
  <r>
    <n v="79"/>
    <x v="0"/>
    <n v="487"/>
    <n v="33"/>
    <x v="2"/>
    <n v="15267.45"/>
    <x v="75"/>
    <d v="2017-11-10T00:00:00"/>
    <x v="8"/>
    <n v="241.065"/>
    <n v="16071"/>
    <n v="562.48499999999922"/>
    <n v="11"/>
  </r>
  <r>
    <n v="80"/>
    <x v="1"/>
    <n v="960"/>
    <n v="98"/>
    <x v="8"/>
    <n v="89376"/>
    <x v="76"/>
    <d v="2016-10-08T00:00:00"/>
    <x v="6"/>
    <n v="1411.2"/>
    <n v="94080"/>
    <n v="3292.8"/>
    <n v="25"/>
  </r>
  <r>
    <n v="81"/>
    <x v="1"/>
    <n v="110"/>
    <n v="108"/>
    <x v="8"/>
    <n v="11286"/>
    <x v="77"/>
    <d v="2018-07-26T00:00:00"/>
    <x v="3"/>
    <n v="178.2"/>
    <n v="11880"/>
    <n v="415.8"/>
    <n v="21"/>
  </r>
  <r>
    <n v="82"/>
    <x v="0"/>
    <n v="824"/>
    <n v="59"/>
    <x v="6"/>
    <n v="46185.2"/>
    <x v="78"/>
    <d v="2016-02-06T00:00:00"/>
    <x v="2"/>
    <n v="729.24"/>
    <n v="48616"/>
    <n v="1701.5600000000029"/>
    <n v="35"/>
  </r>
  <r>
    <n v="83"/>
    <x v="2"/>
    <n v="556"/>
    <n v="133"/>
    <x v="0"/>
    <n v="70250.600000000006"/>
    <x v="79"/>
    <d v="2016-04-05T00:00:00"/>
    <x v="8"/>
    <n v="1109.22"/>
    <n v="73948"/>
    <n v="2588.1799999999939"/>
    <n v="16"/>
  </r>
  <r>
    <n v="84"/>
    <x v="1"/>
    <n v="880"/>
    <n v="303"/>
    <x v="9"/>
    <n v="253308"/>
    <x v="80"/>
    <d v="2017-03-25T00:00:00"/>
    <x v="7"/>
    <n v="3999.6"/>
    <n v="266640"/>
    <n v="9332.4"/>
    <n v="13"/>
  </r>
  <r>
    <n v="85"/>
    <x v="1"/>
    <n v="445"/>
    <n v="55"/>
    <x v="4"/>
    <n v="23251.25"/>
    <x v="81"/>
    <d v="2017-06-22T00:00:00"/>
    <x v="0"/>
    <n v="367.125"/>
    <n v="24475"/>
    <n v="856.625"/>
    <n v="12"/>
  </r>
  <r>
    <n v="86"/>
    <x v="1"/>
    <n v="212"/>
    <n v="124"/>
    <x v="2"/>
    <n v="24973.599999999999"/>
    <x v="82"/>
    <d v="2016-10-14T00:00:00"/>
    <x v="2"/>
    <n v="394.32"/>
    <n v="26288"/>
    <n v="920.08000000000152"/>
    <n v="16"/>
  </r>
  <r>
    <n v="87"/>
    <x v="1"/>
    <n v="469"/>
    <n v="109"/>
    <x v="2"/>
    <n v="48564.95"/>
    <x v="83"/>
    <d v="2018-01-26T00:00:00"/>
    <x v="8"/>
    <n v="766.81499999999994"/>
    <n v="51121"/>
    <n v="1789.2350000000029"/>
    <n v="14"/>
  </r>
  <r>
    <n v="88"/>
    <x v="2"/>
    <n v="562"/>
    <n v="994"/>
    <x v="3"/>
    <n v="530696.6"/>
    <x v="84"/>
    <d v="2018-07-29T00:00:00"/>
    <x v="5"/>
    <n v="8379.42"/>
    <n v="558628"/>
    <n v="19551.980000000025"/>
    <n v="30"/>
  </r>
  <r>
    <n v="89"/>
    <x v="2"/>
    <n v="570"/>
    <n v="123"/>
    <x v="0"/>
    <n v="66604.5"/>
    <x v="85"/>
    <d v="2017-12-12T00:00:00"/>
    <x v="3"/>
    <n v="1051.6499999999999"/>
    <n v="70110"/>
    <n v="2453.8500000000004"/>
    <n v="30"/>
  </r>
  <r>
    <n v="90"/>
    <x v="0"/>
    <n v="937"/>
    <n v="62"/>
    <x v="2"/>
    <n v="55189.3"/>
    <x v="86"/>
    <d v="2016-03-09T00:00:00"/>
    <x v="0"/>
    <n v="871.41"/>
    <n v="58094"/>
    <n v="2033.2899999999972"/>
    <n v="30"/>
  </r>
  <r>
    <n v="91"/>
    <x v="2"/>
    <n v="466"/>
    <n v="977"/>
    <x v="3"/>
    <n v="432517.9"/>
    <x v="87"/>
    <d v="2018-01-21T00:00:00"/>
    <x v="6"/>
    <n v="6829.23"/>
    <n v="455282"/>
    <n v="15934.869999999977"/>
    <n v="18"/>
  </r>
  <r>
    <n v="92"/>
    <x v="2"/>
    <n v="728"/>
    <n v="65"/>
    <x v="11"/>
    <n v="44954"/>
    <x v="57"/>
    <d v="2018-03-26T00:00:00"/>
    <x v="0"/>
    <n v="709.8"/>
    <n v="47320"/>
    <n v="1656.2"/>
    <n v="13"/>
  </r>
  <r>
    <n v="93"/>
    <x v="1"/>
    <n v="812"/>
    <n v="817"/>
    <x v="0"/>
    <n v="630233.80000000005"/>
    <x v="88"/>
    <d v="2017-12-22T00:00:00"/>
    <x v="5"/>
    <n v="9951.06"/>
    <n v="663404"/>
    <n v="23219.139999999956"/>
    <n v="17"/>
  </r>
  <r>
    <n v="94"/>
    <x v="2"/>
    <n v="288"/>
    <n v="671"/>
    <x v="1"/>
    <n v="183585.6"/>
    <x v="89"/>
    <d v="2018-07-09T00:00:00"/>
    <x v="3"/>
    <n v="2898.72"/>
    <n v="193248"/>
    <n v="6763.6799999999948"/>
    <n v="25"/>
  </r>
  <r>
    <n v="95"/>
    <x v="1"/>
    <n v="586"/>
    <n v="127"/>
    <x v="2"/>
    <n v="70700.899999999994"/>
    <x v="90"/>
    <d v="2018-03-20T00:00:00"/>
    <x v="2"/>
    <n v="1116.33"/>
    <n v="74422"/>
    <n v="2604.7700000000059"/>
    <n v="30"/>
  </r>
  <r>
    <n v="96"/>
    <x v="2"/>
    <n v="685"/>
    <n v="218"/>
    <x v="0"/>
    <n v="141863.5"/>
    <x v="91"/>
    <d v="2016-07-03T00:00:00"/>
    <x v="0"/>
    <n v="2239.9499999999998"/>
    <n v="149330"/>
    <n v="5226.55"/>
    <n v="31"/>
  </r>
  <r>
    <n v="97"/>
    <x v="2"/>
    <n v="540"/>
    <n v="124"/>
    <x v="0"/>
    <n v="63612"/>
    <x v="92"/>
    <d v="2017-11-12T00:00:00"/>
    <x v="0"/>
    <n v="1004.4"/>
    <n v="66960"/>
    <n v="2343.6"/>
    <n v="35"/>
  </r>
  <r>
    <n v="98"/>
    <x v="2"/>
    <n v="956"/>
    <n v="795"/>
    <x v="3"/>
    <n v="722019"/>
    <x v="93"/>
    <d v="2018-01-21T00:00:00"/>
    <x v="3"/>
    <n v="11400.3"/>
    <n v="760020"/>
    <n v="26600.7"/>
    <n v="26"/>
  </r>
  <r>
    <n v="99"/>
    <x v="2"/>
    <n v="580"/>
    <n v="626"/>
    <x v="1"/>
    <n v="344926"/>
    <x v="94"/>
    <d v="2016-08-26T00:00:00"/>
    <x v="0"/>
    <n v="5446.2"/>
    <n v="363080"/>
    <n v="12707.8"/>
    <n v="18"/>
  </r>
  <r>
    <n v="100"/>
    <x v="2"/>
    <n v="350"/>
    <n v="619"/>
    <x v="1"/>
    <n v="205817.5"/>
    <x v="95"/>
    <d v="2018-07-02T00:00:00"/>
    <x v="0"/>
    <n v="3249.75"/>
    <n v="216650"/>
    <n v="7582.75"/>
    <n v="19"/>
  </r>
  <r>
    <n v="101"/>
    <x v="1"/>
    <n v="948"/>
    <n v="1009"/>
    <x v="0"/>
    <n v="908705.4"/>
    <x v="96"/>
    <d v="2017-02-23T00:00:00"/>
    <x v="5"/>
    <n v="14347.98"/>
    <n v="956532"/>
    <n v="33478.619999999981"/>
    <n v="22"/>
  </r>
  <r>
    <n v="102"/>
    <x v="1"/>
    <n v="482"/>
    <n v="138"/>
    <x v="11"/>
    <n v="63190.2"/>
    <x v="97"/>
    <d v="2018-06-23T00:00:00"/>
    <x v="2"/>
    <n v="997.74"/>
    <n v="66516"/>
    <n v="2328.0600000000031"/>
    <n v="33"/>
  </r>
  <r>
    <n v="103"/>
    <x v="2"/>
    <n v="303"/>
    <n v="1420"/>
    <x v="4"/>
    <n v="408747"/>
    <x v="98"/>
    <d v="2016-06-19T00:00:00"/>
    <x v="7"/>
    <n v="6453.9"/>
    <n v="430260"/>
    <n v="15059.1"/>
    <n v="12"/>
  </r>
  <r>
    <n v="104"/>
    <x v="1"/>
    <n v="139"/>
    <n v="1616"/>
    <x v="0"/>
    <n v="213392.8"/>
    <x v="99"/>
    <d v="2016-08-21T00:00:00"/>
    <x v="3"/>
    <n v="3369.3599999999997"/>
    <n v="224624"/>
    <n v="7861.840000000012"/>
    <n v="30"/>
  </r>
  <r>
    <n v="105"/>
    <x v="2"/>
    <n v="341"/>
    <n v="106"/>
    <x v="0"/>
    <n v="34338.699999999997"/>
    <x v="92"/>
    <d v="2017-10-29T00:00:00"/>
    <x v="2"/>
    <n v="542.18999999999994"/>
    <n v="36146"/>
    <n v="1265.1100000000029"/>
    <n v="21"/>
  </r>
  <r>
    <n v="106"/>
    <x v="2"/>
    <n v="709"/>
    <n v="985"/>
    <x v="3"/>
    <n v="663446.75"/>
    <x v="100"/>
    <d v="2017-04-02T00:00:00"/>
    <x v="7"/>
    <n v="10475.475"/>
    <n v="698365"/>
    <n v="24442.775000000001"/>
    <n v="16"/>
  </r>
  <r>
    <n v="107"/>
    <x v="2"/>
    <n v="949"/>
    <n v="867"/>
    <x v="3"/>
    <n v="781643.85"/>
    <x v="101"/>
    <d v="2018-04-03T00:00:00"/>
    <x v="1"/>
    <n v="12341.744999999999"/>
    <n v="822783"/>
    <n v="28797.405000000024"/>
    <n v="22"/>
  </r>
  <r>
    <n v="108"/>
    <x v="2"/>
    <n v="529"/>
    <n v="824"/>
    <x v="3"/>
    <n v="414101.2"/>
    <x v="102"/>
    <d v="2018-07-14T00:00:00"/>
    <x v="2"/>
    <n v="6538.44"/>
    <n v="435896"/>
    <n v="15256.35999999999"/>
    <n v="29"/>
  </r>
  <r>
    <n v="109"/>
    <x v="2"/>
    <n v="78"/>
    <n v="913"/>
    <x v="5"/>
    <n v="67653.3"/>
    <x v="103"/>
    <d v="2016-08-07T00:00:00"/>
    <x v="3"/>
    <n v="1068.21"/>
    <n v="71214"/>
    <n v="2492.4899999999971"/>
    <n v="17"/>
  </r>
  <r>
    <n v="110"/>
    <x v="2"/>
    <n v="284"/>
    <n v="740"/>
    <x v="1"/>
    <n v="199652"/>
    <x v="104"/>
    <d v="2018-02-12T00:00:00"/>
    <x v="2"/>
    <n v="3152.4"/>
    <n v="210160"/>
    <n v="7355.6"/>
    <n v="30"/>
  </r>
  <r>
    <n v="111"/>
    <x v="2"/>
    <n v="961"/>
    <n v="77"/>
    <x v="11"/>
    <n v="70297.149999999994"/>
    <x v="105"/>
    <d v="2018-01-04T00:00:00"/>
    <x v="1"/>
    <n v="1109.9549999999999"/>
    <n v="73997"/>
    <n v="2589.8950000000059"/>
    <n v="23"/>
  </r>
  <r>
    <n v="112"/>
    <x v="1"/>
    <n v="770"/>
    <n v="27"/>
    <x v="7"/>
    <n v="19750.5"/>
    <x v="61"/>
    <d v="2017-01-23T00:00:00"/>
    <x v="8"/>
    <n v="311.84999999999997"/>
    <n v="20790"/>
    <n v="727.65000000000009"/>
    <n v="34"/>
  </r>
  <r>
    <n v="113"/>
    <x v="1"/>
    <n v="729"/>
    <n v="1620"/>
    <x v="0"/>
    <n v="1121931"/>
    <x v="106"/>
    <d v="2018-06-10T00:00:00"/>
    <x v="6"/>
    <n v="17714.7"/>
    <n v="1180980"/>
    <n v="41334.300000000003"/>
    <n v="25"/>
  </r>
  <r>
    <n v="114"/>
    <x v="0"/>
    <n v="202"/>
    <n v="52"/>
    <x v="2"/>
    <n v="9978.7999999999993"/>
    <x v="107"/>
    <d v="2018-06-18T00:00:00"/>
    <x v="0"/>
    <n v="157.56"/>
    <n v="10504"/>
    <n v="367.64000000000073"/>
    <n v="22"/>
  </r>
  <r>
    <n v="115"/>
    <x v="2"/>
    <n v="261"/>
    <n v="871"/>
    <x v="3"/>
    <n v="215964.45"/>
    <x v="67"/>
    <d v="2018-06-30T00:00:00"/>
    <x v="4"/>
    <n v="3409.9649999999997"/>
    <n v="227331"/>
    <n v="7956.5849999999882"/>
    <n v="32"/>
  </r>
  <r>
    <n v="116"/>
    <x v="1"/>
    <n v="306"/>
    <n v="1171"/>
    <x v="11"/>
    <n v="340409.7"/>
    <x v="108"/>
    <d v="2017-08-08T00:00:00"/>
    <x v="0"/>
    <n v="5374.8899999999994"/>
    <n v="358326"/>
    <n v="12541.409999999989"/>
    <n v="33"/>
  </r>
  <r>
    <n v="117"/>
    <x v="1"/>
    <n v="634"/>
    <n v="859"/>
    <x v="0"/>
    <n v="517375.7"/>
    <x v="109"/>
    <d v="2016-02-25T00:00:00"/>
    <x v="8"/>
    <n v="8169.09"/>
    <n v="544606"/>
    <n v="19061.209999999988"/>
    <n v="35"/>
  </r>
  <r>
    <n v="118"/>
    <x v="2"/>
    <n v="307"/>
    <n v="731"/>
    <x v="1"/>
    <n v="213196.15"/>
    <x v="110"/>
    <d v="2016-05-27T00:00:00"/>
    <x v="8"/>
    <n v="3366.2549999999997"/>
    <n v="224417"/>
    <n v="7854.5950000000066"/>
    <n v="21"/>
  </r>
  <r>
    <n v="119"/>
    <x v="2"/>
    <n v="624"/>
    <n v="1307"/>
    <x v="4"/>
    <n v="774789.6"/>
    <x v="111"/>
    <d v="2016-09-02T00:00:00"/>
    <x v="0"/>
    <n v="12233.52"/>
    <n v="815568"/>
    <n v="28544.880000000023"/>
    <n v="31"/>
  </r>
  <r>
    <n v="120"/>
    <x v="1"/>
    <n v="94"/>
    <n v="221"/>
    <x v="2"/>
    <n v="19735.3"/>
    <x v="112"/>
    <d v="2018-05-23T00:00:00"/>
    <x v="0"/>
    <n v="311.61"/>
    <n v="20774"/>
    <n v="727.09000000000071"/>
    <n v="23"/>
  </r>
  <r>
    <n v="121"/>
    <x v="2"/>
    <n v="535"/>
    <n v="178"/>
    <x v="4"/>
    <n v="90468.5"/>
    <x v="102"/>
    <d v="2018-07-03T00:00:00"/>
    <x v="6"/>
    <n v="1428.45"/>
    <n v="95230"/>
    <n v="3333.05"/>
    <n v="18"/>
  </r>
  <r>
    <n v="122"/>
    <x v="2"/>
    <n v="850"/>
    <n v="617"/>
    <x v="1"/>
    <n v="498227.5"/>
    <x v="113"/>
    <d v="2017-12-18T00:00:00"/>
    <x v="3"/>
    <n v="7866.75"/>
    <n v="524450"/>
    <n v="18355.75"/>
    <n v="31"/>
  </r>
  <r>
    <n v="123"/>
    <x v="1"/>
    <n v="493"/>
    <n v="50"/>
    <x v="4"/>
    <n v="23417.5"/>
    <x v="75"/>
    <d v="2017-11-20T00:00:00"/>
    <x v="0"/>
    <n v="369.75"/>
    <n v="24650"/>
    <n v="862.75"/>
    <n v="21"/>
  </r>
  <r>
    <n v="124"/>
    <x v="2"/>
    <n v="355"/>
    <n v="1340"/>
    <x v="4"/>
    <n v="451915"/>
    <x v="20"/>
    <d v="2018-07-31T00:00:00"/>
    <x v="2"/>
    <n v="7135.5"/>
    <n v="475700"/>
    <n v="16649.5"/>
    <n v="35"/>
  </r>
  <r>
    <n v="125"/>
    <x v="2"/>
    <n v="213"/>
    <n v="955"/>
    <x v="5"/>
    <n v="193244.25"/>
    <x v="114"/>
    <d v="2016-09-23T00:00:00"/>
    <x v="5"/>
    <n v="3051.2249999999999"/>
    <n v="203415"/>
    <n v="7119.5249999999996"/>
    <n v="17"/>
  </r>
  <r>
    <n v="126"/>
    <x v="1"/>
    <n v="581"/>
    <n v="123"/>
    <x v="2"/>
    <n v="67889.850000000006"/>
    <x v="115"/>
    <d v="2017-03-28T00:00:00"/>
    <x v="0"/>
    <n v="1071.9449999999999"/>
    <n v="71463"/>
    <n v="2501.2049999999945"/>
    <n v="21"/>
  </r>
  <r>
    <n v="127"/>
    <x v="1"/>
    <n v="292"/>
    <n v="102"/>
    <x v="8"/>
    <n v="28294.799999999999"/>
    <x v="116"/>
    <d v="2016-10-04T00:00:00"/>
    <x v="2"/>
    <n v="446.76"/>
    <n v="29784"/>
    <n v="1042.4400000000007"/>
    <n v="12"/>
  </r>
  <r>
    <n v="128"/>
    <x v="1"/>
    <n v="744"/>
    <n v="274"/>
    <x v="9"/>
    <n v="193663.2"/>
    <x v="117"/>
    <d v="2016-08-29T00:00:00"/>
    <x v="8"/>
    <n v="3057.8399999999997"/>
    <n v="203856"/>
    <n v="7134.9599999999882"/>
    <n v="32"/>
  </r>
  <r>
    <n v="129"/>
    <x v="2"/>
    <n v="962"/>
    <n v="977"/>
    <x v="5"/>
    <n v="892880.3"/>
    <x v="118"/>
    <d v="2017-10-22T00:00:00"/>
    <x v="2"/>
    <n v="14098.109999999999"/>
    <n v="939874"/>
    <n v="32895.589999999953"/>
    <n v="33"/>
  </r>
  <r>
    <n v="130"/>
    <x v="0"/>
    <n v="653"/>
    <n v="54"/>
    <x v="6"/>
    <n v="33498.9"/>
    <x v="119"/>
    <d v="2018-03-17T00:00:00"/>
    <x v="2"/>
    <n v="528.92999999999995"/>
    <n v="35262"/>
    <n v="1234.1699999999987"/>
    <n v="19"/>
  </r>
  <r>
    <n v="131"/>
    <x v="2"/>
    <n v="799"/>
    <n v="910"/>
    <x v="5"/>
    <n v="690735.5"/>
    <x v="120"/>
    <d v="2018-05-07T00:00:00"/>
    <x v="8"/>
    <n v="10906.35"/>
    <n v="727090"/>
    <n v="25448.15"/>
    <n v="22"/>
  </r>
  <r>
    <n v="132"/>
    <x v="2"/>
    <n v="614"/>
    <n v="220"/>
    <x v="0"/>
    <n v="128326"/>
    <x v="121"/>
    <d v="2016-06-25T00:00:00"/>
    <x v="3"/>
    <n v="2026.1999999999998"/>
    <n v="135080"/>
    <n v="4727.8"/>
    <n v="26"/>
  </r>
  <r>
    <n v="133"/>
    <x v="2"/>
    <n v="422"/>
    <n v="199"/>
    <x v="0"/>
    <n v="79779.100000000006"/>
    <x v="122"/>
    <d v="2018-03-25T00:00:00"/>
    <x v="4"/>
    <n v="1259.6699999999998"/>
    <n v="83978"/>
    <n v="2939.2299999999941"/>
    <n v="25"/>
  </r>
  <r>
    <n v="134"/>
    <x v="0"/>
    <n v="582"/>
    <n v="59"/>
    <x v="2"/>
    <n v="32621.1"/>
    <x v="123"/>
    <d v="2018-06-02T00:00:00"/>
    <x v="0"/>
    <n v="515.06999999999994"/>
    <n v="34338"/>
    <n v="1201.8300000000015"/>
    <n v="22"/>
  </r>
  <r>
    <n v="135"/>
    <x v="1"/>
    <n v="389"/>
    <n v="844"/>
    <x v="0"/>
    <n v="311900.2"/>
    <x v="124"/>
    <d v="2016-04-23T00:00:00"/>
    <x v="0"/>
    <n v="4924.74"/>
    <n v="328316"/>
    <n v="11491.059999999989"/>
    <n v="22"/>
  </r>
  <r>
    <n v="136"/>
    <x v="2"/>
    <n v="346"/>
    <n v="891"/>
    <x v="5"/>
    <n v="292871.7"/>
    <x v="125"/>
    <d v="2016-08-23T00:00:00"/>
    <x v="5"/>
    <n v="4624.29"/>
    <n v="308286"/>
    <n v="10790.009999999987"/>
    <n v="13"/>
  </r>
  <r>
    <n v="137"/>
    <x v="1"/>
    <n v="521"/>
    <n v="112"/>
    <x v="2"/>
    <n v="55434.400000000001"/>
    <x v="123"/>
    <d v="2018-05-25T00:00:00"/>
    <x v="2"/>
    <n v="875.28"/>
    <n v="58352"/>
    <n v="2042.3199999999986"/>
    <n v="14"/>
  </r>
  <r>
    <n v="138"/>
    <x v="2"/>
    <n v="966"/>
    <n v="879"/>
    <x v="10"/>
    <n v="806658.3"/>
    <x v="126"/>
    <d v="2017-08-26T00:00:00"/>
    <x v="0"/>
    <n v="12736.71"/>
    <n v="849114"/>
    <n v="29718.989999999954"/>
    <n v="11"/>
  </r>
  <r>
    <n v="139"/>
    <x v="2"/>
    <n v="762"/>
    <n v="745"/>
    <x v="1"/>
    <n v="539305.5"/>
    <x v="78"/>
    <d v="2016-02-01T00:00:00"/>
    <x v="0"/>
    <n v="8515.35"/>
    <n v="567690"/>
    <n v="19869.150000000001"/>
    <n v="30"/>
  </r>
  <r>
    <n v="140"/>
    <x v="2"/>
    <n v="350"/>
    <n v="875"/>
    <x v="10"/>
    <n v="290937.5"/>
    <x v="127"/>
    <d v="2017-04-18T00:00:00"/>
    <x v="2"/>
    <n v="4593.75"/>
    <n v="306250"/>
    <n v="10718.75"/>
    <n v="16"/>
  </r>
  <r>
    <n v="141"/>
    <x v="0"/>
    <n v="309"/>
    <n v="62"/>
    <x v="2"/>
    <n v="18200.099999999999"/>
    <x v="128"/>
    <d v="2018-03-27T00:00:00"/>
    <x v="2"/>
    <n v="287.37"/>
    <n v="19158"/>
    <n v="670.53000000000145"/>
    <n v="17"/>
  </r>
  <r>
    <n v="142"/>
    <x v="1"/>
    <n v="670"/>
    <n v="296"/>
    <x v="9"/>
    <n v="188404"/>
    <x v="129"/>
    <d v="2017-07-06T00:00:00"/>
    <x v="3"/>
    <n v="2974.7999999999997"/>
    <n v="198320"/>
    <n v="6941.2000000000007"/>
    <n v="21"/>
  </r>
  <r>
    <n v="143"/>
    <x v="1"/>
    <n v="906"/>
    <n v="25"/>
    <x v="7"/>
    <n v="21517.5"/>
    <x v="130"/>
    <d v="2017-01-09T00:00:00"/>
    <x v="3"/>
    <n v="339.75"/>
    <n v="22650"/>
    <n v="792.75"/>
    <n v="31"/>
  </r>
  <r>
    <n v="144"/>
    <x v="2"/>
    <n v="809"/>
    <n v="714"/>
    <x v="1"/>
    <n v="548744.69999999995"/>
    <x v="131"/>
    <d v="2016-11-15T00:00:00"/>
    <x v="0"/>
    <n v="8664.39"/>
    <n v="577626"/>
    <n v="20216.910000000047"/>
    <n v="11"/>
  </r>
  <r>
    <n v="145"/>
    <x v="0"/>
    <n v="374"/>
    <n v="15"/>
    <x v="6"/>
    <n v="5329.5"/>
    <x v="132"/>
    <d v="2016-10-27T00:00:00"/>
    <x v="0"/>
    <n v="84.149999999999991"/>
    <n v="5610"/>
    <n v="196.35000000000002"/>
    <n v="24"/>
  </r>
  <r>
    <n v="146"/>
    <x v="2"/>
    <n v="808"/>
    <n v="743"/>
    <x v="1"/>
    <n v="570326.80000000005"/>
    <x v="133"/>
    <d v="2017-08-29T00:00:00"/>
    <x v="7"/>
    <n v="9005.16"/>
    <n v="600344"/>
    <n v="21012.039999999954"/>
    <n v="21"/>
  </r>
  <r>
    <n v="147"/>
    <x v="2"/>
    <n v="226"/>
    <n v="187"/>
    <x v="0"/>
    <n v="40148.9"/>
    <x v="134"/>
    <d v="2018-05-27T00:00:00"/>
    <x v="5"/>
    <n v="633.92999999999995"/>
    <n v="42262"/>
    <n v="1479.1699999999987"/>
    <n v="26"/>
  </r>
  <r>
    <n v="148"/>
    <x v="2"/>
    <n v="991"/>
    <n v="192"/>
    <x v="0"/>
    <n v="180758.39999999999"/>
    <x v="135"/>
    <d v="2017-05-25T00:00:00"/>
    <x v="2"/>
    <n v="2854.08"/>
    <n v="190272"/>
    <n v="6659.5200000000059"/>
    <n v="17"/>
  </r>
  <r>
    <n v="149"/>
    <x v="0"/>
    <n v="126"/>
    <n v="58"/>
    <x v="6"/>
    <n v="6942.6"/>
    <x v="136"/>
    <d v="2017-04-06T00:00:00"/>
    <x v="3"/>
    <n v="109.61999999999999"/>
    <n v="7308"/>
    <n v="255.77999999999963"/>
    <n v="22"/>
  </r>
  <r>
    <n v="150"/>
    <x v="1"/>
    <n v="522"/>
    <n v="955"/>
    <x v="0"/>
    <n v="473584.5"/>
    <x v="137"/>
    <d v="2017-11-18T00:00:00"/>
    <x v="6"/>
    <n v="7477.65"/>
    <n v="498510"/>
    <n v="17447.849999999999"/>
    <n v="17"/>
  </r>
  <r>
    <n v="151"/>
    <x v="2"/>
    <n v="344"/>
    <n v="122"/>
    <x v="0"/>
    <n v="39869.599999999999"/>
    <x v="138"/>
    <d v="2016-09-23T00:00:00"/>
    <x v="7"/>
    <n v="629.52"/>
    <n v="41968"/>
    <n v="1468.8800000000015"/>
    <n v="20"/>
  </r>
  <r>
    <n v="152"/>
    <x v="1"/>
    <n v="282"/>
    <n v="263"/>
    <x v="2"/>
    <n v="70457.7"/>
    <x v="139"/>
    <d v="2017-08-24T00:00:00"/>
    <x v="2"/>
    <n v="1112.49"/>
    <n v="74166"/>
    <n v="2595.8100000000031"/>
    <n v="32"/>
  </r>
  <r>
    <n v="153"/>
    <x v="2"/>
    <n v="693"/>
    <n v="726"/>
    <x v="1"/>
    <n v="477962.1"/>
    <x v="140"/>
    <d v="2017-03-21T00:00:00"/>
    <x v="0"/>
    <n v="7546.7699999999995"/>
    <n v="503118"/>
    <n v="17609.130000000023"/>
    <n v="28"/>
  </r>
  <r>
    <n v="154"/>
    <x v="2"/>
    <n v="726"/>
    <n v="177"/>
    <x v="0"/>
    <n v="122076.9"/>
    <x v="141"/>
    <d v="2016-07-14T00:00:00"/>
    <x v="0"/>
    <n v="1927.53"/>
    <n v="128502"/>
    <n v="4497.5700000000061"/>
    <n v="26"/>
  </r>
  <r>
    <n v="155"/>
    <x v="1"/>
    <n v="784"/>
    <n v="219"/>
    <x v="2"/>
    <n v="163111.20000000001"/>
    <x v="48"/>
    <d v="2016-08-30T00:00:00"/>
    <x v="0"/>
    <n v="2575.44"/>
    <n v="171696"/>
    <n v="6009.3599999999878"/>
    <n v="11"/>
  </r>
  <r>
    <n v="156"/>
    <x v="1"/>
    <n v="592"/>
    <n v="25"/>
    <x v="7"/>
    <n v="14060"/>
    <x v="134"/>
    <d v="2018-05-25T00:00:00"/>
    <x v="6"/>
    <n v="222"/>
    <n v="14800"/>
    <n v="518"/>
    <n v="24"/>
  </r>
  <r>
    <n v="157"/>
    <x v="2"/>
    <n v="103"/>
    <n v="71"/>
    <x v="11"/>
    <n v="6947.35"/>
    <x v="142"/>
    <d v="2017-02-22T00:00:00"/>
    <x v="3"/>
    <n v="109.69499999999999"/>
    <n v="7313"/>
    <n v="255.95499999999964"/>
    <n v="18"/>
  </r>
  <r>
    <n v="158"/>
    <x v="2"/>
    <n v="791"/>
    <n v="190"/>
    <x v="0"/>
    <n v="142775.5"/>
    <x v="143"/>
    <d v="2016-12-20T00:00:00"/>
    <x v="0"/>
    <n v="2254.35"/>
    <n v="150290"/>
    <n v="5260.15"/>
    <n v="10"/>
  </r>
  <r>
    <n v="159"/>
    <x v="2"/>
    <n v="187"/>
    <n v="994"/>
    <x v="5"/>
    <n v="176584.1"/>
    <x v="144"/>
    <d v="2016-08-10T00:00:00"/>
    <x v="0"/>
    <n v="2788.17"/>
    <n v="185878"/>
    <n v="6505.7299999999941"/>
    <n v="22"/>
  </r>
  <r>
    <n v="160"/>
    <x v="2"/>
    <n v="895"/>
    <n v="218"/>
    <x v="4"/>
    <n v="185354.5"/>
    <x v="145"/>
    <d v="2017-11-11T00:00:00"/>
    <x v="4"/>
    <n v="2926.65"/>
    <n v="195110"/>
    <n v="6828.85"/>
    <n v="31"/>
  </r>
  <r>
    <n v="161"/>
    <x v="2"/>
    <n v="770"/>
    <n v="953"/>
    <x v="10"/>
    <n v="697119.5"/>
    <x v="146"/>
    <d v="2016-08-29T00:00:00"/>
    <x v="4"/>
    <n v="11007.15"/>
    <n v="733810"/>
    <n v="25683.35"/>
    <n v="23"/>
  </r>
  <r>
    <n v="162"/>
    <x v="2"/>
    <n v="481"/>
    <n v="208"/>
    <x v="4"/>
    <n v="95045.6"/>
    <x v="13"/>
    <d v="2016-04-01T00:00:00"/>
    <x v="6"/>
    <n v="1500.72"/>
    <n v="100048"/>
    <n v="3501.6799999999939"/>
    <n v="21"/>
  </r>
  <r>
    <n v="163"/>
    <x v="2"/>
    <n v="799"/>
    <n v="50"/>
    <x v="0"/>
    <n v="37952.5"/>
    <x v="147"/>
    <d v="2017-09-29T00:00:00"/>
    <x v="2"/>
    <n v="599.25"/>
    <n v="39950"/>
    <n v="1398.25"/>
    <n v="13"/>
  </r>
  <r>
    <n v="164"/>
    <x v="2"/>
    <n v="879"/>
    <n v="224"/>
    <x v="4"/>
    <n v="187051.2"/>
    <x v="148"/>
    <d v="2016-12-09T00:00:00"/>
    <x v="6"/>
    <n v="2953.44"/>
    <n v="196896"/>
    <n v="6891.3599999999878"/>
    <n v="28"/>
  </r>
  <r>
    <n v="165"/>
    <x v="2"/>
    <n v="726"/>
    <n v="990"/>
    <x v="5"/>
    <n v="682803"/>
    <x v="149"/>
    <d v="2017-07-15T00:00:00"/>
    <x v="0"/>
    <n v="10781.1"/>
    <n v="718740"/>
    <n v="25155.9"/>
    <n v="10"/>
  </r>
  <r>
    <n v="166"/>
    <x v="1"/>
    <n v="538"/>
    <n v="23"/>
    <x v="7"/>
    <n v="11755.3"/>
    <x v="70"/>
    <d v="2018-03-27T00:00:00"/>
    <x v="2"/>
    <n v="185.60999999999999"/>
    <n v="12374"/>
    <n v="433.09000000000071"/>
    <n v="13"/>
  </r>
  <r>
    <n v="167"/>
    <x v="2"/>
    <n v="768"/>
    <n v="980"/>
    <x v="10"/>
    <n v="715008"/>
    <x v="150"/>
    <d v="2016-07-23T00:00:00"/>
    <x v="2"/>
    <n v="11289.6"/>
    <n v="752640"/>
    <n v="26342.400000000001"/>
    <n v="22"/>
  </r>
  <r>
    <n v="168"/>
    <x v="1"/>
    <n v="710"/>
    <n v="53"/>
    <x v="4"/>
    <n v="35748.5"/>
    <x v="151"/>
    <d v="2018-06-18T00:00:00"/>
    <x v="1"/>
    <n v="564.44999999999993"/>
    <n v="37630"/>
    <n v="1317.0500000000002"/>
    <n v="32"/>
  </r>
  <r>
    <n v="169"/>
    <x v="1"/>
    <n v="766"/>
    <n v="45"/>
    <x v="4"/>
    <n v="32746.5"/>
    <x v="152"/>
    <d v="2018-01-22T00:00:00"/>
    <x v="8"/>
    <n v="517.04999999999995"/>
    <n v="34470"/>
    <n v="1206.45"/>
    <n v="14"/>
  </r>
  <r>
    <n v="170"/>
    <x v="1"/>
    <n v="557"/>
    <n v="313"/>
    <x v="9"/>
    <n v="165623.95000000001"/>
    <x v="153"/>
    <d v="2016-02-20T00:00:00"/>
    <x v="0"/>
    <n v="2615.1149999999998"/>
    <n v="174341"/>
    <n v="6101.9349999999886"/>
    <n v="10"/>
  </r>
  <r>
    <n v="171"/>
    <x v="0"/>
    <n v="521"/>
    <n v="54"/>
    <x v="6"/>
    <n v="26727.3"/>
    <x v="154"/>
    <d v="2017-11-07T00:00:00"/>
    <x v="2"/>
    <n v="422.01"/>
    <n v="28134"/>
    <n v="984.69000000000074"/>
    <n v="31"/>
  </r>
  <r>
    <n v="172"/>
    <x v="2"/>
    <n v="564"/>
    <n v="186"/>
    <x v="4"/>
    <n v="99658.8"/>
    <x v="127"/>
    <d v="2017-04-22T00:00:00"/>
    <x v="1"/>
    <n v="1573.56"/>
    <n v="104904"/>
    <n v="3671.6399999999971"/>
    <n v="20"/>
  </r>
  <r>
    <n v="173"/>
    <x v="2"/>
    <n v="388"/>
    <n v="850"/>
    <x v="5"/>
    <n v="313310"/>
    <x v="85"/>
    <d v="2017-12-13T00:00:00"/>
    <x v="3"/>
    <n v="4947"/>
    <n v="329800"/>
    <n v="11543"/>
    <n v="31"/>
  </r>
  <r>
    <n v="174"/>
    <x v="1"/>
    <n v="911"/>
    <n v="149"/>
    <x v="11"/>
    <n v="128952.05"/>
    <x v="155"/>
    <d v="2017-11-09T00:00:00"/>
    <x v="8"/>
    <n v="2036.085"/>
    <n v="135739"/>
    <n v="4750.8649999999971"/>
    <n v="25"/>
  </r>
  <r>
    <n v="175"/>
    <x v="2"/>
    <n v="407"/>
    <n v="1071"/>
    <x v="10"/>
    <n v="414102.15"/>
    <x v="156"/>
    <d v="2016-12-12T00:00:00"/>
    <x v="0"/>
    <n v="6538.4549999999999"/>
    <n v="435897"/>
    <n v="15256.394999999977"/>
    <n v="33"/>
  </r>
  <r>
    <n v="176"/>
    <x v="2"/>
    <n v="709"/>
    <n v="65"/>
    <x v="11"/>
    <n v="43780.75"/>
    <x v="157"/>
    <d v="2016-10-27T00:00:00"/>
    <x v="7"/>
    <n v="691.27499999999998"/>
    <n v="46085"/>
    <n v="1612.9749999999999"/>
    <n v="10"/>
  </r>
  <r>
    <n v="177"/>
    <x v="2"/>
    <n v="197"/>
    <n v="730"/>
    <x v="1"/>
    <n v="136619.5"/>
    <x v="158"/>
    <d v="2018-03-12T00:00:00"/>
    <x v="6"/>
    <n v="2157.15"/>
    <n v="143810"/>
    <n v="5033.3500000000004"/>
    <n v="35"/>
  </r>
  <r>
    <n v="178"/>
    <x v="2"/>
    <n v="329"/>
    <n v="44"/>
    <x v="0"/>
    <n v="13752.2"/>
    <x v="115"/>
    <d v="2017-03-19T00:00:00"/>
    <x v="0"/>
    <n v="217.14"/>
    <n v="14476"/>
    <n v="506.65999999999929"/>
    <n v="12"/>
  </r>
  <r>
    <n v="179"/>
    <x v="2"/>
    <n v="318"/>
    <n v="997"/>
    <x v="5"/>
    <n v="301193.7"/>
    <x v="96"/>
    <d v="2017-02-24T00:00:00"/>
    <x v="8"/>
    <n v="4755.6899999999996"/>
    <n v="317046"/>
    <n v="11096.60999999999"/>
    <n v="23"/>
  </r>
  <r>
    <n v="180"/>
    <x v="0"/>
    <n v="668"/>
    <n v="56"/>
    <x v="2"/>
    <n v="35537.599999999999"/>
    <x v="159"/>
    <d v="2018-07-04T00:00:00"/>
    <x v="0"/>
    <n v="561.12"/>
    <n v="37408"/>
    <n v="1309.2800000000016"/>
    <n v="27"/>
  </r>
  <r>
    <n v="181"/>
    <x v="2"/>
    <n v="287"/>
    <n v="847"/>
    <x v="5"/>
    <n v="230934.55"/>
    <x v="160"/>
    <d v="2017-12-29T00:00:00"/>
    <x v="3"/>
    <n v="3646.335"/>
    <n v="243089"/>
    <n v="8508.1150000000125"/>
    <n v="31"/>
  </r>
  <r>
    <n v="182"/>
    <x v="2"/>
    <n v="706"/>
    <n v="193"/>
    <x v="0"/>
    <n v="129445.1"/>
    <x v="161"/>
    <d v="2016-04-09T00:00:00"/>
    <x v="6"/>
    <n v="2043.87"/>
    <n v="136258"/>
    <n v="4769.0299999999943"/>
    <n v="23"/>
  </r>
  <r>
    <n v="183"/>
    <x v="0"/>
    <n v="367"/>
    <n v="52"/>
    <x v="6"/>
    <n v="18129.8"/>
    <x v="162"/>
    <d v="2017-04-05T00:00:00"/>
    <x v="0"/>
    <n v="286.26"/>
    <n v="19084"/>
    <n v="667.94000000000074"/>
    <n v="14"/>
  </r>
  <r>
    <n v="184"/>
    <x v="2"/>
    <n v="124"/>
    <n v="65"/>
    <x v="11"/>
    <n v="7657"/>
    <x v="163"/>
    <d v="2017-10-09T00:00:00"/>
    <x v="2"/>
    <n v="120.89999999999999"/>
    <n v="8060"/>
    <n v="282.10000000000002"/>
    <n v="19"/>
  </r>
  <r>
    <n v="185"/>
    <x v="1"/>
    <n v="711"/>
    <n v="278"/>
    <x v="2"/>
    <n v="187775.1"/>
    <x v="164"/>
    <d v="2016-04-20T00:00:00"/>
    <x v="1"/>
    <n v="2964.87"/>
    <n v="197658"/>
    <n v="6918.0299999999943"/>
    <n v="28"/>
  </r>
  <r>
    <n v="186"/>
    <x v="1"/>
    <n v="664"/>
    <n v="1650"/>
    <x v="0"/>
    <n v="1040820"/>
    <x v="165"/>
    <d v="2016-06-07T00:00:00"/>
    <x v="0"/>
    <n v="16434"/>
    <n v="1095600"/>
    <n v="38346"/>
    <n v="16"/>
  </r>
  <r>
    <n v="187"/>
    <x v="2"/>
    <n v="752"/>
    <n v="215"/>
    <x v="0"/>
    <n v="153596"/>
    <x v="166"/>
    <d v="2017-07-11T00:00:00"/>
    <x v="6"/>
    <n v="2425.1999999999998"/>
    <n v="161680"/>
    <n v="5658.8"/>
    <n v="11"/>
  </r>
  <r>
    <n v="188"/>
    <x v="1"/>
    <n v="684"/>
    <n v="975"/>
    <x v="0"/>
    <n v="633555"/>
    <x v="167"/>
    <d v="2017-01-31T00:00:00"/>
    <x v="3"/>
    <n v="10003.5"/>
    <n v="666900"/>
    <n v="23341.5"/>
    <n v="20"/>
  </r>
  <r>
    <n v="189"/>
    <x v="2"/>
    <n v="762"/>
    <n v="961"/>
    <x v="3"/>
    <n v="695667.9"/>
    <x v="168"/>
    <d v="2018-07-13T00:00:00"/>
    <x v="2"/>
    <n v="10984.23"/>
    <n v="732282"/>
    <n v="25629.869999999977"/>
    <n v="13"/>
  </r>
  <r>
    <n v="190"/>
    <x v="2"/>
    <n v="107"/>
    <n v="641"/>
    <x v="1"/>
    <n v="65157.65"/>
    <x v="169"/>
    <d v="2018-01-10T00:00:00"/>
    <x v="2"/>
    <n v="1028.8050000000001"/>
    <n v="68587"/>
    <n v="2400.5449999999983"/>
    <n v="18"/>
  </r>
  <r>
    <n v="191"/>
    <x v="2"/>
    <n v="302"/>
    <n v="814"/>
    <x v="3"/>
    <n v="233536.6"/>
    <x v="170"/>
    <d v="2017-06-11T00:00:00"/>
    <x v="0"/>
    <n v="3687.42"/>
    <n v="245828"/>
    <n v="8603.9799999999941"/>
    <n v="27"/>
  </r>
  <r>
    <n v="192"/>
    <x v="2"/>
    <n v="451"/>
    <n v="937"/>
    <x v="5"/>
    <n v="401457.65"/>
    <x v="171"/>
    <d v="2016-06-05T00:00:00"/>
    <x v="2"/>
    <n v="6338.8049999999994"/>
    <n v="422587"/>
    <n v="14790.544999999976"/>
    <n v="33"/>
  </r>
  <r>
    <n v="193"/>
    <x v="2"/>
    <n v="792"/>
    <n v="198"/>
    <x v="0"/>
    <n v="148975.20000000001"/>
    <x v="172"/>
    <d v="2017-12-31T00:00:00"/>
    <x v="6"/>
    <n v="2352.2399999999998"/>
    <n v="156816"/>
    <n v="5488.5599999999886"/>
    <n v="29"/>
  </r>
  <r>
    <n v="194"/>
    <x v="2"/>
    <n v="652"/>
    <n v="884"/>
    <x v="10"/>
    <n v="547549.6"/>
    <x v="173"/>
    <d v="2017-11-27T00:00:00"/>
    <x v="2"/>
    <n v="8645.52"/>
    <n v="576368"/>
    <n v="20172.880000000023"/>
    <n v="11"/>
  </r>
  <r>
    <n v="195"/>
    <x v="1"/>
    <n v="607"/>
    <n v="982"/>
    <x v="0"/>
    <n v="566270.30000000005"/>
    <x v="174"/>
    <d v="2018-05-06T00:00:00"/>
    <x v="8"/>
    <n v="8941.1099999999988"/>
    <n v="596074"/>
    <n v="20862.589999999953"/>
    <n v="34"/>
  </r>
  <r>
    <n v="196"/>
    <x v="0"/>
    <n v="938"/>
    <n v="15"/>
    <x v="6"/>
    <n v="13366.5"/>
    <x v="175"/>
    <d v="2017-08-22T00:00:00"/>
    <x v="0"/>
    <n v="211.04999999999998"/>
    <n v="14070"/>
    <n v="492.45000000000005"/>
    <n v="29"/>
  </r>
  <r>
    <n v="197"/>
    <x v="0"/>
    <n v="627"/>
    <n v="51"/>
    <x v="2"/>
    <n v="30378.15"/>
    <x v="176"/>
    <d v="2016-05-25T00:00:00"/>
    <x v="8"/>
    <n v="479.65499999999997"/>
    <n v="31977"/>
    <n v="1119.1949999999986"/>
    <n v="32"/>
  </r>
  <r>
    <n v="198"/>
    <x v="1"/>
    <n v="863"/>
    <n v="90"/>
    <x v="8"/>
    <n v="73786.5"/>
    <x v="177"/>
    <d v="2016-06-27T00:00:00"/>
    <x v="3"/>
    <n v="1165.05"/>
    <n v="77670"/>
    <n v="2718.45"/>
    <n v="26"/>
  </r>
  <r>
    <n v="199"/>
    <x v="2"/>
    <n v="284"/>
    <n v="1269"/>
    <x v="4"/>
    <n v="342376.2"/>
    <x v="51"/>
    <d v="2017-06-28T00:00:00"/>
    <x v="8"/>
    <n v="5405.94"/>
    <n v="360396"/>
    <n v="12613.85999999999"/>
    <n v="32"/>
  </r>
  <r>
    <n v="200"/>
    <x v="1"/>
    <n v="893"/>
    <n v="123"/>
    <x v="11"/>
    <n v="104347.05"/>
    <x v="178"/>
    <d v="2016-12-08T00:00:00"/>
    <x v="0"/>
    <n v="1647.585"/>
    <n v="109839"/>
    <n v="3844.3649999999971"/>
    <n v="26"/>
  </r>
  <r>
    <n v="201"/>
    <x v="1"/>
    <n v="500"/>
    <n v="997"/>
    <x v="0"/>
    <n v="473575"/>
    <x v="179"/>
    <d v="2018-03-30T00:00:00"/>
    <x v="6"/>
    <n v="7477.5"/>
    <n v="498500"/>
    <n v="17447.5"/>
    <n v="24"/>
  </r>
  <r>
    <n v="202"/>
    <x v="2"/>
    <n v="84"/>
    <n v="960"/>
    <x v="5"/>
    <n v="76608"/>
    <x v="101"/>
    <d v="2018-04-02T00:00:00"/>
    <x v="0"/>
    <n v="1209.5999999999999"/>
    <n v="80640"/>
    <n v="2822.4"/>
    <n v="21"/>
  </r>
  <r>
    <n v="203"/>
    <x v="2"/>
    <n v="610"/>
    <n v="215"/>
    <x v="0"/>
    <n v="124592.5"/>
    <x v="180"/>
    <d v="2017-01-11T00:00:00"/>
    <x v="2"/>
    <n v="1967.25"/>
    <n v="131150"/>
    <n v="4590.25"/>
    <n v="27"/>
  </r>
  <r>
    <n v="204"/>
    <x v="2"/>
    <n v="512"/>
    <n v="641"/>
    <x v="1"/>
    <n v="311782.40000000002"/>
    <x v="181"/>
    <d v="2017-06-14T00:00:00"/>
    <x v="3"/>
    <n v="4922.88"/>
    <n v="328192"/>
    <n v="11486.719999999976"/>
    <n v="15"/>
  </r>
  <r>
    <n v="205"/>
    <x v="2"/>
    <n v="281"/>
    <n v="940"/>
    <x v="3"/>
    <n v="250933"/>
    <x v="182"/>
    <d v="2018-02-12T00:00:00"/>
    <x v="8"/>
    <n v="3962.1"/>
    <n v="264140"/>
    <n v="9244.9"/>
    <n v="19"/>
  </r>
  <r>
    <n v="206"/>
    <x v="2"/>
    <n v="586"/>
    <n v="54"/>
    <x v="0"/>
    <n v="30061.8"/>
    <x v="183"/>
    <d v="2016-09-19T00:00:00"/>
    <x v="0"/>
    <n v="474.65999999999997"/>
    <n v="31644"/>
    <n v="1107.5400000000009"/>
    <n v="29"/>
  </r>
  <r>
    <n v="207"/>
    <x v="2"/>
    <n v="820"/>
    <n v="193"/>
    <x v="0"/>
    <n v="150347"/>
    <x v="173"/>
    <d v="2017-12-17T00:00:00"/>
    <x v="0"/>
    <n v="2373.9"/>
    <n v="158260"/>
    <n v="5539.1"/>
    <n v="31"/>
  </r>
  <r>
    <n v="208"/>
    <x v="1"/>
    <n v="945"/>
    <n v="994"/>
    <x v="0"/>
    <n v="892363.5"/>
    <x v="184"/>
    <d v="2017-12-14T00:00:00"/>
    <x v="7"/>
    <n v="14089.949999999999"/>
    <n v="939330"/>
    <n v="32876.550000000003"/>
    <n v="29"/>
  </r>
  <r>
    <n v="209"/>
    <x v="1"/>
    <n v="863"/>
    <n v="265"/>
    <x v="9"/>
    <n v="217260.25"/>
    <x v="165"/>
    <d v="2016-06-03T00:00:00"/>
    <x v="7"/>
    <n v="3430.4249999999997"/>
    <n v="228695"/>
    <n v="8004.3250000000007"/>
    <n v="12"/>
  </r>
  <r>
    <n v="210"/>
    <x v="1"/>
    <n v="362"/>
    <n v="271"/>
    <x v="2"/>
    <n v="93196.9"/>
    <x v="185"/>
    <d v="2017-06-05T00:00:00"/>
    <x v="7"/>
    <n v="1471.53"/>
    <n v="98102"/>
    <n v="3433.5700000000061"/>
    <n v="20"/>
  </r>
  <r>
    <n v="211"/>
    <x v="1"/>
    <n v="403"/>
    <n v="54"/>
    <x v="4"/>
    <n v="20673.900000000001"/>
    <x v="186"/>
    <d v="2018-02-01T00:00:00"/>
    <x v="4"/>
    <n v="326.43"/>
    <n v="21762"/>
    <n v="761.66999999999848"/>
    <n v="33"/>
  </r>
  <r>
    <n v="212"/>
    <x v="2"/>
    <n v="579"/>
    <n v="886"/>
    <x v="5"/>
    <n v="487344.3"/>
    <x v="187"/>
    <d v="2017-09-20T00:00:00"/>
    <x v="3"/>
    <n v="7694.91"/>
    <n v="512994"/>
    <n v="17954.790000000012"/>
    <n v="30"/>
  </r>
  <r>
    <n v="213"/>
    <x v="2"/>
    <n v="440"/>
    <n v="794"/>
    <x v="3"/>
    <n v="331892"/>
    <x v="188"/>
    <d v="2016-03-07T00:00:00"/>
    <x v="0"/>
    <n v="5240.3999999999996"/>
    <n v="349360"/>
    <n v="12227.6"/>
    <n v="23"/>
  </r>
  <r>
    <n v="214"/>
    <x v="2"/>
    <n v="342"/>
    <n v="701"/>
    <x v="1"/>
    <n v="227754.9"/>
    <x v="189"/>
    <d v="2017-07-13T00:00:00"/>
    <x v="0"/>
    <n v="3596.1299999999997"/>
    <n v="239742"/>
    <n v="8390.9700000000066"/>
    <n v="26"/>
  </r>
  <r>
    <n v="215"/>
    <x v="0"/>
    <n v="344"/>
    <n v="16"/>
    <x v="6"/>
    <n v="5228.8"/>
    <x v="190"/>
    <d v="2016-11-13T00:00:00"/>
    <x v="5"/>
    <n v="82.56"/>
    <n v="5504"/>
    <n v="192.63999999999982"/>
    <n v="35"/>
  </r>
  <r>
    <n v="216"/>
    <x v="1"/>
    <n v="335"/>
    <n v="269"/>
    <x v="2"/>
    <n v="85609.25"/>
    <x v="191"/>
    <d v="2017-06-02T00:00:00"/>
    <x v="0"/>
    <n v="1351.7249999999999"/>
    <n v="90115"/>
    <n v="3154.0250000000001"/>
    <n v="32"/>
  </r>
  <r>
    <n v="217"/>
    <x v="2"/>
    <n v="436"/>
    <n v="212"/>
    <x v="4"/>
    <n v="87810.4"/>
    <x v="192"/>
    <d v="2018-03-12T00:00:00"/>
    <x v="4"/>
    <n v="1386.48"/>
    <n v="92432"/>
    <n v="3235.1200000000058"/>
    <n v="26"/>
  </r>
  <r>
    <n v="218"/>
    <x v="2"/>
    <n v="555"/>
    <n v="1063"/>
    <x v="10"/>
    <n v="560466.75"/>
    <x v="193"/>
    <d v="2018-05-21T00:00:00"/>
    <x v="8"/>
    <n v="8849.4750000000004"/>
    <n v="589965"/>
    <n v="20648.775000000001"/>
    <n v="32"/>
  </r>
  <r>
    <n v="219"/>
    <x v="2"/>
    <n v="76"/>
    <n v="194"/>
    <x v="4"/>
    <n v="14006.8"/>
    <x v="194"/>
    <d v="2016-07-11T00:00:00"/>
    <x v="3"/>
    <n v="221.16"/>
    <n v="14744"/>
    <n v="516.04000000000076"/>
    <n v="32"/>
  </r>
  <r>
    <n v="220"/>
    <x v="2"/>
    <n v="929"/>
    <n v="191"/>
    <x v="0"/>
    <n v="168567.05"/>
    <x v="195"/>
    <d v="2018-04-15T00:00:00"/>
    <x v="0"/>
    <n v="2661.585"/>
    <n v="177439"/>
    <n v="6210.3650000000116"/>
    <n v="12"/>
  </r>
  <r>
    <n v="221"/>
    <x v="1"/>
    <n v="943"/>
    <n v="313"/>
    <x v="9"/>
    <n v="280401.05"/>
    <x v="196"/>
    <d v="2018-01-21T00:00:00"/>
    <x v="5"/>
    <n v="4427.3850000000002"/>
    <n v="295159"/>
    <n v="10330.565000000011"/>
    <n v="11"/>
  </r>
  <r>
    <n v="222"/>
    <x v="2"/>
    <n v="929"/>
    <n v="56"/>
    <x v="0"/>
    <n v="49422.8"/>
    <x v="197"/>
    <d v="2018-04-30T00:00:00"/>
    <x v="3"/>
    <n v="780.36"/>
    <n v="52024"/>
    <n v="1820.839999999997"/>
    <n v="16"/>
  </r>
  <r>
    <n v="223"/>
    <x v="0"/>
    <n v="328"/>
    <n v="14"/>
    <x v="6"/>
    <n v="4362.3999999999996"/>
    <x v="93"/>
    <d v="2018-01-09T00:00:00"/>
    <x v="3"/>
    <n v="68.88"/>
    <n v="4592"/>
    <n v="160.72000000000037"/>
    <n v="14"/>
  </r>
  <r>
    <n v="224"/>
    <x v="1"/>
    <n v="386"/>
    <n v="1514"/>
    <x v="0"/>
    <n v="555183.80000000005"/>
    <x v="198"/>
    <d v="2017-06-08T00:00:00"/>
    <x v="8"/>
    <n v="8766.06"/>
    <n v="584404"/>
    <n v="20454.139999999956"/>
    <n v="18"/>
  </r>
  <r>
    <n v="225"/>
    <x v="2"/>
    <n v="314"/>
    <n v="203"/>
    <x v="4"/>
    <n v="60554.9"/>
    <x v="199"/>
    <d v="2017-05-10T00:00:00"/>
    <x v="8"/>
    <n v="956.13"/>
    <n v="63742"/>
    <n v="2230.9699999999984"/>
    <n v="32"/>
  </r>
  <r>
    <n v="226"/>
    <x v="0"/>
    <n v="334"/>
    <n v="14"/>
    <x v="6"/>
    <n v="4442.2"/>
    <x v="193"/>
    <d v="2018-05-10T00:00:00"/>
    <x v="6"/>
    <n v="70.14"/>
    <n v="4676"/>
    <n v="163.6600000000002"/>
    <n v="21"/>
  </r>
  <r>
    <n v="227"/>
    <x v="2"/>
    <n v="715"/>
    <n v="875"/>
    <x v="10"/>
    <n v="594343.75"/>
    <x v="200"/>
    <d v="2018-06-12T00:00:00"/>
    <x v="2"/>
    <n v="9384.375"/>
    <n v="625625"/>
    <n v="21896.875"/>
    <n v="19"/>
  </r>
  <r>
    <n v="228"/>
    <x v="2"/>
    <n v="673"/>
    <n v="1380"/>
    <x v="4"/>
    <n v="882303"/>
    <x v="201"/>
    <d v="2016-10-19T00:00:00"/>
    <x v="3"/>
    <n v="13931.1"/>
    <n v="928740"/>
    <n v="32505.9"/>
    <n v="35"/>
  </r>
  <r>
    <n v="229"/>
    <x v="1"/>
    <n v="332"/>
    <n v="26"/>
    <x v="7"/>
    <n v="8200.4"/>
    <x v="202"/>
    <d v="2017-10-31T00:00:00"/>
    <x v="2"/>
    <n v="129.47999999999999"/>
    <n v="8632"/>
    <n v="302.12000000000035"/>
    <n v="10"/>
  </r>
  <r>
    <n v="230"/>
    <x v="1"/>
    <n v="496"/>
    <n v="876"/>
    <x v="0"/>
    <n v="412771.2"/>
    <x v="0"/>
    <d v="2016-06-30T00:00:00"/>
    <x v="8"/>
    <n v="6517.44"/>
    <n v="434496"/>
    <n v="15207.35999999999"/>
    <n v="32"/>
  </r>
  <r>
    <n v="231"/>
    <x v="2"/>
    <n v="118"/>
    <n v="861"/>
    <x v="5"/>
    <n v="96518.1"/>
    <x v="203"/>
    <d v="2016-11-20T00:00:00"/>
    <x v="5"/>
    <n v="1523.97"/>
    <n v="101598"/>
    <n v="3555.9299999999939"/>
    <n v="21"/>
  </r>
  <r>
    <n v="232"/>
    <x v="0"/>
    <n v="974"/>
    <n v="53"/>
    <x v="6"/>
    <n v="49040.9"/>
    <x v="204"/>
    <d v="2016-10-29T00:00:00"/>
    <x v="0"/>
    <n v="774.32999999999993"/>
    <n v="51622"/>
    <n v="1806.7699999999986"/>
    <n v="19"/>
  </r>
  <r>
    <n v="233"/>
    <x v="2"/>
    <n v="592"/>
    <n v="857"/>
    <x v="5"/>
    <n v="481976.8"/>
    <x v="205"/>
    <d v="2018-06-07T00:00:00"/>
    <x v="6"/>
    <n v="7610.16"/>
    <n v="507344"/>
    <n v="17757.040000000012"/>
    <n v="23"/>
  </r>
  <r>
    <n v="234"/>
    <x v="1"/>
    <n v="415"/>
    <n v="979"/>
    <x v="0"/>
    <n v="385970.75"/>
    <x v="50"/>
    <d v="2018-06-28T00:00:00"/>
    <x v="1"/>
    <n v="6094.2749999999996"/>
    <n v="406285"/>
    <n v="14219.975"/>
    <n v="25"/>
  </r>
  <r>
    <n v="235"/>
    <x v="2"/>
    <n v="752"/>
    <n v="49"/>
    <x v="0"/>
    <n v="35005.599999999999"/>
    <x v="206"/>
    <d v="2017-09-11T00:00:00"/>
    <x v="2"/>
    <n v="552.72"/>
    <n v="36848"/>
    <n v="1289.6800000000014"/>
    <n v="18"/>
  </r>
  <r>
    <n v="236"/>
    <x v="1"/>
    <n v="205"/>
    <n v="1201"/>
    <x v="11"/>
    <n v="233894.75"/>
    <x v="207"/>
    <d v="2017-07-19T00:00:00"/>
    <x v="1"/>
    <n v="3693.0749999999998"/>
    <n v="246205"/>
    <n v="8617.1749999999993"/>
    <n v="12"/>
  </r>
  <r>
    <n v="237"/>
    <x v="2"/>
    <n v="805"/>
    <n v="132"/>
    <x v="0"/>
    <n v="100947"/>
    <x v="99"/>
    <d v="2016-08-06T00:00:00"/>
    <x v="3"/>
    <n v="1593.8999999999999"/>
    <n v="106260"/>
    <n v="3719.1000000000004"/>
    <n v="15"/>
  </r>
  <r>
    <n v="238"/>
    <x v="1"/>
    <n v="97"/>
    <n v="277"/>
    <x v="9"/>
    <n v="25525.55"/>
    <x v="208"/>
    <d v="2016-02-26T00:00:00"/>
    <x v="7"/>
    <n v="403.03499999999997"/>
    <n v="26869"/>
    <n v="940.41500000000076"/>
    <n v="15"/>
  </r>
  <r>
    <n v="239"/>
    <x v="1"/>
    <n v="732"/>
    <n v="276"/>
    <x v="9"/>
    <n v="191930.4"/>
    <x v="209"/>
    <d v="2017-09-15T00:00:00"/>
    <x v="0"/>
    <n v="3030.48"/>
    <n v="202032"/>
    <n v="7071.1200000000063"/>
    <n v="29"/>
  </r>
  <r>
    <n v="240"/>
    <x v="0"/>
    <n v="229"/>
    <n v="31"/>
    <x v="2"/>
    <n v="6744.05"/>
    <x v="41"/>
    <d v="2016-01-31T00:00:00"/>
    <x v="6"/>
    <n v="106.485"/>
    <n v="7099"/>
    <n v="248.4649999999998"/>
    <n v="27"/>
  </r>
  <r>
    <n v="241"/>
    <x v="1"/>
    <n v="597"/>
    <n v="280"/>
    <x v="9"/>
    <n v="158802"/>
    <x v="210"/>
    <d v="2017-10-08T00:00:00"/>
    <x v="6"/>
    <n v="2507.4"/>
    <n v="167160"/>
    <n v="5850.6"/>
    <n v="29"/>
  </r>
  <r>
    <n v="242"/>
    <x v="2"/>
    <n v="823"/>
    <n v="1008"/>
    <x v="10"/>
    <n v="788104.8"/>
    <x v="211"/>
    <d v="2016-04-09T00:00:00"/>
    <x v="4"/>
    <n v="12443.76"/>
    <n v="829584"/>
    <n v="29035.439999999951"/>
    <n v="12"/>
  </r>
  <r>
    <n v="243"/>
    <x v="1"/>
    <n v="935"/>
    <n v="295"/>
    <x v="9"/>
    <n v="262033.75"/>
    <x v="127"/>
    <d v="2017-05-02T00:00:00"/>
    <x v="8"/>
    <n v="4137.375"/>
    <n v="275825"/>
    <n v="9653.875"/>
    <n v="30"/>
  </r>
  <r>
    <n v="244"/>
    <x v="1"/>
    <n v="333"/>
    <n v="972"/>
    <x v="0"/>
    <n v="307492.2"/>
    <x v="117"/>
    <d v="2016-08-21T00:00:00"/>
    <x v="4"/>
    <n v="4855.1399999999994"/>
    <n v="323676"/>
    <n v="11328.659999999989"/>
    <n v="24"/>
  </r>
  <r>
    <n v="245"/>
    <x v="1"/>
    <n v="89"/>
    <n v="278"/>
    <x v="2"/>
    <n v="23504.9"/>
    <x v="212"/>
    <d v="2016-03-11T00:00:00"/>
    <x v="2"/>
    <n v="371.13"/>
    <n v="24742"/>
    <n v="865.96999999999855"/>
    <n v="19"/>
  </r>
  <r>
    <n v="246"/>
    <x v="2"/>
    <n v="526"/>
    <n v="923"/>
    <x v="5"/>
    <n v="461223.1"/>
    <x v="69"/>
    <d v="2016-08-28T00:00:00"/>
    <x v="1"/>
    <n v="7282.4699999999993"/>
    <n v="485498"/>
    <n v="16992.430000000022"/>
    <n v="14"/>
  </r>
  <r>
    <n v="247"/>
    <x v="2"/>
    <n v="201"/>
    <n v="939"/>
    <x v="5"/>
    <n v="179302.05"/>
    <x v="213"/>
    <d v="2017-09-13T00:00:00"/>
    <x v="3"/>
    <n v="2831.085"/>
    <n v="188739"/>
    <n v="6605.8650000000116"/>
    <n v="35"/>
  </r>
  <r>
    <n v="248"/>
    <x v="0"/>
    <n v="359"/>
    <n v="16"/>
    <x v="6"/>
    <n v="5456.8"/>
    <x v="214"/>
    <d v="2017-01-18T00:00:00"/>
    <x v="0"/>
    <n v="86.16"/>
    <n v="5744"/>
    <n v="201.03999999999982"/>
    <n v="25"/>
  </r>
  <r>
    <n v="249"/>
    <x v="2"/>
    <n v="595"/>
    <n v="197"/>
    <x v="0"/>
    <n v="111354.25"/>
    <x v="215"/>
    <d v="2017-07-12T00:00:00"/>
    <x v="8"/>
    <n v="1758.2249999999999"/>
    <n v="117215"/>
    <n v="4102.5249999999996"/>
    <n v="13"/>
  </r>
  <r>
    <n v="250"/>
    <x v="2"/>
    <n v="857"/>
    <n v="195"/>
    <x v="0"/>
    <n v="158759.25"/>
    <x v="216"/>
    <d v="2016-04-01T00:00:00"/>
    <x v="7"/>
    <n v="2506.7249999999999"/>
    <n v="167115"/>
    <n v="5849.0249999999996"/>
    <n v="16"/>
  </r>
  <r>
    <n v="251"/>
    <x v="1"/>
    <n v="941"/>
    <n v="924"/>
    <x v="0"/>
    <n v="826009.8"/>
    <x v="217"/>
    <d v="2016-09-18T00:00:00"/>
    <x v="1"/>
    <n v="13042.26"/>
    <n v="869484"/>
    <n v="30431.939999999951"/>
    <n v="18"/>
  </r>
  <r>
    <n v="252"/>
    <x v="2"/>
    <n v="239"/>
    <n v="221"/>
    <x v="0"/>
    <n v="50178.05"/>
    <x v="218"/>
    <d v="2016-10-03T00:00:00"/>
    <x v="2"/>
    <n v="792.28499999999997"/>
    <n v="52819"/>
    <n v="1848.6649999999972"/>
    <n v="24"/>
  </r>
  <r>
    <n v="253"/>
    <x v="0"/>
    <n v="518"/>
    <n v="16"/>
    <x v="6"/>
    <n v="7873.6"/>
    <x v="219"/>
    <d v="2016-10-11T00:00:00"/>
    <x v="2"/>
    <n v="124.32"/>
    <n v="8288"/>
    <n v="290.07999999999964"/>
    <n v="14"/>
  </r>
  <r>
    <n v="254"/>
    <x v="1"/>
    <n v="165"/>
    <n v="25"/>
    <x v="7"/>
    <n v="3918.75"/>
    <x v="220"/>
    <d v="2017-10-09T00:00:00"/>
    <x v="7"/>
    <n v="61.875"/>
    <n v="4125"/>
    <n v="144.375"/>
    <n v="11"/>
  </r>
  <r>
    <n v="255"/>
    <x v="2"/>
    <n v="192"/>
    <n v="196"/>
    <x v="0"/>
    <n v="35750.400000000001"/>
    <x v="221"/>
    <d v="2017-07-02T00:00:00"/>
    <x v="0"/>
    <n v="564.48"/>
    <n v="37632"/>
    <n v="1317.1199999999985"/>
    <n v="11"/>
  </r>
  <r>
    <n v="256"/>
    <x v="2"/>
    <n v="846"/>
    <n v="178"/>
    <x v="4"/>
    <n v="143058.6"/>
    <x v="222"/>
    <d v="2016-02-17T00:00:00"/>
    <x v="0"/>
    <n v="2258.8199999999997"/>
    <n v="150588"/>
    <n v="5270.5799999999945"/>
    <n v="19"/>
  </r>
  <r>
    <n v="257"/>
    <x v="2"/>
    <n v="281"/>
    <n v="48"/>
    <x v="0"/>
    <n v="12813.6"/>
    <x v="223"/>
    <d v="2017-10-24T00:00:00"/>
    <x v="2"/>
    <n v="202.32"/>
    <n v="13488"/>
    <n v="472.07999999999964"/>
    <n v="25"/>
  </r>
  <r>
    <n v="258"/>
    <x v="2"/>
    <n v="768"/>
    <n v="216"/>
    <x v="4"/>
    <n v="157593.60000000001"/>
    <x v="224"/>
    <d v="2017-06-15T00:00:00"/>
    <x v="6"/>
    <n v="2488.3199999999997"/>
    <n v="165888"/>
    <n v="5806.0799999999945"/>
    <n v="22"/>
  </r>
  <r>
    <n v="259"/>
    <x v="1"/>
    <n v="131"/>
    <n v="264"/>
    <x v="9"/>
    <n v="32854.800000000003"/>
    <x v="225"/>
    <d v="2017-09-23T00:00:00"/>
    <x v="6"/>
    <n v="518.76"/>
    <n v="34584"/>
    <n v="1210.4399999999971"/>
    <n v="24"/>
  </r>
  <r>
    <n v="260"/>
    <x v="1"/>
    <n v="495"/>
    <n v="1380"/>
    <x v="0"/>
    <n v="648945"/>
    <x v="226"/>
    <d v="2016-02-23T00:00:00"/>
    <x v="5"/>
    <n v="10246.5"/>
    <n v="683100"/>
    <n v="23908.5"/>
    <n v="26"/>
  </r>
  <r>
    <n v="261"/>
    <x v="1"/>
    <n v="257"/>
    <n v="55"/>
    <x v="4"/>
    <n v="13428.25"/>
    <x v="227"/>
    <d v="2016-08-17T00:00:00"/>
    <x v="0"/>
    <n v="212.02500000000001"/>
    <n v="14135"/>
    <n v="494.72500000000002"/>
    <n v="23"/>
  </r>
  <r>
    <n v="262"/>
    <x v="0"/>
    <n v="337"/>
    <n v="60"/>
    <x v="6"/>
    <n v="19209"/>
    <x v="216"/>
    <d v="2016-04-05T00:00:00"/>
    <x v="2"/>
    <n v="303.3"/>
    <n v="20220"/>
    <n v="707.7"/>
    <n v="20"/>
  </r>
  <r>
    <n v="263"/>
    <x v="2"/>
    <n v="847"/>
    <n v="1296"/>
    <x v="4"/>
    <n v="1042826.4"/>
    <x v="228"/>
    <d v="2016-10-02T00:00:00"/>
    <x v="6"/>
    <n v="16465.68"/>
    <n v="1097712"/>
    <n v="38419.919999999976"/>
    <n v="21"/>
  </r>
  <r>
    <n v="264"/>
    <x v="1"/>
    <n v="83"/>
    <n v="90"/>
    <x v="8"/>
    <n v="7096.5"/>
    <x v="229"/>
    <d v="2018-04-20T00:00:00"/>
    <x v="6"/>
    <n v="112.05"/>
    <n v="7470"/>
    <n v="261.45"/>
    <n v="14"/>
  </r>
  <r>
    <n v="265"/>
    <x v="1"/>
    <n v="436"/>
    <n v="28"/>
    <x v="7"/>
    <n v="11597.6"/>
    <x v="230"/>
    <d v="2016-01-18T00:00:00"/>
    <x v="0"/>
    <n v="183.12"/>
    <n v="12208"/>
    <n v="427.27999999999963"/>
    <n v="11"/>
  </r>
  <r>
    <n v="266"/>
    <x v="2"/>
    <n v="635"/>
    <n v="1453"/>
    <x v="4"/>
    <n v="876522.25"/>
    <x v="231"/>
    <d v="2018-03-09T00:00:00"/>
    <x v="0"/>
    <n v="13839.824999999999"/>
    <n v="922655"/>
    <n v="32292.925000000003"/>
    <n v="22"/>
  </r>
  <r>
    <n v="267"/>
    <x v="1"/>
    <n v="471"/>
    <n v="126"/>
    <x v="2"/>
    <n v="56378.7"/>
    <x v="232"/>
    <d v="2016-03-31T00:00:00"/>
    <x v="0"/>
    <n v="890.18999999999994"/>
    <n v="59346"/>
    <n v="2077.1100000000029"/>
    <n v="12"/>
  </r>
  <r>
    <n v="268"/>
    <x v="1"/>
    <n v="272"/>
    <n v="22"/>
    <x v="7"/>
    <n v="5684.8"/>
    <x v="233"/>
    <d v="2016-08-18T00:00:00"/>
    <x v="6"/>
    <n v="89.759999999999991"/>
    <n v="5984"/>
    <n v="209.43999999999983"/>
    <n v="19"/>
  </r>
  <r>
    <n v="269"/>
    <x v="1"/>
    <n v="903"/>
    <n v="1012"/>
    <x v="0"/>
    <n v="868144.2"/>
    <x v="234"/>
    <d v="2016-06-17T00:00:00"/>
    <x v="4"/>
    <n v="13707.539999999999"/>
    <n v="913836"/>
    <n v="31984.260000000046"/>
    <n v="27"/>
  </r>
  <r>
    <n v="270"/>
    <x v="1"/>
    <n v="651"/>
    <n v="26"/>
    <x v="7"/>
    <n v="16079.7"/>
    <x v="235"/>
    <d v="2016-03-14T00:00:00"/>
    <x v="0"/>
    <n v="253.89"/>
    <n v="16926"/>
    <n v="592.40999999999929"/>
    <n v="15"/>
  </r>
  <r>
    <n v="271"/>
    <x v="2"/>
    <n v="234"/>
    <n v="1005"/>
    <x v="3"/>
    <n v="223411.5"/>
    <x v="173"/>
    <d v="2017-12-13T00:00:00"/>
    <x v="0"/>
    <n v="3527.5499999999997"/>
    <n v="235170"/>
    <n v="8230.9500000000007"/>
    <n v="27"/>
  </r>
  <r>
    <n v="272"/>
    <x v="2"/>
    <n v="524"/>
    <n v="613"/>
    <x v="1"/>
    <n v="305151.40000000002"/>
    <x v="236"/>
    <d v="2016-08-26T00:00:00"/>
    <x v="0"/>
    <n v="4818.1799999999994"/>
    <n v="321212"/>
    <n v="11242.419999999976"/>
    <n v="34"/>
  </r>
  <r>
    <n v="273"/>
    <x v="2"/>
    <n v="447"/>
    <n v="203"/>
    <x v="0"/>
    <n v="86203.95"/>
    <x v="237"/>
    <d v="2016-06-06T00:00:00"/>
    <x v="0"/>
    <n v="1361.115"/>
    <n v="90741"/>
    <n v="3175.9350000000031"/>
    <n v="23"/>
  </r>
  <r>
    <n v="274"/>
    <x v="2"/>
    <n v="768"/>
    <n v="939"/>
    <x v="5"/>
    <n v="685094.40000000002"/>
    <x v="238"/>
    <d v="2017-03-15T00:00:00"/>
    <x v="0"/>
    <n v="10817.279999999999"/>
    <n v="721152"/>
    <n v="25240.319999999978"/>
    <n v="19"/>
  </r>
  <r>
    <n v="275"/>
    <x v="1"/>
    <n v="722"/>
    <n v="1294"/>
    <x v="11"/>
    <n v="887554.6"/>
    <x v="239"/>
    <d v="2016-02-07T00:00:00"/>
    <x v="3"/>
    <n v="14014.019999999999"/>
    <n v="934268"/>
    <n v="32699.380000000026"/>
    <n v="22"/>
  </r>
  <r>
    <n v="276"/>
    <x v="2"/>
    <n v="891"/>
    <n v="865"/>
    <x v="3"/>
    <n v="732179.25"/>
    <x v="233"/>
    <d v="2016-08-31T00:00:00"/>
    <x v="3"/>
    <n v="11560.725"/>
    <n v="770715"/>
    <n v="26975.025000000001"/>
    <n v="32"/>
  </r>
  <r>
    <n v="277"/>
    <x v="1"/>
    <n v="976"/>
    <n v="957"/>
    <x v="0"/>
    <n v="887330.4"/>
    <x v="240"/>
    <d v="2017-05-07T00:00:00"/>
    <x v="8"/>
    <n v="14010.48"/>
    <n v="934032"/>
    <n v="32691.119999999977"/>
    <n v="14"/>
  </r>
  <r>
    <n v="278"/>
    <x v="2"/>
    <n v="238"/>
    <n v="214"/>
    <x v="0"/>
    <n v="48385.4"/>
    <x v="241"/>
    <d v="2017-10-18T00:00:00"/>
    <x v="8"/>
    <n v="763.98"/>
    <n v="50932"/>
    <n v="1782.6199999999985"/>
    <n v="31"/>
  </r>
  <r>
    <n v="279"/>
    <x v="2"/>
    <n v="537"/>
    <n v="196"/>
    <x v="0"/>
    <n v="99989.4"/>
    <x v="242"/>
    <d v="2017-08-19T00:00:00"/>
    <x v="3"/>
    <n v="1578.78"/>
    <n v="105252"/>
    <n v="3683.8200000000061"/>
    <n v="12"/>
  </r>
  <r>
    <n v="280"/>
    <x v="0"/>
    <n v="180"/>
    <n v="52"/>
    <x v="2"/>
    <n v="8892"/>
    <x v="139"/>
    <d v="2017-08-27T00:00:00"/>
    <x v="3"/>
    <n v="140.4"/>
    <n v="9360"/>
    <n v="327.60000000000002"/>
    <n v="35"/>
  </r>
  <r>
    <n v="281"/>
    <x v="2"/>
    <n v="674"/>
    <n v="205"/>
    <x v="4"/>
    <n v="131261.5"/>
    <x v="243"/>
    <d v="2017-05-16T00:00:00"/>
    <x v="3"/>
    <n v="2072.5499999999997"/>
    <n v="138170"/>
    <n v="4835.9500000000007"/>
    <n v="13"/>
  </r>
  <r>
    <n v="282"/>
    <x v="2"/>
    <n v="121"/>
    <n v="889"/>
    <x v="5"/>
    <n v="102190.55"/>
    <x v="244"/>
    <d v="2016-06-29T00:00:00"/>
    <x v="8"/>
    <n v="1613.5349999999999"/>
    <n v="107569"/>
    <n v="3764.9149999999972"/>
    <n v="17"/>
  </r>
  <r>
    <n v="283"/>
    <x v="2"/>
    <n v="193"/>
    <n v="947"/>
    <x v="10"/>
    <n v="173632.45"/>
    <x v="242"/>
    <d v="2017-08-23T00:00:00"/>
    <x v="0"/>
    <n v="2741.5650000000001"/>
    <n v="182771"/>
    <n v="6396.9849999999878"/>
    <n v="16"/>
  </r>
  <r>
    <n v="284"/>
    <x v="1"/>
    <n v="468"/>
    <n v="25"/>
    <x v="7"/>
    <n v="11115"/>
    <x v="245"/>
    <d v="2017-05-19T00:00:00"/>
    <x v="2"/>
    <n v="175.5"/>
    <n v="11700"/>
    <n v="409.5"/>
    <n v="20"/>
  </r>
  <r>
    <n v="285"/>
    <x v="1"/>
    <n v="879"/>
    <n v="285"/>
    <x v="9"/>
    <n v="237989.25"/>
    <x v="137"/>
    <d v="2017-12-04T00:00:00"/>
    <x v="2"/>
    <n v="3757.7249999999999"/>
    <n v="250515"/>
    <n v="8768.0249999999996"/>
    <n v="33"/>
  </r>
  <r>
    <n v="286"/>
    <x v="1"/>
    <n v="554"/>
    <n v="844"/>
    <x v="0"/>
    <n v="444197.2"/>
    <x v="246"/>
    <d v="2017-07-15T00:00:00"/>
    <x v="2"/>
    <n v="7013.6399999999994"/>
    <n v="467576"/>
    <n v="16365.159999999989"/>
    <n v="17"/>
  </r>
  <r>
    <n v="287"/>
    <x v="2"/>
    <n v="107"/>
    <n v="1299"/>
    <x v="4"/>
    <n v="132043.35"/>
    <x v="229"/>
    <d v="2018-04-24T00:00:00"/>
    <x v="0"/>
    <n v="2084.895"/>
    <n v="138993"/>
    <n v="4864.7549999999937"/>
    <n v="18"/>
  </r>
  <r>
    <n v="288"/>
    <x v="2"/>
    <n v="817"/>
    <n v="1336"/>
    <x v="4"/>
    <n v="1036936.4"/>
    <x v="97"/>
    <d v="2018-06-17T00:00:00"/>
    <x v="0"/>
    <n v="16372.68"/>
    <n v="1091512"/>
    <n v="38202.919999999976"/>
    <n v="27"/>
  </r>
  <r>
    <n v="289"/>
    <x v="2"/>
    <n v="403"/>
    <n v="1017"/>
    <x v="5"/>
    <n v="389358.45"/>
    <x v="247"/>
    <d v="2016-09-08T00:00:00"/>
    <x v="2"/>
    <n v="6147.7649999999994"/>
    <n v="409851"/>
    <n v="14344.784999999989"/>
    <n v="30"/>
  </r>
  <r>
    <n v="290"/>
    <x v="1"/>
    <n v="469"/>
    <n v="1369"/>
    <x v="11"/>
    <n v="609957.94999999995"/>
    <x v="248"/>
    <d v="2018-05-12T00:00:00"/>
    <x v="3"/>
    <n v="9630.9149999999991"/>
    <n v="642061"/>
    <n v="22472.135000000046"/>
    <n v="18"/>
  </r>
  <r>
    <n v="291"/>
    <x v="2"/>
    <n v="650"/>
    <n v="876"/>
    <x v="5"/>
    <n v="540930"/>
    <x v="249"/>
    <d v="2018-06-30T00:00:00"/>
    <x v="6"/>
    <n v="8541"/>
    <n v="569400"/>
    <n v="19929"/>
    <n v="11"/>
  </r>
  <r>
    <n v="292"/>
    <x v="2"/>
    <n v="566"/>
    <n v="1305"/>
    <x v="4"/>
    <n v="701698.5"/>
    <x v="250"/>
    <d v="2017-04-04T00:00:00"/>
    <x v="2"/>
    <n v="11079.449999999999"/>
    <n v="738630"/>
    <n v="25852.050000000003"/>
    <n v="30"/>
  </r>
  <r>
    <n v="293"/>
    <x v="1"/>
    <n v="591"/>
    <n v="927"/>
    <x v="0"/>
    <n v="520464.15"/>
    <x v="142"/>
    <d v="2017-02-18T00:00:00"/>
    <x v="2"/>
    <n v="8217.8549999999996"/>
    <n v="547857"/>
    <n v="19174.994999999977"/>
    <n v="14"/>
  </r>
  <r>
    <n v="294"/>
    <x v="2"/>
    <n v="836"/>
    <n v="1277"/>
    <x v="4"/>
    <n v="1014193.4"/>
    <x v="251"/>
    <d v="2016-10-23T00:00:00"/>
    <x v="0"/>
    <n v="16013.58"/>
    <n v="1067572"/>
    <n v="37365.019999999975"/>
    <n v="21"/>
  </r>
  <r>
    <n v="295"/>
    <x v="1"/>
    <n v="783"/>
    <n v="1681"/>
    <x v="0"/>
    <n v="1250411.8500000001"/>
    <x v="252"/>
    <d v="2016-08-09T00:00:00"/>
    <x v="2"/>
    <n v="19743.344999999998"/>
    <n v="1316223"/>
    <n v="46067.804999999906"/>
    <n v="23"/>
  </r>
  <r>
    <n v="296"/>
    <x v="0"/>
    <n v="355"/>
    <n v="15"/>
    <x v="6"/>
    <n v="5058.75"/>
    <x v="216"/>
    <d v="2016-04-17T00:00:00"/>
    <x v="3"/>
    <n v="79.875"/>
    <n v="5325"/>
    <n v="186.375"/>
    <n v="32"/>
  </r>
  <r>
    <n v="297"/>
    <x v="1"/>
    <n v="442"/>
    <n v="271"/>
    <x v="2"/>
    <n v="113792.9"/>
    <x v="12"/>
    <d v="2017-11-27T00:00:00"/>
    <x v="7"/>
    <n v="1796.73"/>
    <n v="119782"/>
    <n v="4192.3700000000063"/>
    <n v="33"/>
  </r>
  <r>
    <n v="298"/>
    <x v="2"/>
    <n v="357"/>
    <n v="540"/>
    <x v="1"/>
    <n v="183141"/>
    <x v="253"/>
    <d v="2016-06-08T00:00:00"/>
    <x v="2"/>
    <n v="2891.7"/>
    <n v="192780"/>
    <n v="6747.3"/>
    <n v="22"/>
  </r>
  <r>
    <n v="299"/>
    <x v="2"/>
    <n v="163"/>
    <n v="54"/>
    <x v="0"/>
    <n v="8361.9"/>
    <x v="254"/>
    <d v="2018-03-02T00:00:00"/>
    <x v="8"/>
    <n v="132.03"/>
    <n v="8802"/>
    <n v="308.07000000000039"/>
    <n v="27"/>
  </r>
  <r>
    <n v="300"/>
    <x v="2"/>
    <n v="980"/>
    <n v="755"/>
    <x v="1"/>
    <n v="702905"/>
    <x v="255"/>
    <d v="2017-10-20T00:00:00"/>
    <x v="2"/>
    <n v="11098.5"/>
    <n v="739900"/>
    <n v="25896.5"/>
    <n v="26"/>
  </r>
  <r>
    <n v="301"/>
    <x v="1"/>
    <n v="275"/>
    <n v="110"/>
    <x v="8"/>
    <n v="28737.5"/>
    <x v="256"/>
    <d v="2017-11-07T00:00:00"/>
    <x v="8"/>
    <n v="453.75"/>
    <n v="30250"/>
    <n v="1058.75"/>
    <n v="24"/>
  </r>
  <r>
    <n v="302"/>
    <x v="1"/>
    <n v="938"/>
    <n v="107"/>
    <x v="8"/>
    <n v="95347.7"/>
    <x v="38"/>
    <d v="2017-02-16T00:00:00"/>
    <x v="2"/>
    <n v="1505.49"/>
    <n v="100366"/>
    <n v="3512.8100000000031"/>
    <n v="21"/>
  </r>
  <r>
    <n v="303"/>
    <x v="2"/>
    <n v="285"/>
    <n v="698"/>
    <x v="1"/>
    <n v="188983.5"/>
    <x v="257"/>
    <d v="2017-01-25T00:00:00"/>
    <x v="0"/>
    <n v="2983.95"/>
    <n v="198930"/>
    <n v="6962.55"/>
    <n v="11"/>
  </r>
  <r>
    <n v="304"/>
    <x v="1"/>
    <n v="672"/>
    <n v="302"/>
    <x v="9"/>
    <n v="192796.79999999999"/>
    <x v="258"/>
    <d v="2017-02-18T00:00:00"/>
    <x v="0"/>
    <n v="3044.16"/>
    <n v="202944"/>
    <n v="7103.0400000000118"/>
    <n v="18"/>
  </r>
  <r>
    <n v="305"/>
    <x v="1"/>
    <n v="129"/>
    <n v="319"/>
    <x v="9"/>
    <n v="39093.449999999997"/>
    <x v="138"/>
    <d v="2016-09-15T00:00:00"/>
    <x v="2"/>
    <n v="617.26499999999999"/>
    <n v="41151"/>
    <n v="1440.285000000003"/>
    <n v="12"/>
  </r>
  <r>
    <n v="306"/>
    <x v="2"/>
    <n v="419"/>
    <n v="670"/>
    <x v="1"/>
    <n v="266693.5"/>
    <x v="259"/>
    <d v="2016-06-18T00:00:00"/>
    <x v="8"/>
    <n v="4210.95"/>
    <n v="280730"/>
    <n v="9825.5499999999993"/>
    <n v="15"/>
  </r>
  <r>
    <n v="307"/>
    <x v="2"/>
    <n v="479"/>
    <n v="64"/>
    <x v="11"/>
    <n v="29123.200000000001"/>
    <x v="85"/>
    <d v="2017-12-12T00:00:00"/>
    <x v="0"/>
    <n v="459.84"/>
    <n v="30656"/>
    <n v="1072.9599999999994"/>
    <n v="30"/>
  </r>
  <r>
    <n v="308"/>
    <x v="2"/>
    <n v="75"/>
    <n v="183"/>
    <x v="4"/>
    <n v="13038.75"/>
    <x v="222"/>
    <d v="2016-03-01T00:00:00"/>
    <x v="0"/>
    <n v="205.875"/>
    <n v="13725"/>
    <n v="480.375"/>
    <n v="32"/>
  </r>
  <r>
    <n v="309"/>
    <x v="2"/>
    <n v="723"/>
    <n v="596"/>
    <x v="1"/>
    <n v="409362.6"/>
    <x v="95"/>
    <d v="2018-07-17T00:00:00"/>
    <x v="8"/>
    <n v="6463.62"/>
    <n v="430908"/>
    <n v="15081.780000000024"/>
    <n v="34"/>
  </r>
  <r>
    <n v="310"/>
    <x v="1"/>
    <n v="522"/>
    <n v="25"/>
    <x v="7"/>
    <n v="12397.5"/>
    <x v="260"/>
    <d v="2018-03-19T00:00:00"/>
    <x v="5"/>
    <n v="195.75"/>
    <n v="13050"/>
    <n v="456.75"/>
    <n v="23"/>
  </r>
  <r>
    <n v="311"/>
    <x v="1"/>
    <n v="168"/>
    <n v="222"/>
    <x v="2"/>
    <n v="35431.199999999997"/>
    <x v="261"/>
    <d v="2017-04-19T00:00:00"/>
    <x v="7"/>
    <n v="559.43999999999994"/>
    <n v="37296"/>
    <n v="1305.3600000000029"/>
    <n v="25"/>
  </r>
  <r>
    <n v="312"/>
    <x v="2"/>
    <n v="957"/>
    <n v="207"/>
    <x v="4"/>
    <n v="188194.05"/>
    <x v="262"/>
    <d v="2017-07-05T00:00:00"/>
    <x v="0"/>
    <n v="2971.4849999999997"/>
    <n v="198099"/>
    <n v="6933.465000000012"/>
    <n v="19"/>
  </r>
  <r>
    <n v="313"/>
    <x v="2"/>
    <n v="410"/>
    <n v="984"/>
    <x v="3"/>
    <n v="383268"/>
    <x v="263"/>
    <d v="2017-10-25T00:00:00"/>
    <x v="7"/>
    <n v="6051.5999999999995"/>
    <n v="403440"/>
    <n v="14120.400000000001"/>
    <n v="12"/>
  </r>
  <r>
    <n v="314"/>
    <x v="1"/>
    <n v="389"/>
    <n v="90"/>
    <x v="8"/>
    <n v="33259.5"/>
    <x v="183"/>
    <d v="2016-09-11T00:00:00"/>
    <x v="8"/>
    <n v="525.15"/>
    <n v="35010"/>
    <n v="1225.3499999999999"/>
    <n v="21"/>
  </r>
  <r>
    <n v="315"/>
    <x v="1"/>
    <n v="410"/>
    <n v="865"/>
    <x v="0"/>
    <n v="336917.5"/>
    <x v="213"/>
    <d v="2017-09-09T00:00:00"/>
    <x v="3"/>
    <n v="5319.75"/>
    <n v="354650"/>
    <n v="12412.75"/>
    <n v="31"/>
  </r>
  <r>
    <n v="316"/>
    <x v="2"/>
    <n v="327"/>
    <n v="551"/>
    <x v="1"/>
    <n v="171168.15"/>
    <x v="264"/>
    <d v="2016-03-30T00:00:00"/>
    <x v="3"/>
    <n v="2702.6549999999997"/>
    <n v="180177"/>
    <n v="6306.1950000000061"/>
    <n v="23"/>
  </r>
  <r>
    <n v="317"/>
    <x v="2"/>
    <n v="95"/>
    <n v="997"/>
    <x v="3"/>
    <n v="89979.25"/>
    <x v="265"/>
    <d v="2017-11-12T00:00:00"/>
    <x v="2"/>
    <n v="1420.7249999999999"/>
    <n v="94715"/>
    <n v="3315.0250000000001"/>
    <n v="17"/>
  </r>
  <r>
    <n v="318"/>
    <x v="0"/>
    <n v="806"/>
    <n v="52"/>
    <x v="2"/>
    <n v="39816.400000000001"/>
    <x v="251"/>
    <d v="2016-10-26T00:00:00"/>
    <x v="3"/>
    <n v="628.67999999999995"/>
    <n v="41912"/>
    <n v="1466.9199999999987"/>
    <n v="24"/>
  </r>
  <r>
    <n v="319"/>
    <x v="0"/>
    <n v="455"/>
    <n v="31"/>
    <x v="2"/>
    <n v="13399.75"/>
    <x v="164"/>
    <d v="2016-04-19T00:00:00"/>
    <x v="2"/>
    <n v="211.57499999999999"/>
    <n v="14105"/>
    <n v="493.67500000000001"/>
    <n v="27"/>
  </r>
  <r>
    <n v="320"/>
    <x v="2"/>
    <n v="566"/>
    <n v="878"/>
    <x v="5"/>
    <n v="472100.6"/>
    <x v="201"/>
    <d v="2016-10-14T00:00:00"/>
    <x v="1"/>
    <n v="7454.2199999999993"/>
    <n v="496948"/>
    <n v="17393.180000000022"/>
    <n v="30"/>
  </r>
  <r>
    <n v="321"/>
    <x v="2"/>
    <n v="966"/>
    <n v="1008"/>
    <x v="10"/>
    <n v="925041.6"/>
    <x v="266"/>
    <d v="2016-03-14T00:00:00"/>
    <x v="3"/>
    <n v="14605.92"/>
    <n v="973728"/>
    <n v="34080.480000000025"/>
    <n v="25"/>
  </r>
  <r>
    <n v="322"/>
    <x v="2"/>
    <n v="477"/>
    <n v="192"/>
    <x v="0"/>
    <n v="87004.800000000003"/>
    <x v="267"/>
    <d v="2016-09-21T00:00:00"/>
    <x v="0"/>
    <n v="1373.76"/>
    <n v="91584"/>
    <n v="3205.4399999999969"/>
    <n v="22"/>
  </r>
  <r>
    <n v="323"/>
    <x v="1"/>
    <n v="413"/>
    <n v="973"/>
    <x v="0"/>
    <n v="381756.55"/>
    <x v="268"/>
    <d v="2016-03-21T00:00:00"/>
    <x v="3"/>
    <n v="6027.7349999999997"/>
    <n v="401849"/>
    <n v="14064.715000000011"/>
    <n v="31"/>
  </r>
  <r>
    <n v="324"/>
    <x v="1"/>
    <n v="431"/>
    <n v="90"/>
    <x v="8"/>
    <n v="36850.5"/>
    <x v="269"/>
    <d v="2016-02-05T00:00:00"/>
    <x v="4"/>
    <n v="581.85"/>
    <n v="38790"/>
    <n v="1357.65"/>
    <n v="31"/>
  </r>
  <r>
    <n v="325"/>
    <x v="2"/>
    <n v="536"/>
    <n v="921"/>
    <x v="5"/>
    <n v="468973.2"/>
    <x v="240"/>
    <d v="2017-05-16T00:00:00"/>
    <x v="0"/>
    <n v="7404.84"/>
    <n v="493656"/>
    <n v="17277.959999999988"/>
    <n v="23"/>
  </r>
  <r>
    <n v="326"/>
    <x v="1"/>
    <n v="106"/>
    <n v="1528"/>
    <x v="0"/>
    <n v="153869.6"/>
    <x v="264"/>
    <d v="2016-03-28T00:00:00"/>
    <x v="8"/>
    <n v="2429.52"/>
    <n v="161968"/>
    <n v="5668.8799999999937"/>
    <n v="21"/>
  </r>
  <r>
    <n v="327"/>
    <x v="0"/>
    <n v="931"/>
    <n v="35"/>
    <x v="2"/>
    <n v="30955.75"/>
    <x v="101"/>
    <d v="2018-03-27T00:00:00"/>
    <x v="2"/>
    <n v="488.77499999999998"/>
    <n v="32585"/>
    <n v="1140.4749999999999"/>
    <n v="15"/>
  </r>
  <r>
    <n v="328"/>
    <x v="2"/>
    <n v="860"/>
    <n v="131"/>
    <x v="0"/>
    <n v="107027"/>
    <x v="270"/>
    <d v="2016-09-22T00:00:00"/>
    <x v="4"/>
    <n v="1689.8999999999999"/>
    <n v="112660"/>
    <n v="3943.1000000000004"/>
    <n v="10"/>
  </r>
  <r>
    <n v="329"/>
    <x v="1"/>
    <n v="829"/>
    <n v="107"/>
    <x v="2"/>
    <n v="84267.85"/>
    <x v="271"/>
    <d v="2017-12-01T00:00:00"/>
    <x v="4"/>
    <n v="1330.5449999999998"/>
    <n v="88703"/>
    <n v="3104.6049999999941"/>
    <n v="28"/>
  </r>
  <r>
    <n v="330"/>
    <x v="2"/>
    <n v="695"/>
    <n v="200"/>
    <x v="4"/>
    <n v="132050"/>
    <x v="70"/>
    <d v="2018-04-12T00:00:00"/>
    <x v="0"/>
    <n v="2085"/>
    <n v="139000"/>
    <n v="4865"/>
    <n v="29"/>
  </r>
  <r>
    <n v="331"/>
    <x v="1"/>
    <n v="284"/>
    <n v="1131"/>
    <x v="11"/>
    <n v="305143.8"/>
    <x v="157"/>
    <d v="2016-10-31T00:00:00"/>
    <x v="2"/>
    <n v="4818.0599999999995"/>
    <n v="321204"/>
    <n v="11242.140000000012"/>
    <n v="14"/>
  </r>
  <r>
    <n v="332"/>
    <x v="2"/>
    <n v="134"/>
    <n v="46"/>
    <x v="0"/>
    <n v="5855.8"/>
    <x v="272"/>
    <d v="2017-06-03T00:00:00"/>
    <x v="2"/>
    <n v="92.46"/>
    <n v="6164"/>
    <n v="215.73999999999984"/>
    <n v="14"/>
  </r>
  <r>
    <n v="333"/>
    <x v="2"/>
    <n v="737"/>
    <n v="181"/>
    <x v="0"/>
    <n v="126727.15"/>
    <x v="273"/>
    <d v="2017-02-08T00:00:00"/>
    <x v="0"/>
    <n v="2000.9549999999999"/>
    <n v="133397"/>
    <n v="4668.8950000000059"/>
    <n v="15"/>
  </r>
  <r>
    <n v="334"/>
    <x v="2"/>
    <n v="120"/>
    <n v="67"/>
    <x v="11"/>
    <n v="7638"/>
    <x v="274"/>
    <d v="2016-06-24T00:00:00"/>
    <x v="1"/>
    <n v="120.6"/>
    <n v="8040"/>
    <n v="281.39999999999998"/>
    <n v="13"/>
  </r>
  <r>
    <n v="335"/>
    <x v="2"/>
    <n v="467"/>
    <n v="177"/>
    <x v="0"/>
    <n v="78526.05"/>
    <x v="275"/>
    <d v="2018-01-12T00:00:00"/>
    <x v="3"/>
    <n v="1239.885"/>
    <n v="82659"/>
    <n v="2893.0649999999969"/>
    <n v="15"/>
  </r>
  <r>
    <n v="336"/>
    <x v="2"/>
    <n v="656"/>
    <n v="931"/>
    <x v="5"/>
    <n v="580199.19999999995"/>
    <x v="276"/>
    <d v="2017-08-11T00:00:00"/>
    <x v="7"/>
    <n v="9161.0399999999991"/>
    <n v="610736"/>
    <n v="21375.760000000046"/>
    <n v="22"/>
  </r>
  <r>
    <n v="337"/>
    <x v="2"/>
    <n v="400"/>
    <n v="215"/>
    <x v="4"/>
    <n v="81700"/>
    <x v="164"/>
    <d v="2016-04-04T00:00:00"/>
    <x v="8"/>
    <n v="1290"/>
    <n v="86000"/>
    <n v="3010"/>
    <n v="12"/>
  </r>
  <r>
    <n v="338"/>
    <x v="1"/>
    <n v="773"/>
    <n v="28"/>
    <x v="7"/>
    <n v="20561.8"/>
    <x v="130"/>
    <d v="2016-12-31T00:00:00"/>
    <x v="7"/>
    <n v="324.65999999999997"/>
    <n v="21644"/>
    <n v="757.54000000000076"/>
    <n v="22"/>
  </r>
  <r>
    <n v="339"/>
    <x v="2"/>
    <n v="665"/>
    <n v="65"/>
    <x v="11"/>
    <n v="41063.75"/>
    <x v="277"/>
    <d v="2018-07-23T00:00:00"/>
    <x v="4"/>
    <n v="648.375"/>
    <n v="43225"/>
    <n v="1512.875"/>
    <n v="21"/>
  </r>
  <r>
    <n v="340"/>
    <x v="2"/>
    <n v="238"/>
    <n v="881"/>
    <x v="3"/>
    <n v="199194.1"/>
    <x v="278"/>
    <d v="2017-09-01T00:00:00"/>
    <x v="2"/>
    <n v="3145.17"/>
    <n v="209678"/>
    <n v="7338.7299999999941"/>
    <n v="35"/>
  </r>
  <r>
    <n v="341"/>
    <x v="2"/>
    <n v="287"/>
    <n v="861"/>
    <x v="3"/>
    <n v="234751.65"/>
    <x v="279"/>
    <d v="2016-03-06T00:00:00"/>
    <x v="5"/>
    <n v="3706.605"/>
    <n v="247107"/>
    <n v="8648.7450000000063"/>
    <n v="29"/>
  </r>
  <r>
    <n v="342"/>
    <x v="1"/>
    <n v="350"/>
    <n v="109"/>
    <x v="8"/>
    <n v="36242.5"/>
    <x v="280"/>
    <d v="2018-05-28T00:00:00"/>
    <x v="0"/>
    <n v="572.25"/>
    <n v="38150"/>
    <n v="1335.25"/>
    <n v="31"/>
  </r>
  <r>
    <n v="343"/>
    <x v="2"/>
    <n v="560"/>
    <n v="798"/>
    <x v="3"/>
    <n v="424536"/>
    <x v="281"/>
    <d v="2018-07-15T00:00:00"/>
    <x v="3"/>
    <n v="6703.2"/>
    <n v="446880"/>
    <n v="15640.8"/>
    <n v="25"/>
  </r>
  <r>
    <n v="344"/>
    <x v="2"/>
    <n v="80"/>
    <n v="197"/>
    <x v="0"/>
    <n v="14972"/>
    <x v="282"/>
    <d v="2017-07-05T00:00:00"/>
    <x v="2"/>
    <n v="236.39999999999998"/>
    <n v="15760"/>
    <n v="551.6"/>
    <n v="32"/>
  </r>
  <r>
    <n v="345"/>
    <x v="2"/>
    <n v="638"/>
    <n v="1059"/>
    <x v="5"/>
    <n v="641859.9"/>
    <x v="283"/>
    <d v="2016-04-13T00:00:00"/>
    <x v="0"/>
    <n v="10134.629999999999"/>
    <n v="675642"/>
    <n v="23647.469999999979"/>
    <n v="14"/>
  </r>
  <r>
    <n v="346"/>
    <x v="2"/>
    <n v="291"/>
    <n v="132"/>
    <x v="0"/>
    <n v="36491.4"/>
    <x v="284"/>
    <d v="2018-04-05T00:00:00"/>
    <x v="3"/>
    <n v="576.17999999999995"/>
    <n v="38412"/>
    <n v="1344.4199999999987"/>
    <n v="19"/>
  </r>
  <r>
    <n v="347"/>
    <x v="2"/>
    <n v="306"/>
    <n v="187"/>
    <x v="0"/>
    <n v="54360.9"/>
    <x v="99"/>
    <d v="2016-08-21T00:00:00"/>
    <x v="7"/>
    <n v="858.32999999999993"/>
    <n v="57222"/>
    <n v="2002.7699999999986"/>
    <n v="30"/>
  </r>
  <r>
    <n v="348"/>
    <x v="2"/>
    <n v="928"/>
    <n v="1019"/>
    <x v="5"/>
    <n v="898350.4"/>
    <x v="285"/>
    <d v="2016-08-18T00:00:00"/>
    <x v="5"/>
    <n v="14184.48"/>
    <n v="945632"/>
    <n v="33097.119999999981"/>
    <n v="18"/>
  </r>
  <r>
    <n v="349"/>
    <x v="2"/>
    <n v="761"/>
    <n v="223"/>
    <x v="0"/>
    <n v="161217.85"/>
    <x v="144"/>
    <d v="2016-08-06T00:00:00"/>
    <x v="1"/>
    <n v="2545.5450000000001"/>
    <n v="169703"/>
    <n v="5939.6049999999941"/>
    <n v="18"/>
  </r>
  <r>
    <n v="350"/>
    <x v="2"/>
    <n v="507"/>
    <n v="55"/>
    <x v="0"/>
    <n v="26490.75"/>
    <x v="108"/>
    <d v="2017-07-24T00:00:00"/>
    <x v="2"/>
    <n v="418.27499999999998"/>
    <n v="27885"/>
    <n v="975.97500000000002"/>
    <n v="18"/>
  </r>
  <r>
    <n v="351"/>
    <x v="2"/>
    <n v="341"/>
    <n v="670"/>
    <x v="1"/>
    <n v="217046.5"/>
    <x v="282"/>
    <d v="2017-06-22T00:00:00"/>
    <x v="2"/>
    <n v="3427.0499999999997"/>
    <n v="228470"/>
    <n v="7996.4500000000007"/>
    <n v="19"/>
  </r>
  <r>
    <n v="352"/>
    <x v="1"/>
    <n v="482"/>
    <n v="1375"/>
    <x v="0"/>
    <n v="629612.5"/>
    <x v="286"/>
    <d v="2017-11-17T00:00:00"/>
    <x v="0"/>
    <n v="9941.25"/>
    <n v="662750"/>
    <n v="23196.25"/>
    <n v="11"/>
  </r>
  <r>
    <n v="353"/>
    <x v="2"/>
    <n v="410"/>
    <n v="1075"/>
    <x v="10"/>
    <n v="418712.5"/>
    <x v="287"/>
    <d v="2016-04-06T00:00:00"/>
    <x v="3"/>
    <n v="6611.25"/>
    <n v="440750"/>
    <n v="15426.25"/>
    <n v="25"/>
  </r>
  <r>
    <n v="354"/>
    <x v="2"/>
    <n v="893"/>
    <n v="815"/>
    <x v="3"/>
    <n v="691405.25"/>
    <x v="232"/>
    <d v="2016-04-20T00:00:00"/>
    <x v="0"/>
    <n v="10916.924999999999"/>
    <n v="727795"/>
    <n v="25472.825000000001"/>
    <n v="32"/>
  </r>
  <r>
    <n v="355"/>
    <x v="0"/>
    <n v="793"/>
    <n v="36"/>
    <x v="2"/>
    <n v="27120.6"/>
    <x v="13"/>
    <d v="2016-04-15T00:00:00"/>
    <x v="3"/>
    <n v="428.21999999999997"/>
    <n v="28548"/>
    <n v="999.18000000000143"/>
    <n v="35"/>
  </r>
  <r>
    <n v="356"/>
    <x v="2"/>
    <n v="168"/>
    <n v="887"/>
    <x v="3"/>
    <n v="141565.20000000001"/>
    <x v="288"/>
    <d v="2017-07-09T00:00:00"/>
    <x v="2"/>
    <n v="2235.2399999999998"/>
    <n v="149016"/>
    <n v="5215.5599999999886"/>
    <n v="28"/>
  </r>
  <r>
    <n v="357"/>
    <x v="2"/>
    <n v="962"/>
    <n v="1030"/>
    <x v="5"/>
    <n v="941317"/>
    <x v="238"/>
    <d v="2017-03-07T00:00:00"/>
    <x v="5"/>
    <n v="14862.9"/>
    <n v="990860"/>
    <n v="34680.1"/>
    <n v="11"/>
  </r>
  <r>
    <n v="358"/>
    <x v="2"/>
    <n v="755"/>
    <n v="656"/>
    <x v="1"/>
    <n v="470516"/>
    <x v="17"/>
    <d v="2016-12-09T00:00:00"/>
    <x v="2"/>
    <n v="7429.2"/>
    <n v="495280"/>
    <n v="17334.8"/>
    <n v="31"/>
  </r>
  <r>
    <n v="359"/>
    <x v="1"/>
    <n v="523"/>
    <n v="28"/>
    <x v="7"/>
    <n v="13911.8"/>
    <x v="240"/>
    <d v="2017-05-20T00:00:00"/>
    <x v="8"/>
    <n v="219.66"/>
    <n v="14644"/>
    <n v="512.54000000000076"/>
    <n v="27"/>
  </r>
  <r>
    <n v="360"/>
    <x v="1"/>
    <n v="785"/>
    <n v="1188"/>
    <x v="11"/>
    <n v="885951"/>
    <x v="25"/>
    <d v="2018-01-05T00:00:00"/>
    <x v="1"/>
    <n v="13988.699999999999"/>
    <n v="932580"/>
    <n v="32640.300000000003"/>
    <n v="18"/>
  </r>
  <r>
    <n v="361"/>
    <x v="2"/>
    <n v="799"/>
    <n v="927"/>
    <x v="5"/>
    <n v="703639.35"/>
    <x v="289"/>
    <d v="2017-08-16T00:00:00"/>
    <x v="2"/>
    <n v="11110.094999999999"/>
    <n v="740673"/>
    <n v="25923.555000000022"/>
    <n v="15"/>
  </r>
  <r>
    <n v="362"/>
    <x v="0"/>
    <n v="354"/>
    <n v="49"/>
    <x v="6"/>
    <n v="16478.7"/>
    <x v="290"/>
    <d v="2018-04-21T00:00:00"/>
    <x v="0"/>
    <n v="260.19"/>
    <n v="17346"/>
    <n v="607.10999999999922"/>
    <n v="10"/>
  </r>
  <r>
    <n v="363"/>
    <x v="2"/>
    <n v="691"/>
    <n v="48"/>
    <x v="0"/>
    <n v="31509.599999999999"/>
    <x v="291"/>
    <d v="2017-07-10T00:00:00"/>
    <x v="2"/>
    <n v="497.52"/>
    <n v="33168"/>
    <n v="1160.8800000000015"/>
    <n v="20"/>
  </r>
  <r>
    <n v="364"/>
    <x v="2"/>
    <n v="921"/>
    <n v="660"/>
    <x v="1"/>
    <n v="577467"/>
    <x v="292"/>
    <d v="2017-03-05T00:00:00"/>
    <x v="8"/>
    <n v="9117.9"/>
    <n v="607860"/>
    <n v="21275.1"/>
    <n v="19"/>
  </r>
  <r>
    <n v="365"/>
    <x v="1"/>
    <n v="801"/>
    <n v="843"/>
    <x v="0"/>
    <n v="641480.85"/>
    <x v="293"/>
    <d v="2017-06-10T00:00:00"/>
    <x v="0"/>
    <n v="10128.645"/>
    <n v="675243"/>
    <n v="23633.505000000023"/>
    <n v="18"/>
  </r>
  <r>
    <n v="366"/>
    <x v="0"/>
    <n v="240"/>
    <n v="58"/>
    <x v="6"/>
    <n v="13224"/>
    <x v="294"/>
    <d v="2016-12-04T00:00:00"/>
    <x v="7"/>
    <n v="208.79999999999998"/>
    <n v="13920"/>
    <n v="487.20000000000005"/>
    <n v="29"/>
  </r>
  <r>
    <n v="367"/>
    <x v="0"/>
    <n v="160"/>
    <n v="15"/>
    <x v="6"/>
    <n v="2280"/>
    <x v="295"/>
    <d v="2017-04-26T00:00:00"/>
    <x v="6"/>
    <n v="36"/>
    <n v="2400"/>
    <n v="84"/>
    <n v="15"/>
  </r>
  <r>
    <n v="368"/>
    <x v="1"/>
    <n v="569"/>
    <n v="915"/>
    <x v="0"/>
    <n v="494603.25"/>
    <x v="232"/>
    <d v="2016-04-07T00:00:00"/>
    <x v="0"/>
    <n v="7809.5249999999996"/>
    <n v="520635"/>
    <n v="18222.224999999999"/>
    <n v="19"/>
  </r>
  <r>
    <n v="369"/>
    <x v="0"/>
    <n v="155"/>
    <n v="61"/>
    <x v="6"/>
    <n v="8982.25"/>
    <x v="296"/>
    <d v="2017-02-15T00:00:00"/>
    <x v="2"/>
    <n v="141.82499999999999"/>
    <n v="9455"/>
    <n v="330.92500000000001"/>
    <n v="24"/>
  </r>
  <r>
    <n v="370"/>
    <x v="2"/>
    <n v="441"/>
    <n v="916"/>
    <x v="5"/>
    <n v="383758.2"/>
    <x v="297"/>
    <d v="2018-02-21T00:00:00"/>
    <x v="8"/>
    <n v="6059.34"/>
    <n v="403956"/>
    <n v="14138.459999999988"/>
    <n v="23"/>
  </r>
  <r>
    <n v="371"/>
    <x v="1"/>
    <n v="807"/>
    <n v="142"/>
    <x v="11"/>
    <n v="108864.3"/>
    <x v="298"/>
    <d v="2016-05-17T00:00:00"/>
    <x v="2"/>
    <n v="1718.9099999999999"/>
    <n v="114594"/>
    <n v="4010.7899999999972"/>
    <n v="18"/>
  </r>
  <r>
    <n v="372"/>
    <x v="2"/>
    <n v="823"/>
    <n v="715"/>
    <x v="1"/>
    <n v="559022.75"/>
    <x v="299"/>
    <d v="2018-04-20T00:00:00"/>
    <x v="3"/>
    <n v="8826.6749999999993"/>
    <n v="588445"/>
    <n v="20595.575000000001"/>
    <n v="32"/>
  </r>
  <r>
    <n v="373"/>
    <x v="2"/>
    <n v="967"/>
    <n v="996"/>
    <x v="5"/>
    <n v="914975.4"/>
    <x v="300"/>
    <d v="2016-06-22T00:00:00"/>
    <x v="4"/>
    <n v="14446.98"/>
    <n v="963132"/>
    <n v="33709.619999999981"/>
    <n v="22"/>
  </r>
  <r>
    <n v="374"/>
    <x v="0"/>
    <n v="676"/>
    <n v="60"/>
    <x v="6"/>
    <n v="38532"/>
    <x v="301"/>
    <d v="2016-10-05T00:00:00"/>
    <x v="0"/>
    <n v="608.4"/>
    <n v="40560"/>
    <n v="1419.6"/>
    <n v="15"/>
  </r>
  <r>
    <n v="375"/>
    <x v="1"/>
    <n v="646"/>
    <n v="322"/>
    <x v="9"/>
    <n v="197611.4"/>
    <x v="302"/>
    <d v="2016-01-24T00:00:00"/>
    <x v="1"/>
    <n v="3120.18"/>
    <n v="208012"/>
    <n v="7280.4200000000055"/>
    <n v="13"/>
  </r>
  <r>
    <n v="376"/>
    <x v="2"/>
    <n v="416"/>
    <n v="1395"/>
    <x v="4"/>
    <n v="551304"/>
    <x v="115"/>
    <d v="2017-04-09T00:00:00"/>
    <x v="8"/>
    <n v="8704.7999999999993"/>
    <n v="580320"/>
    <n v="20311.2"/>
    <n v="33"/>
  </r>
  <r>
    <n v="377"/>
    <x v="1"/>
    <n v="946"/>
    <n v="1138"/>
    <x v="11"/>
    <n v="1022720.6"/>
    <x v="303"/>
    <d v="2017-01-09T00:00:00"/>
    <x v="0"/>
    <n v="16148.22"/>
    <n v="1076548"/>
    <n v="37679.180000000022"/>
    <n v="17"/>
  </r>
  <r>
    <n v="378"/>
    <x v="1"/>
    <n v="651"/>
    <n v="318"/>
    <x v="9"/>
    <n v="196667.1"/>
    <x v="304"/>
    <d v="2016-08-17T00:00:00"/>
    <x v="6"/>
    <n v="3105.27"/>
    <n v="207018"/>
    <n v="7245.6299999999937"/>
    <n v="19"/>
  </r>
  <r>
    <n v="379"/>
    <x v="2"/>
    <n v="629"/>
    <n v="959"/>
    <x v="5"/>
    <n v="573050.44999999995"/>
    <x v="305"/>
    <d v="2017-12-31T00:00:00"/>
    <x v="8"/>
    <n v="9048.1649999999991"/>
    <n v="603211"/>
    <n v="21112.385000000046"/>
    <n v="25"/>
  </r>
  <r>
    <n v="380"/>
    <x v="2"/>
    <n v="530"/>
    <n v="851"/>
    <x v="5"/>
    <n v="428478.5"/>
    <x v="130"/>
    <d v="2016-12-27T00:00:00"/>
    <x v="0"/>
    <n v="6765.45"/>
    <n v="451030"/>
    <n v="15786.05"/>
    <n v="18"/>
  </r>
  <r>
    <n v="381"/>
    <x v="2"/>
    <n v="841"/>
    <n v="589"/>
    <x v="1"/>
    <n v="470581.55"/>
    <x v="132"/>
    <d v="2016-10-24T00:00:00"/>
    <x v="0"/>
    <n v="7430.2349999999997"/>
    <n v="495349"/>
    <n v="17337.215000000011"/>
    <n v="21"/>
  </r>
  <r>
    <n v="382"/>
    <x v="0"/>
    <n v="814"/>
    <n v="60"/>
    <x v="2"/>
    <n v="46398"/>
    <x v="286"/>
    <d v="2017-11-27T00:00:00"/>
    <x v="0"/>
    <n v="732.6"/>
    <n v="48840"/>
    <n v="1709.4"/>
    <n v="21"/>
  </r>
  <r>
    <n v="383"/>
    <x v="2"/>
    <n v="307"/>
    <n v="772"/>
    <x v="1"/>
    <n v="225153.8"/>
    <x v="229"/>
    <d v="2018-04-20T00:00:00"/>
    <x v="3"/>
    <n v="3555.06"/>
    <n v="237004"/>
    <n v="8295.1400000000122"/>
    <n v="14"/>
  </r>
  <r>
    <n v="384"/>
    <x v="0"/>
    <n v="287"/>
    <n v="60"/>
    <x v="6"/>
    <n v="16359"/>
    <x v="181"/>
    <d v="2017-06-10T00:00:00"/>
    <x v="0"/>
    <n v="258.3"/>
    <n v="17220"/>
    <n v="602.70000000000005"/>
    <n v="11"/>
  </r>
  <r>
    <n v="385"/>
    <x v="1"/>
    <n v="577"/>
    <n v="1004"/>
    <x v="0"/>
    <n v="550342.6"/>
    <x v="306"/>
    <d v="2017-03-15T00:00:00"/>
    <x v="0"/>
    <n v="8689.619999999999"/>
    <n v="579308"/>
    <n v="20275.780000000024"/>
    <n v="33"/>
  </r>
  <r>
    <n v="386"/>
    <x v="1"/>
    <n v="618"/>
    <n v="1204"/>
    <x v="11"/>
    <n v="706868.4"/>
    <x v="152"/>
    <d v="2018-02-10T00:00:00"/>
    <x v="8"/>
    <n v="11161.08"/>
    <n v="744072"/>
    <n v="26042.519999999975"/>
    <n v="33"/>
  </r>
  <r>
    <n v="387"/>
    <x v="0"/>
    <n v="217"/>
    <n v="36"/>
    <x v="2"/>
    <n v="7421.4"/>
    <x v="307"/>
    <d v="2016-11-30T00:00:00"/>
    <x v="8"/>
    <n v="117.17999999999999"/>
    <n v="7812"/>
    <n v="273.42000000000036"/>
    <n v="30"/>
  </r>
  <r>
    <n v="388"/>
    <x v="0"/>
    <n v="124"/>
    <n v="14"/>
    <x v="6"/>
    <n v="1649.2"/>
    <x v="308"/>
    <d v="2017-09-11T00:00:00"/>
    <x v="0"/>
    <n v="26.04"/>
    <n v="1736"/>
    <n v="60.759999999999955"/>
    <n v="14"/>
  </r>
  <r>
    <n v="389"/>
    <x v="2"/>
    <n v="692"/>
    <n v="220"/>
    <x v="4"/>
    <n v="144628"/>
    <x v="309"/>
    <d v="2016-09-12T00:00:00"/>
    <x v="0"/>
    <n v="2283.6"/>
    <n v="152240"/>
    <n v="5328.4"/>
    <n v="16"/>
  </r>
  <r>
    <n v="390"/>
    <x v="2"/>
    <n v="783"/>
    <n v="746"/>
    <x v="1"/>
    <n v="554912.1"/>
    <x v="296"/>
    <d v="2017-02-21T00:00:00"/>
    <x v="2"/>
    <n v="8761.77"/>
    <n v="584118"/>
    <n v="20444.130000000023"/>
    <n v="30"/>
  </r>
  <r>
    <n v="391"/>
    <x v="1"/>
    <n v="602"/>
    <n v="271"/>
    <x v="2"/>
    <n v="154984.9"/>
    <x v="310"/>
    <d v="2016-08-05T00:00:00"/>
    <x v="2"/>
    <n v="2447.13"/>
    <n v="163142"/>
    <n v="5709.9700000000057"/>
    <n v="30"/>
  </r>
  <r>
    <n v="392"/>
    <x v="1"/>
    <n v="243"/>
    <n v="108"/>
    <x v="2"/>
    <n v="24931.8"/>
    <x v="311"/>
    <d v="2017-03-11T00:00:00"/>
    <x v="0"/>
    <n v="393.65999999999997"/>
    <n v="26244"/>
    <n v="918.54000000000076"/>
    <n v="24"/>
  </r>
  <r>
    <n v="393"/>
    <x v="2"/>
    <n v="388"/>
    <n v="908"/>
    <x v="3"/>
    <n v="334688.8"/>
    <x v="54"/>
    <d v="2017-04-20T00:00:00"/>
    <x v="0"/>
    <n v="5284.5599999999995"/>
    <n v="352304"/>
    <n v="12330.640000000012"/>
    <n v="21"/>
  </r>
  <r>
    <n v="394"/>
    <x v="2"/>
    <n v="413"/>
    <n v="769"/>
    <x v="1"/>
    <n v="301717.15000000002"/>
    <x v="312"/>
    <d v="2017-06-11T00:00:00"/>
    <x v="0"/>
    <n v="4763.9549999999999"/>
    <n v="317597"/>
    <n v="11115.894999999977"/>
    <n v="29"/>
  </r>
  <r>
    <n v="395"/>
    <x v="0"/>
    <n v="926"/>
    <n v="54"/>
    <x v="2"/>
    <n v="47503.8"/>
    <x v="13"/>
    <d v="2016-04-08T00:00:00"/>
    <x v="7"/>
    <n v="750.06"/>
    <n v="50004"/>
    <n v="1750.1399999999971"/>
    <n v="28"/>
  </r>
  <r>
    <n v="396"/>
    <x v="2"/>
    <n v="362"/>
    <n v="1010"/>
    <x v="5"/>
    <n v="347339"/>
    <x v="250"/>
    <d v="2017-03-24T00:00:00"/>
    <x v="2"/>
    <n v="5484.3"/>
    <n v="365620"/>
    <n v="12796.7"/>
    <n v="19"/>
  </r>
  <r>
    <n v="397"/>
    <x v="2"/>
    <n v="854"/>
    <n v="182"/>
    <x v="0"/>
    <n v="147656.6"/>
    <x v="127"/>
    <d v="2017-05-07T00:00:00"/>
    <x v="0"/>
    <n v="2331.42"/>
    <n v="155428"/>
    <n v="5439.9799999999941"/>
    <n v="35"/>
  </r>
  <r>
    <n v="398"/>
    <x v="2"/>
    <n v="191"/>
    <n v="72"/>
    <x v="11"/>
    <n v="13064.4"/>
    <x v="313"/>
    <d v="2016-12-24T00:00:00"/>
    <x v="0"/>
    <n v="206.28"/>
    <n v="13752"/>
    <n v="481.32000000000039"/>
    <n v="29"/>
  </r>
  <r>
    <n v="399"/>
    <x v="2"/>
    <n v="339"/>
    <n v="134"/>
    <x v="0"/>
    <n v="43154.7"/>
    <x v="47"/>
    <d v="2017-09-25T00:00:00"/>
    <x v="6"/>
    <n v="681.39"/>
    <n v="45426"/>
    <n v="1589.910000000003"/>
    <n v="10"/>
  </r>
  <r>
    <n v="400"/>
    <x v="1"/>
    <n v="677"/>
    <n v="883"/>
    <x v="0"/>
    <n v="567901.44999999995"/>
    <x v="314"/>
    <d v="2016-12-16T00:00:00"/>
    <x v="1"/>
    <n v="8966.8649999999998"/>
    <n v="597791"/>
    <n v="20922.685000000049"/>
    <n v="15"/>
  </r>
  <r>
    <n v="401"/>
    <x v="2"/>
    <n v="199"/>
    <n v="905"/>
    <x v="3"/>
    <n v="171090.25"/>
    <x v="108"/>
    <d v="2017-07-25T00:00:00"/>
    <x v="0"/>
    <n v="2701.4249999999997"/>
    <n v="180095"/>
    <n v="6303.3250000000007"/>
    <n v="19"/>
  </r>
  <r>
    <n v="402"/>
    <x v="2"/>
    <n v="139"/>
    <n v="1166"/>
    <x v="4"/>
    <n v="153970.29999999999"/>
    <x v="315"/>
    <d v="2018-02-22T00:00:00"/>
    <x v="4"/>
    <n v="2431.11"/>
    <n v="162074"/>
    <n v="5672.5900000000111"/>
    <n v="14"/>
  </r>
  <r>
    <n v="403"/>
    <x v="2"/>
    <n v="135"/>
    <n v="1032"/>
    <x v="10"/>
    <n v="132354"/>
    <x v="316"/>
    <d v="2018-06-22T00:00:00"/>
    <x v="1"/>
    <n v="2089.7999999999997"/>
    <n v="139320"/>
    <n v="4876.2000000000007"/>
    <n v="10"/>
  </r>
  <r>
    <n v="404"/>
    <x v="2"/>
    <n v="852"/>
    <n v="130"/>
    <x v="0"/>
    <n v="105222"/>
    <x v="317"/>
    <d v="2017-11-29T00:00:00"/>
    <x v="0"/>
    <n v="1661.3999999999999"/>
    <n v="110760"/>
    <n v="3876.6000000000004"/>
    <n v="27"/>
  </r>
  <r>
    <n v="405"/>
    <x v="0"/>
    <n v="717"/>
    <n v="38"/>
    <x v="2"/>
    <n v="25883.7"/>
    <x v="318"/>
    <d v="2016-10-10T00:00:00"/>
    <x v="6"/>
    <n v="408.69"/>
    <n v="27246"/>
    <n v="953.60999999999922"/>
    <n v="19"/>
  </r>
  <r>
    <n v="406"/>
    <x v="1"/>
    <n v="487"/>
    <n v="25"/>
    <x v="7"/>
    <n v="11566.25"/>
    <x v="319"/>
    <d v="2018-02-26T00:00:00"/>
    <x v="8"/>
    <n v="182.625"/>
    <n v="12175"/>
    <n v="426.125"/>
    <n v="22"/>
  </r>
  <r>
    <n v="407"/>
    <x v="2"/>
    <n v="296"/>
    <n v="955"/>
    <x v="3"/>
    <n v="268546"/>
    <x v="139"/>
    <d v="2017-08-13T00:00:00"/>
    <x v="3"/>
    <n v="4240.2"/>
    <n v="282680"/>
    <n v="9893.7999999999993"/>
    <n v="21"/>
  </r>
  <r>
    <n v="408"/>
    <x v="0"/>
    <n v="663"/>
    <n v="34"/>
    <x v="2"/>
    <n v="21414.9"/>
    <x v="320"/>
    <d v="2018-06-14T00:00:00"/>
    <x v="6"/>
    <n v="338.13"/>
    <n v="22542"/>
    <n v="788.96999999999855"/>
    <n v="25"/>
  </r>
  <r>
    <n v="409"/>
    <x v="0"/>
    <n v="466"/>
    <n v="50"/>
    <x v="6"/>
    <n v="22135"/>
    <x v="321"/>
    <d v="2016-12-18T00:00:00"/>
    <x v="8"/>
    <n v="349.5"/>
    <n v="23300"/>
    <n v="815.5"/>
    <n v="34"/>
  </r>
  <r>
    <n v="410"/>
    <x v="1"/>
    <n v="879"/>
    <n v="53"/>
    <x v="4"/>
    <n v="44257.65"/>
    <x v="322"/>
    <d v="2017-03-13T00:00:00"/>
    <x v="2"/>
    <n v="698.80499999999995"/>
    <n v="46587"/>
    <n v="1630.5449999999987"/>
    <n v="12"/>
  </r>
  <r>
    <n v="411"/>
    <x v="2"/>
    <n v="408"/>
    <n v="207"/>
    <x v="0"/>
    <n v="80233.2"/>
    <x v="323"/>
    <d v="2017-01-26T00:00:00"/>
    <x v="2"/>
    <n v="1266.8399999999999"/>
    <n v="84456"/>
    <n v="2955.9600000000028"/>
    <n v="25"/>
  </r>
  <r>
    <n v="412"/>
    <x v="2"/>
    <n v="186"/>
    <n v="1442"/>
    <x v="4"/>
    <n v="254801.4"/>
    <x v="324"/>
    <d v="2016-02-24T00:00:00"/>
    <x v="6"/>
    <n v="4023.18"/>
    <n v="268212"/>
    <n v="9387.4200000000055"/>
    <n v="17"/>
  </r>
  <r>
    <n v="413"/>
    <x v="1"/>
    <n v="289"/>
    <n v="220"/>
    <x v="2"/>
    <n v="60401"/>
    <x v="325"/>
    <d v="2017-10-20T00:00:00"/>
    <x v="0"/>
    <n v="953.69999999999993"/>
    <n v="63580"/>
    <n v="2225.3000000000002"/>
    <n v="32"/>
  </r>
  <r>
    <n v="414"/>
    <x v="2"/>
    <n v="737"/>
    <n v="175"/>
    <x v="0"/>
    <n v="122526.25"/>
    <x v="273"/>
    <d v="2017-02-11T00:00:00"/>
    <x v="4"/>
    <n v="1934.625"/>
    <n v="128975"/>
    <n v="4514.125"/>
    <n v="18"/>
  </r>
  <r>
    <n v="415"/>
    <x v="0"/>
    <n v="407"/>
    <n v="57"/>
    <x v="2"/>
    <n v="22039.05"/>
    <x v="296"/>
    <d v="2017-02-16T00:00:00"/>
    <x v="1"/>
    <n v="347.98500000000001"/>
    <n v="23199"/>
    <n v="811.96500000000071"/>
    <n v="25"/>
  </r>
  <r>
    <n v="416"/>
    <x v="1"/>
    <n v="644"/>
    <n v="1315"/>
    <x v="0"/>
    <n v="804517"/>
    <x v="326"/>
    <d v="2017-12-23T00:00:00"/>
    <x v="8"/>
    <n v="12702.9"/>
    <n v="846860"/>
    <n v="29640.1"/>
    <n v="31"/>
  </r>
  <r>
    <n v="417"/>
    <x v="2"/>
    <n v="980"/>
    <n v="1392"/>
    <x v="4"/>
    <n v="1295952"/>
    <x v="327"/>
    <d v="2017-04-07T00:00:00"/>
    <x v="8"/>
    <n v="20462.399999999998"/>
    <n v="1364160"/>
    <n v="47745.600000000006"/>
    <n v="27"/>
  </r>
  <r>
    <n v="418"/>
    <x v="1"/>
    <n v="936"/>
    <n v="838"/>
    <x v="0"/>
    <n v="745149.6"/>
    <x v="139"/>
    <d v="2017-08-02T00:00:00"/>
    <x v="2"/>
    <n v="11765.52"/>
    <n v="784368"/>
    <n v="27452.880000000023"/>
    <n v="10"/>
  </r>
  <r>
    <n v="419"/>
    <x v="2"/>
    <n v="472"/>
    <n v="661"/>
    <x v="1"/>
    <n v="296392.40000000002"/>
    <x v="112"/>
    <d v="2018-05-19T00:00:00"/>
    <x v="7"/>
    <n v="4679.88"/>
    <n v="311992"/>
    <n v="10919.719999999976"/>
    <n v="19"/>
  </r>
  <r>
    <n v="420"/>
    <x v="1"/>
    <n v="270"/>
    <n v="98"/>
    <x v="8"/>
    <n v="25137"/>
    <x v="328"/>
    <d v="2017-02-02T00:00:00"/>
    <x v="6"/>
    <n v="396.9"/>
    <n v="26460"/>
    <n v="926.1"/>
    <n v="23"/>
  </r>
  <r>
    <n v="421"/>
    <x v="2"/>
    <n v="75"/>
    <n v="106"/>
    <x v="0"/>
    <n v="7552.5"/>
    <x v="329"/>
    <d v="2017-04-01T00:00:00"/>
    <x v="8"/>
    <n v="119.25"/>
    <n v="7950"/>
    <n v="278.25"/>
    <n v="26"/>
  </r>
  <r>
    <n v="422"/>
    <x v="0"/>
    <n v="769"/>
    <n v="14"/>
    <x v="6"/>
    <n v="10227.700000000001"/>
    <x v="272"/>
    <d v="2017-06-09T00:00:00"/>
    <x v="2"/>
    <n v="161.48999999999998"/>
    <n v="10766"/>
    <n v="376.80999999999926"/>
    <n v="20"/>
  </r>
  <r>
    <n v="423"/>
    <x v="2"/>
    <n v="180"/>
    <n v="1234"/>
    <x v="4"/>
    <n v="211014"/>
    <x v="330"/>
    <d v="2017-02-12T00:00:00"/>
    <x v="2"/>
    <n v="3331.7999999999997"/>
    <n v="222120"/>
    <n v="7774.2000000000007"/>
    <n v="14"/>
  </r>
  <r>
    <n v="424"/>
    <x v="2"/>
    <n v="459"/>
    <n v="219"/>
    <x v="0"/>
    <n v="95494.95"/>
    <x v="233"/>
    <d v="2016-08-11T00:00:00"/>
    <x v="2"/>
    <n v="1507.8150000000001"/>
    <n v="100521"/>
    <n v="3518.2350000000029"/>
    <n v="12"/>
  </r>
  <r>
    <n v="425"/>
    <x v="2"/>
    <n v="361"/>
    <n v="1068"/>
    <x v="10"/>
    <n v="366270.6"/>
    <x v="6"/>
    <d v="2017-11-25T00:00:00"/>
    <x v="2"/>
    <n v="5783.2199999999993"/>
    <n v="385548"/>
    <n v="13494.180000000024"/>
    <n v="28"/>
  </r>
  <r>
    <n v="426"/>
    <x v="0"/>
    <n v="510"/>
    <n v="37"/>
    <x v="2"/>
    <n v="17926.5"/>
    <x v="331"/>
    <d v="2017-10-14T00:00:00"/>
    <x v="6"/>
    <n v="283.05"/>
    <n v="18870"/>
    <n v="660.45"/>
    <n v="18"/>
  </r>
  <r>
    <n v="427"/>
    <x v="2"/>
    <n v="75"/>
    <n v="927"/>
    <x v="5"/>
    <n v="66048.75"/>
    <x v="135"/>
    <d v="2017-05-20T00:00:00"/>
    <x v="0"/>
    <n v="1042.875"/>
    <n v="69525"/>
    <n v="2433.375"/>
    <n v="12"/>
  </r>
  <r>
    <n v="428"/>
    <x v="1"/>
    <n v="176"/>
    <n v="49"/>
    <x v="4"/>
    <n v="8192.7999999999993"/>
    <x v="332"/>
    <d v="2018-06-17T00:00:00"/>
    <x v="0"/>
    <n v="129.35999999999999"/>
    <n v="8624"/>
    <n v="301.84000000000071"/>
    <n v="18"/>
  </r>
  <r>
    <n v="429"/>
    <x v="2"/>
    <n v="437"/>
    <n v="887"/>
    <x v="3"/>
    <n v="368238.05"/>
    <x v="333"/>
    <d v="2016-03-26T00:00:00"/>
    <x v="0"/>
    <n v="5814.2849999999999"/>
    <n v="387619"/>
    <n v="13566.665000000012"/>
    <n v="29"/>
  </r>
  <r>
    <n v="430"/>
    <x v="2"/>
    <n v="776"/>
    <n v="938"/>
    <x v="3"/>
    <n v="691493.6"/>
    <x v="334"/>
    <d v="2018-01-19T00:00:00"/>
    <x v="8"/>
    <n v="10918.32"/>
    <n v="727888"/>
    <n v="25476.080000000024"/>
    <n v="33"/>
  </r>
  <r>
    <n v="431"/>
    <x v="1"/>
    <n v="129"/>
    <n v="290"/>
    <x v="9"/>
    <n v="35539.5"/>
    <x v="335"/>
    <d v="2016-08-05T00:00:00"/>
    <x v="0"/>
    <n v="561.15"/>
    <n v="37410"/>
    <n v="1309.3499999999999"/>
    <n v="12"/>
  </r>
  <r>
    <n v="432"/>
    <x v="1"/>
    <n v="446"/>
    <n v="101"/>
    <x v="8"/>
    <n v="42793.7"/>
    <x v="0"/>
    <d v="2016-06-18T00:00:00"/>
    <x v="0"/>
    <n v="675.68999999999994"/>
    <n v="45046"/>
    <n v="1576.6100000000029"/>
    <n v="20"/>
  </r>
  <r>
    <n v="433"/>
    <x v="2"/>
    <n v="148"/>
    <n v="861"/>
    <x v="5"/>
    <n v="121056.6"/>
    <x v="95"/>
    <d v="2018-07-01T00:00:00"/>
    <x v="2"/>
    <n v="1911.4199999999998"/>
    <n v="127428"/>
    <n v="4459.9799999999941"/>
    <n v="18"/>
  </r>
  <r>
    <n v="434"/>
    <x v="2"/>
    <n v="240"/>
    <n v="202"/>
    <x v="0"/>
    <n v="46056"/>
    <x v="336"/>
    <d v="2016-04-19T00:00:00"/>
    <x v="2"/>
    <n v="727.19999999999993"/>
    <n v="48480"/>
    <n v="1696.8000000000002"/>
    <n v="32"/>
  </r>
  <r>
    <n v="435"/>
    <x v="2"/>
    <n v="183"/>
    <n v="69"/>
    <x v="11"/>
    <n v="11995.65"/>
    <x v="337"/>
    <d v="2018-04-20T00:00:00"/>
    <x v="2"/>
    <n v="189.405"/>
    <n v="12627"/>
    <n v="441.94500000000039"/>
    <n v="13"/>
  </r>
  <r>
    <n v="436"/>
    <x v="1"/>
    <n v="631"/>
    <n v="22"/>
    <x v="7"/>
    <n v="13187.9"/>
    <x v="196"/>
    <d v="2018-01-28T00:00:00"/>
    <x v="5"/>
    <n v="208.23"/>
    <n v="13882"/>
    <n v="485.87000000000035"/>
    <n v="18"/>
  </r>
  <r>
    <n v="437"/>
    <x v="1"/>
    <n v="933"/>
    <n v="22"/>
    <x v="7"/>
    <n v="19499.7"/>
    <x v="338"/>
    <d v="2018-05-10T00:00:00"/>
    <x v="1"/>
    <n v="307.89"/>
    <n v="20526"/>
    <n v="718.40999999999929"/>
    <n v="31"/>
  </r>
  <r>
    <n v="438"/>
    <x v="0"/>
    <n v="762"/>
    <n v="14"/>
    <x v="6"/>
    <n v="10134.6"/>
    <x v="339"/>
    <d v="2017-06-18T00:00:00"/>
    <x v="0"/>
    <n v="160.01999999999998"/>
    <n v="10668"/>
    <n v="373.37999999999965"/>
    <n v="18"/>
  </r>
  <r>
    <n v="439"/>
    <x v="2"/>
    <n v="796"/>
    <n v="1058"/>
    <x v="5"/>
    <n v="800059.6"/>
    <x v="42"/>
    <d v="2017-11-07T00:00:00"/>
    <x v="2"/>
    <n v="12632.52"/>
    <n v="842168"/>
    <n v="29475.880000000023"/>
    <n v="16"/>
  </r>
  <r>
    <n v="440"/>
    <x v="1"/>
    <n v="113"/>
    <n v="47"/>
    <x v="4"/>
    <n v="5045.45"/>
    <x v="340"/>
    <d v="2017-11-04T00:00:00"/>
    <x v="6"/>
    <n v="79.664999999999992"/>
    <n v="5311"/>
    <n v="185.88500000000019"/>
    <n v="19"/>
  </r>
  <r>
    <n v="441"/>
    <x v="2"/>
    <n v="552"/>
    <n v="1036"/>
    <x v="5"/>
    <n v="543278.4"/>
    <x v="341"/>
    <d v="2018-04-02T00:00:00"/>
    <x v="2"/>
    <n v="8578.08"/>
    <n v="571872"/>
    <n v="20015.519999999975"/>
    <n v="32"/>
  </r>
  <r>
    <n v="442"/>
    <x v="1"/>
    <n v="297"/>
    <n v="273"/>
    <x v="9"/>
    <n v="77026.95"/>
    <x v="342"/>
    <d v="2017-03-22T00:00:00"/>
    <x v="2"/>
    <n v="1216.2149999999999"/>
    <n v="81081"/>
    <n v="2837.8350000000028"/>
    <n v="33"/>
  </r>
  <r>
    <n v="443"/>
    <x v="2"/>
    <n v="795"/>
    <n v="119"/>
    <x v="0"/>
    <n v="89874.75"/>
    <x v="343"/>
    <d v="2018-06-27T00:00:00"/>
    <x v="3"/>
    <n v="1419.075"/>
    <n v="94605"/>
    <n v="3311.1750000000002"/>
    <n v="16"/>
  </r>
  <r>
    <n v="444"/>
    <x v="0"/>
    <n v="425"/>
    <n v="60"/>
    <x v="2"/>
    <n v="24225"/>
    <x v="344"/>
    <d v="2018-06-12T00:00:00"/>
    <x v="3"/>
    <n v="382.5"/>
    <n v="25500"/>
    <n v="892.5"/>
    <n v="10"/>
  </r>
  <r>
    <n v="445"/>
    <x v="2"/>
    <n v="281"/>
    <n v="874"/>
    <x v="5"/>
    <n v="233314.3"/>
    <x v="14"/>
    <d v="2018-03-20T00:00:00"/>
    <x v="8"/>
    <n v="3683.91"/>
    <n v="245594"/>
    <n v="8595.7900000000118"/>
    <n v="17"/>
  </r>
  <r>
    <n v="446"/>
    <x v="2"/>
    <n v="715"/>
    <n v="613"/>
    <x v="1"/>
    <n v="416380.25"/>
    <x v="166"/>
    <d v="2017-08-01T00:00:00"/>
    <x v="0"/>
    <n v="6574.4250000000002"/>
    <n v="438295"/>
    <n v="15340.325000000001"/>
    <n v="32"/>
  </r>
  <r>
    <n v="447"/>
    <x v="2"/>
    <n v="381"/>
    <n v="48"/>
    <x v="0"/>
    <n v="17373.599999999999"/>
    <x v="343"/>
    <d v="2018-07-02T00:00:00"/>
    <x v="6"/>
    <n v="274.32"/>
    <n v="18288"/>
    <n v="640.08000000000152"/>
    <n v="21"/>
  </r>
  <r>
    <n v="448"/>
    <x v="2"/>
    <n v="669"/>
    <n v="921"/>
    <x v="5"/>
    <n v="585341.55000000005"/>
    <x v="212"/>
    <d v="2016-03-03T00:00:00"/>
    <x v="3"/>
    <n v="9242.2349999999988"/>
    <n v="616149"/>
    <n v="21565.214999999953"/>
    <n v="11"/>
  </r>
  <r>
    <n v="449"/>
    <x v="2"/>
    <n v="99"/>
    <n v="105"/>
    <x v="0"/>
    <n v="9875.25"/>
    <x v="315"/>
    <d v="2018-03-02T00:00:00"/>
    <x v="0"/>
    <n v="155.92499999999998"/>
    <n v="10395"/>
    <n v="363.82500000000005"/>
    <n v="22"/>
  </r>
  <r>
    <n v="450"/>
    <x v="0"/>
    <n v="916"/>
    <n v="30"/>
    <x v="2"/>
    <n v="26106"/>
    <x v="279"/>
    <d v="2016-03-03T00:00:00"/>
    <x v="4"/>
    <n v="412.2"/>
    <n v="27480"/>
    <n v="961.8"/>
    <n v="26"/>
  </r>
  <r>
    <n v="451"/>
    <x v="1"/>
    <n v="760"/>
    <n v="127"/>
    <x v="2"/>
    <n v="91694"/>
    <x v="9"/>
    <d v="2017-10-17T00:00:00"/>
    <x v="0"/>
    <n v="1447.8"/>
    <n v="96520"/>
    <n v="3378.2"/>
    <n v="24"/>
  </r>
  <r>
    <n v="452"/>
    <x v="2"/>
    <n v="943"/>
    <n v="111"/>
    <x v="0"/>
    <n v="99439.35"/>
    <x v="345"/>
    <d v="2017-07-19T00:00:00"/>
    <x v="2"/>
    <n v="1570.095"/>
    <n v="104673"/>
    <n v="3663.5549999999939"/>
    <n v="31"/>
  </r>
  <r>
    <n v="453"/>
    <x v="2"/>
    <n v="116"/>
    <n v="688"/>
    <x v="1"/>
    <n v="75817.600000000006"/>
    <x v="346"/>
    <d v="2017-01-03T00:00:00"/>
    <x v="5"/>
    <n v="1197.1199999999999"/>
    <n v="79808"/>
    <n v="2793.2799999999943"/>
    <n v="27"/>
  </r>
  <r>
    <n v="454"/>
    <x v="1"/>
    <n v="717"/>
    <n v="224"/>
    <x v="2"/>
    <n v="152577.60000000001"/>
    <x v="347"/>
    <d v="2017-08-11T00:00:00"/>
    <x v="7"/>
    <n v="2409.12"/>
    <n v="160608"/>
    <n v="5621.2799999999943"/>
    <n v="15"/>
  </r>
  <r>
    <n v="455"/>
    <x v="2"/>
    <n v="402"/>
    <n v="537"/>
    <x v="1"/>
    <n v="205080.3"/>
    <x v="348"/>
    <d v="2016-07-14T00:00:00"/>
    <x v="0"/>
    <n v="3238.1099999999997"/>
    <n v="215874"/>
    <n v="7555.590000000012"/>
    <n v="19"/>
  </r>
  <r>
    <n v="456"/>
    <x v="1"/>
    <n v="297"/>
    <n v="147"/>
    <x v="11"/>
    <n v="41476.050000000003"/>
    <x v="182"/>
    <d v="2018-02-24T00:00:00"/>
    <x v="2"/>
    <n v="654.88499999999999"/>
    <n v="43659"/>
    <n v="1528.0649999999971"/>
    <n v="31"/>
  </r>
  <r>
    <n v="457"/>
    <x v="2"/>
    <n v="649"/>
    <n v="1063"/>
    <x v="5"/>
    <n v="655392.65"/>
    <x v="349"/>
    <d v="2018-06-15T00:00:00"/>
    <x v="2"/>
    <n v="10348.305"/>
    <n v="689887"/>
    <n v="24146.044999999976"/>
    <n v="14"/>
  </r>
  <r>
    <n v="458"/>
    <x v="1"/>
    <n v="761"/>
    <n v="1366"/>
    <x v="0"/>
    <n v="987549.7"/>
    <x v="350"/>
    <d v="2016-10-04T00:00:00"/>
    <x v="2"/>
    <n v="15592.89"/>
    <n v="1039526"/>
    <n v="36383.410000000047"/>
    <n v="10"/>
  </r>
  <r>
    <n v="459"/>
    <x v="0"/>
    <n v="702"/>
    <n v="60"/>
    <x v="6"/>
    <n v="40014"/>
    <x v="254"/>
    <d v="2018-03-08T00:00:00"/>
    <x v="0"/>
    <n v="631.79999999999995"/>
    <n v="42120"/>
    <n v="1474.2"/>
    <n v="33"/>
  </r>
  <r>
    <n v="460"/>
    <x v="2"/>
    <n v="664"/>
    <n v="1006"/>
    <x v="5"/>
    <n v="634584.80000000005"/>
    <x v="351"/>
    <d v="2017-05-22T00:00:00"/>
    <x v="0"/>
    <n v="10019.76"/>
    <n v="667984"/>
    <n v="23379.439999999951"/>
    <n v="17"/>
  </r>
  <r>
    <n v="461"/>
    <x v="1"/>
    <n v="543"/>
    <n v="876"/>
    <x v="0"/>
    <n v="451884.6"/>
    <x v="352"/>
    <d v="2016-12-31T00:00:00"/>
    <x v="0"/>
    <n v="7135.0199999999995"/>
    <n v="475668"/>
    <n v="16648.380000000023"/>
    <n v="34"/>
  </r>
  <r>
    <n v="462"/>
    <x v="1"/>
    <n v="867"/>
    <n v="47"/>
    <x v="4"/>
    <n v="38711.550000000003"/>
    <x v="353"/>
    <d v="2018-05-04T00:00:00"/>
    <x v="3"/>
    <n v="611.23500000000001"/>
    <n v="40749"/>
    <n v="1426.214999999997"/>
    <n v="34"/>
  </r>
  <r>
    <n v="463"/>
    <x v="2"/>
    <n v="508"/>
    <n v="223"/>
    <x v="0"/>
    <n v="107619.8"/>
    <x v="354"/>
    <d v="2017-10-13T00:00:00"/>
    <x v="4"/>
    <n v="1699.26"/>
    <n v="113284"/>
    <n v="3964.9399999999969"/>
    <n v="22"/>
  </r>
  <r>
    <n v="464"/>
    <x v="2"/>
    <n v="365"/>
    <n v="73"/>
    <x v="11"/>
    <n v="25312.75"/>
    <x v="355"/>
    <d v="2016-12-25T00:00:00"/>
    <x v="8"/>
    <n v="399.67500000000001"/>
    <n v="26645"/>
    <n v="932.57500000000005"/>
    <n v="20"/>
  </r>
  <r>
    <n v="465"/>
    <x v="1"/>
    <n v="175"/>
    <n v="111"/>
    <x v="8"/>
    <n v="18453.75"/>
    <x v="2"/>
    <d v="2016-12-10T00:00:00"/>
    <x v="8"/>
    <n v="291.375"/>
    <n v="19425"/>
    <n v="679.875"/>
    <n v="23"/>
  </r>
  <r>
    <n v="466"/>
    <x v="2"/>
    <n v="251"/>
    <n v="652"/>
    <x v="1"/>
    <n v="155469.4"/>
    <x v="67"/>
    <d v="2018-06-12T00:00:00"/>
    <x v="5"/>
    <n v="2454.7799999999997"/>
    <n v="163652"/>
    <n v="5727.8200000000061"/>
    <n v="14"/>
  </r>
  <r>
    <n v="467"/>
    <x v="2"/>
    <n v="613"/>
    <n v="1053"/>
    <x v="5"/>
    <n v="613214.55000000005"/>
    <x v="356"/>
    <d v="2017-08-07T00:00:00"/>
    <x v="8"/>
    <n v="9682.3349999999991"/>
    <n v="645489"/>
    <n v="22592.114999999954"/>
    <n v="35"/>
  </r>
  <r>
    <n v="468"/>
    <x v="0"/>
    <n v="107"/>
    <n v="63"/>
    <x v="2"/>
    <n v="6403.95"/>
    <x v="357"/>
    <d v="2017-12-28T00:00:00"/>
    <x v="5"/>
    <n v="101.11499999999999"/>
    <n v="6741"/>
    <n v="235.93500000000017"/>
    <n v="17"/>
  </r>
  <r>
    <n v="469"/>
    <x v="2"/>
    <n v="544"/>
    <n v="123"/>
    <x v="0"/>
    <n v="63566.400000000001"/>
    <x v="358"/>
    <d v="2017-09-12T00:00:00"/>
    <x v="6"/>
    <n v="1003.68"/>
    <n v="66912"/>
    <n v="2341.9199999999987"/>
    <n v="14"/>
  </r>
  <r>
    <n v="470"/>
    <x v="2"/>
    <n v="896"/>
    <n v="929"/>
    <x v="5"/>
    <n v="790764.8"/>
    <x v="121"/>
    <d v="2016-06-10T00:00:00"/>
    <x v="0"/>
    <n v="12485.76"/>
    <n v="832384"/>
    <n v="29133.439999999951"/>
    <n v="11"/>
  </r>
  <r>
    <n v="471"/>
    <x v="2"/>
    <n v="825"/>
    <n v="1252"/>
    <x v="4"/>
    <n v="981255"/>
    <x v="359"/>
    <d v="2017-05-29T00:00:00"/>
    <x v="0"/>
    <n v="15493.5"/>
    <n v="1032900"/>
    <n v="36151.5"/>
    <n v="19"/>
  </r>
  <r>
    <n v="472"/>
    <x v="1"/>
    <n v="834"/>
    <n v="273"/>
    <x v="2"/>
    <n v="216297.9"/>
    <x v="360"/>
    <d v="2017-07-07T00:00:00"/>
    <x v="8"/>
    <n v="3415.23"/>
    <n v="227682"/>
    <n v="7968.8700000000063"/>
    <n v="13"/>
  </r>
  <r>
    <n v="473"/>
    <x v="2"/>
    <n v="360"/>
    <n v="75"/>
    <x v="11"/>
    <n v="25650"/>
    <x v="361"/>
    <d v="2018-06-27T00:00:00"/>
    <x v="0"/>
    <n v="405"/>
    <n v="27000"/>
    <n v="945"/>
    <n v="19"/>
  </r>
  <r>
    <n v="474"/>
    <x v="2"/>
    <n v="484"/>
    <n v="217"/>
    <x v="4"/>
    <n v="99776.6"/>
    <x v="362"/>
    <d v="2017-02-08T00:00:00"/>
    <x v="8"/>
    <n v="1575.4199999999998"/>
    <n v="105028"/>
    <n v="3675.9799999999941"/>
    <n v="30"/>
  </r>
  <r>
    <n v="475"/>
    <x v="1"/>
    <n v="339"/>
    <n v="24"/>
    <x v="7"/>
    <n v="7729.2"/>
    <x v="363"/>
    <d v="2018-05-29T00:00:00"/>
    <x v="6"/>
    <n v="122.03999999999999"/>
    <n v="8136"/>
    <n v="284.76000000000022"/>
    <n v="25"/>
  </r>
  <r>
    <n v="476"/>
    <x v="1"/>
    <n v="306"/>
    <n v="44"/>
    <x v="4"/>
    <n v="12790.8"/>
    <x v="364"/>
    <d v="2017-08-04T00:00:00"/>
    <x v="4"/>
    <n v="201.95999999999998"/>
    <n v="13464"/>
    <n v="471.24000000000075"/>
    <n v="23"/>
  </r>
  <r>
    <n v="477"/>
    <x v="2"/>
    <n v="694"/>
    <n v="631"/>
    <x v="1"/>
    <n v="416018.3"/>
    <x v="258"/>
    <d v="2017-02-18T00:00:00"/>
    <x v="6"/>
    <n v="6568.71"/>
    <n v="437914"/>
    <n v="15326.990000000013"/>
    <n v="18"/>
  </r>
  <r>
    <n v="478"/>
    <x v="0"/>
    <n v="867"/>
    <n v="16"/>
    <x v="6"/>
    <n v="13178.4"/>
    <x v="365"/>
    <d v="2016-12-21T00:00:00"/>
    <x v="0"/>
    <n v="208.07999999999998"/>
    <n v="13872"/>
    <n v="485.52000000000038"/>
    <n v="17"/>
  </r>
  <r>
    <n v="479"/>
    <x v="0"/>
    <n v="765"/>
    <n v="15"/>
    <x v="6"/>
    <n v="10901.25"/>
    <x v="99"/>
    <d v="2016-08-22T00:00:00"/>
    <x v="4"/>
    <n v="172.125"/>
    <n v="11475"/>
    <n v="401.625"/>
    <n v="31"/>
  </r>
  <r>
    <n v="480"/>
    <x v="2"/>
    <n v="320"/>
    <n v="631"/>
    <x v="1"/>
    <n v="191824"/>
    <x v="360"/>
    <d v="2017-07-15T00:00:00"/>
    <x v="0"/>
    <n v="3028.7999999999997"/>
    <n v="201920"/>
    <n v="7067.2000000000007"/>
    <n v="21"/>
  </r>
  <r>
    <n v="481"/>
    <x v="2"/>
    <n v="160"/>
    <n v="125"/>
    <x v="0"/>
    <n v="19000"/>
    <x v="184"/>
    <d v="2017-12-01T00:00:00"/>
    <x v="1"/>
    <n v="300"/>
    <n v="20000"/>
    <n v="700"/>
    <n v="16"/>
  </r>
  <r>
    <n v="482"/>
    <x v="1"/>
    <n v="560"/>
    <n v="808"/>
    <x v="0"/>
    <n v="429856"/>
    <x v="34"/>
    <d v="2016-04-25T00:00:00"/>
    <x v="4"/>
    <n v="6787.2"/>
    <n v="452480"/>
    <n v="15836.8"/>
    <n v="10"/>
  </r>
  <r>
    <n v="483"/>
    <x v="2"/>
    <n v="123"/>
    <n v="746"/>
    <x v="1"/>
    <n v="87170.1"/>
    <x v="366"/>
    <d v="2018-01-20T00:00:00"/>
    <x v="1"/>
    <n v="1376.37"/>
    <n v="91758"/>
    <n v="3211.5299999999943"/>
    <n v="30"/>
  </r>
  <r>
    <n v="484"/>
    <x v="0"/>
    <n v="665"/>
    <n v="30"/>
    <x v="2"/>
    <n v="18952.5"/>
    <x v="61"/>
    <d v="2017-01-18T00:00:00"/>
    <x v="6"/>
    <n v="299.25"/>
    <n v="19950"/>
    <n v="698.25"/>
    <n v="29"/>
  </r>
  <r>
    <n v="485"/>
    <x v="2"/>
    <n v="157"/>
    <n v="762"/>
    <x v="1"/>
    <n v="113652.3"/>
    <x v="367"/>
    <d v="2016-07-26T00:00:00"/>
    <x v="3"/>
    <n v="1794.51"/>
    <n v="119634"/>
    <n v="4187.1899999999969"/>
    <n v="13"/>
  </r>
  <r>
    <n v="486"/>
    <x v="2"/>
    <n v="688"/>
    <n v="192"/>
    <x v="4"/>
    <n v="125491.2"/>
    <x v="150"/>
    <d v="2016-07-12T00:00:00"/>
    <x v="2"/>
    <n v="1981.4399999999998"/>
    <n v="132096"/>
    <n v="4623.3600000000033"/>
    <n v="11"/>
  </r>
  <r>
    <n v="487"/>
    <x v="1"/>
    <n v="287"/>
    <n v="157"/>
    <x v="11"/>
    <n v="42806.05"/>
    <x v="368"/>
    <d v="2016-09-25T00:00:00"/>
    <x v="8"/>
    <n v="675.88499999999999"/>
    <n v="45059"/>
    <n v="1577.0649999999971"/>
    <n v="17"/>
  </r>
  <r>
    <n v="488"/>
    <x v="1"/>
    <n v="872"/>
    <n v="830"/>
    <x v="0"/>
    <n v="687572"/>
    <x v="11"/>
    <d v="2017-01-09T00:00:00"/>
    <x v="2"/>
    <n v="10856.4"/>
    <n v="723760"/>
    <n v="25331.599999999999"/>
    <n v="19"/>
  </r>
  <r>
    <n v="489"/>
    <x v="2"/>
    <n v="100"/>
    <n v="856"/>
    <x v="5"/>
    <n v="81320"/>
    <x v="369"/>
    <d v="2016-08-22T00:00:00"/>
    <x v="5"/>
    <n v="1284"/>
    <n v="85600"/>
    <n v="2996"/>
    <n v="19"/>
  </r>
  <r>
    <n v="490"/>
    <x v="0"/>
    <n v="78"/>
    <n v="55"/>
    <x v="2"/>
    <n v="4075.5"/>
    <x v="370"/>
    <d v="2018-06-02T00:00:00"/>
    <x v="0"/>
    <n v="64.349999999999994"/>
    <n v="4290"/>
    <n v="150.15"/>
    <n v="34"/>
  </r>
  <r>
    <n v="491"/>
    <x v="1"/>
    <n v="402"/>
    <n v="22"/>
    <x v="7"/>
    <n v="8401.7999999999993"/>
    <x v="371"/>
    <d v="2016-05-04T00:00:00"/>
    <x v="2"/>
    <n v="132.66"/>
    <n v="8844"/>
    <n v="309.54000000000076"/>
    <n v="12"/>
  </r>
  <r>
    <n v="492"/>
    <x v="1"/>
    <n v="709"/>
    <n v="26"/>
    <x v="7"/>
    <n v="17512.3"/>
    <x v="372"/>
    <d v="2017-04-28T00:00:00"/>
    <x v="0"/>
    <n v="276.51"/>
    <n v="18434"/>
    <n v="645.19000000000074"/>
    <n v="22"/>
  </r>
  <r>
    <n v="493"/>
    <x v="2"/>
    <n v="571"/>
    <n v="750"/>
    <x v="1"/>
    <n v="406837.5"/>
    <x v="373"/>
    <d v="2018-04-06T00:00:00"/>
    <x v="0"/>
    <n v="6423.75"/>
    <n v="428250"/>
    <n v="14988.75"/>
    <n v="16"/>
  </r>
  <r>
    <n v="494"/>
    <x v="2"/>
    <n v="970"/>
    <n v="991"/>
    <x v="5"/>
    <n v="913206.5"/>
    <x v="374"/>
    <d v="2018-07-15T00:00:00"/>
    <x v="0"/>
    <n v="14419.05"/>
    <n v="961270"/>
    <n v="33644.449999999997"/>
    <n v="29"/>
  </r>
  <r>
    <n v="495"/>
    <x v="2"/>
    <n v="323"/>
    <n v="211"/>
    <x v="0"/>
    <n v="64745.35"/>
    <x v="375"/>
    <d v="2018-05-02T00:00:00"/>
    <x v="7"/>
    <n v="1022.295"/>
    <n v="68153"/>
    <n v="2385.3550000000014"/>
    <n v="20"/>
  </r>
  <r>
    <n v="496"/>
    <x v="2"/>
    <n v="827"/>
    <n v="882"/>
    <x v="5"/>
    <n v="692943.3"/>
    <x v="267"/>
    <d v="2016-09-22T00:00:00"/>
    <x v="3"/>
    <n v="10941.21"/>
    <n v="729414"/>
    <n v="25529.489999999954"/>
    <n v="23"/>
  </r>
  <r>
    <n v="497"/>
    <x v="0"/>
    <n v="719"/>
    <n v="15"/>
    <x v="6"/>
    <n v="10245.75"/>
    <x v="376"/>
    <d v="2016-07-22T00:00:00"/>
    <x v="6"/>
    <n v="161.77500000000001"/>
    <n v="10785"/>
    <n v="377.47500000000002"/>
    <n v="22"/>
  </r>
  <r>
    <n v="498"/>
    <x v="2"/>
    <n v="964"/>
    <n v="977"/>
    <x v="5"/>
    <n v="894736.6"/>
    <x v="112"/>
    <d v="2018-05-28T00:00:00"/>
    <x v="7"/>
    <n v="14127.42"/>
    <n v="941828"/>
    <n v="32963.980000000025"/>
    <n v="28"/>
  </r>
  <r>
    <n v="499"/>
    <x v="0"/>
    <n v="486"/>
    <n v="31"/>
    <x v="2"/>
    <n v="14312.7"/>
    <x v="377"/>
    <d v="2017-04-28T00:00:00"/>
    <x v="3"/>
    <n v="225.98999999999998"/>
    <n v="15066"/>
    <n v="527.30999999999926"/>
    <n v="11"/>
  </r>
  <r>
    <n v="500"/>
    <x v="1"/>
    <n v="512"/>
    <n v="254"/>
    <x v="2"/>
    <n v="123545.60000000001"/>
    <x v="312"/>
    <d v="2017-06-15T00:00:00"/>
    <x v="6"/>
    <n v="1950.72"/>
    <n v="130048"/>
    <n v="4551.6799999999939"/>
    <n v="33"/>
  </r>
  <r>
    <n v="501"/>
    <x v="2"/>
    <n v="211"/>
    <n v="647"/>
    <x v="1"/>
    <n v="129691.15"/>
    <x v="378"/>
    <d v="2018-05-07T00:00:00"/>
    <x v="4"/>
    <n v="2047.7549999999999"/>
    <n v="136517"/>
    <n v="4778.0950000000057"/>
    <n v="21"/>
  </r>
  <r>
    <n v="502"/>
    <x v="0"/>
    <n v="132"/>
    <n v="56"/>
    <x v="2"/>
    <n v="7022.4"/>
    <x v="379"/>
    <d v="2016-03-22T00:00:00"/>
    <x v="3"/>
    <n v="110.88"/>
    <n v="7392"/>
    <n v="258.72000000000037"/>
    <n v="34"/>
  </r>
  <r>
    <n v="503"/>
    <x v="0"/>
    <n v="953"/>
    <n v="16"/>
    <x v="6"/>
    <n v="14485.6"/>
    <x v="380"/>
    <d v="2018-07-13T00:00:00"/>
    <x v="0"/>
    <n v="228.72"/>
    <n v="15248"/>
    <n v="533.67999999999961"/>
    <n v="15"/>
  </r>
  <r>
    <n v="504"/>
    <x v="2"/>
    <n v="238"/>
    <n v="741"/>
    <x v="1"/>
    <n v="167540.1"/>
    <x v="233"/>
    <d v="2016-08-13T00:00:00"/>
    <x v="5"/>
    <n v="2645.37"/>
    <n v="176358"/>
    <n v="6172.5299999999943"/>
    <n v="14"/>
  </r>
  <r>
    <n v="505"/>
    <x v="2"/>
    <n v="855"/>
    <n v="710"/>
    <x v="1"/>
    <n v="576697.5"/>
    <x v="381"/>
    <d v="2016-08-02T00:00:00"/>
    <x v="6"/>
    <n v="9105.75"/>
    <n v="607050"/>
    <n v="21246.75"/>
    <n v="30"/>
  </r>
  <r>
    <n v="506"/>
    <x v="0"/>
    <n v="442"/>
    <n v="16"/>
    <x v="6"/>
    <n v="6718.4"/>
    <x v="382"/>
    <d v="2016-10-05T00:00:00"/>
    <x v="8"/>
    <n v="106.08"/>
    <n v="7072"/>
    <n v="247.52000000000038"/>
    <n v="34"/>
  </r>
  <r>
    <n v="507"/>
    <x v="2"/>
    <n v="872"/>
    <n v="65"/>
    <x v="11"/>
    <n v="53846"/>
    <x v="383"/>
    <d v="2016-08-03T00:00:00"/>
    <x v="0"/>
    <n v="850.19999999999993"/>
    <n v="56680"/>
    <n v="1983.8000000000002"/>
    <n v="23"/>
  </r>
  <r>
    <n v="508"/>
    <x v="2"/>
    <n v="684"/>
    <n v="966"/>
    <x v="5"/>
    <n v="627706.80000000005"/>
    <x v="165"/>
    <d v="2016-06-18T00:00:00"/>
    <x v="0"/>
    <n v="9911.16"/>
    <n v="660744"/>
    <n v="23126.039999999954"/>
    <n v="27"/>
  </r>
  <r>
    <n v="509"/>
    <x v="2"/>
    <n v="174"/>
    <n v="133"/>
    <x v="0"/>
    <n v="21984.9"/>
    <x v="384"/>
    <d v="2017-11-05T00:00:00"/>
    <x v="3"/>
    <n v="347.13"/>
    <n v="23142"/>
    <n v="809.96999999999855"/>
    <n v="24"/>
  </r>
  <r>
    <n v="510"/>
    <x v="2"/>
    <n v="604"/>
    <n v="1452"/>
    <x v="4"/>
    <n v="833157.6"/>
    <x v="110"/>
    <d v="2016-05-21T00:00:00"/>
    <x v="7"/>
    <n v="13155.119999999999"/>
    <n v="877008"/>
    <n v="30695.280000000024"/>
    <n v="15"/>
  </r>
  <r>
    <n v="511"/>
    <x v="2"/>
    <n v="477"/>
    <n v="1044"/>
    <x v="10"/>
    <n v="473088.6"/>
    <x v="385"/>
    <d v="2017-06-02T00:00:00"/>
    <x v="0"/>
    <n v="7469.82"/>
    <n v="497988"/>
    <n v="17429.580000000024"/>
    <n v="22"/>
  </r>
  <r>
    <n v="512"/>
    <x v="2"/>
    <n v="722"/>
    <n v="105"/>
    <x v="0"/>
    <n v="72019.5"/>
    <x v="386"/>
    <d v="2016-11-06T00:00:00"/>
    <x v="6"/>
    <n v="1137.1499999999999"/>
    <n v="75810"/>
    <n v="2653.3500000000004"/>
    <n v="11"/>
  </r>
  <r>
    <n v="513"/>
    <x v="2"/>
    <n v="749"/>
    <n v="200"/>
    <x v="0"/>
    <n v="142310"/>
    <x v="298"/>
    <d v="2016-05-21T00:00:00"/>
    <x v="0"/>
    <n v="2247"/>
    <n v="149800"/>
    <n v="5243"/>
    <n v="22"/>
  </r>
  <r>
    <n v="514"/>
    <x v="0"/>
    <n v="283"/>
    <n v="16"/>
    <x v="6"/>
    <n v="4301.6000000000004"/>
    <x v="387"/>
    <d v="2016-12-24T00:00:00"/>
    <x v="3"/>
    <n v="67.92"/>
    <n v="4528"/>
    <n v="158.47999999999962"/>
    <n v="12"/>
  </r>
  <r>
    <n v="515"/>
    <x v="2"/>
    <n v="649"/>
    <n v="994"/>
    <x v="5"/>
    <n v="612850.69999999995"/>
    <x v="388"/>
    <d v="2018-07-24T00:00:00"/>
    <x v="8"/>
    <n v="9676.59"/>
    <n v="645106"/>
    <n v="22578.710000000046"/>
    <n v="32"/>
  </r>
  <r>
    <n v="516"/>
    <x v="1"/>
    <n v="442"/>
    <n v="129"/>
    <x v="11"/>
    <n v="54167.1"/>
    <x v="31"/>
    <d v="2017-04-12T00:00:00"/>
    <x v="2"/>
    <n v="855.27"/>
    <n v="57018"/>
    <n v="1995.6300000000015"/>
    <n v="22"/>
  </r>
  <r>
    <n v="517"/>
    <x v="1"/>
    <n v="519"/>
    <n v="1034"/>
    <x v="0"/>
    <n v="509813.7"/>
    <x v="69"/>
    <d v="2016-09-17T00:00:00"/>
    <x v="0"/>
    <n v="8049.69"/>
    <n v="536646"/>
    <n v="18782.60999999999"/>
    <n v="34"/>
  </r>
  <r>
    <n v="518"/>
    <x v="2"/>
    <n v="680"/>
    <n v="611"/>
    <x v="1"/>
    <n v="394706"/>
    <x v="369"/>
    <d v="2016-09-01T00:00:00"/>
    <x v="2"/>
    <n v="6232.2"/>
    <n v="415480"/>
    <n v="14541.8"/>
    <n v="29"/>
  </r>
  <r>
    <n v="519"/>
    <x v="1"/>
    <n v="957"/>
    <n v="127"/>
    <x v="11"/>
    <n v="115462.05"/>
    <x v="31"/>
    <d v="2017-04-23T00:00:00"/>
    <x v="6"/>
    <n v="1823.085"/>
    <n v="121539"/>
    <n v="4253.8649999999971"/>
    <n v="33"/>
  </r>
  <r>
    <n v="520"/>
    <x v="2"/>
    <n v="859"/>
    <n v="74"/>
    <x v="11"/>
    <n v="60387.7"/>
    <x v="389"/>
    <d v="2018-05-05T00:00:00"/>
    <x v="7"/>
    <n v="953.49"/>
    <n v="63566"/>
    <n v="2224.8100000000031"/>
    <n v="13"/>
  </r>
  <r>
    <n v="521"/>
    <x v="1"/>
    <n v="230"/>
    <n v="1568"/>
    <x v="0"/>
    <n v="342608"/>
    <x v="302"/>
    <d v="2016-02-05T00:00:00"/>
    <x v="0"/>
    <n v="5409.5999999999995"/>
    <n v="360640"/>
    <n v="12622.400000000001"/>
    <n v="25"/>
  </r>
  <r>
    <n v="522"/>
    <x v="2"/>
    <n v="512"/>
    <n v="77"/>
    <x v="11"/>
    <n v="37452.800000000003"/>
    <x v="390"/>
    <d v="2016-07-24T00:00:00"/>
    <x v="5"/>
    <n v="591.36"/>
    <n v="39424"/>
    <n v="1379.839999999997"/>
    <n v="27"/>
  </r>
  <r>
    <n v="523"/>
    <x v="1"/>
    <n v="451"/>
    <n v="1021"/>
    <x v="0"/>
    <n v="437447.45"/>
    <x v="187"/>
    <d v="2017-09-19T00:00:00"/>
    <x v="0"/>
    <n v="6907.0649999999996"/>
    <n v="460471"/>
    <n v="16116.48499999999"/>
    <n v="29"/>
  </r>
  <r>
    <n v="524"/>
    <x v="2"/>
    <n v="424"/>
    <n v="212"/>
    <x v="0"/>
    <n v="85393.600000000006"/>
    <x v="209"/>
    <d v="2017-09-08T00:00:00"/>
    <x v="6"/>
    <n v="1348.32"/>
    <n v="89888"/>
    <n v="3146.0799999999945"/>
    <n v="22"/>
  </r>
  <r>
    <n v="525"/>
    <x v="2"/>
    <n v="931"/>
    <n v="693"/>
    <x v="1"/>
    <n v="612923.85"/>
    <x v="391"/>
    <d v="2017-07-27T00:00:00"/>
    <x v="3"/>
    <n v="9677.744999999999"/>
    <n v="645183"/>
    <n v="22581.405000000024"/>
    <n v="13"/>
  </r>
  <r>
    <n v="526"/>
    <x v="1"/>
    <n v="119"/>
    <n v="285"/>
    <x v="9"/>
    <n v="32219.25"/>
    <x v="392"/>
    <d v="2017-06-05T00:00:00"/>
    <x v="8"/>
    <n v="508.72499999999997"/>
    <n v="33915"/>
    <n v="1187.0250000000001"/>
    <n v="34"/>
  </r>
  <r>
    <n v="527"/>
    <x v="2"/>
    <n v="217"/>
    <n v="882"/>
    <x v="10"/>
    <n v="181824.3"/>
    <x v="393"/>
    <d v="2016-08-09T00:00:00"/>
    <x v="0"/>
    <n v="2870.91"/>
    <n v="191394"/>
    <n v="6698.7900000000118"/>
    <n v="13"/>
  </r>
  <r>
    <n v="528"/>
    <x v="0"/>
    <n v="525"/>
    <n v="55"/>
    <x v="6"/>
    <n v="27431.25"/>
    <x v="394"/>
    <d v="2018-03-20T00:00:00"/>
    <x v="8"/>
    <n v="433.125"/>
    <n v="28875"/>
    <n v="1010.625"/>
    <n v="31"/>
  </r>
  <r>
    <n v="529"/>
    <x v="2"/>
    <n v="294"/>
    <n v="192"/>
    <x v="4"/>
    <n v="53625.599999999999"/>
    <x v="395"/>
    <d v="2017-05-07T00:00:00"/>
    <x v="3"/>
    <n v="846.71999999999991"/>
    <n v="56448"/>
    <n v="1975.6800000000017"/>
    <n v="24"/>
  </r>
  <r>
    <n v="530"/>
    <x v="2"/>
    <n v="318"/>
    <n v="1000"/>
    <x v="5"/>
    <n v="302100"/>
    <x v="396"/>
    <d v="2017-04-22T00:00:00"/>
    <x v="8"/>
    <n v="4770"/>
    <n v="318000"/>
    <n v="11130"/>
    <n v="15"/>
  </r>
  <r>
    <n v="531"/>
    <x v="0"/>
    <n v="114"/>
    <n v="52"/>
    <x v="2"/>
    <n v="5631.6"/>
    <x v="397"/>
    <d v="2018-04-26T00:00:00"/>
    <x v="6"/>
    <n v="88.92"/>
    <n v="5928"/>
    <n v="207.47999999999962"/>
    <n v="25"/>
  </r>
  <r>
    <n v="532"/>
    <x v="1"/>
    <n v="584"/>
    <n v="108"/>
    <x v="8"/>
    <n v="59918.400000000001"/>
    <x v="398"/>
    <d v="2017-02-09T00:00:00"/>
    <x v="2"/>
    <n v="946.07999999999993"/>
    <n v="63072"/>
    <n v="2207.5199999999986"/>
    <n v="20"/>
  </r>
  <r>
    <n v="533"/>
    <x v="1"/>
    <n v="716"/>
    <n v="1459"/>
    <x v="0"/>
    <n v="992411.8"/>
    <x v="399"/>
    <d v="2017-10-05T00:00:00"/>
    <x v="3"/>
    <n v="15669.66"/>
    <n v="1044644"/>
    <n v="36562.53999999995"/>
    <n v="23"/>
  </r>
  <r>
    <n v="534"/>
    <x v="2"/>
    <n v="70"/>
    <n v="197"/>
    <x v="4"/>
    <n v="13100.5"/>
    <x v="400"/>
    <d v="2017-01-28T00:00:00"/>
    <x v="5"/>
    <n v="206.85"/>
    <n v="13790"/>
    <n v="482.65"/>
    <n v="30"/>
  </r>
  <r>
    <n v="535"/>
    <x v="1"/>
    <n v="878"/>
    <n v="24"/>
    <x v="7"/>
    <n v="20018.400000000001"/>
    <x v="401"/>
    <d v="2016-02-09T00:00:00"/>
    <x v="2"/>
    <n v="316.08"/>
    <n v="21072"/>
    <n v="737.51999999999862"/>
    <n v="15"/>
  </r>
  <r>
    <n v="536"/>
    <x v="1"/>
    <n v="575"/>
    <n v="44"/>
    <x v="4"/>
    <n v="24035"/>
    <x v="402"/>
    <d v="2018-02-19T00:00:00"/>
    <x v="5"/>
    <n v="379.5"/>
    <n v="25300"/>
    <n v="885.5"/>
    <n v="24"/>
  </r>
  <r>
    <n v="537"/>
    <x v="1"/>
    <n v="319"/>
    <n v="242"/>
    <x v="2"/>
    <n v="73338.100000000006"/>
    <x v="314"/>
    <d v="2016-12-26T00:00:00"/>
    <x v="0"/>
    <n v="1157.97"/>
    <n v="77198"/>
    <n v="2701.9299999999939"/>
    <n v="25"/>
  </r>
  <r>
    <n v="538"/>
    <x v="2"/>
    <n v="367"/>
    <n v="122"/>
    <x v="0"/>
    <n v="42535.3"/>
    <x v="403"/>
    <d v="2017-06-07T00:00:00"/>
    <x v="6"/>
    <n v="671.61"/>
    <n v="44774"/>
    <n v="1567.089999999997"/>
    <n v="21"/>
  </r>
  <r>
    <n v="539"/>
    <x v="2"/>
    <n v="926"/>
    <n v="192"/>
    <x v="4"/>
    <n v="168902.39999999999"/>
    <x v="5"/>
    <d v="2017-08-22T00:00:00"/>
    <x v="2"/>
    <n v="2666.88"/>
    <n v="177792"/>
    <n v="6222.7200000000057"/>
    <n v="20"/>
  </r>
  <r>
    <n v="540"/>
    <x v="1"/>
    <n v="693"/>
    <n v="107"/>
    <x v="8"/>
    <n v="70443.45"/>
    <x v="404"/>
    <d v="2018-03-09T00:00:00"/>
    <x v="2"/>
    <n v="1112.2649999999999"/>
    <n v="74151"/>
    <n v="2595.285000000003"/>
    <n v="18"/>
  </r>
  <r>
    <n v="541"/>
    <x v="1"/>
    <n v="427"/>
    <n v="1290"/>
    <x v="11"/>
    <n v="523288.5"/>
    <x v="369"/>
    <d v="2016-09-05T00:00:00"/>
    <x v="0"/>
    <n v="8262.4499999999989"/>
    <n v="550830"/>
    <n v="19279.050000000003"/>
    <n v="33"/>
  </r>
  <r>
    <n v="542"/>
    <x v="2"/>
    <n v="745"/>
    <n v="1005"/>
    <x v="5"/>
    <n v="711288.75"/>
    <x v="312"/>
    <d v="2017-05-25T00:00:00"/>
    <x v="6"/>
    <n v="11230.875"/>
    <n v="748725"/>
    <n v="26205.375"/>
    <n v="12"/>
  </r>
  <r>
    <n v="543"/>
    <x v="2"/>
    <n v="613"/>
    <n v="969"/>
    <x v="3"/>
    <n v="564297.15"/>
    <x v="405"/>
    <d v="2017-09-18T00:00:00"/>
    <x v="5"/>
    <n v="8909.9549999999999"/>
    <n v="593997"/>
    <n v="20789.894999999975"/>
    <n v="33"/>
  </r>
  <r>
    <n v="544"/>
    <x v="2"/>
    <n v="713"/>
    <n v="707"/>
    <x v="1"/>
    <n v="478886.45"/>
    <x v="406"/>
    <d v="2017-01-21T00:00:00"/>
    <x v="2"/>
    <n v="7561.3649999999998"/>
    <n v="504091"/>
    <n v="17643.18499999999"/>
    <n v="30"/>
  </r>
  <r>
    <n v="545"/>
    <x v="2"/>
    <n v="448"/>
    <n v="1053"/>
    <x v="5"/>
    <n v="448156.8"/>
    <x v="407"/>
    <d v="2017-03-30T00:00:00"/>
    <x v="6"/>
    <n v="7076.16"/>
    <n v="471744"/>
    <n v="16511.040000000012"/>
    <n v="14"/>
  </r>
  <r>
    <n v="546"/>
    <x v="0"/>
    <n v="983"/>
    <n v="37"/>
    <x v="2"/>
    <n v="34552.449999999997"/>
    <x v="408"/>
    <d v="2016-11-03T00:00:00"/>
    <x v="1"/>
    <n v="545.56499999999994"/>
    <n v="36371"/>
    <n v="1272.9850000000029"/>
    <n v="21"/>
  </r>
  <r>
    <n v="547"/>
    <x v="1"/>
    <n v="905"/>
    <n v="292"/>
    <x v="9"/>
    <n v="251047"/>
    <x v="409"/>
    <d v="2017-02-10T00:00:00"/>
    <x v="6"/>
    <n v="3963.8999999999996"/>
    <n v="264260"/>
    <n v="9249.1"/>
    <n v="23"/>
  </r>
  <r>
    <n v="548"/>
    <x v="1"/>
    <n v="333"/>
    <n v="56"/>
    <x v="4"/>
    <n v="17715.599999999999"/>
    <x v="15"/>
    <d v="2018-05-27T00:00:00"/>
    <x v="5"/>
    <n v="279.71999999999997"/>
    <n v="18648"/>
    <n v="652.68000000000143"/>
    <n v="32"/>
  </r>
  <r>
    <n v="549"/>
    <x v="2"/>
    <n v="855"/>
    <n v="1011"/>
    <x v="10"/>
    <n v="821184.75"/>
    <x v="410"/>
    <d v="2016-08-13T00:00:00"/>
    <x v="2"/>
    <n v="12966.074999999999"/>
    <n v="864405"/>
    <n v="30254.175000000003"/>
    <n v="32"/>
  </r>
  <r>
    <n v="550"/>
    <x v="1"/>
    <n v="526"/>
    <n v="112"/>
    <x v="2"/>
    <n v="55966.400000000001"/>
    <x v="409"/>
    <d v="2017-02-14T00:00:00"/>
    <x v="8"/>
    <n v="883.68"/>
    <n v="58912"/>
    <n v="2061.9199999999987"/>
    <n v="27"/>
  </r>
  <r>
    <n v="551"/>
    <x v="2"/>
    <n v="358"/>
    <n v="773"/>
    <x v="1"/>
    <n v="262897.3"/>
    <x v="411"/>
    <d v="2018-05-28T00:00:00"/>
    <x v="2"/>
    <n v="4151.01"/>
    <n v="276734"/>
    <n v="9685.6900000000114"/>
    <n v="20"/>
  </r>
  <r>
    <n v="552"/>
    <x v="2"/>
    <n v="352"/>
    <n v="225"/>
    <x v="0"/>
    <n v="75240"/>
    <x v="412"/>
    <d v="2016-06-18T00:00:00"/>
    <x v="5"/>
    <n v="1188"/>
    <n v="79200"/>
    <n v="2772"/>
    <n v="22"/>
  </r>
  <r>
    <n v="553"/>
    <x v="2"/>
    <n v="646"/>
    <n v="179"/>
    <x v="0"/>
    <n v="109852.3"/>
    <x v="315"/>
    <d v="2018-03-08T00:00:00"/>
    <x v="3"/>
    <n v="1734.51"/>
    <n v="115634"/>
    <n v="4047.1899999999969"/>
    <n v="28"/>
  </r>
  <r>
    <n v="554"/>
    <x v="1"/>
    <n v="74"/>
    <n v="143"/>
    <x v="11"/>
    <n v="10052.9"/>
    <x v="288"/>
    <d v="2017-06-24T00:00:00"/>
    <x v="8"/>
    <n v="158.72999999999999"/>
    <n v="10582"/>
    <n v="370.37000000000035"/>
    <n v="13"/>
  </r>
  <r>
    <n v="555"/>
    <x v="1"/>
    <n v="764"/>
    <n v="1432"/>
    <x v="0"/>
    <n v="1039345.6"/>
    <x v="413"/>
    <d v="2016-09-10T00:00:00"/>
    <x v="2"/>
    <n v="16410.72"/>
    <n v="1094048"/>
    <n v="38291.680000000022"/>
    <n v="13"/>
  </r>
  <r>
    <n v="556"/>
    <x v="1"/>
    <n v="699"/>
    <n v="305"/>
    <x v="9"/>
    <n v="202535.25"/>
    <x v="414"/>
    <d v="2018-03-15T00:00:00"/>
    <x v="0"/>
    <n v="3197.9249999999997"/>
    <n v="213195"/>
    <n v="7461.8250000000007"/>
    <n v="23"/>
  </r>
  <r>
    <n v="557"/>
    <x v="2"/>
    <n v="842"/>
    <n v="53"/>
    <x v="0"/>
    <n v="42394.7"/>
    <x v="415"/>
    <d v="2017-08-12T00:00:00"/>
    <x v="0"/>
    <n v="669.39"/>
    <n v="44626"/>
    <n v="1561.910000000003"/>
    <n v="21"/>
  </r>
  <r>
    <n v="558"/>
    <x v="2"/>
    <n v="425"/>
    <n v="1019"/>
    <x v="5"/>
    <n v="411421.25"/>
    <x v="416"/>
    <d v="2018-03-28T00:00:00"/>
    <x v="8"/>
    <n v="6496.125"/>
    <n v="433075"/>
    <n v="15157.625"/>
    <n v="13"/>
  </r>
  <r>
    <n v="559"/>
    <x v="2"/>
    <n v="869"/>
    <n v="808"/>
    <x v="3"/>
    <n v="667044.4"/>
    <x v="417"/>
    <d v="2017-02-08T00:00:00"/>
    <x v="0"/>
    <n v="10532.279999999999"/>
    <n v="702152"/>
    <n v="24575.319999999978"/>
    <n v="31"/>
  </r>
  <r>
    <n v="560"/>
    <x v="1"/>
    <n v="506"/>
    <n v="104"/>
    <x v="8"/>
    <n v="49992.800000000003"/>
    <x v="216"/>
    <d v="2016-04-03T00:00:00"/>
    <x v="0"/>
    <n v="789.36"/>
    <n v="52624"/>
    <n v="1841.839999999997"/>
    <n v="18"/>
  </r>
  <r>
    <n v="561"/>
    <x v="1"/>
    <n v="692"/>
    <n v="875"/>
    <x v="0"/>
    <n v="575225"/>
    <x v="418"/>
    <d v="2018-03-13T00:00:00"/>
    <x v="2"/>
    <n v="9082.5"/>
    <n v="605500"/>
    <n v="21192.5"/>
    <n v="20"/>
  </r>
  <r>
    <n v="562"/>
    <x v="0"/>
    <n v="383"/>
    <n v="15"/>
    <x v="6"/>
    <n v="5457.75"/>
    <x v="209"/>
    <d v="2017-09-21T00:00:00"/>
    <x v="6"/>
    <n v="86.174999999999997"/>
    <n v="5745"/>
    <n v="201.07499999999999"/>
    <n v="35"/>
  </r>
  <r>
    <n v="563"/>
    <x v="2"/>
    <n v="817"/>
    <n v="681"/>
    <x v="1"/>
    <n v="528558.15"/>
    <x v="419"/>
    <d v="2016-05-29T00:00:00"/>
    <x v="3"/>
    <n v="8345.6549999999988"/>
    <n v="556377"/>
    <n v="19473.194999999978"/>
    <n v="31"/>
  </r>
  <r>
    <n v="564"/>
    <x v="1"/>
    <n v="257"/>
    <n v="336"/>
    <x v="9"/>
    <n v="82034.399999999994"/>
    <x v="79"/>
    <d v="2016-03-31T00:00:00"/>
    <x v="5"/>
    <n v="1295.28"/>
    <n v="86352"/>
    <n v="3022.3200000000061"/>
    <n v="11"/>
  </r>
  <r>
    <n v="565"/>
    <x v="2"/>
    <n v="70"/>
    <n v="618"/>
    <x v="1"/>
    <n v="41097"/>
    <x v="420"/>
    <d v="2017-08-30T00:00:00"/>
    <x v="8"/>
    <n v="648.9"/>
    <n v="43260"/>
    <n v="1514.1"/>
    <n v="25"/>
  </r>
  <r>
    <n v="566"/>
    <x v="2"/>
    <n v="856"/>
    <n v="655"/>
    <x v="1"/>
    <n v="532646"/>
    <x v="421"/>
    <d v="2018-04-26T00:00:00"/>
    <x v="6"/>
    <n v="8410.1999999999989"/>
    <n v="560680"/>
    <n v="19623.800000000003"/>
    <n v="16"/>
  </r>
  <r>
    <n v="567"/>
    <x v="1"/>
    <n v="276"/>
    <n v="221"/>
    <x v="2"/>
    <n v="57946.2"/>
    <x v="63"/>
    <d v="2017-07-27T00:00:00"/>
    <x v="6"/>
    <n v="914.93999999999994"/>
    <n v="60996"/>
    <n v="2134.8600000000029"/>
    <n v="19"/>
  </r>
  <r>
    <n v="568"/>
    <x v="2"/>
    <n v="769"/>
    <n v="189"/>
    <x v="0"/>
    <n v="138073.95000000001"/>
    <x v="319"/>
    <d v="2018-02-25T00:00:00"/>
    <x v="2"/>
    <n v="2180.1149999999998"/>
    <n v="145341"/>
    <n v="5086.9349999999886"/>
    <n v="21"/>
  </r>
  <r>
    <n v="569"/>
    <x v="1"/>
    <n v="986"/>
    <n v="1339"/>
    <x v="0"/>
    <n v="1254241.3"/>
    <x v="293"/>
    <d v="2017-06-03T00:00:00"/>
    <x v="0"/>
    <n v="19803.809999999998"/>
    <n v="1320254"/>
    <n v="46208.889999999956"/>
    <n v="11"/>
  </r>
  <r>
    <n v="570"/>
    <x v="2"/>
    <n v="391"/>
    <n v="621"/>
    <x v="1"/>
    <n v="230670.45"/>
    <x v="422"/>
    <d v="2017-03-31T00:00:00"/>
    <x v="8"/>
    <n v="3642.165"/>
    <n v="242811"/>
    <n v="8498.3849999999875"/>
    <n v="27"/>
  </r>
  <r>
    <n v="571"/>
    <x v="1"/>
    <n v="359"/>
    <n v="1072"/>
    <x v="11"/>
    <n v="365605.6"/>
    <x v="58"/>
    <d v="2017-02-17T00:00:00"/>
    <x v="2"/>
    <n v="5772.7199999999993"/>
    <n v="384848"/>
    <n v="13469.680000000024"/>
    <n v="10"/>
  </r>
  <r>
    <n v="572"/>
    <x v="2"/>
    <n v="897"/>
    <n v="734"/>
    <x v="1"/>
    <n v="625478.1"/>
    <x v="423"/>
    <d v="2017-04-10T00:00:00"/>
    <x v="0"/>
    <n v="9875.9699999999993"/>
    <n v="658398"/>
    <n v="23043.930000000022"/>
    <n v="22"/>
  </r>
  <r>
    <n v="573"/>
    <x v="1"/>
    <n v="811"/>
    <n v="100"/>
    <x v="8"/>
    <n v="77045"/>
    <x v="27"/>
    <d v="2017-06-24T00:00:00"/>
    <x v="0"/>
    <n v="1216.5"/>
    <n v="81100"/>
    <n v="2838.5"/>
    <n v="11"/>
  </r>
  <r>
    <n v="574"/>
    <x v="1"/>
    <n v="372"/>
    <n v="144"/>
    <x v="11"/>
    <n v="50889.599999999999"/>
    <x v="424"/>
    <d v="2018-06-22T00:00:00"/>
    <x v="0"/>
    <n v="803.52"/>
    <n v="53568"/>
    <n v="1874.8800000000015"/>
    <n v="27"/>
  </r>
  <r>
    <n v="575"/>
    <x v="2"/>
    <n v="209"/>
    <n v="541"/>
    <x v="1"/>
    <n v="107415.55"/>
    <x v="372"/>
    <d v="2017-04-16T00:00:00"/>
    <x v="2"/>
    <n v="1696.0349999999999"/>
    <n v="113069"/>
    <n v="3957.4149999999972"/>
    <n v="10"/>
  </r>
  <r>
    <n v="576"/>
    <x v="2"/>
    <n v="380"/>
    <n v="1039"/>
    <x v="5"/>
    <n v="375079"/>
    <x v="402"/>
    <d v="2018-02-18T00:00:00"/>
    <x v="0"/>
    <n v="5922.3"/>
    <n v="394820"/>
    <n v="13818.7"/>
    <n v="23"/>
  </r>
  <r>
    <n v="577"/>
    <x v="2"/>
    <n v="460"/>
    <n v="222"/>
    <x v="0"/>
    <n v="97014"/>
    <x v="14"/>
    <d v="2018-03-16T00:00:00"/>
    <x v="1"/>
    <n v="1531.8"/>
    <n v="102120"/>
    <n v="3574.2"/>
    <n v="13"/>
  </r>
  <r>
    <n v="578"/>
    <x v="2"/>
    <n v="690"/>
    <n v="132"/>
    <x v="0"/>
    <n v="86526"/>
    <x v="142"/>
    <d v="2017-02-27T00:00:00"/>
    <x v="3"/>
    <n v="1366.2"/>
    <n v="91080"/>
    <n v="3187.8"/>
    <n v="23"/>
  </r>
  <r>
    <n v="579"/>
    <x v="1"/>
    <n v="303"/>
    <n v="898"/>
    <x v="0"/>
    <n v="258489.3"/>
    <x v="425"/>
    <d v="2017-03-10T00:00:00"/>
    <x v="8"/>
    <n v="4081.41"/>
    <n v="272094"/>
    <n v="9523.2900000000118"/>
    <n v="27"/>
  </r>
  <r>
    <n v="580"/>
    <x v="1"/>
    <n v="825"/>
    <n v="322"/>
    <x v="9"/>
    <n v="252367.5"/>
    <x v="426"/>
    <d v="2018-02-28T00:00:00"/>
    <x v="2"/>
    <n v="3984.75"/>
    <n v="265650"/>
    <n v="9297.75"/>
    <n v="31"/>
  </r>
  <r>
    <n v="581"/>
    <x v="1"/>
    <n v="527"/>
    <n v="945"/>
    <x v="0"/>
    <n v="473114.25"/>
    <x v="271"/>
    <d v="2017-11-18T00:00:00"/>
    <x v="0"/>
    <n v="7470.2249999999995"/>
    <n v="498015"/>
    <n v="17430.525000000001"/>
    <n v="15"/>
  </r>
  <r>
    <n v="582"/>
    <x v="2"/>
    <n v="412"/>
    <n v="868"/>
    <x v="5"/>
    <n v="339735.2"/>
    <x v="427"/>
    <d v="2016-04-29T00:00:00"/>
    <x v="3"/>
    <n v="5364.24"/>
    <n v="357616"/>
    <n v="12516.559999999989"/>
    <n v="35"/>
  </r>
  <r>
    <n v="583"/>
    <x v="0"/>
    <n v="815"/>
    <n v="31"/>
    <x v="2"/>
    <n v="24001.75"/>
    <x v="428"/>
    <d v="2016-08-04T00:00:00"/>
    <x v="2"/>
    <n v="378.97499999999997"/>
    <n v="25265"/>
    <n v="884.27500000000009"/>
    <n v="33"/>
  </r>
  <r>
    <n v="584"/>
    <x v="2"/>
    <n v="281"/>
    <n v="641"/>
    <x v="1"/>
    <n v="171114.95"/>
    <x v="232"/>
    <d v="2016-04-10T00:00:00"/>
    <x v="8"/>
    <n v="2701.8150000000001"/>
    <n v="180121"/>
    <n v="6304.2349999999878"/>
    <n v="22"/>
  </r>
  <r>
    <n v="585"/>
    <x v="2"/>
    <n v="396"/>
    <n v="181"/>
    <x v="0"/>
    <n v="68092.2"/>
    <x v="270"/>
    <d v="2016-10-02T00:00:00"/>
    <x v="1"/>
    <n v="1075.1399999999999"/>
    <n v="71676"/>
    <n v="2508.660000000003"/>
    <n v="20"/>
  </r>
  <r>
    <n v="586"/>
    <x v="1"/>
    <n v="226"/>
    <n v="1403"/>
    <x v="0"/>
    <n v="301224.09999999998"/>
    <x v="429"/>
    <d v="2017-04-09T00:00:00"/>
    <x v="2"/>
    <n v="4756.17"/>
    <n v="317078"/>
    <n v="11097.730000000023"/>
    <n v="22"/>
  </r>
  <r>
    <n v="587"/>
    <x v="1"/>
    <n v="730"/>
    <n v="254"/>
    <x v="2"/>
    <n v="176149"/>
    <x v="305"/>
    <d v="2017-12-20T00:00:00"/>
    <x v="4"/>
    <n v="2781.2999999999997"/>
    <n v="185420"/>
    <n v="6489.7000000000007"/>
    <n v="14"/>
  </r>
  <r>
    <n v="588"/>
    <x v="1"/>
    <n v="729"/>
    <n v="303"/>
    <x v="9"/>
    <n v="209842.65"/>
    <x v="324"/>
    <d v="2016-02-28T00:00:00"/>
    <x v="6"/>
    <n v="3313.3049999999998"/>
    <n v="220887"/>
    <n v="7731.0450000000055"/>
    <n v="21"/>
  </r>
  <r>
    <n v="589"/>
    <x v="2"/>
    <n v="114"/>
    <n v="879"/>
    <x v="10"/>
    <n v="95195.7"/>
    <x v="1"/>
    <d v="2017-04-06T00:00:00"/>
    <x v="0"/>
    <n v="1503.09"/>
    <n v="100206"/>
    <n v="3507.2100000000028"/>
    <n v="17"/>
  </r>
  <r>
    <n v="590"/>
    <x v="1"/>
    <n v="540"/>
    <n v="1268"/>
    <x v="11"/>
    <n v="650484"/>
    <x v="256"/>
    <d v="2017-10-31T00:00:00"/>
    <x v="2"/>
    <n v="10270.799999999999"/>
    <n v="684720"/>
    <n v="23965.200000000001"/>
    <n v="17"/>
  </r>
  <r>
    <n v="591"/>
    <x v="2"/>
    <n v="983"/>
    <n v="1147"/>
    <x v="4"/>
    <n v="1071125.95"/>
    <x v="430"/>
    <d v="2017-12-18T00:00:00"/>
    <x v="0"/>
    <n v="16912.514999999999"/>
    <n v="1127501"/>
    <n v="39462.535000000047"/>
    <n v="15"/>
  </r>
  <r>
    <n v="592"/>
    <x v="1"/>
    <n v="818"/>
    <n v="308"/>
    <x v="9"/>
    <n v="239346.8"/>
    <x v="431"/>
    <d v="2016-02-19T00:00:00"/>
    <x v="2"/>
    <n v="3779.16"/>
    <n v="251944"/>
    <n v="8818.0400000000118"/>
    <n v="10"/>
  </r>
  <r>
    <n v="593"/>
    <x v="2"/>
    <n v="921"/>
    <n v="1005"/>
    <x v="5"/>
    <n v="879324.75"/>
    <x v="127"/>
    <d v="2017-04-27T00:00:00"/>
    <x v="0"/>
    <n v="13884.074999999999"/>
    <n v="925605"/>
    <n v="32396.175000000003"/>
    <n v="25"/>
  </r>
  <r>
    <n v="594"/>
    <x v="1"/>
    <n v="811"/>
    <n v="874"/>
    <x v="0"/>
    <n v="673373.3"/>
    <x v="432"/>
    <d v="2017-10-14T00:00:00"/>
    <x v="0"/>
    <n v="10632.21"/>
    <n v="708814"/>
    <n v="24808.489999999954"/>
    <n v="19"/>
  </r>
  <r>
    <n v="595"/>
    <x v="0"/>
    <n v="255"/>
    <n v="54"/>
    <x v="2"/>
    <n v="13081.5"/>
    <x v="30"/>
    <d v="2017-02-28T00:00:00"/>
    <x v="0"/>
    <n v="206.54999999999998"/>
    <n v="13770"/>
    <n v="481.95000000000005"/>
    <n v="19"/>
  </r>
  <r>
    <n v="596"/>
    <x v="1"/>
    <n v="601"/>
    <n v="27"/>
    <x v="7"/>
    <n v="15415.65"/>
    <x v="433"/>
    <d v="2016-07-25T00:00:00"/>
    <x v="2"/>
    <n v="243.405"/>
    <n v="16227"/>
    <n v="567.94500000000039"/>
    <n v="29"/>
  </r>
  <r>
    <n v="597"/>
    <x v="2"/>
    <n v="754"/>
    <n v="856"/>
    <x v="5"/>
    <n v="613152.80000000005"/>
    <x v="208"/>
    <d v="2016-03-15T00:00:00"/>
    <x v="0"/>
    <n v="9681.3599999999988"/>
    <n v="645424"/>
    <n v="22589.839999999953"/>
    <n v="33"/>
  </r>
  <r>
    <n v="598"/>
    <x v="2"/>
    <n v="842"/>
    <n v="208"/>
    <x v="4"/>
    <n v="166379.20000000001"/>
    <x v="434"/>
    <d v="2017-01-08T00:00:00"/>
    <x v="1"/>
    <n v="2627.04"/>
    <n v="175136"/>
    <n v="6129.7599999999884"/>
    <n v="31"/>
  </r>
  <r>
    <n v="599"/>
    <x v="1"/>
    <n v="674"/>
    <n v="271"/>
    <x v="9"/>
    <n v="173521.3"/>
    <x v="435"/>
    <d v="2018-04-23T00:00:00"/>
    <x v="3"/>
    <n v="2739.81"/>
    <n v="182654"/>
    <n v="6392.8900000000122"/>
    <n v="34"/>
  </r>
  <r>
    <n v="600"/>
    <x v="2"/>
    <n v="162"/>
    <n v="1002"/>
    <x v="3"/>
    <n v="154207.79999999999"/>
    <x v="436"/>
    <d v="2016-07-02T00:00:00"/>
    <x v="6"/>
    <n v="2434.86"/>
    <n v="162324"/>
    <n v="5681.3400000000111"/>
    <n v="28"/>
  </r>
  <r>
    <n v="601"/>
    <x v="0"/>
    <n v="757"/>
    <n v="15"/>
    <x v="6"/>
    <n v="10787.25"/>
    <x v="437"/>
    <d v="2017-03-10T00:00:00"/>
    <x v="6"/>
    <n v="170.32499999999999"/>
    <n v="11355"/>
    <n v="397.42500000000001"/>
    <n v="30"/>
  </r>
  <r>
    <n v="602"/>
    <x v="1"/>
    <n v="743"/>
    <n v="835"/>
    <x v="0"/>
    <n v="589384.75"/>
    <x v="438"/>
    <d v="2017-03-21T00:00:00"/>
    <x v="0"/>
    <n v="9306.0749999999989"/>
    <n v="620405"/>
    <n v="21714.175000000003"/>
    <n v="33"/>
  </r>
  <r>
    <n v="603"/>
    <x v="2"/>
    <n v="493"/>
    <n v="67"/>
    <x v="11"/>
    <n v="31379.45"/>
    <x v="19"/>
    <d v="2017-04-19T00:00:00"/>
    <x v="1"/>
    <n v="495.46499999999997"/>
    <n v="33031"/>
    <n v="1156.0849999999994"/>
    <n v="27"/>
  </r>
  <r>
    <n v="604"/>
    <x v="1"/>
    <n v="501"/>
    <n v="988"/>
    <x v="0"/>
    <n v="470238.6"/>
    <x v="239"/>
    <d v="2016-02-01T00:00:00"/>
    <x v="0"/>
    <n v="7424.82"/>
    <n v="494988"/>
    <n v="17324.580000000024"/>
    <n v="16"/>
  </r>
  <r>
    <n v="605"/>
    <x v="2"/>
    <n v="962"/>
    <n v="973"/>
    <x v="10"/>
    <n v="889224.7"/>
    <x v="183"/>
    <d v="2016-09-21T00:00:00"/>
    <x v="0"/>
    <n v="14040.39"/>
    <n v="936026"/>
    <n v="32760.910000000047"/>
    <n v="31"/>
  </r>
  <r>
    <n v="606"/>
    <x v="2"/>
    <n v="361"/>
    <n v="105"/>
    <x v="0"/>
    <n v="36009.75"/>
    <x v="439"/>
    <d v="2018-07-28T00:00:00"/>
    <x v="3"/>
    <n v="568.57499999999993"/>
    <n v="37905"/>
    <n v="1326.6750000000002"/>
    <n v="25"/>
  </r>
  <r>
    <n v="607"/>
    <x v="1"/>
    <n v="491"/>
    <n v="123"/>
    <x v="11"/>
    <n v="57373.35"/>
    <x v="440"/>
    <d v="2016-07-15T00:00:00"/>
    <x v="3"/>
    <n v="905.89499999999998"/>
    <n v="60393"/>
    <n v="2113.7550000000015"/>
    <n v="24"/>
  </r>
  <r>
    <n v="608"/>
    <x v="1"/>
    <n v="928"/>
    <n v="26"/>
    <x v="7"/>
    <n v="22921.599999999999"/>
    <x v="441"/>
    <d v="2016-07-22T00:00:00"/>
    <x v="0"/>
    <n v="361.91999999999996"/>
    <n v="24128"/>
    <n v="844.4800000000015"/>
    <n v="14"/>
  </r>
  <r>
    <n v="609"/>
    <x v="2"/>
    <n v="211"/>
    <n v="863"/>
    <x v="5"/>
    <n v="172988.35"/>
    <x v="442"/>
    <d v="2016-09-03T00:00:00"/>
    <x v="4"/>
    <n v="2731.395"/>
    <n v="182093"/>
    <n v="6373.2549999999937"/>
    <n v="16"/>
  </r>
  <r>
    <n v="610"/>
    <x v="2"/>
    <n v="294"/>
    <n v="920"/>
    <x v="3"/>
    <n v="256956"/>
    <x v="443"/>
    <d v="2017-04-25T00:00:00"/>
    <x v="0"/>
    <n v="4057.2"/>
    <n v="270480"/>
    <n v="9466.7999999999993"/>
    <n v="21"/>
  </r>
  <r>
    <n v="611"/>
    <x v="2"/>
    <n v="109"/>
    <n v="206"/>
    <x v="4"/>
    <n v="21331.3"/>
    <x v="444"/>
    <d v="2017-10-31T00:00:00"/>
    <x v="0"/>
    <n v="336.81"/>
    <n v="22454"/>
    <n v="785.89000000000078"/>
    <n v="30"/>
  </r>
  <r>
    <n v="612"/>
    <x v="1"/>
    <n v="983"/>
    <n v="232"/>
    <x v="2"/>
    <n v="216653.2"/>
    <x v="445"/>
    <d v="2016-03-08T00:00:00"/>
    <x v="0"/>
    <n v="3420.8399999999997"/>
    <n v="228056"/>
    <n v="7981.9599999999882"/>
    <n v="25"/>
  </r>
  <r>
    <n v="613"/>
    <x v="2"/>
    <n v="829"/>
    <n v="1168"/>
    <x v="4"/>
    <n v="919858.4"/>
    <x v="446"/>
    <d v="2017-06-13T00:00:00"/>
    <x v="8"/>
    <n v="14524.08"/>
    <n v="968272"/>
    <n v="33889.519999999975"/>
    <n v="26"/>
  </r>
  <r>
    <n v="614"/>
    <x v="2"/>
    <n v="668"/>
    <n v="931"/>
    <x v="5"/>
    <n v="590812.6"/>
    <x v="447"/>
    <d v="2017-02-21T00:00:00"/>
    <x v="8"/>
    <n v="9328.619999999999"/>
    <n v="621908"/>
    <n v="21766.780000000024"/>
    <n v="35"/>
  </r>
  <r>
    <n v="615"/>
    <x v="2"/>
    <n v="556"/>
    <n v="837"/>
    <x v="3"/>
    <n v="442103.4"/>
    <x v="448"/>
    <d v="2016-12-20T00:00:00"/>
    <x v="4"/>
    <n v="6980.58"/>
    <n v="465372"/>
    <n v="16288.019999999977"/>
    <n v="14"/>
  </r>
  <r>
    <n v="616"/>
    <x v="2"/>
    <n v="246"/>
    <n v="1060"/>
    <x v="5"/>
    <n v="247722"/>
    <x v="449"/>
    <d v="2018-07-24T00:00:00"/>
    <x v="0"/>
    <n v="3911.3999999999996"/>
    <n v="260760"/>
    <n v="9126.6"/>
    <n v="30"/>
  </r>
  <r>
    <n v="617"/>
    <x v="2"/>
    <n v="825"/>
    <n v="203"/>
    <x v="4"/>
    <n v="159101.25"/>
    <x v="450"/>
    <d v="2016-10-01T00:00:00"/>
    <x v="2"/>
    <n v="2512.125"/>
    <n v="167475"/>
    <n v="5861.625"/>
    <n v="13"/>
  </r>
  <r>
    <n v="618"/>
    <x v="2"/>
    <n v="109"/>
    <n v="960"/>
    <x v="5"/>
    <n v="99408"/>
    <x v="391"/>
    <d v="2017-08-03T00:00:00"/>
    <x v="1"/>
    <n v="1569.6"/>
    <n v="104640"/>
    <n v="3662.4"/>
    <n v="20"/>
  </r>
  <r>
    <n v="619"/>
    <x v="2"/>
    <n v="689"/>
    <n v="941"/>
    <x v="5"/>
    <n v="615931.55000000005"/>
    <x v="451"/>
    <d v="2017-07-01T00:00:00"/>
    <x v="0"/>
    <n v="9725.2349999999988"/>
    <n v="648349"/>
    <n v="22692.214999999953"/>
    <n v="25"/>
  </r>
  <r>
    <n v="620"/>
    <x v="2"/>
    <n v="605"/>
    <n v="216"/>
    <x v="0"/>
    <n v="124146"/>
    <x v="324"/>
    <d v="2016-03-02T00:00:00"/>
    <x v="0"/>
    <n v="1960.1999999999998"/>
    <n v="130680"/>
    <n v="4573.8"/>
    <n v="24"/>
  </r>
  <r>
    <n v="621"/>
    <x v="0"/>
    <n v="916"/>
    <n v="32"/>
    <x v="2"/>
    <n v="27846.400000000001"/>
    <x v="452"/>
    <d v="2017-09-21T00:00:00"/>
    <x v="6"/>
    <n v="439.68"/>
    <n v="29312"/>
    <n v="1025.9199999999985"/>
    <n v="33"/>
  </r>
  <r>
    <n v="622"/>
    <x v="2"/>
    <n v="966"/>
    <n v="74"/>
    <x v="11"/>
    <n v="67909.8"/>
    <x v="123"/>
    <d v="2018-06-14T00:00:00"/>
    <x v="3"/>
    <n v="1072.26"/>
    <n v="71484"/>
    <n v="2501.9399999999969"/>
    <n v="34"/>
  </r>
  <r>
    <n v="623"/>
    <x v="0"/>
    <n v="73"/>
    <n v="61"/>
    <x v="6"/>
    <n v="4230.3500000000004"/>
    <x v="237"/>
    <d v="2016-05-30T00:00:00"/>
    <x v="2"/>
    <n v="66.795000000000002"/>
    <n v="4453"/>
    <n v="155.85499999999962"/>
    <n v="16"/>
  </r>
  <r>
    <n v="624"/>
    <x v="2"/>
    <n v="285"/>
    <n v="68"/>
    <x v="11"/>
    <n v="18411"/>
    <x v="406"/>
    <d v="2017-01-04T00:00:00"/>
    <x v="8"/>
    <n v="290.7"/>
    <n v="19380"/>
    <n v="678.3"/>
    <n v="13"/>
  </r>
  <r>
    <n v="625"/>
    <x v="2"/>
    <n v="146"/>
    <n v="934"/>
    <x v="5"/>
    <n v="129545.8"/>
    <x v="115"/>
    <d v="2017-04-02T00:00:00"/>
    <x v="6"/>
    <n v="2045.46"/>
    <n v="136364"/>
    <n v="4772.7399999999971"/>
    <n v="26"/>
  </r>
  <r>
    <n v="626"/>
    <x v="1"/>
    <n v="496"/>
    <n v="844"/>
    <x v="0"/>
    <n v="397692.8"/>
    <x v="260"/>
    <d v="2018-03-20T00:00:00"/>
    <x v="0"/>
    <n v="6279.36"/>
    <n v="418624"/>
    <n v="14651.840000000011"/>
    <n v="24"/>
  </r>
  <r>
    <n v="627"/>
    <x v="1"/>
    <n v="673"/>
    <n v="1095"/>
    <x v="11"/>
    <n v="700088.25"/>
    <x v="453"/>
    <d v="2017-06-01T00:00:00"/>
    <x v="7"/>
    <n v="11054.025"/>
    <n v="736935"/>
    <n v="25792.724999999999"/>
    <n v="13"/>
  </r>
  <r>
    <n v="628"/>
    <x v="1"/>
    <n v="296"/>
    <n v="127"/>
    <x v="2"/>
    <n v="35712.400000000001"/>
    <x v="431"/>
    <d v="2016-03-11T00:00:00"/>
    <x v="2"/>
    <n v="563.88"/>
    <n v="37592"/>
    <n v="1315.7199999999984"/>
    <n v="31"/>
  </r>
  <r>
    <n v="629"/>
    <x v="0"/>
    <n v="715"/>
    <n v="16"/>
    <x v="6"/>
    <n v="10868"/>
    <x v="454"/>
    <d v="2017-05-20T00:00:00"/>
    <x v="2"/>
    <n v="171.6"/>
    <n v="11440"/>
    <n v="400.4"/>
    <n v="16"/>
  </r>
  <r>
    <n v="630"/>
    <x v="2"/>
    <n v="319"/>
    <n v="926"/>
    <x v="5"/>
    <n v="280624.3"/>
    <x v="30"/>
    <d v="2017-03-05T00:00:00"/>
    <x v="6"/>
    <n v="4430.91"/>
    <n v="295394"/>
    <n v="10338.790000000012"/>
    <n v="24"/>
  </r>
  <r>
    <n v="631"/>
    <x v="1"/>
    <n v="124"/>
    <n v="1354"/>
    <x v="0"/>
    <n v="159501.20000000001"/>
    <x v="455"/>
    <d v="2016-09-13T00:00:00"/>
    <x v="5"/>
    <n v="2518.44"/>
    <n v="167896"/>
    <n v="5876.3599999999878"/>
    <n v="15"/>
  </r>
  <r>
    <n v="632"/>
    <x v="2"/>
    <n v="495"/>
    <n v="1010"/>
    <x v="10"/>
    <n v="474952.5"/>
    <x v="456"/>
    <d v="2017-01-28T00:00:00"/>
    <x v="0"/>
    <n v="7499.25"/>
    <n v="499950"/>
    <n v="17498.25"/>
    <n v="28"/>
  </r>
  <r>
    <n v="633"/>
    <x v="2"/>
    <n v="471"/>
    <n v="634"/>
    <x v="1"/>
    <n v="283683.3"/>
    <x v="45"/>
    <d v="2018-03-12T00:00:00"/>
    <x v="2"/>
    <n v="4479.21"/>
    <n v="298614"/>
    <n v="10451.490000000013"/>
    <n v="18"/>
  </r>
  <r>
    <n v="634"/>
    <x v="1"/>
    <n v="976"/>
    <n v="143"/>
    <x v="11"/>
    <n v="132589.6"/>
    <x v="323"/>
    <d v="2017-02-04T00:00:00"/>
    <x v="2"/>
    <n v="2093.52"/>
    <n v="139568"/>
    <n v="4884.8799999999937"/>
    <n v="34"/>
  </r>
  <r>
    <n v="635"/>
    <x v="2"/>
    <n v="674"/>
    <n v="113"/>
    <x v="0"/>
    <n v="72353.899999999994"/>
    <x v="406"/>
    <d v="2017-01-06T00:00:00"/>
    <x v="0"/>
    <n v="1142.43"/>
    <n v="76162"/>
    <n v="2665.6700000000055"/>
    <n v="15"/>
  </r>
  <r>
    <n v="636"/>
    <x v="2"/>
    <n v="616"/>
    <n v="114"/>
    <x v="0"/>
    <n v="66712.800000000003"/>
    <x v="457"/>
    <d v="2016-11-20T00:00:00"/>
    <x v="5"/>
    <n v="1053.3599999999999"/>
    <n v="70224"/>
    <n v="2457.8399999999974"/>
    <n v="32"/>
  </r>
  <r>
    <n v="637"/>
    <x v="2"/>
    <n v="171"/>
    <n v="922"/>
    <x v="5"/>
    <n v="149778.9"/>
    <x v="44"/>
    <d v="2016-04-16T00:00:00"/>
    <x v="7"/>
    <n v="2364.9299999999998"/>
    <n v="157662"/>
    <n v="5518.1700000000055"/>
    <n v="14"/>
  </r>
  <r>
    <n v="638"/>
    <x v="0"/>
    <n v="183"/>
    <n v="50"/>
    <x v="6"/>
    <n v="8692.5"/>
    <x v="332"/>
    <d v="2018-06-09T00:00:00"/>
    <x v="1"/>
    <n v="137.25"/>
    <n v="9150"/>
    <n v="320.25"/>
    <n v="10"/>
  </r>
  <r>
    <n v="639"/>
    <x v="2"/>
    <n v="670"/>
    <n v="207"/>
    <x v="0"/>
    <n v="131755.5"/>
    <x v="458"/>
    <d v="2017-06-03T00:00:00"/>
    <x v="0"/>
    <n v="2080.35"/>
    <n v="138690"/>
    <n v="4854.1499999999996"/>
    <n v="20"/>
  </r>
  <r>
    <n v="640"/>
    <x v="2"/>
    <n v="380"/>
    <n v="46"/>
    <x v="0"/>
    <n v="16606"/>
    <x v="459"/>
    <d v="2018-01-11T00:00:00"/>
    <x v="2"/>
    <n v="262.2"/>
    <n v="17480"/>
    <n v="611.79999999999995"/>
    <n v="11"/>
  </r>
  <r>
    <n v="641"/>
    <x v="2"/>
    <n v="168"/>
    <n v="940"/>
    <x v="3"/>
    <n v="150024"/>
    <x v="460"/>
    <d v="2017-09-16T00:00:00"/>
    <x v="4"/>
    <n v="2368.7999999999997"/>
    <n v="157920"/>
    <n v="5527.2000000000007"/>
    <n v="35"/>
  </r>
  <r>
    <n v="642"/>
    <x v="2"/>
    <n v="715"/>
    <n v="1196"/>
    <x v="4"/>
    <n v="812383"/>
    <x v="454"/>
    <d v="2017-05-28T00:00:00"/>
    <x v="2"/>
    <n v="12827.1"/>
    <n v="855140"/>
    <n v="29929.9"/>
    <n v="24"/>
  </r>
  <r>
    <n v="643"/>
    <x v="1"/>
    <n v="644"/>
    <n v="94"/>
    <x v="8"/>
    <n v="57509.2"/>
    <x v="45"/>
    <d v="2018-03-09T00:00:00"/>
    <x v="0"/>
    <n v="908.04"/>
    <n v="60536"/>
    <n v="2118.7600000000029"/>
    <n v="15"/>
  </r>
  <r>
    <n v="644"/>
    <x v="2"/>
    <n v="308"/>
    <n v="529"/>
    <x v="1"/>
    <n v="154785.4"/>
    <x v="461"/>
    <d v="2017-03-15T00:00:00"/>
    <x v="7"/>
    <n v="2443.98"/>
    <n v="162932"/>
    <n v="5702.6200000000063"/>
    <n v="23"/>
  </r>
  <r>
    <n v="645"/>
    <x v="2"/>
    <n v="865"/>
    <n v="904"/>
    <x v="5"/>
    <n v="742862"/>
    <x v="462"/>
    <d v="2016-09-27T00:00:00"/>
    <x v="5"/>
    <n v="11729.4"/>
    <n v="781960"/>
    <n v="27368.6"/>
    <n v="12"/>
  </r>
  <r>
    <n v="646"/>
    <x v="0"/>
    <n v="617"/>
    <n v="53"/>
    <x v="6"/>
    <n v="31065.95"/>
    <x v="463"/>
    <d v="2018-01-19T00:00:00"/>
    <x v="3"/>
    <n v="490.51499999999999"/>
    <n v="32701"/>
    <n v="1144.5349999999994"/>
    <n v="21"/>
  </r>
  <r>
    <n v="647"/>
    <x v="0"/>
    <n v="848"/>
    <n v="51"/>
    <x v="2"/>
    <n v="41085.599999999999"/>
    <x v="464"/>
    <d v="2017-06-28T00:00:00"/>
    <x v="3"/>
    <n v="648.72"/>
    <n v="43248"/>
    <n v="1513.6800000000014"/>
    <n v="31"/>
  </r>
  <r>
    <n v="648"/>
    <x v="1"/>
    <n v="440"/>
    <n v="273"/>
    <x v="9"/>
    <n v="114114"/>
    <x v="465"/>
    <d v="2018-01-14T00:00:00"/>
    <x v="0"/>
    <n v="1801.8"/>
    <n v="120120"/>
    <n v="4204.2"/>
    <n v="21"/>
  </r>
  <r>
    <n v="649"/>
    <x v="1"/>
    <n v="995"/>
    <n v="292"/>
    <x v="9"/>
    <n v="276013"/>
    <x v="334"/>
    <d v="2018-01-19T00:00:00"/>
    <x v="0"/>
    <n v="4358.0999999999995"/>
    <n v="290540"/>
    <n v="10168.900000000001"/>
    <n v="33"/>
  </r>
  <r>
    <n v="650"/>
    <x v="2"/>
    <n v="447"/>
    <n v="134"/>
    <x v="0"/>
    <n v="56903.1"/>
    <x v="405"/>
    <d v="2017-08-31T00:00:00"/>
    <x v="2"/>
    <n v="898.46999999999991"/>
    <n v="59898"/>
    <n v="2096.4300000000017"/>
    <n v="15"/>
  </r>
  <r>
    <n v="651"/>
    <x v="2"/>
    <n v="433"/>
    <n v="218"/>
    <x v="0"/>
    <n v="89674.3"/>
    <x v="466"/>
    <d v="2016-06-11T00:00:00"/>
    <x v="0"/>
    <n v="1415.9099999999999"/>
    <n v="94394"/>
    <n v="3303.7899999999972"/>
    <n v="33"/>
  </r>
  <r>
    <n v="652"/>
    <x v="1"/>
    <n v="703"/>
    <n v="828"/>
    <x v="0"/>
    <n v="552979.80000000005"/>
    <x v="467"/>
    <d v="2016-04-30T00:00:00"/>
    <x v="0"/>
    <n v="8731.26"/>
    <n v="582084"/>
    <n v="20372.939999999951"/>
    <n v="11"/>
  </r>
  <r>
    <n v="653"/>
    <x v="1"/>
    <n v="406"/>
    <n v="118"/>
    <x v="2"/>
    <n v="45512.6"/>
    <x v="436"/>
    <d v="2016-07-09T00:00:00"/>
    <x v="2"/>
    <n v="718.62"/>
    <n v="47908"/>
    <n v="1676.7800000000016"/>
    <n v="35"/>
  </r>
  <r>
    <n v="654"/>
    <x v="2"/>
    <n v="512"/>
    <n v="999"/>
    <x v="5"/>
    <n v="485913.59999999998"/>
    <x v="468"/>
    <d v="2018-01-13T00:00:00"/>
    <x v="0"/>
    <n v="7672.32"/>
    <n v="511488"/>
    <n v="17902.080000000024"/>
    <n v="31"/>
  </r>
  <r>
    <n v="655"/>
    <x v="2"/>
    <n v="891"/>
    <n v="221"/>
    <x v="0"/>
    <n v="187065.45"/>
    <x v="171"/>
    <d v="2016-05-18T00:00:00"/>
    <x v="6"/>
    <n v="2953.665"/>
    <n v="196911"/>
    <n v="6891.8849999999884"/>
    <n v="15"/>
  </r>
  <r>
    <n v="656"/>
    <x v="1"/>
    <n v="584"/>
    <n v="837"/>
    <x v="0"/>
    <n v="464367.6"/>
    <x v="127"/>
    <d v="2017-04-14T00:00:00"/>
    <x v="2"/>
    <n v="7332.12"/>
    <n v="488808"/>
    <n v="17108.280000000024"/>
    <n v="12"/>
  </r>
  <r>
    <n v="657"/>
    <x v="1"/>
    <n v="455"/>
    <n v="299"/>
    <x v="9"/>
    <n v="129242.75"/>
    <x v="469"/>
    <d v="2016-10-28T00:00:00"/>
    <x v="8"/>
    <n v="2040.675"/>
    <n v="136045"/>
    <n v="4761.5749999999998"/>
    <n v="17"/>
  </r>
  <r>
    <n v="658"/>
    <x v="1"/>
    <n v="225"/>
    <n v="309"/>
    <x v="9"/>
    <n v="66048.75"/>
    <x v="64"/>
    <d v="2016-08-13T00:00:00"/>
    <x v="4"/>
    <n v="1042.875"/>
    <n v="69525"/>
    <n v="2433.375"/>
    <n v="18"/>
  </r>
  <r>
    <n v="659"/>
    <x v="2"/>
    <n v="379"/>
    <n v="728"/>
    <x v="1"/>
    <n v="262116.4"/>
    <x v="260"/>
    <d v="2018-03-13T00:00:00"/>
    <x v="8"/>
    <n v="4138.68"/>
    <n v="275912"/>
    <n v="9656.9200000000055"/>
    <n v="17"/>
  </r>
  <r>
    <n v="660"/>
    <x v="0"/>
    <n v="450"/>
    <n v="31"/>
    <x v="2"/>
    <n v="13252.5"/>
    <x v="470"/>
    <d v="2017-11-09T00:00:00"/>
    <x v="8"/>
    <n v="209.25"/>
    <n v="13950"/>
    <n v="488.25"/>
    <n v="35"/>
  </r>
  <r>
    <n v="661"/>
    <x v="0"/>
    <n v="261"/>
    <n v="58"/>
    <x v="2"/>
    <n v="14381.1"/>
    <x v="448"/>
    <d v="2016-12-18T00:00:00"/>
    <x v="6"/>
    <n v="227.07"/>
    <n v="15138"/>
    <n v="529.8299999999997"/>
    <n v="12"/>
  </r>
  <r>
    <n v="662"/>
    <x v="1"/>
    <n v="266"/>
    <n v="153"/>
    <x v="11"/>
    <n v="38663.1"/>
    <x v="471"/>
    <d v="2017-06-23T00:00:00"/>
    <x v="2"/>
    <n v="610.47"/>
    <n v="40698"/>
    <n v="1424.4300000000014"/>
    <n v="14"/>
  </r>
  <r>
    <n v="663"/>
    <x v="1"/>
    <n v="604"/>
    <n v="900"/>
    <x v="0"/>
    <n v="516420"/>
    <x v="472"/>
    <d v="2017-06-11T00:00:00"/>
    <x v="4"/>
    <n v="8154"/>
    <n v="543600"/>
    <n v="19026"/>
    <n v="16"/>
  </r>
  <r>
    <n v="664"/>
    <x v="2"/>
    <n v="494"/>
    <n v="1383"/>
    <x v="4"/>
    <n v="649041.9"/>
    <x v="266"/>
    <d v="2016-03-08T00:00:00"/>
    <x v="0"/>
    <n v="10248.029999999999"/>
    <n v="683202"/>
    <n v="23912.069999999978"/>
    <n v="19"/>
  </r>
  <r>
    <n v="665"/>
    <x v="1"/>
    <n v="241"/>
    <n v="132"/>
    <x v="11"/>
    <n v="30221.4"/>
    <x v="275"/>
    <d v="2018-01-10T00:00:00"/>
    <x v="3"/>
    <n v="477.18"/>
    <n v="31812"/>
    <n v="1113.4199999999985"/>
    <n v="13"/>
  </r>
  <r>
    <n v="666"/>
    <x v="2"/>
    <n v="284"/>
    <n v="1108"/>
    <x v="10"/>
    <n v="298938.40000000002"/>
    <x v="473"/>
    <d v="2017-01-23T00:00:00"/>
    <x v="3"/>
    <n v="4720.08"/>
    <n v="314672"/>
    <n v="11013.519999999977"/>
    <n v="27"/>
  </r>
  <r>
    <n v="667"/>
    <x v="2"/>
    <n v="606"/>
    <n v="1193"/>
    <x v="4"/>
    <n v="686810.1"/>
    <x v="474"/>
    <d v="2016-12-03T00:00:00"/>
    <x v="4"/>
    <n v="10844.369999999999"/>
    <n v="722958"/>
    <n v="25303.530000000024"/>
    <n v="17"/>
  </r>
  <r>
    <n v="668"/>
    <x v="1"/>
    <n v="529"/>
    <n v="88"/>
    <x v="8"/>
    <n v="44224.4"/>
    <x v="475"/>
    <d v="2017-05-30T00:00:00"/>
    <x v="0"/>
    <n v="698.28"/>
    <n v="46552"/>
    <n v="1629.3199999999986"/>
    <n v="18"/>
  </r>
  <r>
    <n v="669"/>
    <x v="1"/>
    <n v="343"/>
    <n v="929"/>
    <x v="0"/>
    <n v="302714.65000000002"/>
    <x v="476"/>
    <d v="2016-09-17T00:00:00"/>
    <x v="0"/>
    <n v="4779.7049999999999"/>
    <n v="318647"/>
    <n v="11152.644999999977"/>
    <n v="31"/>
  </r>
  <r>
    <n v="670"/>
    <x v="1"/>
    <n v="776"/>
    <n v="107"/>
    <x v="2"/>
    <n v="78880.399999999994"/>
    <x v="237"/>
    <d v="2016-06-04T00:00:00"/>
    <x v="7"/>
    <n v="1245.48"/>
    <n v="83032"/>
    <n v="2906.1200000000058"/>
    <n v="21"/>
  </r>
  <r>
    <n v="671"/>
    <x v="1"/>
    <n v="725"/>
    <n v="332"/>
    <x v="9"/>
    <n v="228665"/>
    <x v="477"/>
    <d v="2017-06-30T00:00:00"/>
    <x v="7"/>
    <n v="3610.5"/>
    <n v="240700"/>
    <n v="8424.5"/>
    <n v="16"/>
  </r>
  <r>
    <n v="672"/>
    <x v="2"/>
    <n v="661"/>
    <n v="203"/>
    <x v="0"/>
    <n v="127473.85"/>
    <x v="478"/>
    <d v="2016-06-04T00:00:00"/>
    <x v="2"/>
    <n v="2012.7449999999999"/>
    <n v="134183"/>
    <n v="4696.4049999999943"/>
    <n v="28"/>
  </r>
  <r>
    <n v="673"/>
    <x v="1"/>
    <n v="213"/>
    <n v="1029"/>
    <x v="0"/>
    <n v="208218.15"/>
    <x v="479"/>
    <d v="2017-02-07T00:00:00"/>
    <x v="1"/>
    <n v="3287.6549999999997"/>
    <n v="219177"/>
    <n v="7671.1950000000061"/>
    <n v="15"/>
  </r>
  <r>
    <n v="674"/>
    <x v="0"/>
    <n v="739"/>
    <n v="50"/>
    <x v="2"/>
    <n v="35102.5"/>
    <x v="480"/>
    <d v="2016-09-19T00:00:00"/>
    <x v="8"/>
    <n v="554.25"/>
    <n v="36950"/>
    <n v="1293.25"/>
    <n v="28"/>
  </r>
  <r>
    <n v="675"/>
    <x v="2"/>
    <n v="185"/>
    <n v="937"/>
    <x v="3"/>
    <n v="164677.75"/>
    <x v="481"/>
    <d v="2017-09-20T00:00:00"/>
    <x v="2"/>
    <n v="2600.1749999999997"/>
    <n v="173345"/>
    <n v="6067.0750000000007"/>
    <n v="18"/>
  </r>
  <r>
    <n v="676"/>
    <x v="2"/>
    <n v="932"/>
    <n v="180"/>
    <x v="0"/>
    <n v="159372"/>
    <x v="482"/>
    <d v="2016-10-06T00:00:00"/>
    <x v="7"/>
    <n v="2516.4"/>
    <n v="167760"/>
    <n v="5871.6"/>
    <n v="31"/>
  </r>
  <r>
    <n v="677"/>
    <x v="1"/>
    <n v="851"/>
    <n v="1652"/>
    <x v="0"/>
    <n v="1335559.3999999999"/>
    <x v="159"/>
    <d v="2018-06-30T00:00:00"/>
    <x v="2"/>
    <n v="21087.78"/>
    <n v="1405852"/>
    <n v="49204.820000000094"/>
    <n v="23"/>
  </r>
  <r>
    <n v="678"/>
    <x v="1"/>
    <n v="711"/>
    <n v="1008"/>
    <x v="0"/>
    <n v="680853.6"/>
    <x v="483"/>
    <d v="2016-07-25T00:00:00"/>
    <x v="2"/>
    <n v="10750.32"/>
    <n v="716688"/>
    <n v="25084.080000000024"/>
    <n v="26"/>
  </r>
  <r>
    <n v="679"/>
    <x v="2"/>
    <n v="260"/>
    <n v="999"/>
    <x v="3"/>
    <n v="246753"/>
    <x v="400"/>
    <d v="2017-01-22T00:00:00"/>
    <x v="2"/>
    <n v="3896.1"/>
    <n v="259740"/>
    <n v="9090.9"/>
    <n v="24"/>
  </r>
  <r>
    <n v="680"/>
    <x v="0"/>
    <n v="744"/>
    <n v="50"/>
    <x v="6"/>
    <n v="35340"/>
    <x v="484"/>
    <d v="2018-01-18T00:00:00"/>
    <x v="6"/>
    <n v="558"/>
    <n v="37200"/>
    <n v="1302"/>
    <n v="16"/>
  </r>
  <r>
    <n v="681"/>
    <x v="2"/>
    <n v="653"/>
    <n v="1046"/>
    <x v="5"/>
    <n v="648886.1"/>
    <x v="485"/>
    <d v="2017-03-31T00:00:00"/>
    <x v="6"/>
    <n v="10245.57"/>
    <n v="683038"/>
    <n v="23906.330000000024"/>
    <n v="31"/>
  </r>
  <r>
    <n v="682"/>
    <x v="2"/>
    <n v="965"/>
    <n v="213"/>
    <x v="4"/>
    <n v="195267.75"/>
    <x v="332"/>
    <d v="2018-07-02T00:00:00"/>
    <x v="0"/>
    <n v="3083.1749999999997"/>
    <n v="205545"/>
    <n v="7194.0750000000007"/>
    <n v="33"/>
  </r>
  <r>
    <n v="683"/>
    <x v="2"/>
    <n v="868"/>
    <n v="946"/>
    <x v="5"/>
    <n v="780071.6"/>
    <x v="165"/>
    <d v="2016-06-07T00:00:00"/>
    <x v="3"/>
    <n v="12316.92"/>
    <n v="821128"/>
    <n v="28739.480000000025"/>
    <n v="16"/>
  </r>
  <r>
    <n v="684"/>
    <x v="1"/>
    <n v="927"/>
    <n v="232"/>
    <x v="2"/>
    <n v="204310.8"/>
    <x v="50"/>
    <d v="2018-06-29T00:00:00"/>
    <x v="3"/>
    <n v="3225.96"/>
    <n v="215064"/>
    <n v="7527.2400000000116"/>
    <n v="26"/>
  </r>
  <r>
    <n v="685"/>
    <x v="2"/>
    <n v="749"/>
    <n v="135"/>
    <x v="0"/>
    <n v="96059.25"/>
    <x v="287"/>
    <d v="2016-03-27T00:00:00"/>
    <x v="4"/>
    <n v="1516.7249999999999"/>
    <n v="101115"/>
    <n v="3539.0250000000001"/>
    <n v="15"/>
  </r>
  <r>
    <n v="686"/>
    <x v="1"/>
    <n v="458"/>
    <n v="27"/>
    <x v="7"/>
    <n v="11747.7"/>
    <x v="486"/>
    <d v="2018-07-20T00:00:00"/>
    <x v="0"/>
    <n v="185.48999999999998"/>
    <n v="12366"/>
    <n v="432.80999999999926"/>
    <n v="23"/>
  </r>
  <r>
    <n v="687"/>
    <x v="2"/>
    <n v="971"/>
    <n v="959"/>
    <x v="3"/>
    <n v="884629.55"/>
    <x v="487"/>
    <d v="2017-03-19T00:00:00"/>
    <x v="8"/>
    <n v="13967.834999999999"/>
    <n v="931189"/>
    <n v="32591.614999999954"/>
    <n v="17"/>
  </r>
  <r>
    <n v="688"/>
    <x v="1"/>
    <n v="516"/>
    <n v="265"/>
    <x v="2"/>
    <n v="129903"/>
    <x v="488"/>
    <d v="2018-02-20T00:00:00"/>
    <x v="0"/>
    <n v="2051.1"/>
    <n v="136740"/>
    <n v="4785.8999999999996"/>
    <n v="19"/>
  </r>
  <r>
    <n v="689"/>
    <x v="2"/>
    <n v="114"/>
    <n v="1428"/>
    <x v="4"/>
    <n v="154652.4"/>
    <x v="382"/>
    <d v="2016-09-18T00:00:00"/>
    <x v="0"/>
    <n v="2441.88"/>
    <n v="162792"/>
    <n v="5697.7200000000057"/>
    <n v="17"/>
  </r>
  <r>
    <n v="690"/>
    <x v="1"/>
    <n v="367"/>
    <n v="250"/>
    <x v="2"/>
    <n v="87162.5"/>
    <x v="243"/>
    <d v="2017-05-17T00:00:00"/>
    <x v="4"/>
    <n v="1376.25"/>
    <n v="91750"/>
    <n v="3211.25"/>
    <n v="14"/>
  </r>
  <r>
    <n v="691"/>
    <x v="1"/>
    <n v="439"/>
    <n v="303"/>
    <x v="9"/>
    <n v="126366.15"/>
    <x v="489"/>
    <d v="2017-02-26T00:00:00"/>
    <x v="5"/>
    <n v="1995.2549999999999"/>
    <n v="133017"/>
    <n v="4655.5950000000057"/>
    <n v="29"/>
  </r>
  <r>
    <n v="692"/>
    <x v="2"/>
    <n v="695"/>
    <n v="214"/>
    <x v="4"/>
    <n v="141293.5"/>
    <x v="490"/>
    <d v="2018-04-10T00:00:00"/>
    <x v="0"/>
    <n v="2230.9499999999998"/>
    <n v="148730"/>
    <n v="5205.55"/>
    <n v="11"/>
  </r>
  <r>
    <n v="693"/>
    <x v="2"/>
    <n v="928"/>
    <n v="981"/>
    <x v="5"/>
    <n v="864849.6"/>
    <x v="491"/>
    <d v="2017-12-18T00:00:00"/>
    <x v="2"/>
    <n v="13655.519999999999"/>
    <n v="910368"/>
    <n v="31862.880000000026"/>
    <n v="11"/>
  </r>
  <r>
    <n v="694"/>
    <x v="2"/>
    <n v="716"/>
    <n v="649"/>
    <x v="1"/>
    <n v="441449.8"/>
    <x v="492"/>
    <d v="2017-05-11T00:00:00"/>
    <x v="0"/>
    <n v="6970.2599999999993"/>
    <n v="464684"/>
    <n v="16263.940000000013"/>
    <n v="22"/>
  </r>
  <r>
    <n v="695"/>
    <x v="2"/>
    <n v="251"/>
    <n v="219"/>
    <x v="0"/>
    <n v="52220.55"/>
    <x v="493"/>
    <d v="2016-10-11T00:00:00"/>
    <x v="0"/>
    <n v="824.53499999999997"/>
    <n v="54969"/>
    <n v="1923.9149999999972"/>
    <n v="16"/>
  </r>
  <r>
    <n v="696"/>
    <x v="1"/>
    <n v="890"/>
    <n v="264"/>
    <x v="2"/>
    <n v="223212"/>
    <x v="494"/>
    <d v="2018-04-29T00:00:00"/>
    <x v="2"/>
    <n v="3524.4"/>
    <n v="234960"/>
    <n v="8223.6"/>
    <n v="12"/>
  </r>
  <r>
    <n v="697"/>
    <x v="2"/>
    <n v="619"/>
    <n v="56"/>
    <x v="0"/>
    <n v="32930.800000000003"/>
    <x v="332"/>
    <d v="2018-06-11T00:00:00"/>
    <x v="8"/>
    <n v="519.96"/>
    <n v="34664"/>
    <n v="1213.2399999999971"/>
    <n v="12"/>
  </r>
  <r>
    <n v="698"/>
    <x v="2"/>
    <n v="918"/>
    <n v="778"/>
    <x v="1"/>
    <n v="678493.8"/>
    <x v="495"/>
    <d v="2017-02-20T00:00:00"/>
    <x v="2"/>
    <n v="10713.06"/>
    <n v="714204"/>
    <n v="24997.139999999956"/>
    <n v="35"/>
  </r>
  <r>
    <n v="699"/>
    <x v="2"/>
    <n v="162"/>
    <n v="1224"/>
    <x v="4"/>
    <n v="188373.6"/>
    <x v="496"/>
    <d v="2017-08-13T00:00:00"/>
    <x v="2"/>
    <n v="2974.3199999999997"/>
    <n v="198288"/>
    <n v="6940.0799999999945"/>
    <n v="35"/>
  </r>
  <r>
    <n v="700"/>
    <x v="2"/>
    <n v="285"/>
    <n v="131"/>
    <x v="0"/>
    <n v="35468.25"/>
    <x v="493"/>
    <d v="2016-10-19T00:00:00"/>
    <x v="2"/>
    <n v="560.02499999999998"/>
    <n v="37335"/>
    <n v="1306.7249999999999"/>
    <n v="24"/>
  </r>
  <r>
    <n v="701"/>
    <x v="1"/>
    <n v="994"/>
    <n v="126"/>
    <x v="2"/>
    <n v="118981.8"/>
    <x v="128"/>
    <d v="2018-03-25T00:00:00"/>
    <x v="5"/>
    <n v="1878.6599999999999"/>
    <n v="125244"/>
    <n v="4383.5399999999972"/>
    <n v="15"/>
  </r>
  <r>
    <n v="702"/>
    <x v="2"/>
    <n v="602"/>
    <n v="1090"/>
    <x v="10"/>
    <n v="623371"/>
    <x v="497"/>
    <d v="2017-12-05T00:00:00"/>
    <x v="6"/>
    <n v="9842.6999999999989"/>
    <n v="656180"/>
    <n v="22966.300000000003"/>
    <n v="22"/>
  </r>
  <r>
    <n v="703"/>
    <x v="0"/>
    <n v="694"/>
    <n v="14"/>
    <x v="6"/>
    <n v="9230.2000000000007"/>
    <x v="498"/>
    <d v="2016-12-22T00:00:00"/>
    <x v="1"/>
    <n v="145.73999999999998"/>
    <n v="9716"/>
    <n v="340.05999999999926"/>
    <n v="32"/>
  </r>
  <r>
    <n v="704"/>
    <x v="2"/>
    <n v="902"/>
    <n v="215"/>
    <x v="0"/>
    <n v="184233.5"/>
    <x v="214"/>
    <d v="2017-01-18T00:00:00"/>
    <x v="8"/>
    <n v="2908.95"/>
    <n v="193930"/>
    <n v="6787.55"/>
    <n v="25"/>
  </r>
  <r>
    <n v="705"/>
    <x v="2"/>
    <n v="498"/>
    <n v="70"/>
    <x v="11"/>
    <n v="33117"/>
    <x v="464"/>
    <d v="2017-06-22T00:00:00"/>
    <x v="3"/>
    <n v="522.9"/>
    <n v="34860"/>
    <n v="1220.0999999999999"/>
    <n v="25"/>
  </r>
  <r>
    <n v="706"/>
    <x v="2"/>
    <n v="144"/>
    <n v="871"/>
    <x v="5"/>
    <n v="119152.8"/>
    <x v="499"/>
    <d v="2016-11-08T00:00:00"/>
    <x v="0"/>
    <n v="1881.36"/>
    <n v="125424"/>
    <n v="4389.8399999999974"/>
    <n v="17"/>
  </r>
  <r>
    <n v="707"/>
    <x v="0"/>
    <n v="491"/>
    <n v="61"/>
    <x v="2"/>
    <n v="28453.45"/>
    <x v="500"/>
    <d v="2016-04-08T00:00:00"/>
    <x v="2"/>
    <n v="449.26499999999999"/>
    <n v="29951"/>
    <n v="1048.2849999999994"/>
    <n v="24"/>
  </r>
  <r>
    <n v="708"/>
    <x v="2"/>
    <n v="917"/>
    <n v="48"/>
    <x v="0"/>
    <n v="41815.199999999997"/>
    <x v="55"/>
    <d v="2016-08-02T00:00:00"/>
    <x v="2"/>
    <n v="660.24"/>
    <n v="44016"/>
    <n v="1540.5600000000029"/>
    <n v="23"/>
  </r>
  <r>
    <n v="709"/>
    <x v="1"/>
    <n v="794"/>
    <n v="27"/>
    <x v="7"/>
    <n v="20366.099999999999"/>
    <x v="501"/>
    <d v="2016-12-14T00:00:00"/>
    <x v="6"/>
    <n v="321.57"/>
    <n v="21438"/>
    <n v="750.33000000000152"/>
    <n v="18"/>
  </r>
  <r>
    <n v="710"/>
    <x v="2"/>
    <n v="439"/>
    <n v="657"/>
    <x v="1"/>
    <n v="274001.84999999998"/>
    <x v="69"/>
    <d v="2016-09-14T00:00:00"/>
    <x v="3"/>
    <n v="4326.3450000000003"/>
    <n v="288423"/>
    <n v="10094.805000000022"/>
    <n v="31"/>
  </r>
  <r>
    <n v="711"/>
    <x v="1"/>
    <n v="573"/>
    <n v="231"/>
    <x v="2"/>
    <n v="125744.85"/>
    <x v="502"/>
    <d v="2017-01-18T00:00:00"/>
    <x v="0"/>
    <n v="1985.4449999999999"/>
    <n v="132363"/>
    <n v="4632.7049999999945"/>
    <n v="30"/>
  </r>
  <r>
    <n v="712"/>
    <x v="2"/>
    <n v="76"/>
    <n v="1407"/>
    <x v="4"/>
    <n v="101585.4"/>
    <x v="503"/>
    <d v="2016-06-16T00:00:00"/>
    <x v="4"/>
    <n v="1603.98"/>
    <n v="106932"/>
    <n v="3742.6200000000058"/>
    <n v="11"/>
  </r>
  <r>
    <n v="713"/>
    <x v="1"/>
    <n v="792"/>
    <n v="266"/>
    <x v="9"/>
    <n v="200138.4"/>
    <x v="85"/>
    <d v="2017-12-07T00:00:00"/>
    <x v="2"/>
    <n v="3160.08"/>
    <n v="210672"/>
    <n v="7373.5200000000059"/>
    <n v="25"/>
  </r>
  <r>
    <n v="714"/>
    <x v="1"/>
    <n v="420"/>
    <n v="278"/>
    <x v="2"/>
    <n v="110922"/>
    <x v="99"/>
    <d v="2016-08-06T00:00:00"/>
    <x v="0"/>
    <n v="1751.3999999999999"/>
    <n v="116760"/>
    <n v="4086.6000000000004"/>
    <n v="15"/>
  </r>
  <r>
    <n v="715"/>
    <x v="1"/>
    <n v="573"/>
    <n v="91"/>
    <x v="8"/>
    <n v="49535.85"/>
    <x v="504"/>
    <d v="2017-06-21T00:00:00"/>
    <x v="8"/>
    <n v="782.14499999999998"/>
    <n v="52143"/>
    <n v="1825.0050000000015"/>
    <n v="30"/>
  </r>
  <r>
    <n v="716"/>
    <x v="2"/>
    <n v="691"/>
    <n v="51"/>
    <x v="0"/>
    <n v="33478.949999999997"/>
    <x v="505"/>
    <d v="2018-04-23T00:00:00"/>
    <x v="8"/>
    <n v="528.61500000000001"/>
    <n v="35241"/>
    <n v="1233.4350000000029"/>
    <n v="18"/>
  </r>
  <r>
    <n v="717"/>
    <x v="1"/>
    <n v="312"/>
    <n v="1636"/>
    <x v="0"/>
    <n v="484910.4"/>
    <x v="55"/>
    <d v="2016-08-06T00:00:00"/>
    <x v="2"/>
    <n v="7656.48"/>
    <n v="510432"/>
    <n v="17865.119999999977"/>
    <n v="27"/>
  </r>
  <r>
    <n v="718"/>
    <x v="1"/>
    <n v="359"/>
    <n v="23"/>
    <x v="7"/>
    <n v="7844.15"/>
    <x v="305"/>
    <d v="2017-12-22T00:00:00"/>
    <x v="3"/>
    <n v="123.85499999999999"/>
    <n v="8257"/>
    <n v="288.99500000000035"/>
    <n v="16"/>
  </r>
  <r>
    <n v="719"/>
    <x v="2"/>
    <n v="296"/>
    <n v="1152"/>
    <x v="4"/>
    <n v="323942.40000000002"/>
    <x v="506"/>
    <d v="2016-11-19T00:00:00"/>
    <x v="1"/>
    <n v="5114.88"/>
    <n v="340992"/>
    <n v="11934.719999999976"/>
    <n v="26"/>
  </r>
  <r>
    <n v="720"/>
    <x v="2"/>
    <n v="592"/>
    <n v="1064"/>
    <x v="5"/>
    <n v="598393.59999999998"/>
    <x v="153"/>
    <d v="2016-03-06T00:00:00"/>
    <x v="2"/>
    <n v="9448.32"/>
    <n v="629888"/>
    <n v="22046.080000000024"/>
    <n v="25"/>
  </r>
  <r>
    <n v="721"/>
    <x v="1"/>
    <n v="473"/>
    <n v="846"/>
    <x v="0"/>
    <n v="380150.1"/>
    <x v="268"/>
    <d v="2016-03-07T00:00:00"/>
    <x v="3"/>
    <n v="6002.37"/>
    <n v="400158"/>
    <n v="14005.530000000024"/>
    <n v="17"/>
  </r>
  <r>
    <n v="722"/>
    <x v="0"/>
    <n v="339"/>
    <n v="16"/>
    <x v="6"/>
    <n v="5152.8"/>
    <x v="507"/>
    <d v="2017-05-14T00:00:00"/>
    <x v="0"/>
    <n v="81.36"/>
    <n v="5424"/>
    <n v="189.8399999999998"/>
    <n v="28"/>
  </r>
  <r>
    <n v="723"/>
    <x v="2"/>
    <n v="169"/>
    <n v="907"/>
    <x v="3"/>
    <n v="145618.85"/>
    <x v="20"/>
    <d v="2018-07-18T00:00:00"/>
    <x v="5"/>
    <n v="2299.2449999999999"/>
    <n v="153283"/>
    <n v="5364.9049999999943"/>
    <n v="22"/>
  </r>
  <r>
    <n v="724"/>
    <x v="1"/>
    <n v="87"/>
    <n v="127"/>
    <x v="2"/>
    <n v="10496.55"/>
    <x v="474"/>
    <d v="2016-12-05T00:00:00"/>
    <x v="0"/>
    <n v="165.73499999999999"/>
    <n v="11049"/>
    <n v="386.71500000000071"/>
    <n v="19"/>
  </r>
  <r>
    <n v="725"/>
    <x v="2"/>
    <n v="228"/>
    <n v="183"/>
    <x v="4"/>
    <n v="39637.800000000003"/>
    <x v="508"/>
    <d v="2016-02-02T00:00:00"/>
    <x v="8"/>
    <n v="625.86"/>
    <n v="41724"/>
    <n v="1460.339999999997"/>
    <n v="13"/>
  </r>
  <r>
    <n v="726"/>
    <x v="2"/>
    <n v="206"/>
    <n v="222"/>
    <x v="4"/>
    <n v="43445.4"/>
    <x v="509"/>
    <d v="2018-03-06T00:00:00"/>
    <x v="6"/>
    <n v="685.98"/>
    <n v="45732"/>
    <n v="1600.6199999999985"/>
    <n v="35"/>
  </r>
  <r>
    <n v="727"/>
    <x v="2"/>
    <n v="322"/>
    <n v="1235"/>
    <x v="4"/>
    <n v="377786.5"/>
    <x v="481"/>
    <d v="2017-09-18T00:00:00"/>
    <x v="1"/>
    <n v="5965.05"/>
    <n v="397670"/>
    <n v="13918.45"/>
    <n v="16"/>
  </r>
  <r>
    <n v="728"/>
    <x v="0"/>
    <n v="257"/>
    <n v="53"/>
    <x v="6"/>
    <n v="12939.95"/>
    <x v="409"/>
    <d v="2017-02-18T00:00:00"/>
    <x v="7"/>
    <n v="204.315"/>
    <n v="13621"/>
    <n v="476.73499999999927"/>
    <n v="31"/>
  </r>
  <r>
    <n v="729"/>
    <x v="2"/>
    <n v="793"/>
    <n v="686"/>
    <x v="1"/>
    <n v="516798.1"/>
    <x v="510"/>
    <d v="2016-03-07T00:00:00"/>
    <x v="1"/>
    <n v="8159.9699999999993"/>
    <n v="543998"/>
    <n v="19039.930000000022"/>
    <n v="14"/>
  </r>
  <r>
    <n v="730"/>
    <x v="2"/>
    <n v="400"/>
    <n v="1110"/>
    <x v="10"/>
    <n v="421800"/>
    <x v="511"/>
    <d v="2017-08-18T00:00:00"/>
    <x v="1"/>
    <n v="6660"/>
    <n v="444000"/>
    <n v="15540"/>
    <n v="23"/>
  </r>
  <r>
    <n v="731"/>
    <x v="2"/>
    <n v="91"/>
    <n v="1063"/>
    <x v="5"/>
    <n v="91896.35"/>
    <x v="512"/>
    <d v="2016-12-03T00:00:00"/>
    <x v="2"/>
    <n v="1450.9949999999999"/>
    <n v="96733"/>
    <n v="3385.6549999999943"/>
    <n v="32"/>
  </r>
  <r>
    <n v="732"/>
    <x v="2"/>
    <n v="616"/>
    <n v="980"/>
    <x v="3"/>
    <n v="573496"/>
    <x v="513"/>
    <d v="2017-10-12T00:00:00"/>
    <x v="6"/>
    <n v="9055.1999999999989"/>
    <n v="603680"/>
    <n v="21128.800000000003"/>
    <n v="28"/>
  </r>
  <r>
    <n v="733"/>
    <x v="1"/>
    <n v="673"/>
    <n v="1211"/>
    <x v="11"/>
    <n v="774252.85"/>
    <x v="456"/>
    <d v="2017-01-27T00:00:00"/>
    <x v="2"/>
    <n v="12225.045"/>
    <n v="815003"/>
    <n v="28525.105000000025"/>
    <n v="27"/>
  </r>
  <r>
    <n v="734"/>
    <x v="2"/>
    <n v="518"/>
    <n v="68"/>
    <x v="11"/>
    <n v="33462.800000000003"/>
    <x v="337"/>
    <d v="2018-05-02T00:00:00"/>
    <x v="2"/>
    <n v="528.36"/>
    <n v="35224"/>
    <n v="1232.839999999997"/>
    <n v="25"/>
  </r>
  <r>
    <n v="735"/>
    <x v="2"/>
    <n v="401"/>
    <n v="772"/>
    <x v="1"/>
    <n v="294093.40000000002"/>
    <x v="514"/>
    <d v="2016-12-11T00:00:00"/>
    <x v="3"/>
    <n v="4643.58"/>
    <n v="309572"/>
    <n v="10835.019999999977"/>
    <n v="22"/>
  </r>
  <r>
    <n v="736"/>
    <x v="2"/>
    <n v="411"/>
    <n v="201"/>
    <x v="4"/>
    <n v="78480.45"/>
    <x v="440"/>
    <d v="2016-07-03T00:00:00"/>
    <x v="3"/>
    <n v="1239.165"/>
    <n v="82611"/>
    <n v="2891.3850000000029"/>
    <n v="12"/>
  </r>
  <r>
    <n v="737"/>
    <x v="0"/>
    <n v="843"/>
    <n v="16"/>
    <x v="6"/>
    <n v="12813.6"/>
    <x v="89"/>
    <d v="2018-06-27T00:00:00"/>
    <x v="6"/>
    <n v="202.32"/>
    <n v="13488"/>
    <n v="472.07999999999964"/>
    <n v="13"/>
  </r>
  <r>
    <n v="738"/>
    <x v="1"/>
    <n v="858"/>
    <n v="868"/>
    <x v="0"/>
    <n v="707506.8"/>
    <x v="459"/>
    <d v="2018-01-15T00:00:00"/>
    <x v="0"/>
    <n v="11171.16"/>
    <n v="744744"/>
    <n v="26066.039999999954"/>
    <n v="15"/>
  </r>
  <r>
    <n v="739"/>
    <x v="1"/>
    <n v="867"/>
    <n v="108"/>
    <x v="8"/>
    <n v="88954.2"/>
    <x v="515"/>
    <d v="2018-07-17T00:00:00"/>
    <x v="4"/>
    <n v="1404.54"/>
    <n v="93636"/>
    <n v="3277.2600000000029"/>
    <n v="26"/>
  </r>
  <r>
    <n v="740"/>
    <x v="1"/>
    <n v="98"/>
    <n v="1514"/>
    <x v="0"/>
    <n v="140953.4"/>
    <x v="516"/>
    <d v="2017-09-22T00:00:00"/>
    <x v="3"/>
    <n v="2225.58"/>
    <n v="148372"/>
    <n v="5193.0200000000059"/>
    <n v="16"/>
  </r>
  <r>
    <n v="741"/>
    <x v="2"/>
    <n v="296"/>
    <n v="1388"/>
    <x v="4"/>
    <n v="390305.6"/>
    <x v="452"/>
    <d v="2017-09-19T00:00:00"/>
    <x v="2"/>
    <n v="6162.7199999999993"/>
    <n v="410848"/>
    <n v="14379.680000000024"/>
    <n v="31"/>
  </r>
  <r>
    <n v="742"/>
    <x v="0"/>
    <n v="192"/>
    <n v="16"/>
    <x v="6"/>
    <n v="2918.4"/>
    <x v="60"/>
    <d v="2017-12-23T00:00:00"/>
    <x v="2"/>
    <n v="46.08"/>
    <n v="3072"/>
    <n v="107.51999999999991"/>
    <n v="15"/>
  </r>
  <r>
    <n v="743"/>
    <x v="2"/>
    <n v="106"/>
    <n v="884"/>
    <x v="5"/>
    <n v="89018.8"/>
    <x v="517"/>
    <d v="2017-05-03T00:00:00"/>
    <x v="7"/>
    <n v="1405.56"/>
    <n v="93704"/>
    <n v="3279.6399999999971"/>
    <n v="21"/>
  </r>
  <r>
    <n v="744"/>
    <x v="2"/>
    <n v="165"/>
    <n v="185"/>
    <x v="4"/>
    <n v="28998.75"/>
    <x v="23"/>
    <d v="2016-03-25T00:00:00"/>
    <x v="0"/>
    <n v="457.875"/>
    <n v="30525"/>
    <n v="1068.375"/>
    <n v="27"/>
  </r>
  <r>
    <n v="745"/>
    <x v="1"/>
    <n v="521"/>
    <n v="47"/>
    <x v="4"/>
    <n v="23262.65"/>
    <x v="321"/>
    <d v="2016-11-24T00:00:00"/>
    <x v="1"/>
    <n v="367.30500000000001"/>
    <n v="24487"/>
    <n v="857.04499999999848"/>
    <n v="10"/>
  </r>
  <r>
    <n v="746"/>
    <x v="2"/>
    <n v="794"/>
    <n v="637"/>
    <x v="1"/>
    <n v="480489.1"/>
    <x v="518"/>
    <d v="2016-08-06T00:00:00"/>
    <x v="4"/>
    <n v="7586.67"/>
    <n v="505778"/>
    <n v="17702.230000000025"/>
    <n v="23"/>
  </r>
  <r>
    <n v="747"/>
    <x v="1"/>
    <n v="813"/>
    <n v="298"/>
    <x v="9"/>
    <n v="230160.3"/>
    <x v="519"/>
    <d v="2016-07-10T00:00:00"/>
    <x v="8"/>
    <n v="3634.1099999999997"/>
    <n v="242274"/>
    <n v="8479.5900000000111"/>
    <n v="27"/>
  </r>
  <r>
    <n v="748"/>
    <x v="2"/>
    <n v="514"/>
    <n v="847"/>
    <x v="3"/>
    <n v="413590.1"/>
    <x v="468"/>
    <d v="2018-01-14T00:00:00"/>
    <x v="6"/>
    <n v="6530.37"/>
    <n v="435358"/>
    <n v="15237.530000000024"/>
    <n v="32"/>
  </r>
  <r>
    <n v="749"/>
    <x v="1"/>
    <n v="898"/>
    <n v="152"/>
    <x v="11"/>
    <n v="129671.2"/>
    <x v="235"/>
    <d v="2016-03-28T00:00:00"/>
    <x v="2"/>
    <n v="2047.4399999999998"/>
    <n v="136496"/>
    <n v="4777.3600000000033"/>
    <n v="29"/>
  </r>
  <r>
    <n v="750"/>
    <x v="2"/>
    <n v="642"/>
    <n v="961"/>
    <x v="5"/>
    <n v="586113.9"/>
    <x v="520"/>
    <d v="2018-01-31T00:00:00"/>
    <x v="2"/>
    <n v="9254.43"/>
    <n v="616962"/>
    <n v="21593.669999999976"/>
    <n v="30"/>
  </r>
  <r>
    <n v="751"/>
    <x v="2"/>
    <n v="493"/>
    <n v="798"/>
    <x v="3"/>
    <n v="373743.3"/>
    <x v="205"/>
    <d v="2018-06-03T00:00:00"/>
    <x v="0"/>
    <n v="5901.21"/>
    <n v="393414"/>
    <n v="13769.490000000013"/>
    <n v="19"/>
  </r>
  <r>
    <n v="752"/>
    <x v="0"/>
    <n v="528"/>
    <n v="52"/>
    <x v="2"/>
    <n v="26083.200000000001"/>
    <x v="52"/>
    <d v="2017-04-27T00:00:00"/>
    <x v="0"/>
    <n v="411.84"/>
    <n v="27456"/>
    <n v="960.95999999999935"/>
    <n v="24"/>
  </r>
  <r>
    <n v="753"/>
    <x v="2"/>
    <n v="75"/>
    <n v="1023"/>
    <x v="5"/>
    <n v="72888.75"/>
    <x v="65"/>
    <d v="2018-02-11T00:00:00"/>
    <x v="2"/>
    <n v="1150.875"/>
    <n v="76725"/>
    <n v="2685.375"/>
    <n v="28"/>
  </r>
  <r>
    <n v="754"/>
    <x v="2"/>
    <n v="455"/>
    <n v="797"/>
    <x v="3"/>
    <n v="344503.25"/>
    <x v="521"/>
    <d v="2016-05-16T00:00:00"/>
    <x v="0"/>
    <n v="5439.5249999999996"/>
    <n v="362635"/>
    <n v="12692.225"/>
    <n v="11"/>
  </r>
  <r>
    <n v="755"/>
    <x v="0"/>
    <n v="437"/>
    <n v="16"/>
    <x v="6"/>
    <n v="6642.4"/>
    <x v="27"/>
    <d v="2017-07-02T00:00:00"/>
    <x v="2"/>
    <n v="104.88"/>
    <n v="6992"/>
    <n v="244.72000000000037"/>
    <n v="19"/>
  </r>
  <r>
    <n v="756"/>
    <x v="2"/>
    <n v="123"/>
    <n v="1118"/>
    <x v="10"/>
    <n v="130638.3"/>
    <x v="340"/>
    <d v="2017-11-10T00:00:00"/>
    <x v="2"/>
    <n v="2062.71"/>
    <n v="137514"/>
    <n v="4812.9899999999971"/>
    <n v="25"/>
  </r>
  <r>
    <n v="757"/>
    <x v="1"/>
    <n v="114"/>
    <n v="1496"/>
    <x v="0"/>
    <n v="162016.79999999999"/>
    <x v="522"/>
    <d v="2016-09-28T00:00:00"/>
    <x v="8"/>
    <n v="2558.16"/>
    <n v="170544"/>
    <n v="5969.0400000000118"/>
    <n v="12"/>
  </r>
  <r>
    <n v="758"/>
    <x v="1"/>
    <n v="732"/>
    <n v="316"/>
    <x v="9"/>
    <n v="219746.4"/>
    <x v="523"/>
    <d v="2017-08-27T00:00:00"/>
    <x v="8"/>
    <n v="3469.68"/>
    <n v="231312"/>
    <n v="8095.9200000000055"/>
    <n v="28"/>
  </r>
  <r>
    <n v="759"/>
    <x v="2"/>
    <n v="677"/>
    <n v="197"/>
    <x v="4"/>
    <n v="126700.55"/>
    <x v="314"/>
    <d v="2016-12-27T00:00:00"/>
    <x v="6"/>
    <n v="2000.5349999999999"/>
    <n v="133369"/>
    <n v="4667.9149999999972"/>
    <n v="26"/>
  </r>
  <r>
    <n v="760"/>
    <x v="2"/>
    <n v="576"/>
    <n v="115"/>
    <x v="0"/>
    <n v="62928"/>
    <x v="214"/>
    <d v="2017-01-17T00:00:00"/>
    <x v="0"/>
    <n v="993.59999999999991"/>
    <n v="66240"/>
    <n v="2318.4"/>
    <n v="24"/>
  </r>
  <r>
    <n v="761"/>
    <x v="2"/>
    <n v="283"/>
    <n v="927"/>
    <x v="5"/>
    <n v="249223.95"/>
    <x v="0"/>
    <d v="2016-06-17T00:00:00"/>
    <x v="4"/>
    <n v="3935.1149999999998"/>
    <n v="262341"/>
    <n v="9181.9349999999886"/>
    <n v="19"/>
  </r>
  <r>
    <n v="762"/>
    <x v="2"/>
    <n v="577"/>
    <n v="979"/>
    <x v="3"/>
    <n v="536638.85"/>
    <x v="385"/>
    <d v="2017-06-06T00:00:00"/>
    <x v="6"/>
    <n v="8473.244999999999"/>
    <n v="564883"/>
    <n v="19770.905000000024"/>
    <n v="26"/>
  </r>
  <r>
    <n v="763"/>
    <x v="2"/>
    <n v="151"/>
    <n v="220"/>
    <x v="4"/>
    <n v="31559"/>
    <x v="153"/>
    <d v="2016-03-11T00:00:00"/>
    <x v="0"/>
    <n v="498.29999999999995"/>
    <n v="33220"/>
    <n v="1162.7"/>
    <n v="30"/>
  </r>
  <r>
    <n v="764"/>
    <x v="2"/>
    <n v="127"/>
    <n v="54"/>
    <x v="0"/>
    <n v="6515.1"/>
    <x v="524"/>
    <d v="2016-09-16T00:00:00"/>
    <x v="6"/>
    <n v="102.86999999999999"/>
    <n v="6858"/>
    <n v="240.02999999999963"/>
    <n v="31"/>
  </r>
  <r>
    <n v="765"/>
    <x v="1"/>
    <n v="290"/>
    <n v="251"/>
    <x v="2"/>
    <n v="69150.5"/>
    <x v="10"/>
    <d v="2017-01-24T00:00:00"/>
    <x v="8"/>
    <n v="1091.8499999999999"/>
    <n v="72790"/>
    <n v="2547.65"/>
    <n v="17"/>
  </r>
  <r>
    <n v="766"/>
    <x v="1"/>
    <n v="346"/>
    <n v="157"/>
    <x v="11"/>
    <n v="51605.9"/>
    <x v="107"/>
    <d v="2018-06-27T00:00:00"/>
    <x v="8"/>
    <n v="814.82999999999993"/>
    <n v="54322"/>
    <n v="1901.2699999999986"/>
    <n v="31"/>
  </r>
  <r>
    <n v="767"/>
    <x v="2"/>
    <n v="774"/>
    <n v="224"/>
    <x v="4"/>
    <n v="164707.20000000001"/>
    <x v="510"/>
    <d v="2016-03-10T00:00:00"/>
    <x v="0"/>
    <n v="2600.64"/>
    <n v="173376"/>
    <n v="6068.1599999999889"/>
    <n v="17"/>
  </r>
  <r>
    <n v="768"/>
    <x v="1"/>
    <n v="232"/>
    <n v="27"/>
    <x v="7"/>
    <n v="5950.8"/>
    <x v="525"/>
    <d v="2018-06-08T00:00:00"/>
    <x v="1"/>
    <n v="93.96"/>
    <n v="6264"/>
    <n v="219.23999999999984"/>
    <n v="34"/>
  </r>
  <r>
    <n v="769"/>
    <x v="2"/>
    <n v="190"/>
    <n v="180"/>
    <x v="0"/>
    <n v="32490"/>
    <x v="526"/>
    <d v="2016-02-25T00:00:00"/>
    <x v="5"/>
    <n v="513"/>
    <n v="34200"/>
    <n v="1197"/>
    <n v="26"/>
  </r>
  <r>
    <n v="770"/>
    <x v="1"/>
    <n v="712"/>
    <n v="113"/>
    <x v="2"/>
    <n v="76433.2"/>
    <x v="527"/>
    <d v="2017-12-06T00:00:00"/>
    <x v="0"/>
    <n v="1206.8399999999999"/>
    <n v="80456"/>
    <n v="2815.9600000000028"/>
    <n v="25"/>
  </r>
  <r>
    <n v="771"/>
    <x v="2"/>
    <n v="595"/>
    <n v="207"/>
    <x v="4"/>
    <n v="117006.75"/>
    <x v="528"/>
    <d v="2018-02-13T00:00:00"/>
    <x v="2"/>
    <n v="1847.4749999999999"/>
    <n v="123165"/>
    <n v="4310.7749999999996"/>
    <n v="21"/>
  </r>
  <r>
    <n v="772"/>
    <x v="1"/>
    <n v="104"/>
    <n v="1632"/>
    <x v="0"/>
    <n v="161241.60000000001"/>
    <x v="509"/>
    <d v="2018-03-02T00:00:00"/>
    <x v="6"/>
    <n v="2545.92"/>
    <n v="169728"/>
    <n v="5940.4799999999941"/>
    <n v="31"/>
  </r>
  <r>
    <n v="773"/>
    <x v="2"/>
    <n v="520"/>
    <n v="224"/>
    <x v="4"/>
    <n v="110656"/>
    <x v="529"/>
    <d v="2016-11-17T00:00:00"/>
    <x v="2"/>
    <n v="1747.2"/>
    <n v="116480"/>
    <n v="4076.8"/>
    <n v="30"/>
  </r>
  <r>
    <n v="774"/>
    <x v="2"/>
    <n v="976"/>
    <n v="1057"/>
    <x v="5"/>
    <n v="980050.4"/>
    <x v="97"/>
    <d v="2018-06-05T00:00:00"/>
    <x v="0"/>
    <n v="15474.48"/>
    <n v="1031632"/>
    <n v="36107.119999999981"/>
    <n v="15"/>
  </r>
  <r>
    <n v="775"/>
    <x v="1"/>
    <n v="730"/>
    <n v="1032"/>
    <x v="0"/>
    <n v="715692"/>
    <x v="530"/>
    <d v="2016-06-14T00:00:00"/>
    <x v="2"/>
    <n v="11300.4"/>
    <n v="753360"/>
    <n v="26367.599999999999"/>
    <n v="32"/>
  </r>
  <r>
    <n v="776"/>
    <x v="2"/>
    <n v="144"/>
    <n v="566"/>
    <x v="1"/>
    <n v="77428.800000000003"/>
    <x v="531"/>
    <d v="2017-01-12T00:00:00"/>
    <x v="0"/>
    <n v="1222.56"/>
    <n v="81504"/>
    <n v="2852.6399999999971"/>
    <n v="13"/>
  </r>
  <r>
    <n v="777"/>
    <x v="2"/>
    <n v="521"/>
    <n v="114"/>
    <x v="0"/>
    <n v="56424.3"/>
    <x v="532"/>
    <d v="2017-10-01T00:00:00"/>
    <x v="3"/>
    <n v="890.91"/>
    <n v="59394"/>
    <n v="2078.7899999999972"/>
    <n v="23"/>
  </r>
  <r>
    <n v="778"/>
    <x v="2"/>
    <n v="346"/>
    <n v="219"/>
    <x v="0"/>
    <n v="71985.3"/>
    <x v="468"/>
    <d v="2018-01-09T00:00:00"/>
    <x v="2"/>
    <n v="1136.6099999999999"/>
    <n v="75774"/>
    <n v="2652.0899999999974"/>
    <n v="27"/>
  </r>
  <r>
    <n v="779"/>
    <x v="2"/>
    <n v="689"/>
    <n v="1143"/>
    <x v="4"/>
    <n v="748150.65"/>
    <x v="30"/>
    <d v="2017-03-10T00:00:00"/>
    <x v="2"/>
    <n v="11812.904999999999"/>
    <n v="787527"/>
    <n v="27563.444999999978"/>
    <n v="29"/>
  </r>
  <r>
    <n v="780"/>
    <x v="1"/>
    <n v="315"/>
    <n v="88"/>
    <x v="8"/>
    <n v="26334"/>
    <x v="204"/>
    <d v="2016-11-05T00:00:00"/>
    <x v="0"/>
    <n v="415.8"/>
    <n v="27720"/>
    <n v="970.2"/>
    <n v="26"/>
  </r>
  <r>
    <n v="781"/>
    <x v="1"/>
    <n v="605"/>
    <n v="24"/>
    <x v="7"/>
    <n v="13794"/>
    <x v="2"/>
    <d v="2016-12-01T00:00:00"/>
    <x v="8"/>
    <n v="217.79999999999998"/>
    <n v="14520"/>
    <n v="508.20000000000005"/>
    <n v="14"/>
  </r>
  <r>
    <n v="782"/>
    <x v="1"/>
    <n v="644"/>
    <n v="119"/>
    <x v="2"/>
    <n v="72804.2"/>
    <x v="513"/>
    <d v="2017-09-25T00:00:00"/>
    <x v="7"/>
    <n v="1149.54"/>
    <n v="76636"/>
    <n v="2682.2600000000029"/>
    <n v="11"/>
  </r>
  <r>
    <n v="783"/>
    <x v="0"/>
    <n v="941"/>
    <n v="16"/>
    <x v="6"/>
    <n v="14303.2"/>
    <x v="533"/>
    <d v="2018-03-03T00:00:00"/>
    <x v="0"/>
    <n v="225.84"/>
    <n v="15056"/>
    <n v="526.95999999999924"/>
    <n v="35"/>
  </r>
  <r>
    <n v="784"/>
    <x v="2"/>
    <n v="604"/>
    <n v="1204"/>
    <x v="4"/>
    <n v="690855.2"/>
    <x v="534"/>
    <d v="2016-11-29T00:00:00"/>
    <x v="0"/>
    <n v="10908.24"/>
    <n v="727216"/>
    <n v="25452.560000000049"/>
    <n v="11"/>
  </r>
  <r>
    <n v="785"/>
    <x v="1"/>
    <n v="620"/>
    <n v="289"/>
    <x v="9"/>
    <n v="170221"/>
    <x v="69"/>
    <d v="2016-08-24T00:00:00"/>
    <x v="5"/>
    <n v="2687.7"/>
    <n v="179180"/>
    <n v="6271.3"/>
    <n v="10"/>
  </r>
  <r>
    <n v="786"/>
    <x v="2"/>
    <n v="101"/>
    <n v="132"/>
    <x v="0"/>
    <n v="12665.4"/>
    <x v="139"/>
    <d v="2017-08-27T00:00:00"/>
    <x v="0"/>
    <n v="199.98"/>
    <n v="13332"/>
    <n v="466.62000000000035"/>
    <n v="35"/>
  </r>
  <r>
    <n v="787"/>
    <x v="1"/>
    <n v="999"/>
    <n v="1483"/>
    <x v="0"/>
    <n v="1407441.15"/>
    <x v="535"/>
    <d v="2018-06-17T00:00:00"/>
    <x v="0"/>
    <n v="22222.754999999997"/>
    <n v="1481517"/>
    <n v="51853.095000000096"/>
    <n v="23"/>
  </r>
  <r>
    <n v="788"/>
    <x v="2"/>
    <n v="337"/>
    <n v="930"/>
    <x v="5"/>
    <n v="297739.5"/>
    <x v="536"/>
    <d v="2016-03-07T00:00:00"/>
    <x v="7"/>
    <n v="4701.1499999999996"/>
    <n v="313410"/>
    <n v="10969.35"/>
    <n v="31"/>
  </r>
  <r>
    <n v="789"/>
    <x v="1"/>
    <n v="606"/>
    <n v="25"/>
    <x v="7"/>
    <n v="14392.5"/>
    <x v="537"/>
    <d v="2017-07-25T00:00:00"/>
    <x v="6"/>
    <n v="227.25"/>
    <n v="15150"/>
    <n v="530.25"/>
    <n v="21"/>
  </r>
  <r>
    <n v="790"/>
    <x v="0"/>
    <n v="835"/>
    <n v="38"/>
    <x v="2"/>
    <n v="30143.5"/>
    <x v="357"/>
    <d v="2018-01-04T00:00:00"/>
    <x v="0"/>
    <n v="475.95"/>
    <n v="31730"/>
    <n v="1110.55"/>
    <n v="24"/>
  </r>
  <r>
    <n v="791"/>
    <x v="2"/>
    <n v="779"/>
    <n v="984"/>
    <x v="5"/>
    <n v="728209.2"/>
    <x v="461"/>
    <d v="2017-03-05T00:00:00"/>
    <x v="6"/>
    <n v="11498.039999999999"/>
    <n v="766536"/>
    <n v="26828.760000000046"/>
    <n v="13"/>
  </r>
  <r>
    <n v="792"/>
    <x v="2"/>
    <n v="923"/>
    <n v="927"/>
    <x v="5"/>
    <n v="812839.95"/>
    <x v="401"/>
    <d v="2016-02-26T00:00:00"/>
    <x v="3"/>
    <n v="12834.314999999999"/>
    <n v="855621"/>
    <n v="29946.735000000048"/>
    <n v="32"/>
  </r>
  <r>
    <n v="793"/>
    <x v="2"/>
    <n v="549"/>
    <n v="204"/>
    <x v="0"/>
    <n v="106396.2"/>
    <x v="182"/>
    <d v="2018-02-19T00:00:00"/>
    <x v="3"/>
    <n v="1679.9399999999998"/>
    <n v="111996"/>
    <n v="3919.8600000000033"/>
    <n v="26"/>
  </r>
  <r>
    <n v="794"/>
    <x v="2"/>
    <n v="675"/>
    <n v="199"/>
    <x v="0"/>
    <n v="127608.75"/>
    <x v="165"/>
    <d v="2016-06-11T00:00:00"/>
    <x v="3"/>
    <n v="2014.875"/>
    <n v="134325"/>
    <n v="4701.375"/>
    <n v="20"/>
  </r>
  <r>
    <n v="795"/>
    <x v="2"/>
    <n v="550"/>
    <n v="1183"/>
    <x v="4"/>
    <n v="618117.5"/>
    <x v="189"/>
    <d v="2017-07-03T00:00:00"/>
    <x v="4"/>
    <n v="9759.75"/>
    <n v="650650"/>
    <n v="22772.75"/>
    <n v="16"/>
  </r>
  <r>
    <n v="796"/>
    <x v="1"/>
    <n v="169"/>
    <n v="877"/>
    <x v="0"/>
    <n v="140802.35"/>
    <x v="301"/>
    <d v="2016-10-04T00:00:00"/>
    <x v="3"/>
    <n v="2223.1949999999997"/>
    <n v="148213"/>
    <n v="5187.4549999999945"/>
    <n v="14"/>
  </r>
  <r>
    <n v="797"/>
    <x v="1"/>
    <n v="365"/>
    <n v="1351"/>
    <x v="11"/>
    <n v="468459.25"/>
    <x v="234"/>
    <d v="2016-06-06T00:00:00"/>
    <x v="4"/>
    <n v="7396.7249999999995"/>
    <n v="493115"/>
    <n v="17259.025000000001"/>
    <n v="16"/>
  </r>
  <r>
    <n v="798"/>
    <x v="2"/>
    <n v="448"/>
    <n v="1081"/>
    <x v="10"/>
    <n v="460073.6"/>
    <x v="107"/>
    <d v="2018-06-15T00:00:00"/>
    <x v="4"/>
    <n v="7264.32"/>
    <n v="484288"/>
    <n v="16950.080000000024"/>
    <n v="19"/>
  </r>
  <r>
    <n v="799"/>
    <x v="2"/>
    <n v="682"/>
    <n v="113"/>
    <x v="0"/>
    <n v="73212.7"/>
    <x v="538"/>
    <d v="2017-12-27T00:00:00"/>
    <x v="8"/>
    <n v="1155.99"/>
    <n v="77066"/>
    <n v="2697.3100000000031"/>
    <n v="32"/>
  </r>
  <r>
    <n v="800"/>
    <x v="1"/>
    <n v="184"/>
    <n v="1659"/>
    <x v="0"/>
    <n v="289993.2"/>
    <x v="473"/>
    <d v="2017-01-10T00:00:00"/>
    <x v="0"/>
    <n v="4578.84"/>
    <n v="305256"/>
    <n v="10683.959999999988"/>
    <n v="14"/>
  </r>
  <r>
    <n v="801"/>
    <x v="1"/>
    <n v="823"/>
    <n v="250"/>
    <x v="2"/>
    <n v="195462.5"/>
    <x v="351"/>
    <d v="2017-05-23T00:00:00"/>
    <x v="6"/>
    <n v="3086.25"/>
    <n v="205750"/>
    <n v="7201.25"/>
    <n v="18"/>
  </r>
  <r>
    <n v="802"/>
    <x v="2"/>
    <n v="956"/>
    <n v="1056"/>
    <x v="5"/>
    <n v="959059.2"/>
    <x v="441"/>
    <d v="2016-07-31T00:00:00"/>
    <x v="8"/>
    <n v="15143.039999999999"/>
    <n v="1009536"/>
    <n v="35333.760000000046"/>
    <n v="23"/>
  </r>
  <r>
    <n v="803"/>
    <x v="2"/>
    <n v="498"/>
    <n v="1426"/>
    <x v="4"/>
    <n v="674640.6"/>
    <x v="383"/>
    <d v="2016-07-25T00:00:00"/>
    <x v="8"/>
    <n v="10652.22"/>
    <n v="710148"/>
    <n v="24855.180000000022"/>
    <n v="14"/>
  </r>
  <r>
    <n v="804"/>
    <x v="2"/>
    <n v="204"/>
    <n v="907"/>
    <x v="5"/>
    <n v="175776.6"/>
    <x v="488"/>
    <d v="2018-03-02T00:00:00"/>
    <x v="0"/>
    <n v="2775.42"/>
    <n v="185028"/>
    <n v="6475.9799999999941"/>
    <n v="29"/>
  </r>
  <r>
    <n v="805"/>
    <x v="1"/>
    <n v="363"/>
    <n v="22"/>
    <x v="7"/>
    <n v="7586.7"/>
    <x v="528"/>
    <d v="2018-02-04T00:00:00"/>
    <x v="6"/>
    <n v="119.78999999999999"/>
    <n v="7986"/>
    <n v="279.51000000000022"/>
    <n v="12"/>
  </r>
  <r>
    <n v="806"/>
    <x v="2"/>
    <n v="315"/>
    <n v="639"/>
    <x v="1"/>
    <n v="191220.75"/>
    <x v="528"/>
    <d v="2018-02-18T00:00:00"/>
    <x v="2"/>
    <n v="3019.2750000000001"/>
    <n v="201285"/>
    <n v="7044.9750000000004"/>
    <n v="26"/>
  </r>
  <r>
    <n v="807"/>
    <x v="1"/>
    <n v="127"/>
    <n v="273"/>
    <x v="9"/>
    <n v="32937.449999999997"/>
    <x v="84"/>
    <d v="2018-07-26T00:00:00"/>
    <x v="2"/>
    <n v="520.06499999999994"/>
    <n v="34671"/>
    <n v="1213.4850000000029"/>
    <n v="27"/>
  </r>
  <r>
    <n v="808"/>
    <x v="2"/>
    <n v="639"/>
    <n v="749"/>
    <x v="1"/>
    <n v="454680.45"/>
    <x v="340"/>
    <d v="2017-11-17T00:00:00"/>
    <x v="0"/>
    <n v="7179.165"/>
    <n v="478611"/>
    <n v="16751.384999999987"/>
    <n v="32"/>
  </r>
  <r>
    <n v="809"/>
    <x v="1"/>
    <n v="87"/>
    <n v="1125"/>
    <x v="11"/>
    <n v="92981.25"/>
    <x v="215"/>
    <d v="2017-07-12T00:00:00"/>
    <x v="6"/>
    <n v="1468.125"/>
    <n v="97875"/>
    <n v="3425.625"/>
    <n v="13"/>
  </r>
  <r>
    <n v="810"/>
    <x v="2"/>
    <n v="824"/>
    <n v="604"/>
    <x v="1"/>
    <n v="472811.2"/>
    <x v="208"/>
    <d v="2016-03-08T00:00:00"/>
    <x v="2"/>
    <n v="7465.44"/>
    <n v="497696"/>
    <n v="17419.35999999999"/>
    <n v="26"/>
  </r>
  <r>
    <n v="811"/>
    <x v="1"/>
    <n v="903"/>
    <n v="1251"/>
    <x v="11"/>
    <n v="1073170.3500000001"/>
    <x v="280"/>
    <d v="2018-05-23T00:00:00"/>
    <x v="0"/>
    <n v="16944.794999999998"/>
    <n v="1129653"/>
    <n v="39537.854999999909"/>
    <n v="26"/>
  </r>
  <r>
    <n v="812"/>
    <x v="2"/>
    <n v="165"/>
    <n v="183"/>
    <x v="4"/>
    <n v="28685.25"/>
    <x v="539"/>
    <d v="2018-02-25T00:00:00"/>
    <x v="2"/>
    <n v="452.92500000000001"/>
    <n v="30195"/>
    <n v="1056.825"/>
    <n v="19"/>
  </r>
  <r>
    <n v="813"/>
    <x v="1"/>
    <n v="334"/>
    <n v="106"/>
    <x v="8"/>
    <n v="33633.800000000003"/>
    <x v="72"/>
    <d v="2016-07-11T00:00:00"/>
    <x v="0"/>
    <n v="531.05999999999995"/>
    <n v="35404"/>
    <n v="1239.1399999999971"/>
    <n v="31"/>
  </r>
  <r>
    <n v="814"/>
    <x v="2"/>
    <n v="771"/>
    <n v="666"/>
    <x v="1"/>
    <n v="487811.7"/>
    <x v="396"/>
    <d v="2017-05-07T00:00:00"/>
    <x v="1"/>
    <n v="7702.29"/>
    <n v="513486"/>
    <n v="17972.009999999987"/>
    <n v="30"/>
  </r>
  <r>
    <n v="815"/>
    <x v="1"/>
    <n v="197"/>
    <n v="148"/>
    <x v="11"/>
    <n v="27698.2"/>
    <x v="540"/>
    <d v="2017-10-08T00:00:00"/>
    <x v="0"/>
    <n v="437.34"/>
    <n v="29156"/>
    <n v="1020.4599999999994"/>
    <n v="25"/>
  </r>
  <r>
    <n v="816"/>
    <x v="1"/>
    <n v="838"/>
    <n v="1318"/>
    <x v="0"/>
    <n v="1049259.8"/>
    <x v="541"/>
    <d v="2018-02-19T00:00:00"/>
    <x v="0"/>
    <n v="16567.259999999998"/>
    <n v="1104484"/>
    <n v="38656.939999999959"/>
    <n v="30"/>
  </r>
  <r>
    <n v="817"/>
    <x v="1"/>
    <n v="861"/>
    <n v="110"/>
    <x v="2"/>
    <n v="89974.5"/>
    <x v="542"/>
    <d v="2016-11-14T00:00:00"/>
    <x v="3"/>
    <n v="1420.6499999999999"/>
    <n v="94710"/>
    <n v="3314.8500000000004"/>
    <n v="16"/>
  </r>
  <r>
    <n v="818"/>
    <x v="2"/>
    <n v="883"/>
    <n v="1273"/>
    <x v="4"/>
    <n v="1067856.05"/>
    <x v="174"/>
    <d v="2018-04-19T00:00:00"/>
    <x v="2"/>
    <n v="16860.884999999998"/>
    <n v="1124059"/>
    <n v="39342.064999999959"/>
    <n v="17"/>
  </r>
  <r>
    <n v="819"/>
    <x v="0"/>
    <n v="594"/>
    <n v="61"/>
    <x v="6"/>
    <n v="34422.300000000003"/>
    <x v="543"/>
    <d v="2017-11-01T00:00:00"/>
    <x v="8"/>
    <n v="543.51"/>
    <n v="36234"/>
    <n v="1268.1899999999971"/>
    <n v="13"/>
  </r>
  <r>
    <n v="820"/>
    <x v="1"/>
    <n v="153"/>
    <n v="1604"/>
    <x v="0"/>
    <n v="233141.4"/>
    <x v="544"/>
    <d v="2017-12-22T00:00:00"/>
    <x v="8"/>
    <n v="3681.18"/>
    <n v="245412"/>
    <n v="8589.4200000000055"/>
    <n v="31"/>
  </r>
  <r>
    <n v="821"/>
    <x v="1"/>
    <n v="739"/>
    <n v="27"/>
    <x v="7"/>
    <n v="18955.349999999999"/>
    <x v="367"/>
    <d v="2016-08-15T00:00:00"/>
    <x v="8"/>
    <n v="299.29500000000002"/>
    <n v="19953"/>
    <n v="698.35500000000138"/>
    <n v="33"/>
  </r>
  <r>
    <n v="822"/>
    <x v="2"/>
    <n v="119"/>
    <n v="108"/>
    <x v="0"/>
    <n v="12209.4"/>
    <x v="251"/>
    <d v="2016-10-30T00:00:00"/>
    <x v="6"/>
    <n v="192.78"/>
    <n v="12852"/>
    <n v="449.82000000000039"/>
    <n v="28"/>
  </r>
  <r>
    <n v="823"/>
    <x v="2"/>
    <n v="875"/>
    <n v="1121"/>
    <x v="10"/>
    <n v="931831.25"/>
    <x v="545"/>
    <d v="2018-01-11T00:00:00"/>
    <x v="1"/>
    <n v="14713.125"/>
    <n v="980875"/>
    <n v="34330.625"/>
    <n v="23"/>
  </r>
  <r>
    <n v="824"/>
    <x v="2"/>
    <n v="319"/>
    <n v="954"/>
    <x v="5"/>
    <n v="289109.7"/>
    <x v="513"/>
    <d v="2017-10-14T00:00:00"/>
    <x v="1"/>
    <n v="4564.8899999999994"/>
    <n v="304326"/>
    <n v="10651.409999999989"/>
    <n v="30"/>
  </r>
  <r>
    <n v="825"/>
    <x v="2"/>
    <n v="775"/>
    <n v="1283"/>
    <x v="4"/>
    <n v="944608.75"/>
    <x v="306"/>
    <d v="2017-03-02T00:00:00"/>
    <x v="4"/>
    <n v="14914.875"/>
    <n v="994325"/>
    <n v="34801.375"/>
    <n v="20"/>
  </r>
  <r>
    <n v="826"/>
    <x v="2"/>
    <n v="257"/>
    <n v="1118"/>
    <x v="10"/>
    <n v="272959.7"/>
    <x v="546"/>
    <d v="2017-01-26T00:00:00"/>
    <x v="8"/>
    <n v="4309.8899999999994"/>
    <n v="287326"/>
    <n v="10056.409999999989"/>
    <n v="13"/>
  </r>
  <r>
    <n v="827"/>
    <x v="1"/>
    <n v="141"/>
    <n v="325"/>
    <x v="9"/>
    <n v="43533.75"/>
    <x v="547"/>
    <d v="2017-03-10T00:00:00"/>
    <x v="1"/>
    <n v="687.375"/>
    <n v="45825"/>
    <n v="1603.875"/>
    <n v="12"/>
  </r>
  <r>
    <n v="828"/>
    <x v="2"/>
    <n v="133"/>
    <n v="640"/>
    <x v="1"/>
    <n v="80864"/>
    <x v="153"/>
    <d v="2016-03-14T00:00:00"/>
    <x v="0"/>
    <n v="1276.8"/>
    <n v="85120"/>
    <n v="2979.2"/>
    <n v="33"/>
  </r>
  <r>
    <n v="829"/>
    <x v="1"/>
    <n v="420"/>
    <n v="157"/>
    <x v="11"/>
    <n v="62643"/>
    <x v="525"/>
    <d v="2018-05-27T00:00:00"/>
    <x v="2"/>
    <n v="989.09999999999991"/>
    <n v="65940"/>
    <n v="2307.9"/>
    <n v="22"/>
  </r>
  <r>
    <n v="830"/>
    <x v="2"/>
    <n v="696"/>
    <n v="932"/>
    <x v="3"/>
    <n v="616238.4"/>
    <x v="548"/>
    <d v="2017-06-17T00:00:00"/>
    <x v="2"/>
    <n v="9730.08"/>
    <n v="648672"/>
    <n v="22703.519999999975"/>
    <n v="23"/>
  </r>
  <r>
    <n v="831"/>
    <x v="2"/>
    <n v="998"/>
    <n v="847"/>
    <x v="3"/>
    <n v="803040.7"/>
    <x v="330"/>
    <d v="2017-02-27T00:00:00"/>
    <x v="3"/>
    <n v="12679.59"/>
    <n v="845306"/>
    <n v="29585.710000000046"/>
    <n v="29"/>
  </r>
  <r>
    <n v="832"/>
    <x v="2"/>
    <n v="616"/>
    <n v="847"/>
    <x v="5"/>
    <n v="495664.4"/>
    <x v="549"/>
    <d v="2016-11-11T00:00:00"/>
    <x v="2"/>
    <n v="7826.28"/>
    <n v="521752"/>
    <n v="18261.319999999978"/>
    <n v="30"/>
  </r>
  <r>
    <n v="833"/>
    <x v="2"/>
    <n v="875"/>
    <n v="1051"/>
    <x v="5"/>
    <n v="873643.75"/>
    <x v="550"/>
    <d v="2017-11-18T00:00:00"/>
    <x v="6"/>
    <n v="13794.375"/>
    <n v="919625"/>
    <n v="32186.875"/>
    <n v="29"/>
  </r>
  <r>
    <n v="834"/>
    <x v="1"/>
    <n v="220"/>
    <n v="1679"/>
    <x v="0"/>
    <n v="350911"/>
    <x v="110"/>
    <d v="2016-05-25T00:00:00"/>
    <x v="8"/>
    <n v="5540.7"/>
    <n v="369380"/>
    <n v="12928.3"/>
    <n v="19"/>
  </r>
  <r>
    <n v="835"/>
    <x v="1"/>
    <n v="70"/>
    <n v="882"/>
    <x v="0"/>
    <n v="58653"/>
    <x v="104"/>
    <d v="2018-01-30T00:00:00"/>
    <x v="0"/>
    <n v="926.09999999999991"/>
    <n v="61740"/>
    <n v="2160.9"/>
    <n v="17"/>
  </r>
  <r>
    <n v="836"/>
    <x v="1"/>
    <n v="590"/>
    <n v="130"/>
    <x v="2"/>
    <n v="72865"/>
    <x v="551"/>
    <d v="2018-04-08T00:00:00"/>
    <x v="2"/>
    <n v="1150.5"/>
    <n v="76700"/>
    <n v="2684.5"/>
    <n v="23"/>
  </r>
  <r>
    <n v="837"/>
    <x v="2"/>
    <n v="255"/>
    <n v="544"/>
    <x v="1"/>
    <n v="131784"/>
    <x v="54"/>
    <d v="2017-04-14T00:00:00"/>
    <x v="8"/>
    <n v="2080.7999999999997"/>
    <n v="138720"/>
    <n v="4855.2000000000007"/>
    <n v="15"/>
  </r>
  <r>
    <n v="838"/>
    <x v="2"/>
    <n v="240"/>
    <n v="868"/>
    <x v="5"/>
    <n v="197904"/>
    <x v="471"/>
    <d v="2017-07-09T00:00:00"/>
    <x v="0"/>
    <n v="3124.7999999999997"/>
    <n v="208320"/>
    <n v="7291.2000000000007"/>
    <n v="30"/>
  </r>
  <r>
    <n v="839"/>
    <x v="2"/>
    <n v="731"/>
    <n v="867"/>
    <x v="3"/>
    <n v="602088.15"/>
    <x v="88"/>
    <d v="2017-12-23T00:00:00"/>
    <x v="6"/>
    <n v="9506.6549999999988"/>
    <n v="633777"/>
    <n v="22182.194999999978"/>
    <n v="18"/>
  </r>
  <r>
    <n v="840"/>
    <x v="0"/>
    <n v="595"/>
    <n v="16"/>
    <x v="6"/>
    <n v="9044"/>
    <x v="25"/>
    <d v="2018-01-14T00:00:00"/>
    <x v="1"/>
    <n v="142.79999999999998"/>
    <n v="9520"/>
    <n v="333.20000000000005"/>
    <n v="27"/>
  </r>
  <r>
    <n v="841"/>
    <x v="0"/>
    <n v="215"/>
    <n v="55"/>
    <x v="2"/>
    <n v="11233.75"/>
    <x v="552"/>
    <d v="2016-02-18T00:00:00"/>
    <x v="2"/>
    <n v="177.375"/>
    <n v="11825"/>
    <n v="413.875"/>
    <n v="35"/>
  </r>
  <r>
    <n v="842"/>
    <x v="1"/>
    <n v="625"/>
    <n v="115"/>
    <x v="2"/>
    <n v="68281.25"/>
    <x v="176"/>
    <d v="2016-05-13T00:00:00"/>
    <x v="6"/>
    <n v="1078.125"/>
    <n v="71875"/>
    <n v="2515.625"/>
    <n v="20"/>
  </r>
  <r>
    <n v="843"/>
    <x v="2"/>
    <n v="796"/>
    <n v="656"/>
    <x v="1"/>
    <n v="496067.2"/>
    <x v="553"/>
    <d v="2016-07-06T00:00:00"/>
    <x v="7"/>
    <n v="7832.6399999999994"/>
    <n v="522176"/>
    <n v="18276.159999999989"/>
    <n v="12"/>
  </r>
  <r>
    <n v="844"/>
    <x v="1"/>
    <n v="151"/>
    <n v="1504"/>
    <x v="0"/>
    <n v="215748.8"/>
    <x v="554"/>
    <d v="2017-05-16T00:00:00"/>
    <x v="6"/>
    <n v="3406.56"/>
    <n v="227104"/>
    <n v="7948.6400000000122"/>
    <n v="28"/>
  </r>
  <r>
    <n v="845"/>
    <x v="2"/>
    <n v="191"/>
    <n v="864"/>
    <x v="3"/>
    <n v="156772.79999999999"/>
    <x v="370"/>
    <d v="2018-05-22T00:00:00"/>
    <x v="2"/>
    <n v="2475.36"/>
    <n v="165024"/>
    <n v="5775.8400000000111"/>
    <n v="23"/>
  </r>
  <r>
    <n v="846"/>
    <x v="2"/>
    <n v="443"/>
    <n v="77"/>
    <x v="11"/>
    <n v="32405.45"/>
    <x v="555"/>
    <d v="2018-04-13T00:00:00"/>
    <x v="5"/>
    <n v="511.66499999999996"/>
    <n v="34111"/>
    <n v="1193.8849999999993"/>
    <n v="15"/>
  </r>
  <r>
    <n v="847"/>
    <x v="2"/>
    <n v="670"/>
    <n v="679"/>
    <x v="1"/>
    <n v="432183.5"/>
    <x v="57"/>
    <d v="2018-04-08T00:00:00"/>
    <x v="2"/>
    <n v="6823.95"/>
    <n v="454930"/>
    <n v="15922.55"/>
    <n v="26"/>
  </r>
  <r>
    <n v="848"/>
    <x v="2"/>
    <n v="538"/>
    <n v="1034"/>
    <x v="5"/>
    <n v="528477.4"/>
    <x v="39"/>
    <d v="2016-03-27T00:00:00"/>
    <x v="6"/>
    <n v="8344.3799999999992"/>
    <n v="556292"/>
    <n v="19470.219999999979"/>
    <n v="14"/>
  </r>
  <r>
    <n v="849"/>
    <x v="2"/>
    <n v="483"/>
    <n v="645"/>
    <x v="1"/>
    <n v="295958.25"/>
    <x v="92"/>
    <d v="2017-11-09T00:00:00"/>
    <x v="0"/>
    <n v="4673.0249999999996"/>
    <n v="311535"/>
    <n v="10903.725"/>
    <n v="32"/>
  </r>
  <r>
    <n v="850"/>
    <x v="1"/>
    <n v="824"/>
    <n v="325"/>
    <x v="9"/>
    <n v="254410"/>
    <x v="556"/>
    <d v="2016-08-13T00:00:00"/>
    <x v="0"/>
    <n v="4017"/>
    <n v="267800"/>
    <n v="9373"/>
    <n v="28"/>
  </r>
  <r>
    <n v="851"/>
    <x v="1"/>
    <n v="328"/>
    <n v="117"/>
    <x v="2"/>
    <n v="36457.199999999997"/>
    <x v="21"/>
    <d v="2016-09-18T00:00:00"/>
    <x v="2"/>
    <n v="575.64"/>
    <n v="38376"/>
    <n v="1343.160000000003"/>
    <n v="16"/>
  </r>
  <r>
    <n v="852"/>
    <x v="0"/>
    <n v="915"/>
    <n v="54"/>
    <x v="6"/>
    <n v="46939.5"/>
    <x v="118"/>
    <d v="2017-10-19T00:00:00"/>
    <x v="1"/>
    <n v="741.15"/>
    <n v="49410"/>
    <n v="1729.35"/>
    <n v="30"/>
  </r>
  <r>
    <n v="853"/>
    <x v="2"/>
    <n v="396"/>
    <n v="123"/>
    <x v="0"/>
    <n v="46272.6"/>
    <x v="66"/>
    <d v="2016-09-28T00:00:00"/>
    <x v="2"/>
    <n v="730.62"/>
    <n v="48708"/>
    <n v="1704.7800000000016"/>
    <n v="34"/>
  </r>
  <r>
    <n v="854"/>
    <x v="1"/>
    <n v="869"/>
    <n v="140"/>
    <x v="11"/>
    <n v="115577"/>
    <x v="202"/>
    <d v="2017-11-12T00:00:00"/>
    <x v="3"/>
    <n v="1824.8999999999999"/>
    <n v="121660"/>
    <n v="4258.1000000000004"/>
    <n v="22"/>
  </r>
  <r>
    <n v="855"/>
    <x v="2"/>
    <n v="610"/>
    <n v="921"/>
    <x v="3"/>
    <n v="533719.5"/>
    <x v="557"/>
    <d v="2018-02-01T00:00:00"/>
    <x v="2"/>
    <n v="8427.15"/>
    <n v="561810"/>
    <n v="19663.349999999999"/>
    <n v="17"/>
  </r>
  <r>
    <n v="856"/>
    <x v="2"/>
    <n v="827"/>
    <n v="114"/>
    <x v="0"/>
    <n v="89564.1"/>
    <x v="558"/>
    <d v="2016-10-28T00:00:00"/>
    <x v="1"/>
    <n v="1414.1699999999998"/>
    <n v="94278"/>
    <n v="3299.7299999999941"/>
    <n v="32"/>
  </r>
  <r>
    <n v="857"/>
    <x v="2"/>
    <n v="922"/>
    <n v="117"/>
    <x v="0"/>
    <n v="102480.3"/>
    <x v="559"/>
    <d v="2016-10-19T00:00:00"/>
    <x v="5"/>
    <n v="1618.11"/>
    <n v="107874"/>
    <n v="3775.5899999999974"/>
    <n v="32"/>
  </r>
  <r>
    <n v="858"/>
    <x v="2"/>
    <n v="529"/>
    <n v="187"/>
    <x v="4"/>
    <n v="93976.85"/>
    <x v="173"/>
    <d v="2017-11-29T00:00:00"/>
    <x v="0"/>
    <n v="1483.845"/>
    <n v="98923"/>
    <n v="3462.3049999999939"/>
    <n v="13"/>
  </r>
  <r>
    <n v="859"/>
    <x v="2"/>
    <n v="425"/>
    <n v="1004"/>
    <x v="5"/>
    <n v="405365"/>
    <x v="406"/>
    <d v="2017-01-21T00:00:00"/>
    <x v="8"/>
    <n v="6400.5"/>
    <n v="426700"/>
    <n v="14934.5"/>
    <n v="30"/>
  </r>
  <r>
    <n v="860"/>
    <x v="2"/>
    <n v="199"/>
    <n v="907"/>
    <x v="3"/>
    <n v="171468.35"/>
    <x v="560"/>
    <d v="2018-04-27T00:00:00"/>
    <x v="6"/>
    <n v="2707.395"/>
    <n v="180493"/>
    <n v="6317.2549999999937"/>
    <n v="31"/>
  </r>
  <r>
    <n v="861"/>
    <x v="1"/>
    <n v="730"/>
    <n v="294"/>
    <x v="9"/>
    <n v="203889"/>
    <x v="518"/>
    <d v="2016-07-25T00:00:00"/>
    <x v="0"/>
    <n v="3219.2999999999997"/>
    <n v="214620"/>
    <n v="7511.7000000000007"/>
    <n v="11"/>
  </r>
  <r>
    <n v="862"/>
    <x v="1"/>
    <n v="312"/>
    <n v="294"/>
    <x v="9"/>
    <n v="87141.6"/>
    <x v="561"/>
    <d v="2016-12-20T00:00:00"/>
    <x v="0"/>
    <n v="1375.9199999999998"/>
    <n v="91728"/>
    <n v="3210.4799999999941"/>
    <n v="29"/>
  </r>
  <r>
    <n v="863"/>
    <x v="2"/>
    <n v="834"/>
    <n v="1249"/>
    <x v="4"/>
    <n v="989582.7"/>
    <x v="562"/>
    <d v="2016-06-22T00:00:00"/>
    <x v="3"/>
    <n v="15624.99"/>
    <n v="1041666"/>
    <n v="36458.310000000049"/>
    <n v="16"/>
  </r>
  <r>
    <n v="864"/>
    <x v="1"/>
    <n v="241"/>
    <n v="270"/>
    <x v="9"/>
    <n v="61816.5"/>
    <x v="175"/>
    <d v="2017-08-14T00:00:00"/>
    <x v="2"/>
    <n v="976.05"/>
    <n v="65070"/>
    <n v="2277.4499999999998"/>
    <n v="21"/>
  </r>
  <r>
    <n v="865"/>
    <x v="2"/>
    <n v="94"/>
    <n v="1060"/>
    <x v="10"/>
    <n v="94658"/>
    <x v="563"/>
    <d v="2016-10-31T00:00:00"/>
    <x v="6"/>
    <n v="1494.6"/>
    <n v="99640"/>
    <n v="3487.4"/>
    <n v="11"/>
  </r>
  <r>
    <n v="866"/>
    <x v="1"/>
    <n v="374"/>
    <n v="157"/>
    <x v="11"/>
    <n v="55782.1"/>
    <x v="241"/>
    <d v="2017-10-16T00:00:00"/>
    <x v="2"/>
    <n v="880.77"/>
    <n v="58718"/>
    <n v="2055.1300000000015"/>
    <n v="29"/>
  </r>
  <r>
    <n v="867"/>
    <x v="1"/>
    <n v="298"/>
    <n v="133"/>
    <x v="11"/>
    <n v="37652.300000000003"/>
    <x v="519"/>
    <d v="2016-06-26T00:00:00"/>
    <x v="3"/>
    <n v="594.51"/>
    <n v="39634"/>
    <n v="1387.1899999999971"/>
    <n v="13"/>
  </r>
  <r>
    <n v="868"/>
    <x v="2"/>
    <n v="289"/>
    <n v="638"/>
    <x v="1"/>
    <n v="175162.9"/>
    <x v="382"/>
    <d v="2016-09-30T00:00:00"/>
    <x v="3"/>
    <n v="2765.73"/>
    <n v="184382"/>
    <n v="6453.3700000000063"/>
    <n v="29"/>
  </r>
  <r>
    <n v="869"/>
    <x v="0"/>
    <n v="945"/>
    <n v="14"/>
    <x v="6"/>
    <n v="12568.5"/>
    <x v="109"/>
    <d v="2016-02-05T00:00:00"/>
    <x v="6"/>
    <n v="198.45"/>
    <n v="13230"/>
    <n v="463.05"/>
    <n v="15"/>
  </r>
  <r>
    <n v="870"/>
    <x v="1"/>
    <n v="98"/>
    <n v="870"/>
    <x v="0"/>
    <n v="80997"/>
    <x v="42"/>
    <d v="2017-11-21T00:00:00"/>
    <x v="3"/>
    <n v="1278.8999999999999"/>
    <n v="85260"/>
    <n v="2984.1000000000004"/>
    <n v="30"/>
  </r>
  <r>
    <n v="871"/>
    <x v="0"/>
    <n v="536"/>
    <n v="30"/>
    <x v="2"/>
    <n v="15276"/>
    <x v="336"/>
    <d v="2016-04-21T00:00:00"/>
    <x v="5"/>
    <n v="241.2"/>
    <n v="16080"/>
    <n v="562.79999999999995"/>
    <n v="34"/>
  </r>
  <r>
    <n v="872"/>
    <x v="2"/>
    <n v="781"/>
    <n v="222"/>
    <x v="0"/>
    <n v="164712.9"/>
    <x v="564"/>
    <d v="2016-02-02T00:00:00"/>
    <x v="3"/>
    <n v="2600.73"/>
    <n v="173382"/>
    <n v="6068.3700000000063"/>
    <n v="10"/>
  </r>
  <r>
    <n v="873"/>
    <x v="1"/>
    <n v="580"/>
    <n v="254"/>
    <x v="2"/>
    <n v="139954"/>
    <x v="23"/>
    <d v="2016-03-15T00:00:00"/>
    <x v="6"/>
    <n v="2209.7999999999997"/>
    <n v="147320"/>
    <n v="5156.2000000000007"/>
    <n v="17"/>
  </r>
  <r>
    <n v="874"/>
    <x v="2"/>
    <n v="892"/>
    <n v="659"/>
    <x v="1"/>
    <n v="558436.6"/>
    <x v="205"/>
    <d v="2018-06-09T00:00:00"/>
    <x v="3"/>
    <n v="8817.42"/>
    <n v="587828"/>
    <n v="20573.980000000025"/>
    <n v="25"/>
  </r>
  <r>
    <n v="875"/>
    <x v="1"/>
    <n v="169"/>
    <n v="111"/>
    <x v="2"/>
    <n v="17821.05"/>
    <x v="387"/>
    <d v="2017-01-13T00:00:00"/>
    <x v="6"/>
    <n v="281.38499999999999"/>
    <n v="18759"/>
    <n v="656.56500000000074"/>
    <n v="32"/>
  </r>
  <r>
    <n v="876"/>
    <x v="2"/>
    <n v="455"/>
    <n v="1024"/>
    <x v="5"/>
    <n v="442624"/>
    <x v="544"/>
    <d v="2017-12-23T00:00:00"/>
    <x v="5"/>
    <n v="6988.8"/>
    <n v="465920"/>
    <n v="16307.2"/>
    <n v="32"/>
  </r>
  <r>
    <n v="877"/>
    <x v="2"/>
    <n v="932"/>
    <n v="210"/>
    <x v="4"/>
    <n v="185934"/>
    <x v="565"/>
    <d v="2018-04-22T00:00:00"/>
    <x v="5"/>
    <n v="2935.7999999999997"/>
    <n v="195720"/>
    <n v="6850.2000000000007"/>
    <n v="30"/>
  </r>
  <r>
    <n v="878"/>
    <x v="1"/>
    <n v="526"/>
    <n v="1521"/>
    <x v="0"/>
    <n v="760043.7"/>
    <x v="485"/>
    <d v="2017-03-13T00:00:00"/>
    <x v="6"/>
    <n v="12000.689999999999"/>
    <n v="800046"/>
    <n v="28001.610000000048"/>
    <n v="13"/>
  </r>
  <r>
    <n v="879"/>
    <x v="2"/>
    <n v="377"/>
    <n v="75"/>
    <x v="11"/>
    <n v="26861.25"/>
    <x v="179"/>
    <d v="2018-03-29T00:00:00"/>
    <x v="1"/>
    <n v="424.125"/>
    <n v="28275"/>
    <n v="989.625"/>
    <n v="23"/>
  </r>
  <r>
    <n v="880"/>
    <x v="1"/>
    <n v="869"/>
    <n v="1073"/>
    <x v="11"/>
    <n v="885815.15"/>
    <x v="566"/>
    <d v="2018-04-30T00:00:00"/>
    <x v="2"/>
    <n v="13986.555"/>
    <n v="932437"/>
    <n v="32635.294999999976"/>
    <n v="33"/>
  </r>
  <r>
    <n v="881"/>
    <x v="2"/>
    <n v="205"/>
    <n v="219"/>
    <x v="0"/>
    <n v="42650.25"/>
    <x v="465"/>
    <d v="2018-01-04T00:00:00"/>
    <x v="2"/>
    <n v="673.42499999999995"/>
    <n v="44895"/>
    <n v="1571.325"/>
    <n v="11"/>
  </r>
  <r>
    <n v="882"/>
    <x v="1"/>
    <n v="718"/>
    <n v="102"/>
    <x v="8"/>
    <n v="69574.2"/>
    <x v="72"/>
    <d v="2016-07-05T00:00:00"/>
    <x v="8"/>
    <n v="1098.54"/>
    <n v="73236"/>
    <n v="2563.2600000000029"/>
    <n v="25"/>
  </r>
  <r>
    <n v="883"/>
    <x v="1"/>
    <n v="737"/>
    <n v="27"/>
    <x v="7"/>
    <n v="18904.05"/>
    <x v="304"/>
    <d v="2016-08-30T00:00:00"/>
    <x v="4"/>
    <n v="298.48500000000001"/>
    <n v="19899"/>
    <n v="696.46500000000071"/>
    <n v="32"/>
  </r>
  <r>
    <n v="884"/>
    <x v="1"/>
    <n v="233"/>
    <n v="238"/>
    <x v="2"/>
    <n v="52681.3"/>
    <x v="468"/>
    <d v="2017-12-30T00:00:00"/>
    <x v="6"/>
    <n v="831.81"/>
    <n v="55454"/>
    <n v="1940.8899999999971"/>
    <n v="17"/>
  </r>
  <r>
    <n v="885"/>
    <x v="1"/>
    <n v="526"/>
    <n v="989"/>
    <x v="0"/>
    <n v="494203.3"/>
    <x v="104"/>
    <d v="2018-01-28T00:00:00"/>
    <x v="5"/>
    <n v="7803.21"/>
    <n v="520214"/>
    <n v="18207.490000000013"/>
    <n v="15"/>
  </r>
  <r>
    <n v="886"/>
    <x v="0"/>
    <n v="853"/>
    <n v="35"/>
    <x v="2"/>
    <n v="28362.25"/>
    <x v="567"/>
    <d v="2018-05-18T00:00:00"/>
    <x v="4"/>
    <n v="447.82499999999999"/>
    <n v="29855"/>
    <n v="1044.925"/>
    <n v="12"/>
  </r>
  <r>
    <n v="887"/>
    <x v="2"/>
    <n v="524"/>
    <n v="867"/>
    <x v="5"/>
    <n v="431592.6"/>
    <x v="486"/>
    <d v="2018-08-01T00:00:00"/>
    <x v="3"/>
    <n v="6814.62"/>
    <n v="454308"/>
    <n v="15900.780000000024"/>
    <n v="35"/>
  </r>
  <r>
    <n v="888"/>
    <x v="0"/>
    <n v="343"/>
    <n v="35"/>
    <x v="2"/>
    <n v="11404.75"/>
    <x v="568"/>
    <d v="2017-05-15T00:00:00"/>
    <x v="2"/>
    <n v="180.07499999999999"/>
    <n v="12005"/>
    <n v="420.17500000000001"/>
    <n v="35"/>
  </r>
  <r>
    <n v="889"/>
    <x v="1"/>
    <n v="149"/>
    <n v="278"/>
    <x v="9"/>
    <n v="39350.9"/>
    <x v="5"/>
    <d v="2017-08-12T00:00:00"/>
    <x v="0"/>
    <n v="621.32999999999993"/>
    <n v="41422"/>
    <n v="1449.7699999999986"/>
    <n v="10"/>
  </r>
  <r>
    <n v="890"/>
    <x v="0"/>
    <n v="517"/>
    <n v="38"/>
    <x v="2"/>
    <n v="18663.7"/>
    <x v="289"/>
    <d v="2017-08-13T00:00:00"/>
    <x v="0"/>
    <n v="294.69"/>
    <n v="19646"/>
    <n v="687.60999999999922"/>
    <n v="12"/>
  </r>
  <r>
    <n v="891"/>
    <x v="2"/>
    <n v="832"/>
    <n v="1017"/>
    <x v="5"/>
    <n v="803836.8"/>
    <x v="569"/>
    <d v="2016-08-31T00:00:00"/>
    <x v="2"/>
    <n v="12692.16"/>
    <n v="846144"/>
    <n v="29615.039999999954"/>
    <n v="30"/>
  </r>
  <r>
    <n v="892"/>
    <x v="0"/>
    <n v="84"/>
    <n v="54"/>
    <x v="6"/>
    <n v="4309.2"/>
    <x v="398"/>
    <d v="2017-01-31T00:00:00"/>
    <x v="2"/>
    <n v="68.039999999999992"/>
    <n v="4536"/>
    <n v="158.76000000000019"/>
    <n v="11"/>
  </r>
  <r>
    <n v="893"/>
    <x v="1"/>
    <n v="453"/>
    <n v="854"/>
    <x v="0"/>
    <n v="367518.9"/>
    <x v="407"/>
    <d v="2017-04-20T00:00:00"/>
    <x v="0"/>
    <n v="5802.9299999999994"/>
    <n v="386862"/>
    <n v="13540.169999999976"/>
    <n v="35"/>
  </r>
  <r>
    <n v="894"/>
    <x v="2"/>
    <n v="181"/>
    <n v="965"/>
    <x v="5"/>
    <n v="165931.75"/>
    <x v="366"/>
    <d v="2018-01-14T00:00:00"/>
    <x v="0"/>
    <n v="2619.9749999999999"/>
    <n v="174665"/>
    <n v="6113.2749999999996"/>
    <n v="24"/>
  </r>
  <r>
    <n v="895"/>
    <x v="2"/>
    <n v="277"/>
    <n v="184"/>
    <x v="0"/>
    <n v="48419.6"/>
    <x v="338"/>
    <d v="2018-05-04T00:00:00"/>
    <x v="1"/>
    <n v="764.52"/>
    <n v="50968"/>
    <n v="1783.8800000000015"/>
    <n v="25"/>
  </r>
  <r>
    <n v="896"/>
    <x v="0"/>
    <n v="964"/>
    <n v="35"/>
    <x v="2"/>
    <n v="32053"/>
    <x v="353"/>
    <d v="2018-04-20T00:00:00"/>
    <x v="2"/>
    <n v="506.09999999999997"/>
    <n v="33740"/>
    <n v="1180.9000000000001"/>
    <n v="20"/>
  </r>
  <r>
    <n v="897"/>
    <x v="2"/>
    <n v="619"/>
    <n v="1184"/>
    <x v="4"/>
    <n v="696251.2"/>
    <x v="482"/>
    <d v="2016-09-29T00:00:00"/>
    <x v="1"/>
    <n v="10993.439999999999"/>
    <n v="732896"/>
    <n v="25651.360000000048"/>
    <n v="24"/>
  </r>
  <r>
    <n v="898"/>
    <x v="2"/>
    <n v="273"/>
    <n v="932"/>
    <x v="5"/>
    <n v="241714.2"/>
    <x v="417"/>
    <d v="2017-02-02T00:00:00"/>
    <x v="3"/>
    <n v="3816.54"/>
    <n v="254436"/>
    <n v="8905.2599999999875"/>
    <n v="25"/>
  </r>
  <r>
    <n v="899"/>
    <x v="2"/>
    <n v="690"/>
    <n v="77"/>
    <x v="11"/>
    <n v="50473.5"/>
    <x v="570"/>
    <d v="2017-07-06T00:00:00"/>
    <x v="0"/>
    <n v="796.94999999999993"/>
    <n v="53130"/>
    <n v="1859.5500000000002"/>
    <n v="13"/>
  </r>
  <r>
    <n v="900"/>
    <x v="2"/>
    <n v="381"/>
    <n v="63"/>
    <x v="11"/>
    <n v="22802.85"/>
    <x v="571"/>
    <d v="2016-05-04T00:00:00"/>
    <x v="4"/>
    <n v="360.04499999999996"/>
    <n v="24003"/>
    <n v="840.1050000000015"/>
    <n v="16"/>
  </r>
  <r>
    <n v="901"/>
    <x v="0"/>
    <n v="373"/>
    <n v="59"/>
    <x v="6"/>
    <n v="20906.650000000001"/>
    <x v="178"/>
    <d v="2016-11-30T00:00:00"/>
    <x v="5"/>
    <n v="330.10499999999996"/>
    <n v="22007"/>
    <n v="770.24499999999853"/>
    <n v="18"/>
  </r>
  <r>
    <n v="902"/>
    <x v="0"/>
    <n v="489"/>
    <n v="16"/>
    <x v="6"/>
    <n v="7432.8"/>
    <x v="123"/>
    <d v="2018-05-31T00:00:00"/>
    <x v="7"/>
    <n v="117.36"/>
    <n v="7824"/>
    <n v="273.8399999999998"/>
    <n v="20"/>
  </r>
  <r>
    <n v="903"/>
    <x v="1"/>
    <n v="560"/>
    <n v="26"/>
    <x v="7"/>
    <n v="13832"/>
    <x v="502"/>
    <d v="2016-12-31T00:00:00"/>
    <x v="6"/>
    <n v="218.4"/>
    <n v="14560"/>
    <n v="509.6"/>
    <n v="12"/>
  </r>
  <r>
    <n v="904"/>
    <x v="1"/>
    <n v="135"/>
    <n v="969"/>
    <x v="0"/>
    <n v="124274.25"/>
    <x v="298"/>
    <d v="2016-05-10T00:00:00"/>
    <x v="0"/>
    <n v="1962.2249999999999"/>
    <n v="130815"/>
    <n v="4578.5249999999996"/>
    <n v="11"/>
  </r>
  <r>
    <n v="905"/>
    <x v="2"/>
    <n v="393"/>
    <n v="177"/>
    <x v="0"/>
    <n v="66082.95"/>
    <x v="140"/>
    <d v="2017-03-25T00:00:00"/>
    <x v="0"/>
    <n v="1043.415"/>
    <n v="69561"/>
    <n v="2434.6350000000029"/>
    <n v="32"/>
  </r>
  <r>
    <n v="906"/>
    <x v="2"/>
    <n v="552"/>
    <n v="1151"/>
    <x v="4"/>
    <n v="603584.4"/>
    <x v="572"/>
    <d v="2018-01-01T00:00:00"/>
    <x v="0"/>
    <n v="9530.2799999999988"/>
    <n v="635352"/>
    <n v="22237.319999999978"/>
    <n v="23"/>
  </r>
  <r>
    <n v="907"/>
    <x v="2"/>
    <n v="746"/>
    <n v="865"/>
    <x v="5"/>
    <n v="613025.5"/>
    <x v="431"/>
    <d v="2016-02-26T00:00:00"/>
    <x v="3"/>
    <n v="9679.35"/>
    <n v="645290"/>
    <n v="22585.15"/>
    <n v="17"/>
  </r>
  <r>
    <n v="908"/>
    <x v="2"/>
    <n v="543"/>
    <n v="877"/>
    <x v="10"/>
    <n v="452400.45"/>
    <x v="410"/>
    <d v="2016-08-12T00:00:00"/>
    <x v="2"/>
    <n v="7143.165"/>
    <n v="476211"/>
    <n v="16667.384999999987"/>
    <n v="31"/>
  </r>
  <r>
    <n v="909"/>
    <x v="2"/>
    <n v="351"/>
    <n v="835"/>
    <x v="5"/>
    <n v="278430.75"/>
    <x v="573"/>
    <d v="2016-07-02T00:00:00"/>
    <x v="1"/>
    <n v="4396.2749999999996"/>
    <n v="293085"/>
    <n v="10257.975"/>
    <n v="35"/>
  </r>
  <r>
    <n v="910"/>
    <x v="2"/>
    <n v="235"/>
    <n v="975"/>
    <x v="10"/>
    <n v="217668.75"/>
    <x v="547"/>
    <d v="2017-03-17T00:00:00"/>
    <x v="8"/>
    <n v="3436.875"/>
    <n v="229125"/>
    <n v="8019.375"/>
    <n v="19"/>
  </r>
  <r>
    <n v="911"/>
    <x v="1"/>
    <n v="221"/>
    <n v="48"/>
    <x v="4"/>
    <n v="10077.6"/>
    <x v="574"/>
    <d v="2018-05-13T00:00:00"/>
    <x v="8"/>
    <n v="159.12"/>
    <n v="10608"/>
    <n v="371.27999999999963"/>
    <n v="23"/>
  </r>
  <r>
    <n v="912"/>
    <x v="1"/>
    <n v="273"/>
    <n v="989"/>
    <x v="0"/>
    <n v="256497.15"/>
    <x v="575"/>
    <d v="2016-04-11T00:00:00"/>
    <x v="3"/>
    <n v="4049.9549999999999"/>
    <n v="269997"/>
    <n v="9449.8950000000059"/>
    <n v="13"/>
  </r>
  <r>
    <n v="913"/>
    <x v="2"/>
    <n v="220"/>
    <n v="1382"/>
    <x v="4"/>
    <n v="288838"/>
    <x v="542"/>
    <d v="2016-11-14T00:00:00"/>
    <x v="7"/>
    <n v="4560.5999999999995"/>
    <n v="304040"/>
    <n v="10641.400000000001"/>
    <n v="16"/>
  </r>
  <r>
    <n v="914"/>
    <x v="1"/>
    <n v="809"/>
    <n v="913"/>
    <x v="0"/>
    <n v="701686.15"/>
    <x v="576"/>
    <d v="2017-12-03T00:00:00"/>
    <x v="4"/>
    <n v="11079.254999999999"/>
    <n v="738617"/>
    <n v="25851.594999999979"/>
    <n v="24"/>
  </r>
  <r>
    <n v="915"/>
    <x v="1"/>
    <n v="267"/>
    <n v="22"/>
    <x v="7"/>
    <n v="5580.3"/>
    <x v="577"/>
    <d v="2016-12-29T00:00:00"/>
    <x v="5"/>
    <n v="88.11"/>
    <n v="5874"/>
    <n v="205.5899999999998"/>
    <n v="13"/>
  </r>
  <r>
    <n v="916"/>
    <x v="2"/>
    <n v="420"/>
    <n v="965"/>
    <x v="5"/>
    <n v="385035"/>
    <x v="578"/>
    <d v="2016-02-18T00:00:00"/>
    <x v="3"/>
    <n v="6079.5"/>
    <n v="405300"/>
    <n v="14185.5"/>
    <n v="34"/>
  </r>
  <r>
    <n v="917"/>
    <x v="2"/>
    <n v="483"/>
    <n v="917"/>
    <x v="5"/>
    <n v="420765.45"/>
    <x v="579"/>
    <d v="2016-09-17T00:00:00"/>
    <x v="6"/>
    <n v="6643.665"/>
    <n v="442911"/>
    <n v="15501.884999999987"/>
    <n v="33"/>
  </r>
  <r>
    <n v="918"/>
    <x v="1"/>
    <n v="810"/>
    <n v="275"/>
    <x v="9"/>
    <n v="211612.5"/>
    <x v="484"/>
    <d v="2018-02-04T00:00:00"/>
    <x v="3"/>
    <n v="3341.25"/>
    <n v="222750"/>
    <n v="7796.25"/>
    <n v="33"/>
  </r>
  <r>
    <n v="919"/>
    <x v="1"/>
    <n v="590"/>
    <n v="240"/>
    <x v="2"/>
    <n v="134520"/>
    <x v="580"/>
    <d v="2017-08-29T00:00:00"/>
    <x v="4"/>
    <n v="2124"/>
    <n v="141600"/>
    <n v="4956"/>
    <n v="26"/>
  </r>
  <r>
    <n v="920"/>
    <x v="2"/>
    <n v="734"/>
    <n v="179"/>
    <x v="0"/>
    <n v="124816.7"/>
    <x v="185"/>
    <d v="2017-06-10T00:00:00"/>
    <x v="1"/>
    <n v="1970.79"/>
    <n v="131386"/>
    <n v="4598.5100000000029"/>
    <n v="25"/>
  </r>
  <r>
    <n v="921"/>
    <x v="2"/>
    <n v="942"/>
    <n v="614"/>
    <x v="1"/>
    <n v="549468.6"/>
    <x v="274"/>
    <d v="2016-06-24T00:00:00"/>
    <x v="4"/>
    <n v="8675.82"/>
    <n v="578388"/>
    <n v="20243.580000000024"/>
    <n v="13"/>
  </r>
  <r>
    <n v="922"/>
    <x v="1"/>
    <n v="498"/>
    <n v="102"/>
    <x v="8"/>
    <n v="48256.2"/>
    <x v="60"/>
    <d v="2018-01-11T00:00:00"/>
    <x v="6"/>
    <n v="761.93999999999994"/>
    <n v="50796"/>
    <n v="1777.8600000000029"/>
    <n v="34"/>
  </r>
  <r>
    <n v="923"/>
    <x v="1"/>
    <n v="666"/>
    <n v="105"/>
    <x v="8"/>
    <n v="66433.5"/>
    <x v="526"/>
    <d v="2016-03-05T00:00:00"/>
    <x v="8"/>
    <n v="1048.95"/>
    <n v="69930"/>
    <n v="2447.5500000000002"/>
    <n v="35"/>
  </r>
  <r>
    <n v="924"/>
    <x v="0"/>
    <n v="959"/>
    <n v="55"/>
    <x v="6"/>
    <n v="50107.75"/>
    <x v="581"/>
    <d v="2017-10-08T00:00:00"/>
    <x v="1"/>
    <n v="791.17499999999995"/>
    <n v="52745"/>
    <n v="1846.075"/>
    <n v="16"/>
  </r>
  <r>
    <n v="925"/>
    <x v="2"/>
    <n v="580"/>
    <n v="1027"/>
    <x v="10"/>
    <n v="565877"/>
    <x v="164"/>
    <d v="2016-04-06T00:00:00"/>
    <x v="2"/>
    <n v="8934.9"/>
    <n v="595660"/>
    <n v="20848.099999999999"/>
    <n v="14"/>
  </r>
  <r>
    <n v="926"/>
    <x v="1"/>
    <n v="332"/>
    <n v="314"/>
    <x v="9"/>
    <n v="99035.6"/>
    <x v="474"/>
    <d v="2016-11-26T00:00:00"/>
    <x v="2"/>
    <n v="1563.72"/>
    <n v="104248"/>
    <n v="3648.6799999999939"/>
    <n v="10"/>
  </r>
  <r>
    <n v="927"/>
    <x v="1"/>
    <n v="309"/>
    <n v="157"/>
    <x v="11"/>
    <n v="46087.35"/>
    <x v="582"/>
    <d v="2016-07-21T00:00:00"/>
    <x v="3"/>
    <n v="727.69499999999994"/>
    <n v="48513"/>
    <n v="1697.9550000000015"/>
    <n v="23"/>
  </r>
  <r>
    <n v="928"/>
    <x v="0"/>
    <n v="135"/>
    <n v="52"/>
    <x v="6"/>
    <n v="6669"/>
    <x v="583"/>
    <d v="2016-05-04T00:00:00"/>
    <x v="0"/>
    <n v="105.3"/>
    <n v="7020"/>
    <n v="245.7"/>
    <n v="27"/>
  </r>
  <r>
    <n v="929"/>
    <x v="2"/>
    <n v="549"/>
    <n v="823"/>
    <x v="3"/>
    <n v="429235.65"/>
    <x v="167"/>
    <d v="2017-02-04T00:00:00"/>
    <x v="0"/>
    <n v="6777.4049999999997"/>
    <n v="451827"/>
    <n v="15813.944999999978"/>
    <n v="24"/>
  </r>
  <r>
    <n v="930"/>
    <x v="2"/>
    <n v="830"/>
    <n v="1076"/>
    <x v="10"/>
    <n v="848426"/>
    <x v="584"/>
    <d v="2016-11-28T00:00:00"/>
    <x v="8"/>
    <n v="13396.199999999999"/>
    <n v="893080"/>
    <n v="31257.800000000003"/>
    <n v="13"/>
  </r>
  <r>
    <n v="931"/>
    <x v="1"/>
    <n v="393"/>
    <n v="89"/>
    <x v="8"/>
    <n v="33228.15"/>
    <x v="585"/>
    <d v="2018-04-10T00:00:00"/>
    <x v="6"/>
    <n v="524.65499999999997"/>
    <n v="34977"/>
    <n v="1224.1949999999986"/>
    <n v="23"/>
  </r>
  <r>
    <n v="932"/>
    <x v="1"/>
    <n v="528"/>
    <n v="944"/>
    <x v="0"/>
    <n v="473510.40000000002"/>
    <x v="586"/>
    <d v="2017-11-19T00:00:00"/>
    <x v="4"/>
    <n v="7476.48"/>
    <n v="498432"/>
    <n v="17445.119999999977"/>
    <n v="26"/>
  </r>
  <r>
    <n v="933"/>
    <x v="1"/>
    <n v="281"/>
    <n v="219"/>
    <x v="2"/>
    <n v="58462.05"/>
    <x v="587"/>
    <d v="2017-09-18T00:00:00"/>
    <x v="2"/>
    <n v="923.08499999999992"/>
    <n v="61539"/>
    <n v="2153.8649999999971"/>
    <n v="31"/>
  </r>
  <r>
    <n v="934"/>
    <x v="2"/>
    <n v="474"/>
    <n v="673"/>
    <x v="1"/>
    <n v="303051.90000000002"/>
    <x v="66"/>
    <d v="2016-09-23T00:00:00"/>
    <x v="4"/>
    <n v="4785.03"/>
    <n v="319002"/>
    <n v="11165.069999999978"/>
    <n v="29"/>
  </r>
  <r>
    <n v="935"/>
    <x v="1"/>
    <n v="182"/>
    <n v="23"/>
    <x v="7"/>
    <n v="3976.7"/>
    <x v="588"/>
    <d v="2016-05-29T00:00:00"/>
    <x v="6"/>
    <n v="62.79"/>
    <n v="4186"/>
    <n v="146.51000000000019"/>
    <n v="35"/>
  </r>
  <r>
    <n v="936"/>
    <x v="1"/>
    <n v="144"/>
    <n v="270"/>
    <x v="9"/>
    <n v="36936"/>
    <x v="4"/>
    <d v="2018-03-30T00:00:00"/>
    <x v="0"/>
    <n v="583.19999999999993"/>
    <n v="38880"/>
    <n v="1360.8000000000002"/>
    <n v="21"/>
  </r>
  <r>
    <n v="937"/>
    <x v="2"/>
    <n v="355"/>
    <n v="208"/>
    <x v="0"/>
    <n v="70148"/>
    <x v="257"/>
    <d v="2017-02-17T00:00:00"/>
    <x v="4"/>
    <n v="1107.5999999999999"/>
    <n v="73840"/>
    <n v="2584.4"/>
    <n v="34"/>
  </r>
  <r>
    <n v="938"/>
    <x v="2"/>
    <n v="406"/>
    <n v="181"/>
    <x v="0"/>
    <n v="69811.7"/>
    <x v="103"/>
    <d v="2016-08-01T00:00:00"/>
    <x v="6"/>
    <n v="1102.29"/>
    <n v="73486"/>
    <n v="2572.0100000000029"/>
    <n v="11"/>
  </r>
  <r>
    <n v="939"/>
    <x v="1"/>
    <n v="143"/>
    <n v="333"/>
    <x v="9"/>
    <n v="45238.05"/>
    <x v="589"/>
    <d v="2018-06-18T00:00:00"/>
    <x v="6"/>
    <n v="714.28499999999997"/>
    <n v="47619"/>
    <n v="1666.6649999999972"/>
    <n v="21"/>
  </r>
  <r>
    <n v="940"/>
    <x v="2"/>
    <n v="421"/>
    <n v="70"/>
    <x v="11"/>
    <n v="27996.5"/>
    <x v="331"/>
    <d v="2017-10-13T00:00:00"/>
    <x v="2"/>
    <n v="442.05"/>
    <n v="29470"/>
    <n v="1031.45"/>
    <n v="17"/>
  </r>
  <r>
    <n v="941"/>
    <x v="2"/>
    <n v="748"/>
    <n v="784"/>
    <x v="1"/>
    <n v="557110.4"/>
    <x v="590"/>
    <d v="2018-03-09T00:00:00"/>
    <x v="7"/>
    <n v="8796.48"/>
    <n v="586432"/>
    <n v="20525.119999999977"/>
    <n v="30"/>
  </r>
  <r>
    <n v="942"/>
    <x v="2"/>
    <n v="70"/>
    <n v="1405"/>
    <x v="4"/>
    <n v="93432.5"/>
    <x v="289"/>
    <d v="2017-08-15T00:00:00"/>
    <x v="3"/>
    <n v="1475.25"/>
    <n v="98350"/>
    <n v="3442.25"/>
    <n v="14"/>
  </r>
  <r>
    <n v="943"/>
    <x v="1"/>
    <n v="829"/>
    <n v="22"/>
    <x v="7"/>
    <n v="17326.099999999999"/>
    <x v="172"/>
    <d v="2017-12-20T00:00:00"/>
    <x v="8"/>
    <n v="273.57"/>
    <n v="18238"/>
    <n v="638.33000000000152"/>
    <n v="18"/>
  </r>
  <r>
    <n v="944"/>
    <x v="1"/>
    <n v="502"/>
    <n v="133"/>
    <x v="2"/>
    <n v="63427.7"/>
    <x v="575"/>
    <d v="2016-04-16T00:00:00"/>
    <x v="2"/>
    <n v="1001.49"/>
    <n v="66766"/>
    <n v="2336.8100000000031"/>
    <n v="18"/>
  </r>
  <r>
    <n v="945"/>
    <x v="2"/>
    <n v="342"/>
    <n v="788"/>
    <x v="3"/>
    <n v="256021.2"/>
    <x v="32"/>
    <d v="2016-06-15T00:00:00"/>
    <x v="0"/>
    <n v="4042.44"/>
    <n v="269496"/>
    <n v="9432.3599999999878"/>
    <n v="35"/>
  </r>
  <r>
    <n v="946"/>
    <x v="1"/>
    <n v="709"/>
    <n v="88"/>
    <x v="8"/>
    <n v="59272.4"/>
    <x v="111"/>
    <d v="2016-08-25T00:00:00"/>
    <x v="0"/>
    <n v="935.88"/>
    <n v="62392"/>
    <n v="2183.7199999999984"/>
    <n v="23"/>
  </r>
  <r>
    <n v="947"/>
    <x v="0"/>
    <n v="931"/>
    <n v="62"/>
    <x v="2"/>
    <n v="54835.9"/>
    <x v="382"/>
    <d v="2016-09-24T00:00:00"/>
    <x v="3"/>
    <n v="865.82999999999993"/>
    <n v="57722"/>
    <n v="2020.2699999999986"/>
    <n v="23"/>
  </r>
  <r>
    <n v="948"/>
    <x v="2"/>
    <n v="288"/>
    <n v="190"/>
    <x v="0"/>
    <n v="51984"/>
    <x v="102"/>
    <d v="2018-06-30T00:00:00"/>
    <x v="8"/>
    <n v="820.8"/>
    <n v="54720"/>
    <n v="1915.2"/>
    <n v="15"/>
  </r>
  <r>
    <n v="949"/>
    <x v="1"/>
    <n v="974"/>
    <n v="25"/>
    <x v="7"/>
    <n v="23132.5"/>
    <x v="381"/>
    <d v="2016-08-03T00:00:00"/>
    <x v="2"/>
    <n v="365.25"/>
    <n v="24350"/>
    <n v="852.25"/>
    <n v="31"/>
  </r>
  <r>
    <n v="950"/>
    <x v="2"/>
    <n v="465"/>
    <n v="204"/>
    <x v="0"/>
    <n v="90117"/>
    <x v="591"/>
    <d v="2016-04-21T00:00:00"/>
    <x v="0"/>
    <n v="1422.8999999999999"/>
    <n v="94860"/>
    <n v="3320.1000000000004"/>
    <n v="18"/>
  </r>
  <r>
    <n v="951"/>
    <x v="2"/>
    <n v="459"/>
    <n v="834"/>
    <x v="5"/>
    <n v="363665.7"/>
    <x v="592"/>
    <d v="2017-07-01T00:00:00"/>
    <x v="2"/>
    <n v="5742.09"/>
    <n v="382806"/>
    <n v="13398.209999999988"/>
    <n v="19"/>
  </r>
  <r>
    <n v="952"/>
    <x v="1"/>
    <n v="891"/>
    <n v="1497"/>
    <x v="0"/>
    <n v="1267135.6499999999"/>
    <x v="593"/>
    <d v="2018-02-08T00:00:00"/>
    <x v="2"/>
    <n v="20007.404999999999"/>
    <n v="1333827"/>
    <n v="46683.945000000094"/>
    <n v="18"/>
  </r>
  <r>
    <n v="953"/>
    <x v="2"/>
    <n v="865"/>
    <n v="875"/>
    <x v="10"/>
    <n v="719031.25"/>
    <x v="293"/>
    <d v="2017-06-24T00:00:00"/>
    <x v="6"/>
    <n v="11353.125"/>
    <n v="756875"/>
    <n v="26490.625"/>
    <n v="32"/>
  </r>
  <r>
    <n v="954"/>
    <x v="1"/>
    <n v="565"/>
    <n v="882"/>
    <x v="0"/>
    <n v="473413.5"/>
    <x v="351"/>
    <d v="2017-06-04T00:00:00"/>
    <x v="2"/>
    <n v="7474.95"/>
    <n v="498330"/>
    <n v="17441.55"/>
    <n v="30"/>
  </r>
  <r>
    <n v="955"/>
    <x v="2"/>
    <n v="538"/>
    <n v="662"/>
    <x v="1"/>
    <n v="338348.2"/>
    <x v="594"/>
    <d v="2016-11-16T00:00:00"/>
    <x v="0"/>
    <n v="5342.34"/>
    <n v="356156"/>
    <n v="12465.459999999988"/>
    <n v="19"/>
  </r>
  <r>
    <n v="956"/>
    <x v="0"/>
    <n v="968"/>
    <n v="61"/>
    <x v="2"/>
    <n v="56095.6"/>
    <x v="595"/>
    <d v="2017-10-25T00:00:00"/>
    <x v="7"/>
    <n v="885.71999999999991"/>
    <n v="59048"/>
    <n v="2066.6800000000017"/>
    <n v="22"/>
  </r>
  <r>
    <n v="957"/>
    <x v="0"/>
    <n v="191"/>
    <n v="16"/>
    <x v="6"/>
    <n v="2903.2"/>
    <x v="448"/>
    <d v="2016-12-21T00:00:00"/>
    <x v="0"/>
    <n v="45.839999999999996"/>
    <n v="3056"/>
    <n v="106.96000000000018"/>
    <n v="15"/>
  </r>
  <r>
    <n v="958"/>
    <x v="2"/>
    <n v="798"/>
    <n v="1238"/>
    <x v="4"/>
    <n v="938527.8"/>
    <x v="273"/>
    <d v="2017-02-18T00:00:00"/>
    <x v="0"/>
    <n v="14818.859999999999"/>
    <n v="987924"/>
    <n v="34577.339999999953"/>
    <n v="25"/>
  </r>
  <r>
    <n v="959"/>
    <x v="2"/>
    <n v="183"/>
    <n v="779"/>
    <x v="1"/>
    <n v="135429.15"/>
    <x v="451"/>
    <d v="2017-07-06T00:00:00"/>
    <x v="2"/>
    <n v="2138.355"/>
    <n v="142557"/>
    <n v="4989.4950000000063"/>
    <n v="30"/>
  </r>
  <r>
    <n v="960"/>
    <x v="1"/>
    <n v="214"/>
    <n v="276"/>
    <x v="9"/>
    <n v="56110.8"/>
    <x v="589"/>
    <d v="2018-06-11T00:00:00"/>
    <x v="3"/>
    <n v="885.95999999999992"/>
    <n v="59064"/>
    <n v="2067.2399999999971"/>
    <n v="14"/>
  </r>
  <r>
    <n v="961"/>
    <x v="2"/>
    <n v="253"/>
    <n v="77"/>
    <x v="11"/>
    <n v="18506.95"/>
    <x v="123"/>
    <d v="2018-06-01T00:00:00"/>
    <x v="8"/>
    <n v="292.21499999999997"/>
    <n v="19481"/>
    <n v="681.83499999999935"/>
    <n v="21"/>
  </r>
  <r>
    <n v="962"/>
    <x v="1"/>
    <n v="973"/>
    <n v="26"/>
    <x v="7"/>
    <n v="24033.1"/>
    <x v="252"/>
    <d v="2016-08-18T00:00:00"/>
    <x v="3"/>
    <n v="379.46999999999997"/>
    <n v="25298"/>
    <n v="885.43000000000143"/>
    <n v="32"/>
  </r>
  <r>
    <n v="963"/>
    <x v="2"/>
    <n v="372"/>
    <n v="975"/>
    <x v="3"/>
    <n v="344565"/>
    <x v="596"/>
    <d v="2018-01-02T00:00:00"/>
    <x v="6"/>
    <n v="5440.5"/>
    <n v="362700"/>
    <n v="12694.5"/>
    <n v="17"/>
  </r>
  <r>
    <n v="964"/>
    <x v="0"/>
    <n v="901"/>
    <n v="49"/>
    <x v="2"/>
    <n v="41941.550000000003"/>
    <x v="597"/>
    <d v="2017-07-02T00:00:00"/>
    <x v="0"/>
    <n v="662.23500000000001"/>
    <n v="44149"/>
    <n v="1545.214999999997"/>
    <n v="10"/>
  </r>
  <r>
    <n v="965"/>
    <x v="1"/>
    <n v="456"/>
    <n v="1336"/>
    <x v="0"/>
    <n v="578755.19999999995"/>
    <x v="598"/>
    <d v="2018-06-27T00:00:00"/>
    <x v="6"/>
    <n v="9138.24"/>
    <n v="609216"/>
    <n v="21322.560000000049"/>
    <n v="21"/>
  </r>
  <r>
    <n v="966"/>
    <x v="2"/>
    <n v="490"/>
    <n v="212"/>
    <x v="4"/>
    <n v="98686"/>
    <x v="351"/>
    <d v="2017-05-17T00:00:00"/>
    <x v="4"/>
    <n v="1558.2"/>
    <n v="103880"/>
    <n v="3635.8"/>
    <n v="12"/>
  </r>
  <r>
    <n v="967"/>
    <x v="2"/>
    <n v="733"/>
    <n v="185"/>
    <x v="0"/>
    <n v="128824.75"/>
    <x v="599"/>
    <d v="2016-06-06T00:00:00"/>
    <x v="3"/>
    <n v="2034.0749999999998"/>
    <n v="135605"/>
    <n v="4746.1750000000002"/>
    <n v="27"/>
  </r>
  <r>
    <n v="968"/>
    <x v="1"/>
    <n v="377"/>
    <n v="96"/>
    <x v="8"/>
    <n v="34382.400000000001"/>
    <x v="600"/>
    <d v="2016-05-16T00:00:00"/>
    <x v="8"/>
    <n v="542.88"/>
    <n v="36192"/>
    <n v="1266.7199999999984"/>
    <n v="26"/>
  </r>
  <r>
    <n v="969"/>
    <x v="2"/>
    <n v="976"/>
    <n v="47"/>
    <x v="0"/>
    <n v="43578.400000000001"/>
    <x v="7"/>
    <d v="2017-04-08T00:00:00"/>
    <x v="2"/>
    <n v="688.07999999999993"/>
    <n v="45872"/>
    <n v="1605.5199999999986"/>
    <n v="13"/>
  </r>
  <r>
    <n v="970"/>
    <x v="1"/>
    <n v="319"/>
    <n v="51"/>
    <x v="4"/>
    <n v="15455.55"/>
    <x v="601"/>
    <d v="2017-09-19T00:00:00"/>
    <x v="3"/>
    <n v="244.035"/>
    <n v="16269"/>
    <n v="569.41500000000076"/>
    <n v="25"/>
  </r>
  <r>
    <n v="971"/>
    <x v="1"/>
    <n v="625"/>
    <n v="916"/>
    <x v="0"/>
    <n v="543875"/>
    <x v="602"/>
    <d v="2017-08-28T00:00:00"/>
    <x v="7"/>
    <n v="8587.5"/>
    <n v="572500"/>
    <n v="20037.5"/>
    <n v="22"/>
  </r>
  <r>
    <n v="972"/>
    <x v="0"/>
    <n v="729"/>
    <n v="58"/>
    <x v="2"/>
    <n v="40167.9"/>
    <x v="401"/>
    <d v="2016-02-06T00:00:00"/>
    <x v="6"/>
    <n v="634.23"/>
    <n v="42282"/>
    <n v="1479.8699999999985"/>
    <n v="12"/>
  </r>
  <r>
    <n v="973"/>
    <x v="0"/>
    <n v="304"/>
    <n v="15"/>
    <x v="6"/>
    <n v="4332"/>
    <x v="41"/>
    <d v="2016-01-30T00:00:00"/>
    <x v="2"/>
    <n v="68.399999999999991"/>
    <n v="4560"/>
    <n v="159.60000000000002"/>
    <n v="26"/>
  </r>
  <r>
    <n v="974"/>
    <x v="0"/>
    <n v="583"/>
    <n v="34"/>
    <x v="2"/>
    <n v="18830.900000000001"/>
    <x v="505"/>
    <d v="2018-04-22T00:00:00"/>
    <x v="0"/>
    <n v="297.33"/>
    <n v="19822"/>
    <n v="693.76999999999862"/>
    <n v="17"/>
  </r>
  <r>
    <n v="975"/>
    <x v="2"/>
    <n v="890"/>
    <n v="964"/>
    <x v="10"/>
    <n v="815062"/>
    <x v="603"/>
    <d v="2017-06-15T00:00:00"/>
    <x v="1"/>
    <n v="12869.4"/>
    <n v="857960"/>
    <n v="30028.6"/>
    <n v="13"/>
  </r>
  <r>
    <n v="976"/>
    <x v="2"/>
    <n v="187"/>
    <n v="203"/>
    <x v="0"/>
    <n v="36062.949999999997"/>
    <x v="403"/>
    <d v="2017-06-17T00:00:00"/>
    <x v="2"/>
    <n v="569.41499999999996"/>
    <n v="37961"/>
    <n v="1328.6350000000029"/>
    <n v="31"/>
  </r>
  <r>
    <n v="977"/>
    <x v="1"/>
    <n v="334"/>
    <n v="996"/>
    <x v="0"/>
    <n v="316030.8"/>
    <x v="76"/>
    <d v="2016-10-18T00:00:00"/>
    <x v="2"/>
    <n v="4989.96"/>
    <n v="332664"/>
    <n v="11643.240000000013"/>
    <n v="35"/>
  </r>
  <r>
    <n v="978"/>
    <x v="2"/>
    <n v="189"/>
    <n v="848"/>
    <x v="5"/>
    <n v="152258.4"/>
    <x v="604"/>
    <d v="2017-02-22T00:00:00"/>
    <x v="0"/>
    <n v="2404.08"/>
    <n v="160272"/>
    <n v="5609.5200000000059"/>
    <n v="26"/>
  </r>
  <r>
    <n v="979"/>
    <x v="2"/>
    <n v="573"/>
    <n v="772"/>
    <x v="1"/>
    <n v="420238.2"/>
    <x v="240"/>
    <d v="2017-05-19T00:00:00"/>
    <x v="4"/>
    <n v="6635.34"/>
    <n v="442356"/>
    <n v="15482.459999999988"/>
    <n v="26"/>
  </r>
  <r>
    <n v="980"/>
    <x v="1"/>
    <n v="453"/>
    <n v="109"/>
    <x v="8"/>
    <n v="46908.15"/>
    <x v="3"/>
    <d v="2017-07-17T00:00:00"/>
    <x v="0"/>
    <n v="740.65499999999997"/>
    <n v="49377"/>
    <n v="1728.1949999999986"/>
    <n v="20"/>
  </r>
  <r>
    <n v="981"/>
    <x v="2"/>
    <n v="945"/>
    <n v="180"/>
    <x v="0"/>
    <n v="161595"/>
    <x v="21"/>
    <d v="2016-10-04T00:00:00"/>
    <x v="0"/>
    <n v="2551.5"/>
    <n v="170100"/>
    <n v="5953.5"/>
    <n v="32"/>
  </r>
  <r>
    <n v="982"/>
    <x v="1"/>
    <n v="655"/>
    <n v="956"/>
    <x v="0"/>
    <n v="594871"/>
    <x v="605"/>
    <d v="2018-04-22T00:00:00"/>
    <x v="0"/>
    <n v="9392.6999999999989"/>
    <n v="626180"/>
    <n v="21916.300000000003"/>
    <n v="18"/>
  </r>
  <r>
    <n v="983"/>
    <x v="1"/>
    <n v="446"/>
    <n v="46"/>
    <x v="4"/>
    <n v="19490.2"/>
    <x v="606"/>
    <d v="2017-08-09T00:00:00"/>
    <x v="1"/>
    <n v="307.74"/>
    <n v="20516"/>
    <n v="718.05999999999926"/>
    <n v="19"/>
  </r>
  <r>
    <n v="984"/>
    <x v="0"/>
    <n v="994"/>
    <n v="38"/>
    <x v="2"/>
    <n v="35883.4"/>
    <x v="607"/>
    <d v="2017-08-19T00:00:00"/>
    <x v="7"/>
    <n v="566.57999999999993"/>
    <n v="37772"/>
    <n v="1322.0199999999986"/>
    <n v="32"/>
  </r>
  <r>
    <n v="985"/>
    <x v="0"/>
    <n v="182"/>
    <n v="61"/>
    <x v="2"/>
    <n v="10546.9"/>
    <x v="508"/>
    <d v="2016-02-16T00:00:00"/>
    <x v="6"/>
    <n v="166.53"/>
    <n v="11102"/>
    <n v="388.57000000000039"/>
    <n v="27"/>
  </r>
  <r>
    <n v="986"/>
    <x v="0"/>
    <n v="407"/>
    <n v="49"/>
    <x v="2"/>
    <n v="18945.849999999999"/>
    <x v="110"/>
    <d v="2016-05-25T00:00:00"/>
    <x v="0"/>
    <n v="299.14499999999998"/>
    <n v="19943"/>
    <n v="698.00500000000147"/>
    <n v="19"/>
  </r>
  <r>
    <n v="987"/>
    <x v="2"/>
    <n v="949"/>
    <n v="1315"/>
    <x v="4"/>
    <n v="1185538.25"/>
    <x v="608"/>
    <d v="2017-05-13T00:00:00"/>
    <x v="3"/>
    <n v="18719.024999999998"/>
    <n v="1247935"/>
    <n v="43677.725000000006"/>
    <n v="29"/>
  </r>
  <r>
    <n v="988"/>
    <x v="2"/>
    <n v="932"/>
    <n v="777"/>
    <x v="1"/>
    <n v="687955.8"/>
    <x v="521"/>
    <d v="2016-06-01T00:00:00"/>
    <x v="7"/>
    <n v="10862.46"/>
    <n v="724164"/>
    <n v="25345.739999999954"/>
    <n v="27"/>
  </r>
  <r>
    <n v="989"/>
    <x v="2"/>
    <n v="176"/>
    <n v="980"/>
    <x v="3"/>
    <n v="163856"/>
    <x v="113"/>
    <d v="2017-12-02T00:00:00"/>
    <x v="2"/>
    <n v="2587.1999999999998"/>
    <n v="172480"/>
    <n v="6036.8"/>
    <n v="15"/>
  </r>
  <r>
    <n v="990"/>
    <x v="1"/>
    <n v="285"/>
    <n v="281"/>
    <x v="9"/>
    <n v="76080.75"/>
    <x v="243"/>
    <d v="2017-05-25T00:00:00"/>
    <x v="0"/>
    <n v="1201.2749999999999"/>
    <n v="80085"/>
    <n v="2802.9750000000004"/>
    <n v="22"/>
  </r>
  <r>
    <n v="991"/>
    <x v="0"/>
    <n v="144"/>
    <n v="37"/>
    <x v="2"/>
    <n v="5061.6000000000004"/>
    <x v="151"/>
    <d v="2018-05-31T00:00:00"/>
    <x v="6"/>
    <n v="79.92"/>
    <n v="5328"/>
    <n v="186.47999999999962"/>
    <n v="14"/>
  </r>
  <r>
    <n v="992"/>
    <x v="2"/>
    <n v="843"/>
    <n v="784"/>
    <x v="1"/>
    <n v="627866.4"/>
    <x v="609"/>
    <d v="2017-02-21T00:00:00"/>
    <x v="0"/>
    <n v="9913.68"/>
    <n v="660912"/>
    <n v="23131.919999999976"/>
    <n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EC4B1A-9C76-4AF0-BC93-F6C7BC7D533A}" name="Imp.-Exp. per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T2:AD24" firstHeaderRow="1" firstDataRow="2" firstDataCol="1"/>
  <pivotFields count="16">
    <pivotField dataField="1" showAll="0"/>
    <pivotField axis="axisRow" showAll="0">
      <items count="4">
        <item x="1"/>
        <item x="2"/>
        <item x="0"/>
        <item t="default"/>
      </items>
    </pivotField>
    <pivotField showAll="0"/>
    <pivotField showAll="0"/>
    <pivotField axis="axisRow" showAll="0">
      <items count="13">
        <item x="11"/>
        <item x="0"/>
        <item x="2"/>
        <item x="1"/>
        <item x="5"/>
        <item x="6"/>
        <item x="7"/>
        <item x="8"/>
        <item x="3"/>
        <item x="4"/>
        <item x="9"/>
        <item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axis="axisCol" showAll="0">
      <items count="10">
        <item x="7"/>
        <item x="0"/>
        <item x="8"/>
        <item x="3"/>
        <item x="4"/>
        <item x="5"/>
        <item x="1"/>
        <item x="2"/>
        <item x="6"/>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2">
    <field x="1"/>
    <field x="4"/>
  </rowFields>
  <rowItems count="21">
    <i>
      <x/>
    </i>
    <i r="1">
      <x/>
    </i>
    <i r="1">
      <x v="1"/>
    </i>
    <i r="1">
      <x v="2"/>
    </i>
    <i r="1">
      <x v="6"/>
    </i>
    <i r="1">
      <x v="7"/>
    </i>
    <i r="1">
      <x v="9"/>
    </i>
    <i r="1">
      <x v="10"/>
    </i>
    <i>
      <x v="1"/>
    </i>
    <i r="1">
      <x/>
    </i>
    <i r="1">
      <x v="1"/>
    </i>
    <i r="1">
      <x v="3"/>
    </i>
    <i r="1">
      <x v="4"/>
    </i>
    <i r="1">
      <x v="8"/>
    </i>
    <i r="1">
      <x v="9"/>
    </i>
    <i r="1">
      <x v="11"/>
    </i>
    <i>
      <x v="2"/>
    </i>
    <i r="1">
      <x v="1"/>
    </i>
    <i r="1">
      <x v="2"/>
    </i>
    <i r="1">
      <x v="5"/>
    </i>
    <i t="grand">
      <x/>
    </i>
  </rowItems>
  <colFields count="1">
    <field x="8"/>
  </colFields>
  <colItems count="10">
    <i>
      <x/>
    </i>
    <i>
      <x v="1"/>
    </i>
    <i>
      <x v="2"/>
    </i>
    <i>
      <x v="3"/>
    </i>
    <i>
      <x v="4"/>
    </i>
    <i>
      <x v="5"/>
    </i>
    <i>
      <x v="6"/>
    </i>
    <i>
      <x v="7"/>
    </i>
    <i>
      <x v="8"/>
    </i>
    <i t="grand">
      <x/>
    </i>
  </colItems>
  <dataFields count="1">
    <dataField name="Count of ID" fld="0" subtotal="count" baseField="1" baseItem="0"/>
  </dataFields>
  <formats count="1">
    <format dxfId="91">
      <pivotArea outline="0" collapsedLevelsAreSubtotals="1" fieldPosition="0"/>
    </format>
  </formats>
  <chartFormats count="27">
    <chartFormat chart="26" format="18" series="1">
      <pivotArea type="data" outline="0" fieldPosition="0">
        <references count="2">
          <reference field="4294967294" count="1" selected="0">
            <x v="0"/>
          </reference>
          <reference field="8" count="1" selected="0">
            <x v="0"/>
          </reference>
        </references>
      </pivotArea>
    </chartFormat>
    <chartFormat chart="26" format="19" series="1">
      <pivotArea type="data" outline="0" fieldPosition="0">
        <references count="2">
          <reference field="4294967294" count="1" selected="0">
            <x v="0"/>
          </reference>
          <reference field="8" count="1" selected="0">
            <x v="1"/>
          </reference>
        </references>
      </pivotArea>
    </chartFormat>
    <chartFormat chart="26" format="20" series="1">
      <pivotArea type="data" outline="0" fieldPosition="0">
        <references count="2">
          <reference field="4294967294" count="1" selected="0">
            <x v="0"/>
          </reference>
          <reference field="8" count="1" selected="0">
            <x v="2"/>
          </reference>
        </references>
      </pivotArea>
    </chartFormat>
    <chartFormat chart="26" format="21" series="1">
      <pivotArea type="data" outline="0" fieldPosition="0">
        <references count="2">
          <reference field="4294967294" count="1" selected="0">
            <x v="0"/>
          </reference>
          <reference field="8" count="1" selected="0">
            <x v="3"/>
          </reference>
        </references>
      </pivotArea>
    </chartFormat>
    <chartFormat chart="26" format="22" series="1">
      <pivotArea type="data" outline="0" fieldPosition="0">
        <references count="2">
          <reference field="4294967294" count="1" selected="0">
            <x v="0"/>
          </reference>
          <reference field="8" count="1" selected="0">
            <x v="4"/>
          </reference>
        </references>
      </pivotArea>
    </chartFormat>
    <chartFormat chart="26" format="23" series="1">
      <pivotArea type="data" outline="0" fieldPosition="0">
        <references count="2">
          <reference field="4294967294" count="1" selected="0">
            <x v="0"/>
          </reference>
          <reference field="8" count="1" selected="0">
            <x v="5"/>
          </reference>
        </references>
      </pivotArea>
    </chartFormat>
    <chartFormat chart="26" format="24" series="1">
      <pivotArea type="data" outline="0" fieldPosition="0">
        <references count="2">
          <reference field="4294967294" count="1" selected="0">
            <x v="0"/>
          </reference>
          <reference field="8" count="1" selected="0">
            <x v="6"/>
          </reference>
        </references>
      </pivotArea>
    </chartFormat>
    <chartFormat chart="26" format="25" series="1">
      <pivotArea type="data" outline="0" fieldPosition="0">
        <references count="2">
          <reference field="4294967294" count="1" selected="0">
            <x v="0"/>
          </reference>
          <reference field="8" count="1" selected="0">
            <x v="7"/>
          </reference>
        </references>
      </pivotArea>
    </chartFormat>
    <chartFormat chart="26" format="26" series="1">
      <pivotArea type="data" outline="0" fieldPosition="0">
        <references count="2">
          <reference field="4294967294" count="1" selected="0">
            <x v="0"/>
          </reference>
          <reference field="8" count="1" selected="0">
            <x v="8"/>
          </reference>
        </references>
      </pivotArea>
    </chartFormat>
    <chartFormat chart="28" format="36" series="1">
      <pivotArea type="data" outline="0" fieldPosition="0">
        <references count="2">
          <reference field="4294967294" count="1" selected="0">
            <x v="0"/>
          </reference>
          <reference field="8" count="1" selected="0">
            <x v="0"/>
          </reference>
        </references>
      </pivotArea>
    </chartFormat>
    <chartFormat chart="28" format="37" series="1">
      <pivotArea type="data" outline="0" fieldPosition="0">
        <references count="2">
          <reference field="4294967294" count="1" selected="0">
            <x v="0"/>
          </reference>
          <reference field="8" count="1" selected="0">
            <x v="1"/>
          </reference>
        </references>
      </pivotArea>
    </chartFormat>
    <chartFormat chart="28" format="38" series="1">
      <pivotArea type="data" outline="0" fieldPosition="0">
        <references count="2">
          <reference field="4294967294" count="1" selected="0">
            <x v="0"/>
          </reference>
          <reference field="8" count="1" selected="0">
            <x v="2"/>
          </reference>
        </references>
      </pivotArea>
    </chartFormat>
    <chartFormat chart="28" format="39" series="1">
      <pivotArea type="data" outline="0" fieldPosition="0">
        <references count="2">
          <reference field="4294967294" count="1" selected="0">
            <x v="0"/>
          </reference>
          <reference field="8" count="1" selected="0">
            <x v="3"/>
          </reference>
        </references>
      </pivotArea>
    </chartFormat>
    <chartFormat chart="28" format="40" series="1">
      <pivotArea type="data" outline="0" fieldPosition="0">
        <references count="2">
          <reference field="4294967294" count="1" selected="0">
            <x v="0"/>
          </reference>
          <reference field="8" count="1" selected="0">
            <x v="4"/>
          </reference>
        </references>
      </pivotArea>
    </chartFormat>
    <chartFormat chart="28" format="41" series="1">
      <pivotArea type="data" outline="0" fieldPosition="0">
        <references count="2">
          <reference field="4294967294" count="1" selected="0">
            <x v="0"/>
          </reference>
          <reference field="8" count="1" selected="0">
            <x v="5"/>
          </reference>
        </references>
      </pivotArea>
    </chartFormat>
    <chartFormat chart="28" format="42" series="1">
      <pivotArea type="data" outline="0" fieldPosition="0">
        <references count="2">
          <reference field="4294967294" count="1" selected="0">
            <x v="0"/>
          </reference>
          <reference field="8" count="1" selected="0">
            <x v="6"/>
          </reference>
        </references>
      </pivotArea>
    </chartFormat>
    <chartFormat chart="28" format="43" series="1">
      <pivotArea type="data" outline="0" fieldPosition="0">
        <references count="2">
          <reference field="4294967294" count="1" selected="0">
            <x v="0"/>
          </reference>
          <reference field="8" count="1" selected="0">
            <x v="7"/>
          </reference>
        </references>
      </pivotArea>
    </chartFormat>
    <chartFormat chart="28" format="44" series="1">
      <pivotArea type="data" outline="0" fieldPosition="0">
        <references count="2">
          <reference field="4294967294" count="1" selected="0">
            <x v="0"/>
          </reference>
          <reference field="8" count="1" selected="0">
            <x v="8"/>
          </reference>
        </references>
      </pivotArea>
    </chartFormat>
    <chartFormat chart="35" format="36" series="1">
      <pivotArea type="data" outline="0" fieldPosition="0">
        <references count="2">
          <reference field="4294967294" count="1" selected="0">
            <x v="0"/>
          </reference>
          <reference field="8" count="1" selected="0">
            <x v="0"/>
          </reference>
        </references>
      </pivotArea>
    </chartFormat>
    <chartFormat chart="35" format="37" series="1">
      <pivotArea type="data" outline="0" fieldPosition="0">
        <references count="2">
          <reference field="4294967294" count="1" selected="0">
            <x v="0"/>
          </reference>
          <reference field="8" count="1" selected="0">
            <x v="1"/>
          </reference>
        </references>
      </pivotArea>
    </chartFormat>
    <chartFormat chart="35" format="38" series="1">
      <pivotArea type="data" outline="0" fieldPosition="0">
        <references count="2">
          <reference field="4294967294" count="1" selected="0">
            <x v="0"/>
          </reference>
          <reference field="8" count="1" selected="0">
            <x v="2"/>
          </reference>
        </references>
      </pivotArea>
    </chartFormat>
    <chartFormat chart="35" format="39" series="1">
      <pivotArea type="data" outline="0" fieldPosition="0">
        <references count="2">
          <reference field="4294967294" count="1" selected="0">
            <x v="0"/>
          </reference>
          <reference field="8" count="1" selected="0">
            <x v="3"/>
          </reference>
        </references>
      </pivotArea>
    </chartFormat>
    <chartFormat chart="35" format="40" series="1">
      <pivotArea type="data" outline="0" fieldPosition="0">
        <references count="2">
          <reference field="4294967294" count="1" selected="0">
            <x v="0"/>
          </reference>
          <reference field="8" count="1" selected="0">
            <x v="4"/>
          </reference>
        </references>
      </pivotArea>
    </chartFormat>
    <chartFormat chart="35" format="41" series="1">
      <pivotArea type="data" outline="0" fieldPosition="0">
        <references count="2">
          <reference field="4294967294" count="1" selected="0">
            <x v="0"/>
          </reference>
          <reference field="8" count="1" selected="0">
            <x v="5"/>
          </reference>
        </references>
      </pivotArea>
    </chartFormat>
    <chartFormat chart="35" format="42" series="1">
      <pivotArea type="data" outline="0" fieldPosition="0">
        <references count="2">
          <reference field="4294967294" count="1" selected="0">
            <x v="0"/>
          </reference>
          <reference field="8" count="1" selected="0">
            <x v="6"/>
          </reference>
        </references>
      </pivotArea>
    </chartFormat>
    <chartFormat chart="35" format="43" series="1">
      <pivotArea type="data" outline="0" fieldPosition="0">
        <references count="2">
          <reference field="4294967294" count="1" selected="0">
            <x v="0"/>
          </reference>
          <reference field="8" count="1" selected="0">
            <x v="7"/>
          </reference>
        </references>
      </pivotArea>
    </chartFormat>
    <chartFormat chart="35" format="44" series="1">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3B4816-6710-4F3F-9394-56E5087068B2}" name="Category profit sha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BV2:BW6" firstHeaderRow="1" firstDataRow="1" firstDataCol="1"/>
  <pivotFields count="16">
    <pivotField showAll="0"/>
    <pivotField axis="axisRow" showAll="0">
      <items count="4">
        <item x="1"/>
        <item x="2"/>
        <item x="0"/>
        <item t="default"/>
      </items>
    </pivotField>
    <pivotField showAll="0"/>
    <pivotField showAll="0"/>
    <pivotField showAll="0">
      <items count="13">
        <item x="11"/>
        <item x="0"/>
        <item x="2"/>
        <item x="1"/>
        <item x="5"/>
        <item x="6"/>
        <item x="7"/>
        <item x="8"/>
        <item x="3"/>
        <item x="4"/>
        <item x="9"/>
        <item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items count="10">
        <item x="7"/>
        <item x="0"/>
        <item x="8"/>
        <item x="3"/>
        <item x="4"/>
        <item x="5"/>
        <item x="1"/>
        <item x="2"/>
        <item x="6"/>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1"/>
  </rowFields>
  <rowItems count="4">
    <i>
      <x/>
    </i>
    <i>
      <x v="1"/>
    </i>
    <i>
      <x v="2"/>
    </i>
    <i t="grand">
      <x/>
    </i>
  </rowItems>
  <colItems count="1">
    <i/>
  </colItems>
  <dataFields count="1">
    <dataField name="% of Profit share" fld="11" showDataAs="percentOfTotal" baseField="8" baseItem="0" numFmtId="10"/>
  </dataFields>
  <formats count="2">
    <format dxfId="102">
      <pivotArea outline="0" collapsedLevelsAreSubtotals="1" fieldPosition="0"/>
    </format>
    <format dxfId="101">
      <pivotArea outline="0" fieldPosition="0">
        <references count="1">
          <reference field="4294967294" count="1">
            <x v="0"/>
          </reference>
        </references>
      </pivotArea>
    </format>
  </formats>
  <chartFormats count="12">
    <chartFormat chart="38" format="0" series="1">
      <pivotArea type="data" outline="0" fieldPosition="0">
        <references count="1">
          <reference field="4294967294" count="1" selected="0">
            <x v="0"/>
          </reference>
        </references>
      </pivotArea>
    </chartFormat>
    <chartFormat chart="41" format="11"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5" format="14" series="1">
      <pivotArea type="data" outline="0" fieldPosition="0">
        <references count="1">
          <reference field="4294967294" count="1" selected="0">
            <x v="0"/>
          </reference>
        </references>
      </pivotArea>
    </chartFormat>
    <chartFormat chart="49" format="5" series="1">
      <pivotArea type="data" outline="0" fieldPosition="0">
        <references count="1">
          <reference field="4294967294" count="1" selected="0">
            <x v="0"/>
          </reference>
        </references>
      </pivotArea>
    </chartFormat>
    <chartFormat chart="49" format="6">
      <pivotArea type="data" outline="0" fieldPosition="0">
        <references count="2">
          <reference field="4294967294" count="1" selected="0">
            <x v="0"/>
          </reference>
          <reference field="1" count="1" selected="0">
            <x v="0"/>
          </reference>
        </references>
      </pivotArea>
    </chartFormat>
    <chartFormat chart="49" format="7">
      <pivotArea type="data" outline="0" fieldPosition="0">
        <references count="2">
          <reference field="4294967294" count="1" selected="0">
            <x v="0"/>
          </reference>
          <reference field="1" count="1" selected="0">
            <x v="1"/>
          </reference>
        </references>
      </pivotArea>
    </chartFormat>
    <chartFormat chart="49" format="8">
      <pivotArea type="data" outline="0" fieldPosition="0">
        <references count="2">
          <reference field="4294967294" count="1" selected="0">
            <x v="0"/>
          </reference>
          <reference field="1" count="1" selected="0">
            <x v="2"/>
          </reference>
        </references>
      </pivotArea>
    </chartFormat>
    <chartFormat chart="51" format="13" series="1">
      <pivotArea type="data" outline="0" fieldPosition="0">
        <references count="1">
          <reference field="4294967294" count="1" selected="0">
            <x v="0"/>
          </reference>
        </references>
      </pivotArea>
    </chartFormat>
    <chartFormat chart="51" format="14">
      <pivotArea type="data" outline="0" fieldPosition="0">
        <references count="2">
          <reference field="4294967294" count="1" selected="0">
            <x v="0"/>
          </reference>
          <reference field="1" count="1" selected="0">
            <x v="0"/>
          </reference>
        </references>
      </pivotArea>
    </chartFormat>
    <chartFormat chart="51" format="15">
      <pivotArea type="data" outline="0" fieldPosition="0">
        <references count="2">
          <reference field="4294967294" count="1" selected="0">
            <x v="0"/>
          </reference>
          <reference field="1" count="1" selected="0">
            <x v="1"/>
          </reference>
        </references>
      </pivotArea>
    </chartFormat>
    <chartFormat chart="51" format="1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10300D5-99E1-47DB-AB63-F77FF32A44BD}" name="Importing countries profit sha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BK2:BL12" firstHeaderRow="1" firstDataRow="1" firstDataCol="1"/>
  <pivotFields count="16">
    <pivotField showAll="0"/>
    <pivotField showAll="0">
      <items count="4">
        <item x="1"/>
        <item x="2"/>
        <item x="0"/>
        <item t="default"/>
      </items>
    </pivotField>
    <pivotField showAll="0"/>
    <pivotField showAll="0"/>
    <pivotField showAll="0">
      <items count="13">
        <item x="11"/>
        <item x="0"/>
        <item x="2"/>
        <item x="1"/>
        <item x="5"/>
        <item x="6"/>
        <item x="7"/>
        <item x="8"/>
        <item x="3"/>
        <item x="4"/>
        <item x="9"/>
        <item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axis="axisRow" showAll="0" sortType="ascending">
      <items count="10">
        <item x="7"/>
        <item x="0"/>
        <item x="8"/>
        <item x="3"/>
        <item x="4"/>
        <item x="5"/>
        <item x="1"/>
        <item x="2"/>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8"/>
  </rowFields>
  <rowItems count="10">
    <i>
      <x v="5"/>
    </i>
    <i>
      <x/>
    </i>
    <i>
      <x v="6"/>
    </i>
    <i>
      <x v="4"/>
    </i>
    <i>
      <x v="8"/>
    </i>
    <i>
      <x v="2"/>
    </i>
    <i>
      <x v="3"/>
    </i>
    <i>
      <x v="7"/>
    </i>
    <i>
      <x v="1"/>
    </i>
    <i t="grand">
      <x/>
    </i>
  </rowItems>
  <colItems count="1">
    <i/>
  </colItems>
  <dataFields count="1">
    <dataField name="% of Profit share" fld="11" showDataAs="percentOfTotal" baseField="8" baseItem="0" numFmtId="10"/>
  </dataFields>
  <formats count="2">
    <format dxfId="104">
      <pivotArea outline="0" collapsedLevelsAreSubtotals="1" fieldPosition="0"/>
    </format>
    <format dxfId="103">
      <pivotArea outline="0" fieldPosition="0">
        <references count="1">
          <reference field="4294967294" count="1">
            <x v="0"/>
          </reference>
        </references>
      </pivotArea>
    </format>
  </formats>
  <chartFormats count="20">
    <chartFormat chart="41" format="11" series="1">
      <pivotArea type="data" outline="0" fieldPosition="0">
        <references count="1">
          <reference field="4294967294" count="1" selected="0">
            <x v="0"/>
          </reference>
        </references>
      </pivotArea>
    </chartFormat>
    <chartFormat chart="41" format="12">
      <pivotArea type="data" outline="0" fieldPosition="0">
        <references count="2">
          <reference field="4294967294" count="1" selected="0">
            <x v="0"/>
          </reference>
          <reference field="8" count="1" selected="0">
            <x v="0"/>
          </reference>
        </references>
      </pivotArea>
    </chartFormat>
    <chartFormat chart="41" format="13">
      <pivotArea type="data" outline="0" fieldPosition="0">
        <references count="2">
          <reference field="4294967294" count="1" selected="0">
            <x v="0"/>
          </reference>
          <reference field="8" count="1" selected="0">
            <x v="1"/>
          </reference>
        </references>
      </pivotArea>
    </chartFormat>
    <chartFormat chart="41" format="14">
      <pivotArea type="data" outline="0" fieldPosition="0">
        <references count="2">
          <reference field="4294967294" count="1" selected="0">
            <x v="0"/>
          </reference>
          <reference field="8" count="1" selected="0">
            <x v="2"/>
          </reference>
        </references>
      </pivotArea>
    </chartFormat>
    <chartFormat chart="41" format="15">
      <pivotArea type="data" outline="0" fieldPosition="0">
        <references count="2">
          <reference field="4294967294" count="1" selected="0">
            <x v="0"/>
          </reference>
          <reference field="8" count="1" selected="0">
            <x v="3"/>
          </reference>
        </references>
      </pivotArea>
    </chartFormat>
    <chartFormat chart="41" format="16">
      <pivotArea type="data" outline="0" fieldPosition="0">
        <references count="2">
          <reference field="4294967294" count="1" selected="0">
            <x v="0"/>
          </reference>
          <reference field="8" count="1" selected="0">
            <x v="4"/>
          </reference>
        </references>
      </pivotArea>
    </chartFormat>
    <chartFormat chart="41" format="17">
      <pivotArea type="data" outline="0" fieldPosition="0">
        <references count="2">
          <reference field="4294967294" count="1" selected="0">
            <x v="0"/>
          </reference>
          <reference field="8" count="1" selected="0">
            <x v="5"/>
          </reference>
        </references>
      </pivotArea>
    </chartFormat>
    <chartFormat chart="41" format="18">
      <pivotArea type="data" outline="0" fieldPosition="0">
        <references count="2">
          <reference field="4294967294" count="1" selected="0">
            <x v="0"/>
          </reference>
          <reference field="8" count="1" selected="0">
            <x v="6"/>
          </reference>
        </references>
      </pivotArea>
    </chartFormat>
    <chartFormat chart="41" format="19">
      <pivotArea type="data" outline="0" fieldPosition="0">
        <references count="2">
          <reference field="4294967294" count="1" selected="0">
            <x v="0"/>
          </reference>
          <reference field="8" count="1" selected="0">
            <x v="7"/>
          </reference>
        </references>
      </pivotArea>
    </chartFormat>
    <chartFormat chart="41" format="20">
      <pivotArea type="data" outline="0" fieldPosition="0">
        <references count="2">
          <reference field="4294967294" count="1" selected="0">
            <x v="0"/>
          </reference>
          <reference field="8" count="1" selected="0">
            <x v="8"/>
          </reference>
        </references>
      </pivotArea>
    </chartFormat>
    <chartFormat chart="52" format="31" series="1">
      <pivotArea type="data" outline="0" fieldPosition="0">
        <references count="1">
          <reference field="4294967294" count="1" selected="0">
            <x v="0"/>
          </reference>
        </references>
      </pivotArea>
    </chartFormat>
    <chartFormat chart="52" format="32">
      <pivotArea type="data" outline="0" fieldPosition="0">
        <references count="2">
          <reference field="4294967294" count="1" selected="0">
            <x v="0"/>
          </reference>
          <reference field="8" count="1" selected="0">
            <x v="5"/>
          </reference>
        </references>
      </pivotArea>
    </chartFormat>
    <chartFormat chart="52" format="33">
      <pivotArea type="data" outline="0" fieldPosition="0">
        <references count="2">
          <reference field="4294967294" count="1" selected="0">
            <x v="0"/>
          </reference>
          <reference field="8" count="1" selected="0">
            <x v="0"/>
          </reference>
        </references>
      </pivotArea>
    </chartFormat>
    <chartFormat chart="52" format="34">
      <pivotArea type="data" outline="0" fieldPosition="0">
        <references count="2">
          <reference field="4294967294" count="1" selected="0">
            <x v="0"/>
          </reference>
          <reference field="8" count="1" selected="0">
            <x v="6"/>
          </reference>
        </references>
      </pivotArea>
    </chartFormat>
    <chartFormat chart="52" format="35">
      <pivotArea type="data" outline="0" fieldPosition="0">
        <references count="2">
          <reference field="4294967294" count="1" selected="0">
            <x v="0"/>
          </reference>
          <reference field="8" count="1" selected="0">
            <x v="4"/>
          </reference>
        </references>
      </pivotArea>
    </chartFormat>
    <chartFormat chart="52" format="36">
      <pivotArea type="data" outline="0" fieldPosition="0">
        <references count="2">
          <reference field="4294967294" count="1" selected="0">
            <x v="0"/>
          </reference>
          <reference field="8" count="1" selected="0">
            <x v="8"/>
          </reference>
        </references>
      </pivotArea>
    </chartFormat>
    <chartFormat chart="52" format="37">
      <pivotArea type="data" outline="0" fieldPosition="0">
        <references count="2">
          <reference field="4294967294" count="1" selected="0">
            <x v="0"/>
          </reference>
          <reference field="8" count="1" selected="0">
            <x v="2"/>
          </reference>
        </references>
      </pivotArea>
    </chartFormat>
    <chartFormat chart="52" format="38">
      <pivotArea type="data" outline="0" fieldPosition="0">
        <references count="2">
          <reference field="4294967294" count="1" selected="0">
            <x v="0"/>
          </reference>
          <reference field="8" count="1" selected="0">
            <x v="3"/>
          </reference>
        </references>
      </pivotArea>
    </chartFormat>
    <chartFormat chart="52" format="39">
      <pivotArea type="data" outline="0" fieldPosition="0">
        <references count="2">
          <reference field="4294967294" count="1" selected="0">
            <x v="0"/>
          </reference>
          <reference field="8" count="1" selected="0">
            <x v="7"/>
          </reference>
        </references>
      </pivotArea>
    </chartFormat>
    <chartFormat chart="52" format="40">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E80E07-7A9A-4B76-8DE6-3F2876350606}" name="Total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pivotField showAll="0">
      <items count="4">
        <item x="1"/>
        <item x="2"/>
        <item x="0"/>
        <item t="default"/>
      </items>
    </pivotField>
    <pivotField showAll="0"/>
    <pivotField showAll="0"/>
    <pivotField showAll="0">
      <items count="13">
        <item x="11"/>
        <item x="0"/>
        <item x="2"/>
        <item x="1"/>
        <item x="5"/>
        <item x="6"/>
        <item x="7"/>
        <item x="8"/>
        <item x="3"/>
        <item x="4"/>
        <item x="9"/>
        <item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Revenue" fld="10" baseField="0" baseItem="0" numFmtId="164"/>
  </dataFields>
  <formats count="1">
    <format dxfId="1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997D1D-6A02-4F22-A818-1418CC17CD8C}" name="Category analy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L2:P6" firstHeaderRow="0" firstDataRow="1" firstDataCol="1"/>
  <pivotFields count="16">
    <pivotField showAll="0"/>
    <pivotField axis="axisRow" showAll="0">
      <items count="4">
        <item x="1"/>
        <item x="2"/>
        <item x="0"/>
        <item t="default"/>
      </items>
    </pivotField>
    <pivotField showAll="0"/>
    <pivotField showAll="0"/>
    <pivotField showAll="0"/>
    <pivotField dataField="1"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dataField="1" showAll="0"/>
    <pivotField dataField="1"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1"/>
  </rowFields>
  <rowItems count="4">
    <i>
      <x/>
    </i>
    <i>
      <x v="1"/>
    </i>
    <i>
      <x v="2"/>
    </i>
    <i t="grand">
      <x/>
    </i>
  </rowItems>
  <colFields count="1">
    <field x="-2"/>
  </colFields>
  <colItems count="4">
    <i>
      <x/>
    </i>
    <i i="1">
      <x v="1"/>
    </i>
    <i i="2">
      <x v="2"/>
    </i>
    <i i="3">
      <x v="3"/>
    </i>
  </colItems>
  <dataFields count="4">
    <dataField name="Total Revenue" fld="10" baseField="0" baseItem="0"/>
    <dataField name="Total Profit" fld="11" baseField="0" baseItem="0"/>
    <dataField name="Total Outside cost" fld="5" baseField="0" baseItem="0"/>
    <dataField name="Total Trans.cost" fld="9" baseField="0" baseItem="0"/>
  </dataFields>
  <formats count="1">
    <format dxfId="106">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2"/>
          </reference>
        </references>
      </pivotArea>
    </chartFormat>
    <chartFormat chart="7" format="10"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3"/>
          </reference>
        </references>
      </pivotArea>
    </chartFormat>
    <chartFormat chart="20"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2"/>
          </reference>
        </references>
      </pivotArea>
    </chartFormat>
    <chartFormat chart="20" format="10" series="1">
      <pivotArea type="data" outline="0" fieldPosition="0">
        <references count="1">
          <reference field="4294967294" count="1" selected="0">
            <x v="1"/>
          </reference>
        </references>
      </pivotArea>
    </chartFormat>
    <chartFormat chart="20"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927DA16-8826-4E2D-826C-55D05E073676}" name="Imp. - Exp. Trans co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H2:AR16" firstHeaderRow="1" firstDataRow="2" firstDataCol="1"/>
  <pivotFields count="16">
    <pivotField showAll="0"/>
    <pivotField showAll="0">
      <items count="4">
        <item x="1"/>
        <item x="2"/>
        <item x="0"/>
        <item t="default"/>
      </items>
    </pivotField>
    <pivotField showAll="0"/>
    <pivotField showAll="0"/>
    <pivotField axis="axisRow" showAll="0">
      <items count="13">
        <item x="11"/>
        <item x="0"/>
        <item x="2"/>
        <item x="1"/>
        <item x="5"/>
        <item x="6"/>
        <item x="7"/>
        <item x="8"/>
        <item x="3"/>
        <item x="4"/>
        <item x="9"/>
        <item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axis="axisCol" showAll="0">
      <items count="10">
        <item x="7"/>
        <item x="0"/>
        <item x="8"/>
        <item x="3"/>
        <item x="4"/>
        <item x="5"/>
        <item x="1"/>
        <item x="2"/>
        <item x="6"/>
        <item t="default"/>
      </items>
    </pivotField>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4"/>
  </rowFields>
  <rowItems count="13">
    <i>
      <x/>
    </i>
    <i>
      <x v="1"/>
    </i>
    <i>
      <x v="2"/>
    </i>
    <i>
      <x v="3"/>
    </i>
    <i>
      <x v="4"/>
    </i>
    <i>
      <x v="5"/>
    </i>
    <i>
      <x v="6"/>
    </i>
    <i>
      <x v="7"/>
    </i>
    <i>
      <x v="8"/>
    </i>
    <i>
      <x v="9"/>
    </i>
    <i>
      <x v="10"/>
    </i>
    <i>
      <x v="11"/>
    </i>
    <i t="grand">
      <x/>
    </i>
  </rowItems>
  <colFields count="1">
    <field x="8"/>
  </colFields>
  <colItems count="10">
    <i>
      <x/>
    </i>
    <i>
      <x v="1"/>
    </i>
    <i>
      <x v="2"/>
    </i>
    <i>
      <x v="3"/>
    </i>
    <i>
      <x v="4"/>
    </i>
    <i>
      <x v="5"/>
    </i>
    <i>
      <x v="6"/>
    </i>
    <i>
      <x v="7"/>
    </i>
    <i>
      <x v="8"/>
    </i>
    <i t="grand">
      <x/>
    </i>
  </colItems>
  <dataFields count="1">
    <dataField name="Average of Trans.cost" fld="9" subtotal="average" baseField="4" baseItem="0"/>
  </dataFields>
  <formats count="1">
    <format dxfId="107">
      <pivotArea outline="0" collapsedLevelsAreSubtotals="1" fieldPosition="0"/>
    </format>
  </formats>
  <chartFormats count="18">
    <chartFormat chart="32" format="18" series="1">
      <pivotArea type="data" outline="0" fieldPosition="0">
        <references count="2">
          <reference field="4294967294" count="1" selected="0">
            <x v="0"/>
          </reference>
          <reference field="8" count="1" selected="0">
            <x v="0"/>
          </reference>
        </references>
      </pivotArea>
    </chartFormat>
    <chartFormat chart="32" format="19" series="1">
      <pivotArea type="data" outline="0" fieldPosition="0">
        <references count="2">
          <reference field="4294967294" count="1" selected="0">
            <x v="0"/>
          </reference>
          <reference field="8" count="1" selected="0">
            <x v="1"/>
          </reference>
        </references>
      </pivotArea>
    </chartFormat>
    <chartFormat chart="32" format="20" series="1">
      <pivotArea type="data" outline="0" fieldPosition="0">
        <references count="2">
          <reference field="4294967294" count="1" selected="0">
            <x v="0"/>
          </reference>
          <reference field="8" count="1" selected="0">
            <x v="2"/>
          </reference>
        </references>
      </pivotArea>
    </chartFormat>
    <chartFormat chart="32" format="21" series="1">
      <pivotArea type="data" outline="0" fieldPosition="0">
        <references count="2">
          <reference field="4294967294" count="1" selected="0">
            <x v="0"/>
          </reference>
          <reference field="8" count="1" selected="0">
            <x v="3"/>
          </reference>
        </references>
      </pivotArea>
    </chartFormat>
    <chartFormat chart="32" format="22" series="1">
      <pivotArea type="data" outline="0" fieldPosition="0">
        <references count="2">
          <reference field="4294967294" count="1" selected="0">
            <x v="0"/>
          </reference>
          <reference field="8" count="1" selected="0">
            <x v="4"/>
          </reference>
        </references>
      </pivotArea>
    </chartFormat>
    <chartFormat chart="32" format="23" series="1">
      <pivotArea type="data" outline="0" fieldPosition="0">
        <references count="2">
          <reference field="4294967294" count="1" selected="0">
            <x v="0"/>
          </reference>
          <reference field="8" count="1" selected="0">
            <x v="5"/>
          </reference>
        </references>
      </pivotArea>
    </chartFormat>
    <chartFormat chart="32" format="24" series="1">
      <pivotArea type="data" outline="0" fieldPosition="0">
        <references count="2">
          <reference field="4294967294" count="1" selected="0">
            <x v="0"/>
          </reference>
          <reference field="8" count="1" selected="0">
            <x v="6"/>
          </reference>
        </references>
      </pivotArea>
    </chartFormat>
    <chartFormat chart="32" format="25" series="1">
      <pivotArea type="data" outline="0" fieldPosition="0">
        <references count="2">
          <reference field="4294967294" count="1" selected="0">
            <x v="0"/>
          </reference>
          <reference field="8" count="1" selected="0">
            <x v="7"/>
          </reference>
        </references>
      </pivotArea>
    </chartFormat>
    <chartFormat chart="32" format="26" series="1">
      <pivotArea type="data" outline="0" fieldPosition="0">
        <references count="2">
          <reference field="4294967294" count="1" selected="0">
            <x v="0"/>
          </reference>
          <reference field="8" count="1" selected="0">
            <x v="8"/>
          </reference>
        </references>
      </pivotArea>
    </chartFormat>
    <chartFormat chart="37" format="36" series="1">
      <pivotArea type="data" outline="0" fieldPosition="0">
        <references count="2">
          <reference field="4294967294" count="1" selected="0">
            <x v="0"/>
          </reference>
          <reference field="8" count="1" selected="0">
            <x v="0"/>
          </reference>
        </references>
      </pivotArea>
    </chartFormat>
    <chartFormat chart="37" format="37" series="1">
      <pivotArea type="data" outline="0" fieldPosition="0">
        <references count="2">
          <reference field="4294967294" count="1" selected="0">
            <x v="0"/>
          </reference>
          <reference field="8" count="1" selected="0">
            <x v="1"/>
          </reference>
        </references>
      </pivotArea>
    </chartFormat>
    <chartFormat chart="37" format="38" series="1">
      <pivotArea type="data" outline="0" fieldPosition="0">
        <references count="2">
          <reference field="4294967294" count="1" selected="0">
            <x v="0"/>
          </reference>
          <reference field="8" count="1" selected="0">
            <x v="2"/>
          </reference>
        </references>
      </pivotArea>
    </chartFormat>
    <chartFormat chart="37" format="39" series="1">
      <pivotArea type="data" outline="0" fieldPosition="0">
        <references count="2">
          <reference field="4294967294" count="1" selected="0">
            <x v="0"/>
          </reference>
          <reference field="8" count="1" selected="0">
            <x v="3"/>
          </reference>
        </references>
      </pivotArea>
    </chartFormat>
    <chartFormat chart="37" format="40" series="1">
      <pivotArea type="data" outline="0" fieldPosition="0">
        <references count="2">
          <reference field="4294967294" count="1" selected="0">
            <x v="0"/>
          </reference>
          <reference field="8" count="1" selected="0">
            <x v="4"/>
          </reference>
        </references>
      </pivotArea>
    </chartFormat>
    <chartFormat chart="37" format="41" series="1">
      <pivotArea type="data" outline="0" fieldPosition="0">
        <references count="2">
          <reference field="4294967294" count="1" selected="0">
            <x v="0"/>
          </reference>
          <reference field="8" count="1" selected="0">
            <x v="5"/>
          </reference>
        </references>
      </pivotArea>
    </chartFormat>
    <chartFormat chart="37" format="42" series="1">
      <pivotArea type="data" outline="0" fieldPosition="0">
        <references count="2">
          <reference field="4294967294" count="1" selected="0">
            <x v="0"/>
          </reference>
          <reference field="8" count="1" selected="0">
            <x v="6"/>
          </reference>
        </references>
      </pivotArea>
    </chartFormat>
    <chartFormat chart="37" format="43" series="1">
      <pivotArea type="data" outline="0" fieldPosition="0">
        <references count="2">
          <reference field="4294967294" count="1" selected="0">
            <x v="0"/>
          </reference>
          <reference field="8" count="1" selected="0">
            <x v="7"/>
          </reference>
        </references>
      </pivotArea>
    </chartFormat>
    <chartFormat chart="37" format="44" series="1">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C8F3C1-0074-4DD6-8D29-1A00B036EB34}" name="Total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6">
    <pivotField showAll="0"/>
    <pivotField showAll="0">
      <items count="4">
        <item x="1"/>
        <item x="2"/>
        <item x="0"/>
        <item t="default"/>
      </items>
    </pivotField>
    <pivotField showAll="0"/>
    <pivotField showAll="0"/>
    <pivotField showAll="0">
      <items count="13">
        <item x="11"/>
        <item x="0"/>
        <item x="2"/>
        <item x="1"/>
        <item x="5"/>
        <item x="6"/>
        <item x="7"/>
        <item x="8"/>
        <item x="3"/>
        <item x="4"/>
        <item x="9"/>
        <item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Profit" fld="11" baseField="0" baseItem="0"/>
  </dataFields>
  <formats count="1">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9BC110-36DE-44BA-9768-986ECFC78F5B}" name="Imp. - Exp. Trans perio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V2:BF16" firstHeaderRow="1" firstDataRow="2" firstDataCol="1"/>
  <pivotFields count="16">
    <pivotField showAll="0"/>
    <pivotField showAll="0">
      <items count="4">
        <item x="1"/>
        <item x="2"/>
        <item x="0"/>
        <item t="default"/>
      </items>
    </pivotField>
    <pivotField showAll="0"/>
    <pivotField showAll="0"/>
    <pivotField axis="axisRow" showAll="0">
      <items count="13">
        <item x="11"/>
        <item x="0"/>
        <item x="2"/>
        <item x="1"/>
        <item x="5"/>
        <item x="6"/>
        <item x="7"/>
        <item x="8"/>
        <item x="3"/>
        <item x="4"/>
        <item x="9"/>
        <item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axis="axisCol" showAll="0">
      <items count="10">
        <item x="7"/>
        <item x="0"/>
        <item x="8"/>
        <item x="3"/>
        <item x="4"/>
        <item x="5"/>
        <item x="1"/>
        <item x="2"/>
        <item x="6"/>
        <item t="default"/>
      </items>
    </pivotField>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4"/>
  </rowFields>
  <rowItems count="13">
    <i>
      <x/>
    </i>
    <i>
      <x v="1"/>
    </i>
    <i>
      <x v="2"/>
    </i>
    <i>
      <x v="3"/>
    </i>
    <i>
      <x v="4"/>
    </i>
    <i>
      <x v="5"/>
    </i>
    <i>
      <x v="6"/>
    </i>
    <i>
      <x v="7"/>
    </i>
    <i>
      <x v="8"/>
    </i>
    <i>
      <x v="9"/>
    </i>
    <i>
      <x v="10"/>
    </i>
    <i>
      <x v="11"/>
    </i>
    <i t="grand">
      <x/>
    </i>
  </rowItems>
  <colFields count="1">
    <field x="8"/>
  </colFields>
  <colItems count="10">
    <i>
      <x/>
    </i>
    <i>
      <x v="1"/>
    </i>
    <i>
      <x v="2"/>
    </i>
    <i>
      <x v="3"/>
    </i>
    <i>
      <x v="4"/>
    </i>
    <i>
      <x v="5"/>
    </i>
    <i>
      <x v="6"/>
    </i>
    <i>
      <x v="7"/>
    </i>
    <i>
      <x v="8"/>
    </i>
    <i t="grand">
      <x/>
    </i>
  </colItems>
  <dataFields count="1">
    <dataField name="Average of Trans. Period" fld="12" subtotal="average" baseField="4" baseItem="6"/>
  </dataFields>
  <formats count="1">
    <format dxfId="93">
      <pivotArea outline="0" collapsedLevelsAreSubtotals="1" fieldPosition="0"/>
    </format>
  </formats>
  <chartFormats count="9">
    <chartFormat chart="37" format="18" series="1">
      <pivotArea type="data" outline="0" fieldPosition="0">
        <references count="2">
          <reference field="4294967294" count="1" selected="0">
            <x v="0"/>
          </reference>
          <reference field="8" count="1" selected="0">
            <x v="0"/>
          </reference>
        </references>
      </pivotArea>
    </chartFormat>
    <chartFormat chart="37" format="19" series="1">
      <pivotArea type="data" outline="0" fieldPosition="0">
        <references count="2">
          <reference field="4294967294" count="1" selected="0">
            <x v="0"/>
          </reference>
          <reference field="8" count="1" selected="0">
            <x v="1"/>
          </reference>
        </references>
      </pivotArea>
    </chartFormat>
    <chartFormat chart="37" format="20" series="1">
      <pivotArea type="data" outline="0" fieldPosition="0">
        <references count="2">
          <reference field="4294967294" count="1" selected="0">
            <x v="0"/>
          </reference>
          <reference field="8" count="1" selected="0">
            <x v="2"/>
          </reference>
        </references>
      </pivotArea>
    </chartFormat>
    <chartFormat chart="37" format="21" series="1">
      <pivotArea type="data" outline="0" fieldPosition="0">
        <references count="2">
          <reference field="4294967294" count="1" selected="0">
            <x v="0"/>
          </reference>
          <reference field="8" count="1" selected="0">
            <x v="3"/>
          </reference>
        </references>
      </pivotArea>
    </chartFormat>
    <chartFormat chart="37" format="22" series="1">
      <pivotArea type="data" outline="0" fieldPosition="0">
        <references count="2">
          <reference field="4294967294" count="1" selected="0">
            <x v="0"/>
          </reference>
          <reference field="8" count="1" selected="0">
            <x v="4"/>
          </reference>
        </references>
      </pivotArea>
    </chartFormat>
    <chartFormat chart="37" format="23" series="1">
      <pivotArea type="data" outline="0" fieldPosition="0">
        <references count="2">
          <reference field="4294967294" count="1" selected="0">
            <x v="0"/>
          </reference>
          <reference field="8" count="1" selected="0">
            <x v="5"/>
          </reference>
        </references>
      </pivotArea>
    </chartFormat>
    <chartFormat chart="37" format="24" series="1">
      <pivotArea type="data" outline="0" fieldPosition="0">
        <references count="2">
          <reference field="4294967294" count="1" selected="0">
            <x v="0"/>
          </reference>
          <reference field="8" count="1" selected="0">
            <x v="6"/>
          </reference>
        </references>
      </pivotArea>
    </chartFormat>
    <chartFormat chart="37" format="25" series="1">
      <pivotArea type="data" outline="0" fieldPosition="0">
        <references count="2">
          <reference field="4294967294" count="1" selected="0">
            <x v="0"/>
          </reference>
          <reference field="8" count="1" selected="0">
            <x v="7"/>
          </reference>
        </references>
      </pivotArea>
    </chartFormat>
    <chartFormat chart="37" format="26" series="1">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C59D2A-7326-4BEC-8840-43F9E7088D4F}" name="Total quantity sol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16">
    <pivotField showAll="0"/>
    <pivotField showAll="0">
      <items count="4">
        <item x="1"/>
        <item x="2"/>
        <item x="0"/>
        <item t="default"/>
      </items>
    </pivotField>
    <pivotField dataField="1" showAll="0"/>
    <pivotField showAll="0"/>
    <pivotField showAll="0">
      <items count="13">
        <item x="11"/>
        <item x="0"/>
        <item x="2"/>
        <item x="1"/>
        <item x="5"/>
        <item x="6"/>
        <item x="7"/>
        <item x="8"/>
        <item x="3"/>
        <item x="4"/>
        <item x="9"/>
        <item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Qnt" fld="2" baseField="0" baseItem="0"/>
  </dataFields>
  <formats count="1">
    <format dxfId="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299A2D-4D24-450C-A061-C183656CC56A}" name="Total transportation co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A35" firstHeaderRow="1" firstDataRow="1" firstDataCol="0"/>
  <pivotFields count="16">
    <pivotField showAll="0"/>
    <pivotField showAll="0">
      <items count="4">
        <item x="1"/>
        <item x="2"/>
        <item x="0"/>
        <item t="default"/>
      </items>
    </pivotField>
    <pivotField showAll="0"/>
    <pivotField showAll="0"/>
    <pivotField showAll="0">
      <items count="13">
        <item x="11"/>
        <item x="0"/>
        <item x="2"/>
        <item x="1"/>
        <item x="5"/>
        <item x="6"/>
        <item x="7"/>
        <item x="8"/>
        <item x="3"/>
        <item x="4"/>
        <item x="9"/>
        <item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rans.cost" fld="9" baseField="0" baseItem="0"/>
  </dataFields>
  <formats count="1">
    <format dxfId="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79D83C-77A5-4E51-AC6A-B2BF87A4442A}" name="Total no. of ord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A23" firstHeaderRow="1" firstDataRow="1" firstDataCol="0"/>
  <pivotFields count="16">
    <pivotField dataField="1" showAll="0"/>
    <pivotField showAll="0">
      <items count="4">
        <item x="1"/>
        <item x="2"/>
        <item x="0"/>
        <item t="default"/>
      </items>
    </pivotField>
    <pivotField showAll="0"/>
    <pivotField showAll="0"/>
    <pivotField showAll="0">
      <items count="13">
        <item x="11"/>
        <item x="0"/>
        <item x="2"/>
        <item x="1"/>
        <item x="5"/>
        <item x="6"/>
        <item x="7"/>
        <item x="8"/>
        <item x="3"/>
        <item x="4"/>
        <item x="9"/>
        <item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Count of ID" fld="0" subtotal="count" baseField="0" baseItem="0"/>
  </dataFields>
  <formats count="1">
    <format dxfId="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31FD3A-A73A-4980-A919-29AD0126994F}" name="Total outside co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A29" firstHeaderRow="1" firstDataRow="1" firstDataCol="0"/>
  <pivotFields count="16">
    <pivotField showAll="0"/>
    <pivotField showAll="0">
      <items count="4">
        <item x="1"/>
        <item x="2"/>
        <item x="0"/>
        <item t="default"/>
      </items>
    </pivotField>
    <pivotField showAll="0"/>
    <pivotField showAll="0"/>
    <pivotField showAll="0">
      <items count="13">
        <item x="11"/>
        <item x="0"/>
        <item x="2"/>
        <item x="1"/>
        <item x="5"/>
        <item x="6"/>
        <item x="7"/>
        <item x="8"/>
        <item x="3"/>
        <item x="4"/>
        <item x="9"/>
        <item x="10"/>
        <item t="default"/>
      </items>
    </pivotField>
    <pivotField dataField="1"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Outside cost" fld="5" baseField="0" baseItem="0"/>
  </dataFields>
  <formats count="1">
    <format dxfId="9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6527B4-B559-43CF-8584-0FA37AF0E0E8}" name="Monthly perform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2:H37" firstHeaderRow="0" firstDataRow="1" firstDataCol="1"/>
  <pivotFields count="16">
    <pivotField showAll="0"/>
    <pivotField showAll="0">
      <items count="4">
        <item x="1"/>
        <item x="2"/>
        <item x="0"/>
        <item t="default"/>
      </items>
    </pivotField>
    <pivotField showAll="0"/>
    <pivotField showAll="0"/>
    <pivotField showAll="0">
      <items count="13">
        <item x="11"/>
        <item x="0"/>
        <item x="2"/>
        <item x="1"/>
        <item x="5"/>
        <item x="6"/>
        <item x="7"/>
        <item x="8"/>
        <item x="3"/>
        <item x="4"/>
        <item x="9"/>
        <item x="10"/>
        <item t="default"/>
      </items>
    </pivotField>
    <pivotField dataField="1"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dataField="1" showAll="0"/>
    <pivotField dataField="1"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x="0"/>
        <item x="1"/>
        <item x="2"/>
        <item x="3"/>
        <item x="4"/>
        <item t="default"/>
      </items>
    </pivotField>
  </pivotFields>
  <rowFields count="2">
    <field x="15"/>
    <field x="13"/>
  </rowFields>
  <rowItems count="3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t="grand">
      <x/>
    </i>
  </rowItems>
  <colFields count="1">
    <field x="-2"/>
  </colFields>
  <colItems count="4">
    <i>
      <x/>
    </i>
    <i i="1">
      <x v="1"/>
    </i>
    <i i="2">
      <x v="2"/>
    </i>
    <i i="3">
      <x v="3"/>
    </i>
  </colItems>
  <dataFields count="4">
    <dataField name="Total Revenue" fld="10" baseField="0" baseItem="0"/>
    <dataField name="Total Profit" fld="11" baseField="0" baseItem="0"/>
    <dataField name="Total Outside cost" fld="5" baseField="0" baseItem="0"/>
    <dataField name="Total Trans.cost" fld="9" baseField="0" baseItem="0"/>
  </dataFields>
  <formats count="1">
    <format dxfId="98">
      <pivotArea outline="0" collapsedLevelsAreSubtotals="1" fieldPosition="0"/>
    </format>
  </formats>
  <chartFormats count="9">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2"/>
          </reference>
        </references>
      </pivotArea>
    </chartFormat>
    <chartFormat chart="7" format="10"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3"/>
          </reference>
        </references>
      </pivotArea>
    </chartFormat>
    <chartFormat chart="18" format="16" series="1">
      <pivotArea type="data" outline="0" fieldPosition="0">
        <references count="1">
          <reference field="4294967294" count="1" selected="0">
            <x v="0"/>
          </reference>
        </references>
      </pivotArea>
    </chartFormat>
    <chartFormat chart="18" format="17" series="1">
      <pivotArea type="data" outline="0" fieldPosition="0">
        <references count="1">
          <reference field="4294967294" count="1" selected="0">
            <x v="2"/>
          </reference>
        </references>
      </pivotArea>
    </chartFormat>
    <chartFormat chart="18" format="18" series="1">
      <pivotArea type="data" outline="0" fieldPosition="0">
        <references count="1">
          <reference field="4294967294" count="1" selected="0">
            <x v="1"/>
          </reference>
        </references>
      </pivotArea>
    </chartFormat>
    <chartFormat chart="18" format="19" series="1">
      <pivotArea type="data" outline="0" fieldPosition="0">
        <references count="1">
          <reference field="4294967294" count="1" selected="0">
            <x v="3"/>
          </reference>
        </references>
      </pivotArea>
    </chartFormat>
    <chartFormat chart="18" format="20">
      <pivotArea type="data" outline="0" fieldPosition="0">
        <references count="3">
          <reference field="4294967294" count="1" selected="0">
            <x v="1"/>
          </reference>
          <reference field="13" count="1" selected="0">
            <x v="7"/>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882FD3-5DEC-41EE-B518-25940ACC93CC}" name="Exporting countries profit sha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location ref="BQ2:BR15" firstHeaderRow="1" firstDataRow="1" firstDataCol="1"/>
  <pivotFields count="16">
    <pivotField showAll="0"/>
    <pivotField showAll="0">
      <items count="4">
        <item x="1"/>
        <item x="2"/>
        <item x="0"/>
        <item t="default"/>
      </items>
    </pivotField>
    <pivotField showAll="0"/>
    <pivotField showAll="0"/>
    <pivotField axis="axisRow" showAll="0" sortType="ascending">
      <items count="13">
        <item x="11"/>
        <item x="0"/>
        <item x="2"/>
        <item x="1"/>
        <item x="5"/>
        <item x="6"/>
        <item x="7"/>
        <item x="8"/>
        <item x="3"/>
        <item x="4"/>
        <item x="9"/>
        <item x="10"/>
        <item t="default"/>
      </items>
      <autoSortScope>
        <pivotArea dataOnly="0" outline="0" fieldPosition="0">
          <references count="1">
            <reference field="4294967294" count="1" selected="0">
              <x v="0"/>
            </reference>
          </references>
        </pivotArea>
      </autoSortScope>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items count="10">
        <item x="7"/>
        <item x="0"/>
        <item x="8"/>
        <item x="3"/>
        <item x="4"/>
        <item x="5"/>
        <item x="1"/>
        <item x="2"/>
        <item x="6"/>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4"/>
  </rowFields>
  <rowItems count="13">
    <i>
      <x v="6"/>
    </i>
    <i>
      <x v="5"/>
    </i>
    <i>
      <x v="7"/>
    </i>
    <i>
      <x v="2"/>
    </i>
    <i>
      <x v="10"/>
    </i>
    <i>
      <x/>
    </i>
    <i>
      <x v="11"/>
    </i>
    <i>
      <x v="8"/>
    </i>
    <i>
      <x v="3"/>
    </i>
    <i>
      <x v="9"/>
    </i>
    <i>
      <x v="4"/>
    </i>
    <i>
      <x v="1"/>
    </i>
    <i t="grand">
      <x/>
    </i>
  </rowItems>
  <colItems count="1">
    <i/>
  </colItems>
  <dataFields count="1">
    <dataField name="% of Profit share" fld="11" showDataAs="percentOfTotal" baseField="8" baseItem="0" numFmtId="10"/>
  </dataFields>
  <formats count="2">
    <format dxfId="100">
      <pivotArea outline="0" collapsedLevelsAreSubtotals="1" fieldPosition="0"/>
    </format>
    <format dxfId="99">
      <pivotArea outline="0" fieldPosition="0">
        <references count="1">
          <reference field="4294967294" count="1">
            <x v="0"/>
          </reference>
        </references>
      </pivotArea>
    </format>
  </formats>
  <chartFormats count="28">
    <chartFormat chart="38" format="0" series="1">
      <pivotArea type="data" outline="0" fieldPosition="0">
        <references count="1">
          <reference field="4294967294" count="1" selected="0">
            <x v="0"/>
          </reference>
        </references>
      </pivotArea>
    </chartFormat>
    <chartFormat chart="41" format="11" series="1">
      <pivotArea type="data" outline="0" fieldPosition="0">
        <references count="1">
          <reference field="4294967294" count="1" selected="0">
            <x v="0"/>
          </reference>
        </references>
      </pivotArea>
    </chartFormat>
    <chartFormat chart="45" format="14" series="1">
      <pivotArea type="data" outline="0" fieldPosition="0">
        <references count="1">
          <reference field="4294967294" count="1" selected="0">
            <x v="0"/>
          </reference>
        </references>
      </pivotArea>
    </chartFormat>
    <chartFormat chart="45" format="15">
      <pivotArea type="data" outline="0" fieldPosition="0">
        <references count="2">
          <reference field="4294967294" count="1" selected="0">
            <x v="0"/>
          </reference>
          <reference field="4" count="1" selected="0">
            <x v="0"/>
          </reference>
        </references>
      </pivotArea>
    </chartFormat>
    <chartFormat chart="45" format="16">
      <pivotArea type="data" outline="0" fieldPosition="0">
        <references count="2">
          <reference field="4294967294" count="1" selected="0">
            <x v="0"/>
          </reference>
          <reference field="4" count="1" selected="0">
            <x v="1"/>
          </reference>
        </references>
      </pivotArea>
    </chartFormat>
    <chartFormat chart="45" format="17">
      <pivotArea type="data" outline="0" fieldPosition="0">
        <references count="2">
          <reference field="4294967294" count="1" selected="0">
            <x v="0"/>
          </reference>
          <reference field="4" count="1" selected="0">
            <x v="2"/>
          </reference>
        </references>
      </pivotArea>
    </chartFormat>
    <chartFormat chart="45" format="18">
      <pivotArea type="data" outline="0" fieldPosition="0">
        <references count="2">
          <reference field="4294967294" count="1" selected="0">
            <x v="0"/>
          </reference>
          <reference field="4" count="1" selected="0">
            <x v="3"/>
          </reference>
        </references>
      </pivotArea>
    </chartFormat>
    <chartFormat chart="45" format="19">
      <pivotArea type="data" outline="0" fieldPosition="0">
        <references count="2">
          <reference field="4294967294" count="1" selected="0">
            <x v="0"/>
          </reference>
          <reference field="4" count="1" selected="0">
            <x v="4"/>
          </reference>
        </references>
      </pivotArea>
    </chartFormat>
    <chartFormat chart="45" format="20">
      <pivotArea type="data" outline="0" fieldPosition="0">
        <references count="2">
          <reference field="4294967294" count="1" selected="0">
            <x v="0"/>
          </reference>
          <reference field="4" count="1" selected="0">
            <x v="5"/>
          </reference>
        </references>
      </pivotArea>
    </chartFormat>
    <chartFormat chart="45" format="21">
      <pivotArea type="data" outline="0" fieldPosition="0">
        <references count="2">
          <reference field="4294967294" count="1" selected="0">
            <x v="0"/>
          </reference>
          <reference field="4" count="1" selected="0">
            <x v="6"/>
          </reference>
        </references>
      </pivotArea>
    </chartFormat>
    <chartFormat chart="45" format="22">
      <pivotArea type="data" outline="0" fieldPosition="0">
        <references count="2">
          <reference field="4294967294" count="1" selected="0">
            <x v="0"/>
          </reference>
          <reference field="4" count="1" selected="0">
            <x v="7"/>
          </reference>
        </references>
      </pivotArea>
    </chartFormat>
    <chartFormat chart="45" format="23">
      <pivotArea type="data" outline="0" fieldPosition="0">
        <references count="2">
          <reference field="4294967294" count="1" selected="0">
            <x v="0"/>
          </reference>
          <reference field="4" count="1" selected="0">
            <x v="8"/>
          </reference>
        </references>
      </pivotArea>
    </chartFormat>
    <chartFormat chart="45" format="24">
      <pivotArea type="data" outline="0" fieldPosition="0">
        <references count="2">
          <reference field="4294967294" count="1" selected="0">
            <x v="0"/>
          </reference>
          <reference field="4" count="1" selected="0">
            <x v="9"/>
          </reference>
        </references>
      </pivotArea>
    </chartFormat>
    <chartFormat chart="45" format="25">
      <pivotArea type="data" outline="0" fieldPosition="0">
        <references count="2">
          <reference field="4294967294" count="1" selected="0">
            <x v="0"/>
          </reference>
          <reference field="4" count="1" selected="0">
            <x v="10"/>
          </reference>
        </references>
      </pivotArea>
    </chartFormat>
    <chartFormat chart="45" format="26">
      <pivotArea type="data" outline="0" fieldPosition="0">
        <references count="2">
          <reference field="4294967294" count="1" selected="0">
            <x v="0"/>
          </reference>
          <reference field="4" count="1" selected="0">
            <x v="11"/>
          </reference>
        </references>
      </pivotArea>
    </chartFormat>
    <chartFormat chart="58" format="40" series="1">
      <pivotArea type="data" outline="0" fieldPosition="0">
        <references count="1">
          <reference field="4294967294" count="1" selected="0">
            <x v="0"/>
          </reference>
        </references>
      </pivotArea>
    </chartFormat>
    <chartFormat chart="58" format="41">
      <pivotArea type="data" outline="0" fieldPosition="0">
        <references count="2">
          <reference field="4294967294" count="1" selected="0">
            <x v="0"/>
          </reference>
          <reference field="4" count="1" selected="0">
            <x v="6"/>
          </reference>
        </references>
      </pivotArea>
    </chartFormat>
    <chartFormat chart="58" format="42">
      <pivotArea type="data" outline="0" fieldPosition="0">
        <references count="2">
          <reference field="4294967294" count="1" selected="0">
            <x v="0"/>
          </reference>
          <reference field="4" count="1" selected="0">
            <x v="5"/>
          </reference>
        </references>
      </pivotArea>
    </chartFormat>
    <chartFormat chart="58" format="43">
      <pivotArea type="data" outline="0" fieldPosition="0">
        <references count="2">
          <reference field="4294967294" count="1" selected="0">
            <x v="0"/>
          </reference>
          <reference field="4" count="1" selected="0">
            <x v="7"/>
          </reference>
        </references>
      </pivotArea>
    </chartFormat>
    <chartFormat chart="58" format="44">
      <pivotArea type="data" outline="0" fieldPosition="0">
        <references count="2">
          <reference field="4294967294" count="1" selected="0">
            <x v="0"/>
          </reference>
          <reference field="4" count="1" selected="0">
            <x v="2"/>
          </reference>
        </references>
      </pivotArea>
    </chartFormat>
    <chartFormat chart="58" format="45">
      <pivotArea type="data" outline="0" fieldPosition="0">
        <references count="2">
          <reference field="4294967294" count="1" selected="0">
            <x v="0"/>
          </reference>
          <reference field="4" count="1" selected="0">
            <x v="10"/>
          </reference>
        </references>
      </pivotArea>
    </chartFormat>
    <chartFormat chart="58" format="46">
      <pivotArea type="data" outline="0" fieldPosition="0">
        <references count="2">
          <reference field="4294967294" count="1" selected="0">
            <x v="0"/>
          </reference>
          <reference field="4" count="1" selected="0">
            <x v="0"/>
          </reference>
        </references>
      </pivotArea>
    </chartFormat>
    <chartFormat chart="58" format="47">
      <pivotArea type="data" outline="0" fieldPosition="0">
        <references count="2">
          <reference field="4294967294" count="1" selected="0">
            <x v="0"/>
          </reference>
          <reference field="4" count="1" selected="0">
            <x v="11"/>
          </reference>
        </references>
      </pivotArea>
    </chartFormat>
    <chartFormat chart="58" format="48">
      <pivotArea type="data" outline="0" fieldPosition="0">
        <references count="2">
          <reference field="4294967294" count="1" selected="0">
            <x v="0"/>
          </reference>
          <reference field="4" count="1" selected="0">
            <x v="8"/>
          </reference>
        </references>
      </pivotArea>
    </chartFormat>
    <chartFormat chart="58" format="49">
      <pivotArea type="data" outline="0" fieldPosition="0">
        <references count="2">
          <reference field="4294967294" count="1" selected="0">
            <x v="0"/>
          </reference>
          <reference field="4" count="1" selected="0">
            <x v="3"/>
          </reference>
        </references>
      </pivotArea>
    </chartFormat>
    <chartFormat chart="58" format="50">
      <pivotArea type="data" outline="0" fieldPosition="0">
        <references count="2">
          <reference field="4294967294" count="1" selected="0">
            <x v="0"/>
          </reference>
          <reference field="4" count="1" selected="0">
            <x v="9"/>
          </reference>
        </references>
      </pivotArea>
    </chartFormat>
    <chartFormat chart="58" format="51">
      <pivotArea type="data" outline="0" fieldPosition="0">
        <references count="2">
          <reference field="4294967294" count="1" selected="0">
            <x v="0"/>
          </reference>
          <reference field="4" count="1" selected="0">
            <x v="4"/>
          </reference>
        </references>
      </pivotArea>
    </chartFormat>
    <chartFormat chart="58" format="5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68DB1D5-8C14-4AEF-848A-297B1DDD008F}" sourceName="Category ">
  <pivotTables>
    <pivotTable tabId="4" name="Monthly performance"/>
    <pivotTable tabId="4" name="Exporting countries profit share"/>
    <pivotTable tabId="4" name="Imp. - Exp. Trans cost"/>
    <pivotTable tabId="4" name="Importing countries profit share"/>
    <pivotTable tabId="4" name="Imp.-Exp. per category"/>
    <pivotTable tabId="4" name="Total profit"/>
    <pivotTable tabId="4" name="Total quantity sold"/>
    <pivotTable tabId="4" name="Total revenue"/>
    <pivotTable tabId="4" name="Total no. of orders"/>
    <pivotTable tabId="4" name="Total outside cost"/>
    <pivotTable tabId="4" name="Total transportation cost"/>
  </pivotTables>
  <data>
    <tabular pivotCacheId="97361062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from" xr10:uid="{442C33E0-979A-4E17-B429-83354534C30B}" sourceName="Imp.from">
  <pivotTables>
    <pivotTable tabId="4" name="Imp.-Exp. per category"/>
    <pivotTable tabId="4" name="Imp. - Exp. Trans cost"/>
    <pivotTable tabId="4" name="Importing countries profit share"/>
    <pivotTable tabId="4" name="Monthly performance"/>
    <pivotTable tabId="4" name="Total no. of orders"/>
    <pivotTable tabId="4" name="Total outside cost"/>
    <pivotTable tabId="4" name="Total profit"/>
    <pivotTable tabId="4" name="Total quantity sold"/>
    <pivotTable tabId="4" name="Total revenue"/>
    <pivotTable tabId="4" name="Total transportation cost"/>
  </pivotTables>
  <data>
    <tabular pivotCacheId="973610629">
      <items count="12">
        <i x="11" s="1"/>
        <i x="0" s="1"/>
        <i x="2" s="1"/>
        <i x="1" s="1"/>
        <i x="5" s="1"/>
        <i x="6" s="1"/>
        <i x="7" s="1"/>
        <i x="8" s="1"/>
        <i x="3" s="1"/>
        <i x="4"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 xr10:uid="{034396EC-CD8C-4C46-9C8B-087987C136B2}" cache="Slicer_Category" caption="Category " style="Slicer Style 2" rowHeight="241300"/>
  <slicer name="Exporting country" xr10:uid="{EAFCB5F7-BA2C-4616-858E-5F235FB306F4}" cache="Slicer_Imp.from" caption="Exporting country" columnCount="2"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148FB4-1CF0-4BCD-ADF8-922D53B09D97}" name="Table2" displayName="Table2" ref="A1:M993" totalsRowShown="0" headerRowDxfId="124" headerRowBorderDxfId="123" tableBorderDxfId="122" totalsRowBorderDxfId="121">
  <autoFilter ref="A1:M993" xr:uid="{59148FB4-1CF0-4BCD-ADF8-922D53B09D97}"/>
  <sortState xmlns:xlrd2="http://schemas.microsoft.com/office/spreadsheetml/2017/richdata2" ref="A2:M993">
    <sortCondition ref="A1:A993"/>
  </sortState>
  <tableColumns count="13">
    <tableColumn id="1" xr3:uid="{1F320173-EE24-4484-9F95-9162A046C527}" name="ID" dataDxfId="120"/>
    <tableColumn id="2" xr3:uid="{5574F3CE-BE0B-4FB0-A177-5AB07BCCBAF8}" name="Category " dataDxfId="119"/>
    <tableColumn id="3" xr3:uid="{714C574F-6237-4B0A-9D0A-EBC658E8F36E}" name="Qnt" dataDxfId="118"/>
    <tableColumn id="4" xr3:uid="{D3A4889C-1F56-4850-B7DD-F8B76395A521}" name="Unit price " dataDxfId="117"/>
    <tableColumn id="5" xr3:uid="{A2273C4A-AEB7-40A5-B820-5E89B34DA025}" name="Imp.from" dataDxfId="116"/>
    <tableColumn id="6" xr3:uid="{0BEF148F-75A6-4D7D-B236-42E5875EF078}" name="Outside cost" dataDxfId="115"/>
    <tableColumn id="7" xr3:uid="{43D2FA5A-3B21-4FFD-88D2-C470B8C7C791}" name="Imp.date " dataDxfId="114"/>
    <tableColumn id="8" xr3:uid="{E1E891DF-79C9-4D50-B5E3-8352B6ED019C}" name="Exp.date" dataDxfId="113"/>
    <tableColumn id="9" xr3:uid="{D5637961-EFD5-4A70-91A1-B4279E8D771D}" name="Exp.to" dataDxfId="112"/>
    <tableColumn id="10" xr3:uid="{2F92A8B6-2CFD-4D65-AE70-DDB79F4BFC44}" name="Trans.cost" dataDxfId="111"/>
    <tableColumn id="14" xr3:uid="{0CCB9855-2CB0-4002-A0B5-48B397255397}" name="Revenue" dataDxfId="110">
      <calculatedColumnFormula>Table2[[#This Row],[Qnt]]*Table2[[#This Row],[Unit price ]]</calculatedColumnFormula>
    </tableColumn>
    <tableColumn id="15" xr3:uid="{91348C61-183C-4D43-B485-211CF3283744}" name="Profit" dataDxfId="109">
      <calculatedColumnFormula>Table2[[#This Row],[Revenue]]-Table2[[#This Row],[Outside cost]]-Table2[[#This Row],[Trans.cost]]</calculatedColumnFormula>
    </tableColumn>
    <tableColumn id="16" xr3:uid="{1A6267BD-E5A5-43D7-8F26-F8BB0931A681}" name="Trans. Period" dataDxfId="108">
      <calculatedColumnFormula>Table2[[#This Row],[Exp.date]]-Table2[[#This Row],[Imp.date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84D5B-D633-44AE-A1BC-E17F254F89D0}">
  <dimension ref="A1:K993"/>
  <sheetViews>
    <sheetView tabSelected="1" workbookViewId="0">
      <selection activeCell="M11" sqref="M11"/>
    </sheetView>
  </sheetViews>
  <sheetFormatPr defaultRowHeight="15" x14ac:dyDescent="0.25"/>
  <cols>
    <col min="2" max="2" width="11.7109375" bestFit="1" customWidth="1"/>
    <col min="3" max="3" width="9.28515625" customWidth="1"/>
    <col min="4" max="4" width="10" bestFit="1" customWidth="1"/>
    <col min="5" max="5" width="11.42578125" bestFit="1" customWidth="1"/>
    <col min="10" max="10" width="12.140625" bestFit="1" customWidth="1"/>
    <col min="11" max="11" width="12.5703125" bestFit="1" customWidth="1"/>
  </cols>
  <sheetData>
    <row r="1" spans="1:11" x14ac:dyDescent="0.25">
      <c r="A1" t="s">
        <v>0</v>
      </c>
      <c r="B1" t="s">
        <v>1</v>
      </c>
      <c r="C1" t="s">
        <v>2</v>
      </c>
      <c r="D1" t="s">
        <v>3</v>
      </c>
      <c r="E1" t="s">
        <v>4</v>
      </c>
      <c r="F1" t="s">
        <v>33</v>
      </c>
      <c r="G1" t="s">
        <v>5</v>
      </c>
      <c r="H1" t="s">
        <v>6</v>
      </c>
      <c r="I1" t="s">
        <v>7</v>
      </c>
      <c r="J1" t="s">
        <v>8</v>
      </c>
      <c r="K1" t="s">
        <v>91</v>
      </c>
    </row>
    <row r="2" spans="1:11" x14ac:dyDescent="0.25">
      <c r="A2">
        <v>1</v>
      </c>
      <c r="B2" t="s">
        <v>84</v>
      </c>
      <c r="C2">
        <v>563</v>
      </c>
      <c r="D2">
        <v>14</v>
      </c>
      <c r="E2" t="s">
        <v>9</v>
      </c>
      <c r="F2">
        <v>7487.9</v>
      </c>
      <c r="G2">
        <v>42519</v>
      </c>
      <c r="H2">
        <v>42548</v>
      </c>
      <c r="I2" t="s">
        <v>85</v>
      </c>
      <c r="J2">
        <v>118.22999999999999</v>
      </c>
      <c r="K2">
        <f>F2/C2</f>
        <v>13.299999999999999</v>
      </c>
    </row>
    <row r="3" spans="1:11" x14ac:dyDescent="0.25">
      <c r="A3">
        <v>2</v>
      </c>
      <c r="B3" t="s">
        <v>10</v>
      </c>
      <c r="C3">
        <v>569</v>
      </c>
      <c r="D3">
        <v>875</v>
      </c>
      <c r="E3" t="s">
        <v>9</v>
      </c>
      <c r="F3">
        <v>472981.25</v>
      </c>
      <c r="G3">
        <v>42814</v>
      </c>
      <c r="H3">
        <v>42825</v>
      </c>
      <c r="I3" t="s">
        <v>11</v>
      </c>
      <c r="J3">
        <v>7468.125</v>
      </c>
      <c r="K3">
        <f t="shared" ref="K3:K66" si="0">F3/C3</f>
        <v>831.25</v>
      </c>
    </row>
    <row r="4" spans="1:11" x14ac:dyDescent="0.25">
      <c r="A4">
        <v>3</v>
      </c>
      <c r="B4" t="s">
        <v>12</v>
      </c>
      <c r="C4">
        <v>790</v>
      </c>
      <c r="D4">
        <v>640</v>
      </c>
      <c r="E4" t="s">
        <v>13</v>
      </c>
      <c r="F4">
        <v>480320</v>
      </c>
      <c r="G4">
        <v>42691</v>
      </c>
      <c r="H4">
        <v>42713</v>
      </c>
      <c r="I4" t="s">
        <v>11</v>
      </c>
      <c r="J4">
        <v>7584</v>
      </c>
      <c r="K4">
        <f t="shared" si="0"/>
        <v>608</v>
      </c>
    </row>
    <row r="5" spans="1:11" x14ac:dyDescent="0.25">
      <c r="A5">
        <v>4</v>
      </c>
      <c r="B5" t="s">
        <v>10</v>
      </c>
      <c r="C5">
        <v>722</v>
      </c>
      <c r="D5">
        <v>1377</v>
      </c>
      <c r="E5" t="s">
        <v>9</v>
      </c>
      <c r="F5">
        <v>944484.3</v>
      </c>
      <c r="G5">
        <v>42913</v>
      </c>
      <c r="H5">
        <v>42933</v>
      </c>
      <c r="I5" t="s">
        <v>14</v>
      </c>
      <c r="J5">
        <v>14912.91</v>
      </c>
      <c r="K5">
        <f t="shared" si="0"/>
        <v>1308.1500000000001</v>
      </c>
    </row>
    <row r="6" spans="1:11" x14ac:dyDescent="0.25">
      <c r="A6">
        <v>5</v>
      </c>
      <c r="B6" t="s">
        <v>15</v>
      </c>
      <c r="C6">
        <v>775</v>
      </c>
      <c r="D6">
        <v>34</v>
      </c>
      <c r="E6" t="s">
        <v>16</v>
      </c>
      <c r="F6">
        <v>25032.5</v>
      </c>
      <c r="G6">
        <v>43168</v>
      </c>
      <c r="H6">
        <v>43198</v>
      </c>
      <c r="I6" t="s">
        <v>17</v>
      </c>
      <c r="J6">
        <v>395.25</v>
      </c>
      <c r="K6">
        <f t="shared" si="0"/>
        <v>32.299999999999997</v>
      </c>
    </row>
    <row r="7" spans="1:11" x14ac:dyDescent="0.25">
      <c r="A7">
        <v>6</v>
      </c>
      <c r="B7" t="s">
        <v>10</v>
      </c>
      <c r="C7">
        <v>539</v>
      </c>
      <c r="D7">
        <v>880</v>
      </c>
      <c r="E7" t="s">
        <v>9</v>
      </c>
      <c r="F7">
        <v>400</v>
      </c>
      <c r="G7">
        <v>42949</v>
      </c>
      <c r="H7">
        <v>42979</v>
      </c>
      <c r="I7" t="s">
        <v>18</v>
      </c>
      <c r="J7">
        <v>7114.8</v>
      </c>
      <c r="K7">
        <f t="shared" si="0"/>
        <v>0.74211502782931349</v>
      </c>
    </row>
    <row r="8" spans="1:11" x14ac:dyDescent="0.25">
      <c r="A8">
        <v>7</v>
      </c>
      <c r="B8" t="s">
        <v>12</v>
      </c>
      <c r="C8">
        <v>814</v>
      </c>
      <c r="D8">
        <v>200</v>
      </c>
      <c r="E8" t="s">
        <v>9</v>
      </c>
      <c r="F8">
        <v>0</v>
      </c>
      <c r="G8">
        <v>43036</v>
      </c>
      <c r="H8">
        <v>43060</v>
      </c>
      <c r="I8" t="s">
        <v>17</v>
      </c>
      <c r="J8">
        <v>2442</v>
      </c>
      <c r="K8">
        <f t="shared" si="0"/>
        <v>0</v>
      </c>
    </row>
    <row r="9" spans="1:11" x14ac:dyDescent="0.25">
      <c r="A9">
        <v>8</v>
      </c>
      <c r="B9" t="s">
        <v>12</v>
      </c>
      <c r="C9">
        <v>529</v>
      </c>
      <c r="D9">
        <v>945</v>
      </c>
      <c r="E9" t="s">
        <v>19</v>
      </c>
      <c r="F9">
        <v>474909.75</v>
      </c>
      <c r="G9">
        <v>42820</v>
      </c>
      <c r="H9">
        <v>42851</v>
      </c>
      <c r="I9" t="s">
        <v>20</v>
      </c>
      <c r="J9">
        <v>7498.5749999999998</v>
      </c>
      <c r="K9">
        <f t="shared" si="0"/>
        <v>897.75</v>
      </c>
    </row>
    <row r="10" spans="1:11" x14ac:dyDescent="0.25">
      <c r="A10">
        <v>9</v>
      </c>
      <c r="B10" t="s">
        <v>12</v>
      </c>
      <c r="C10">
        <v>826</v>
      </c>
      <c r="D10">
        <v>1239</v>
      </c>
      <c r="E10" t="s">
        <v>21</v>
      </c>
      <c r="F10">
        <v>972243.3</v>
      </c>
      <c r="G10">
        <v>42400</v>
      </c>
      <c r="H10">
        <v>42423</v>
      </c>
      <c r="I10" t="s">
        <v>18</v>
      </c>
      <c r="J10">
        <v>15351.21</v>
      </c>
      <c r="K10">
        <f t="shared" si="0"/>
        <v>1177.05</v>
      </c>
    </row>
    <row r="11" spans="1:11" x14ac:dyDescent="0.25">
      <c r="A11">
        <v>10</v>
      </c>
      <c r="B11" t="s">
        <v>12</v>
      </c>
      <c r="C11">
        <v>416</v>
      </c>
      <c r="D11">
        <v>559</v>
      </c>
      <c r="E11" t="s">
        <v>13</v>
      </c>
      <c r="F11">
        <v>220916.8</v>
      </c>
      <c r="G11">
        <v>43001</v>
      </c>
      <c r="H11">
        <v>43024</v>
      </c>
      <c r="I11" t="s">
        <v>18</v>
      </c>
      <c r="J11">
        <v>3488.16</v>
      </c>
      <c r="K11">
        <f t="shared" si="0"/>
        <v>531.04999999999995</v>
      </c>
    </row>
    <row r="12" spans="1:11" x14ac:dyDescent="0.25">
      <c r="A12">
        <v>11</v>
      </c>
      <c r="B12" t="s">
        <v>12</v>
      </c>
      <c r="C12">
        <v>121</v>
      </c>
      <c r="D12">
        <v>862</v>
      </c>
      <c r="E12" t="s">
        <v>19</v>
      </c>
      <c r="F12">
        <v>99086.9</v>
      </c>
      <c r="G12">
        <v>42742</v>
      </c>
      <c r="H12">
        <v>42755</v>
      </c>
      <c r="I12" t="s">
        <v>11</v>
      </c>
      <c r="J12">
        <v>1564.53</v>
      </c>
      <c r="K12">
        <f t="shared" si="0"/>
        <v>818.9</v>
      </c>
    </row>
    <row r="13" spans="1:11" x14ac:dyDescent="0.25">
      <c r="A13">
        <v>12</v>
      </c>
      <c r="B13" t="s">
        <v>12</v>
      </c>
      <c r="C13">
        <v>996</v>
      </c>
      <c r="D13">
        <v>858</v>
      </c>
      <c r="E13" t="s">
        <v>22</v>
      </c>
      <c r="F13">
        <v>811839.6</v>
      </c>
      <c r="G13">
        <v>42725</v>
      </c>
      <c r="H13">
        <v>42760</v>
      </c>
      <c r="I13" t="s">
        <v>17</v>
      </c>
      <c r="J13">
        <v>12818.519999999999</v>
      </c>
      <c r="K13">
        <f t="shared" si="0"/>
        <v>815.1</v>
      </c>
    </row>
    <row r="14" spans="1:11" x14ac:dyDescent="0.25">
      <c r="A14">
        <v>13</v>
      </c>
      <c r="B14" t="s">
        <v>12</v>
      </c>
      <c r="C14">
        <v>207</v>
      </c>
      <c r="D14">
        <v>652</v>
      </c>
      <c r="E14" t="s">
        <v>13</v>
      </c>
      <c r="F14">
        <v>128215.8</v>
      </c>
      <c r="G14">
        <v>43033</v>
      </c>
      <c r="H14">
        <v>43067</v>
      </c>
      <c r="I14" t="s">
        <v>23</v>
      </c>
      <c r="J14">
        <v>2024.46</v>
      </c>
      <c r="K14">
        <f t="shared" si="0"/>
        <v>619.4</v>
      </c>
    </row>
    <row r="15" spans="1:11" x14ac:dyDescent="0.25">
      <c r="A15">
        <v>14</v>
      </c>
      <c r="B15" t="s">
        <v>15</v>
      </c>
      <c r="C15">
        <v>915</v>
      </c>
      <c r="D15">
        <v>15</v>
      </c>
      <c r="E15" t="s">
        <v>24</v>
      </c>
      <c r="F15">
        <v>13038.75</v>
      </c>
      <c r="G15">
        <v>42440</v>
      </c>
      <c r="H15">
        <v>42465</v>
      </c>
      <c r="I15" t="s">
        <v>20</v>
      </c>
      <c r="J15">
        <v>205.875</v>
      </c>
      <c r="K15">
        <f t="shared" si="0"/>
        <v>14.25</v>
      </c>
    </row>
    <row r="16" spans="1:11" x14ac:dyDescent="0.25">
      <c r="A16">
        <v>15</v>
      </c>
      <c r="B16" t="s">
        <v>12</v>
      </c>
      <c r="C16">
        <v>487</v>
      </c>
      <c r="D16">
        <v>993</v>
      </c>
      <c r="E16" t="s">
        <v>19</v>
      </c>
      <c r="F16">
        <v>459411.45</v>
      </c>
      <c r="G16">
        <v>43162</v>
      </c>
      <c r="H16">
        <v>43188</v>
      </c>
      <c r="I16" t="s">
        <v>14</v>
      </c>
      <c r="J16">
        <v>7253.8649999999998</v>
      </c>
      <c r="K16">
        <f t="shared" si="0"/>
        <v>943.35</v>
      </c>
    </row>
    <row r="17" spans="1:11" x14ac:dyDescent="0.25">
      <c r="A17">
        <v>16</v>
      </c>
      <c r="B17" t="s">
        <v>12</v>
      </c>
      <c r="C17">
        <v>268</v>
      </c>
      <c r="D17">
        <v>105</v>
      </c>
      <c r="E17" t="s">
        <v>9</v>
      </c>
      <c r="F17">
        <v>26733</v>
      </c>
      <c r="G17">
        <v>43215</v>
      </c>
      <c r="H17">
        <v>43243</v>
      </c>
      <c r="I17" t="s">
        <v>20</v>
      </c>
      <c r="J17">
        <v>422.09999999999997</v>
      </c>
      <c r="K17">
        <f t="shared" si="0"/>
        <v>99.75</v>
      </c>
    </row>
    <row r="18" spans="1:11" x14ac:dyDescent="0.25">
      <c r="A18">
        <v>17</v>
      </c>
      <c r="B18" t="s">
        <v>12</v>
      </c>
      <c r="C18">
        <v>465</v>
      </c>
      <c r="D18">
        <v>632</v>
      </c>
      <c r="E18" t="s">
        <v>13</v>
      </c>
      <c r="F18">
        <v>279186</v>
      </c>
      <c r="G18">
        <v>42884</v>
      </c>
      <c r="H18">
        <v>42917</v>
      </c>
      <c r="I18" t="s">
        <v>18</v>
      </c>
      <c r="J18">
        <v>4408.2</v>
      </c>
      <c r="K18">
        <f t="shared" si="0"/>
        <v>600.4</v>
      </c>
    </row>
    <row r="19" spans="1:11" x14ac:dyDescent="0.25">
      <c r="A19">
        <v>18</v>
      </c>
      <c r="B19" t="s">
        <v>12</v>
      </c>
      <c r="C19">
        <v>246</v>
      </c>
      <c r="D19">
        <v>1029</v>
      </c>
      <c r="E19" t="s">
        <v>22</v>
      </c>
      <c r="F19">
        <v>240477.3</v>
      </c>
      <c r="G19">
        <v>42682</v>
      </c>
      <c r="H19">
        <v>42709</v>
      </c>
      <c r="I19" t="s">
        <v>25</v>
      </c>
      <c r="J19">
        <v>3797.0099999999998</v>
      </c>
      <c r="K19">
        <f t="shared" si="0"/>
        <v>977.55</v>
      </c>
    </row>
    <row r="20" spans="1:11" x14ac:dyDescent="0.25">
      <c r="A20">
        <v>19</v>
      </c>
      <c r="B20" t="s">
        <v>12</v>
      </c>
      <c r="C20">
        <v>996</v>
      </c>
      <c r="D20">
        <v>134</v>
      </c>
      <c r="E20" t="s">
        <v>9</v>
      </c>
      <c r="F20">
        <v>126790.8</v>
      </c>
      <c r="G20">
        <v>42826</v>
      </c>
      <c r="H20">
        <v>42839</v>
      </c>
      <c r="I20" t="s">
        <v>18</v>
      </c>
      <c r="J20">
        <v>2001.96</v>
      </c>
      <c r="K20">
        <f t="shared" si="0"/>
        <v>127.3</v>
      </c>
    </row>
    <row r="21" spans="1:11" x14ac:dyDescent="0.25">
      <c r="A21">
        <v>20</v>
      </c>
      <c r="B21" t="s">
        <v>12</v>
      </c>
      <c r="C21">
        <v>556</v>
      </c>
      <c r="D21">
        <v>973</v>
      </c>
      <c r="E21" t="s">
        <v>22</v>
      </c>
      <c r="F21">
        <v>513938.6</v>
      </c>
      <c r="G21">
        <v>42817</v>
      </c>
      <c r="H21">
        <v>42837</v>
      </c>
      <c r="I21" t="s">
        <v>18</v>
      </c>
      <c r="J21">
        <v>8114.82</v>
      </c>
      <c r="K21">
        <f t="shared" si="0"/>
        <v>924.34999999999991</v>
      </c>
    </row>
    <row r="22" spans="1:11" x14ac:dyDescent="0.25">
      <c r="A22">
        <v>21</v>
      </c>
      <c r="B22" t="s">
        <v>12</v>
      </c>
      <c r="C22">
        <v>87</v>
      </c>
      <c r="D22">
        <v>1259</v>
      </c>
      <c r="E22" t="s">
        <v>21</v>
      </c>
      <c r="F22">
        <v>104056.35</v>
      </c>
      <c r="G22">
        <v>43277</v>
      </c>
      <c r="H22">
        <v>43306</v>
      </c>
      <c r="I22" t="s">
        <v>14</v>
      </c>
      <c r="J22">
        <v>1642.9949999999999</v>
      </c>
      <c r="K22">
        <f t="shared" si="0"/>
        <v>1196.05</v>
      </c>
    </row>
    <row r="23" spans="1:11" x14ac:dyDescent="0.25">
      <c r="A23">
        <v>22</v>
      </c>
      <c r="B23" t="s">
        <v>12</v>
      </c>
      <c r="C23">
        <v>541</v>
      </c>
      <c r="D23">
        <v>1410</v>
      </c>
      <c r="E23" t="s">
        <v>21</v>
      </c>
      <c r="F23">
        <v>724669.5</v>
      </c>
      <c r="G23">
        <v>42615</v>
      </c>
      <c r="H23">
        <v>42650</v>
      </c>
      <c r="I23" t="s">
        <v>25</v>
      </c>
      <c r="J23">
        <v>11442.15</v>
      </c>
      <c r="K23">
        <f t="shared" si="0"/>
        <v>1339.5</v>
      </c>
    </row>
    <row r="24" spans="1:11" x14ac:dyDescent="0.25">
      <c r="A24">
        <v>23</v>
      </c>
      <c r="B24" t="s">
        <v>12</v>
      </c>
      <c r="C24">
        <v>172</v>
      </c>
      <c r="D24">
        <v>818</v>
      </c>
      <c r="E24" t="s">
        <v>19</v>
      </c>
      <c r="F24">
        <v>133661.20000000001</v>
      </c>
      <c r="G24">
        <v>43089</v>
      </c>
      <c r="H24">
        <v>43115</v>
      </c>
      <c r="I24" t="s">
        <v>17</v>
      </c>
      <c r="J24">
        <v>2110.44</v>
      </c>
      <c r="K24">
        <f t="shared" si="0"/>
        <v>777.1</v>
      </c>
    </row>
    <row r="25" spans="1:11" x14ac:dyDescent="0.25">
      <c r="A25">
        <v>24</v>
      </c>
      <c r="B25" t="s">
        <v>12</v>
      </c>
      <c r="C25">
        <v>271</v>
      </c>
      <c r="D25">
        <v>913</v>
      </c>
      <c r="E25" t="s">
        <v>22</v>
      </c>
      <c r="F25">
        <v>235051.85</v>
      </c>
      <c r="G25">
        <v>42427</v>
      </c>
      <c r="H25">
        <v>42456</v>
      </c>
      <c r="I25" t="s">
        <v>25</v>
      </c>
      <c r="J25">
        <v>3711.3449999999998</v>
      </c>
      <c r="K25">
        <f t="shared" si="0"/>
        <v>867.35</v>
      </c>
    </row>
    <row r="26" spans="1:11" x14ac:dyDescent="0.25">
      <c r="A26">
        <v>25</v>
      </c>
      <c r="B26" t="s">
        <v>12</v>
      </c>
      <c r="C26">
        <v>863</v>
      </c>
      <c r="D26">
        <v>193</v>
      </c>
      <c r="E26" t="s">
        <v>9</v>
      </c>
      <c r="F26">
        <v>0</v>
      </c>
      <c r="G26">
        <v>42513</v>
      </c>
      <c r="H26">
        <v>42533</v>
      </c>
      <c r="I26" t="s">
        <v>17</v>
      </c>
      <c r="J26">
        <v>2498.3849999999998</v>
      </c>
      <c r="K26">
        <f t="shared" si="0"/>
        <v>0</v>
      </c>
    </row>
    <row r="27" spans="1:11" x14ac:dyDescent="0.25">
      <c r="A27">
        <v>26</v>
      </c>
      <c r="B27" t="s">
        <v>12</v>
      </c>
      <c r="C27">
        <v>864</v>
      </c>
      <c r="D27">
        <v>901</v>
      </c>
      <c r="E27" t="s">
        <v>19</v>
      </c>
      <c r="F27">
        <v>739540.8</v>
      </c>
      <c r="G27">
        <v>43087</v>
      </c>
      <c r="H27">
        <v>43116</v>
      </c>
      <c r="I27" t="s">
        <v>25</v>
      </c>
      <c r="J27">
        <v>11676.96</v>
      </c>
      <c r="K27">
        <f t="shared" si="0"/>
        <v>855.95</v>
      </c>
    </row>
    <row r="28" spans="1:11" x14ac:dyDescent="0.25">
      <c r="A28">
        <v>27</v>
      </c>
      <c r="B28" t="s">
        <v>10</v>
      </c>
      <c r="C28">
        <v>372</v>
      </c>
      <c r="D28">
        <v>1030</v>
      </c>
      <c r="E28" t="s">
        <v>9</v>
      </c>
      <c r="F28">
        <v>364002</v>
      </c>
      <c r="G28">
        <v>42515</v>
      </c>
      <c r="H28">
        <v>42537</v>
      </c>
      <c r="I28" t="s">
        <v>17</v>
      </c>
      <c r="J28">
        <v>5747.4</v>
      </c>
      <c r="K28">
        <f t="shared" si="0"/>
        <v>978.5</v>
      </c>
    </row>
    <row r="29" spans="1:11" x14ac:dyDescent="0.25">
      <c r="A29">
        <v>28</v>
      </c>
      <c r="B29" t="s">
        <v>10</v>
      </c>
      <c r="C29">
        <v>330</v>
      </c>
      <c r="D29">
        <v>111</v>
      </c>
      <c r="E29" t="s">
        <v>16</v>
      </c>
      <c r="F29">
        <v>34798.5</v>
      </c>
      <c r="G29">
        <v>42899</v>
      </c>
      <c r="H29">
        <v>42915</v>
      </c>
      <c r="I29" t="s">
        <v>23</v>
      </c>
      <c r="J29">
        <v>549.44999999999993</v>
      </c>
      <c r="K29">
        <f t="shared" si="0"/>
        <v>105.45</v>
      </c>
    </row>
    <row r="30" spans="1:11" x14ac:dyDescent="0.25">
      <c r="A30">
        <v>29</v>
      </c>
      <c r="B30" t="s">
        <v>10</v>
      </c>
      <c r="C30">
        <v>371</v>
      </c>
      <c r="D30">
        <v>23</v>
      </c>
      <c r="E30" t="s">
        <v>26</v>
      </c>
      <c r="F30">
        <v>8106.35</v>
      </c>
      <c r="G30">
        <v>43125</v>
      </c>
      <c r="H30">
        <v>43137</v>
      </c>
      <c r="I30" t="s">
        <v>18</v>
      </c>
      <c r="J30">
        <v>127.99499999999999</v>
      </c>
      <c r="K30">
        <f t="shared" si="0"/>
        <v>21.85</v>
      </c>
    </row>
    <row r="31" spans="1:11" x14ac:dyDescent="0.25">
      <c r="A31">
        <v>30</v>
      </c>
      <c r="B31" t="s">
        <v>10</v>
      </c>
      <c r="C31">
        <v>476</v>
      </c>
      <c r="D31">
        <v>88</v>
      </c>
      <c r="E31" t="s">
        <v>27</v>
      </c>
      <c r="F31">
        <v>39793.599999999999</v>
      </c>
      <c r="G31">
        <v>43161</v>
      </c>
      <c r="H31">
        <v>43195</v>
      </c>
      <c r="I31" t="s">
        <v>14</v>
      </c>
      <c r="J31">
        <v>628.31999999999994</v>
      </c>
      <c r="K31">
        <f t="shared" si="0"/>
        <v>83.6</v>
      </c>
    </row>
    <row r="32" spans="1:11" x14ac:dyDescent="0.25">
      <c r="A32">
        <v>31</v>
      </c>
      <c r="B32" t="s">
        <v>15</v>
      </c>
      <c r="C32">
        <v>526</v>
      </c>
      <c r="D32">
        <v>37</v>
      </c>
      <c r="E32" t="s">
        <v>16</v>
      </c>
      <c r="F32">
        <v>18488.900000000001</v>
      </c>
      <c r="G32">
        <v>42775</v>
      </c>
      <c r="H32">
        <v>42785</v>
      </c>
      <c r="I32" t="s">
        <v>17</v>
      </c>
      <c r="J32">
        <v>291.93</v>
      </c>
      <c r="K32">
        <f t="shared" si="0"/>
        <v>35.150000000000006</v>
      </c>
    </row>
    <row r="33" spans="1:11" x14ac:dyDescent="0.25">
      <c r="A33">
        <v>32</v>
      </c>
      <c r="B33" t="s">
        <v>10</v>
      </c>
      <c r="C33">
        <v>563</v>
      </c>
      <c r="D33">
        <v>133</v>
      </c>
      <c r="E33" t="s">
        <v>16</v>
      </c>
      <c r="F33">
        <v>71135.05</v>
      </c>
      <c r="G33">
        <v>42815</v>
      </c>
      <c r="H33">
        <v>42842</v>
      </c>
      <c r="I33" t="s">
        <v>17</v>
      </c>
      <c r="J33">
        <v>1123.1849999999999</v>
      </c>
      <c r="K33">
        <f t="shared" si="0"/>
        <v>126.35000000000001</v>
      </c>
    </row>
    <row r="34" spans="1:11" x14ac:dyDescent="0.25">
      <c r="A34">
        <v>33</v>
      </c>
      <c r="B34" t="s">
        <v>12</v>
      </c>
      <c r="C34">
        <v>789</v>
      </c>
      <c r="D34">
        <v>114</v>
      </c>
      <c r="E34" t="s">
        <v>9</v>
      </c>
      <c r="F34">
        <v>85448.7</v>
      </c>
      <c r="G34">
        <v>42501</v>
      </c>
      <c r="H34">
        <v>42515</v>
      </c>
      <c r="I34" t="s">
        <v>28</v>
      </c>
      <c r="J34">
        <v>1349.19</v>
      </c>
      <c r="K34">
        <f t="shared" si="0"/>
        <v>108.3</v>
      </c>
    </row>
    <row r="35" spans="1:11" x14ac:dyDescent="0.25">
      <c r="A35">
        <v>34</v>
      </c>
      <c r="B35" t="s">
        <v>12</v>
      </c>
      <c r="C35">
        <v>521</v>
      </c>
      <c r="D35">
        <v>200</v>
      </c>
      <c r="E35" t="s">
        <v>9</v>
      </c>
      <c r="F35">
        <v>0</v>
      </c>
      <c r="G35">
        <v>42395</v>
      </c>
      <c r="H35">
        <v>42413</v>
      </c>
      <c r="I35" t="s">
        <v>18</v>
      </c>
      <c r="J35">
        <v>1563</v>
      </c>
      <c r="K35">
        <f t="shared" si="0"/>
        <v>0</v>
      </c>
    </row>
    <row r="36" spans="1:11" x14ac:dyDescent="0.25">
      <c r="A36">
        <v>35</v>
      </c>
      <c r="B36" t="s">
        <v>15</v>
      </c>
      <c r="C36">
        <v>226</v>
      </c>
      <c r="D36">
        <v>52</v>
      </c>
      <c r="E36" t="s">
        <v>16</v>
      </c>
      <c r="F36">
        <v>11164.4</v>
      </c>
      <c r="G36">
        <v>42475</v>
      </c>
      <c r="H36">
        <v>42488</v>
      </c>
      <c r="I36" t="s">
        <v>17</v>
      </c>
      <c r="J36">
        <v>176.28</v>
      </c>
      <c r="K36">
        <f t="shared" si="0"/>
        <v>49.4</v>
      </c>
    </row>
    <row r="37" spans="1:11" x14ac:dyDescent="0.25">
      <c r="A37">
        <v>36</v>
      </c>
      <c r="B37" t="s">
        <v>12</v>
      </c>
      <c r="C37">
        <v>713</v>
      </c>
      <c r="D37">
        <v>928</v>
      </c>
      <c r="E37" t="s">
        <v>19</v>
      </c>
      <c r="F37">
        <v>628580.80000000005</v>
      </c>
      <c r="G37">
        <v>42506</v>
      </c>
      <c r="H37">
        <v>42525</v>
      </c>
      <c r="I37" t="s">
        <v>11</v>
      </c>
      <c r="J37">
        <v>9924.9599999999991</v>
      </c>
      <c r="K37">
        <f t="shared" si="0"/>
        <v>881.6</v>
      </c>
    </row>
    <row r="38" spans="1:11" x14ac:dyDescent="0.25">
      <c r="A38">
        <v>37</v>
      </c>
      <c r="B38" t="s">
        <v>15</v>
      </c>
      <c r="C38">
        <v>972</v>
      </c>
      <c r="D38">
        <v>61</v>
      </c>
      <c r="E38" t="s">
        <v>24</v>
      </c>
      <c r="F38">
        <v>56327.4</v>
      </c>
      <c r="G38">
        <v>42623</v>
      </c>
      <c r="H38">
        <v>42655</v>
      </c>
      <c r="I38" t="s">
        <v>20</v>
      </c>
      <c r="J38">
        <v>889.38</v>
      </c>
      <c r="K38">
        <f t="shared" si="0"/>
        <v>57.95</v>
      </c>
    </row>
    <row r="39" spans="1:11" x14ac:dyDescent="0.25">
      <c r="A39">
        <v>38</v>
      </c>
      <c r="B39" t="s">
        <v>10</v>
      </c>
      <c r="C39">
        <v>428</v>
      </c>
      <c r="D39">
        <v>137</v>
      </c>
      <c r="E39" t="s">
        <v>16</v>
      </c>
      <c r="F39">
        <v>55704.2</v>
      </c>
      <c r="G39">
        <v>42802</v>
      </c>
      <c r="H39">
        <v>42832</v>
      </c>
      <c r="I39" t="s">
        <v>23</v>
      </c>
      <c r="J39">
        <v>879.54</v>
      </c>
      <c r="K39">
        <f t="shared" si="0"/>
        <v>130.15</v>
      </c>
    </row>
    <row r="40" spans="1:11" x14ac:dyDescent="0.25">
      <c r="A40">
        <v>39</v>
      </c>
      <c r="B40" t="s">
        <v>12</v>
      </c>
      <c r="C40">
        <v>510</v>
      </c>
      <c r="D40">
        <v>867</v>
      </c>
      <c r="E40" t="s">
        <v>22</v>
      </c>
      <c r="F40">
        <v>420061.5</v>
      </c>
      <c r="G40">
        <v>42761</v>
      </c>
      <c r="H40">
        <v>42781</v>
      </c>
      <c r="I40" t="s">
        <v>18</v>
      </c>
      <c r="J40">
        <v>6632.55</v>
      </c>
      <c r="K40">
        <f t="shared" si="0"/>
        <v>823.65</v>
      </c>
    </row>
    <row r="41" spans="1:11" x14ac:dyDescent="0.25">
      <c r="A41">
        <v>40</v>
      </c>
      <c r="B41" t="s">
        <v>10</v>
      </c>
      <c r="C41">
        <v>559</v>
      </c>
      <c r="D41">
        <v>263</v>
      </c>
      <c r="E41" t="s">
        <v>29</v>
      </c>
      <c r="F41">
        <v>139666.15</v>
      </c>
      <c r="G41">
        <v>42442</v>
      </c>
      <c r="H41">
        <v>42453</v>
      </c>
      <c r="I41" t="s">
        <v>11</v>
      </c>
      <c r="J41">
        <v>2205.2550000000001</v>
      </c>
      <c r="K41">
        <f t="shared" si="0"/>
        <v>249.85</v>
      </c>
    </row>
    <row r="42" spans="1:11" x14ac:dyDescent="0.25">
      <c r="A42">
        <v>41</v>
      </c>
      <c r="B42" t="s">
        <v>12</v>
      </c>
      <c r="C42">
        <v>394</v>
      </c>
      <c r="D42">
        <v>1026</v>
      </c>
      <c r="E42" t="s">
        <v>30</v>
      </c>
      <c r="F42">
        <v>384031.8</v>
      </c>
      <c r="G42">
        <v>42676</v>
      </c>
      <c r="H42">
        <v>42696</v>
      </c>
      <c r="I42" t="s">
        <v>11</v>
      </c>
      <c r="J42">
        <v>6063.66</v>
      </c>
      <c r="K42">
        <f t="shared" si="0"/>
        <v>974.69999999999993</v>
      </c>
    </row>
    <row r="43" spans="1:11" x14ac:dyDescent="0.25">
      <c r="A43">
        <v>42</v>
      </c>
      <c r="B43" t="s">
        <v>12</v>
      </c>
      <c r="C43">
        <v>564</v>
      </c>
      <c r="D43">
        <v>843</v>
      </c>
      <c r="E43" t="s">
        <v>22</v>
      </c>
      <c r="F43">
        <v>451679.4</v>
      </c>
      <c r="G43">
        <v>42373</v>
      </c>
      <c r="H43">
        <v>42402</v>
      </c>
      <c r="I43" t="s">
        <v>14</v>
      </c>
      <c r="J43">
        <v>7131.78</v>
      </c>
      <c r="K43">
        <f t="shared" si="0"/>
        <v>800.85</v>
      </c>
    </row>
    <row r="44" spans="1:11" x14ac:dyDescent="0.25">
      <c r="A44">
        <v>43</v>
      </c>
      <c r="B44" t="s">
        <v>12</v>
      </c>
      <c r="C44">
        <v>515</v>
      </c>
      <c r="D44">
        <v>702</v>
      </c>
      <c r="E44" t="s">
        <v>13</v>
      </c>
      <c r="F44">
        <v>343453.5</v>
      </c>
      <c r="G44">
        <v>43030</v>
      </c>
      <c r="H44">
        <v>43045</v>
      </c>
      <c r="I44" t="s">
        <v>11</v>
      </c>
      <c r="J44">
        <v>5422.95</v>
      </c>
      <c r="K44">
        <f t="shared" si="0"/>
        <v>666.9</v>
      </c>
    </row>
    <row r="45" spans="1:11" x14ac:dyDescent="0.25">
      <c r="A45">
        <v>44</v>
      </c>
      <c r="B45" t="s">
        <v>12</v>
      </c>
      <c r="C45">
        <v>689</v>
      </c>
      <c r="D45">
        <v>893</v>
      </c>
      <c r="E45" t="s">
        <v>19</v>
      </c>
      <c r="F45">
        <v>584513.15</v>
      </c>
      <c r="G45">
        <v>42797</v>
      </c>
      <c r="H45">
        <v>42830</v>
      </c>
      <c r="I45" t="s">
        <v>14</v>
      </c>
      <c r="J45">
        <v>9229.1549999999988</v>
      </c>
      <c r="K45">
        <f t="shared" si="0"/>
        <v>848.35</v>
      </c>
    </row>
    <row r="46" spans="1:11" x14ac:dyDescent="0.25">
      <c r="A46">
        <v>45</v>
      </c>
      <c r="B46" t="s">
        <v>10</v>
      </c>
      <c r="C46">
        <v>562</v>
      </c>
      <c r="D46">
        <v>289</v>
      </c>
      <c r="E46" t="s">
        <v>29</v>
      </c>
      <c r="F46">
        <v>154297.1</v>
      </c>
      <c r="G46">
        <v>42462</v>
      </c>
      <c r="H46">
        <v>42489</v>
      </c>
      <c r="I46" t="s">
        <v>18</v>
      </c>
      <c r="J46">
        <v>2436.27</v>
      </c>
      <c r="K46">
        <f t="shared" si="0"/>
        <v>274.55</v>
      </c>
    </row>
    <row r="47" spans="1:11" x14ac:dyDescent="0.25">
      <c r="A47">
        <v>46</v>
      </c>
      <c r="B47" t="s">
        <v>10</v>
      </c>
      <c r="C47">
        <v>203</v>
      </c>
      <c r="D47">
        <v>331</v>
      </c>
      <c r="E47" t="s">
        <v>29</v>
      </c>
      <c r="F47">
        <v>63833.35</v>
      </c>
      <c r="G47">
        <v>43153</v>
      </c>
      <c r="H47">
        <v>43181</v>
      </c>
      <c r="I47" t="s">
        <v>11</v>
      </c>
      <c r="J47">
        <v>1007.895</v>
      </c>
      <c r="K47">
        <f t="shared" si="0"/>
        <v>314.45</v>
      </c>
    </row>
    <row r="48" spans="1:11" x14ac:dyDescent="0.25">
      <c r="A48">
        <v>47</v>
      </c>
      <c r="B48" t="s">
        <v>12</v>
      </c>
      <c r="C48">
        <v>932</v>
      </c>
      <c r="D48">
        <v>70</v>
      </c>
      <c r="E48" t="s">
        <v>31</v>
      </c>
      <c r="F48">
        <v>61978</v>
      </c>
      <c r="G48">
        <v>43223</v>
      </c>
      <c r="H48">
        <v>43240</v>
      </c>
      <c r="I48" t="s">
        <v>11</v>
      </c>
      <c r="J48">
        <v>978.59999999999991</v>
      </c>
      <c r="K48">
        <f t="shared" si="0"/>
        <v>66.5</v>
      </c>
    </row>
    <row r="49" spans="1:11" x14ac:dyDescent="0.25">
      <c r="A49">
        <v>48</v>
      </c>
      <c r="B49" t="s">
        <v>15</v>
      </c>
      <c r="C49">
        <v>870</v>
      </c>
      <c r="D49">
        <v>14</v>
      </c>
      <c r="E49" t="s">
        <v>24</v>
      </c>
      <c r="F49">
        <v>11571</v>
      </c>
      <c r="G49">
        <v>42993</v>
      </c>
      <c r="H49">
        <v>43006</v>
      </c>
      <c r="I49" t="s">
        <v>14</v>
      </c>
      <c r="J49">
        <v>182.7</v>
      </c>
      <c r="K49">
        <f t="shared" si="0"/>
        <v>13.3</v>
      </c>
    </row>
    <row r="50" spans="1:11" x14ac:dyDescent="0.25">
      <c r="A50">
        <v>49</v>
      </c>
      <c r="B50" t="s">
        <v>10</v>
      </c>
      <c r="C50">
        <v>159</v>
      </c>
      <c r="D50">
        <v>325</v>
      </c>
      <c r="E50" t="s">
        <v>29</v>
      </c>
      <c r="F50">
        <v>49091.25</v>
      </c>
      <c r="G50">
        <v>42601</v>
      </c>
      <c r="H50">
        <v>42619</v>
      </c>
      <c r="I50" t="s">
        <v>11</v>
      </c>
      <c r="J50">
        <v>775.125</v>
      </c>
      <c r="K50">
        <f t="shared" si="0"/>
        <v>308.75</v>
      </c>
    </row>
    <row r="51" spans="1:11" x14ac:dyDescent="0.25">
      <c r="A51">
        <v>50</v>
      </c>
      <c r="B51" t="s">
        <v>12</v>
      </c>
      <c r="C51">
        <v>248</v>
      </c>
      <c r="D51">
        <v>218</v>
      </c>
      <c r="E51" t="s">
        <v>21</v>
      </c>
      <c r="F51">
        <v>51360.800000000003</v>
      </c>
      <c r="G51">
        <v>42450</v>
      </c>
      <c r="H51">
        <v>42466</v>
      </c>
      <c r="I51" t="s">
        <v>20</v>
      </c>
      <c r="J51">
        <v>810.95999999999992</v>
      </c>
      <c r="K51">
        <f t="shared" si="0"/>
        <v>207.10000000000002</v>
      </c>
    </row>
    <row r="52" spans="1:11" x14ac:dyDescent="0.25">
      <c r="A52">
        <v>51</v>
      </c>
      <c r="B52" t="s">
        <v>12</v>
      </c>
      <c r="C52">
        <v>528</v>
      </c>
      <c r="D52">
        <v>865</v>
      </c>
      <c r="E52" t="s">
        <v>22</v>
      </c>
      <c r="F52">
        <v>433884</v>
      </c>
      <c r="G52">
        <v>43254</v>
      </c>
      <c r="H52">
        <v>43274</v>
      </c>
      <c r="I52" t="s">
        <v>17</v>
      </c>
      <c r="J52">
        <v>6850.8</v>
      </c>
      <c r="K52">
        <f t="shared" si="0"/>
        <v>821.75</v>
      </c>
    </row>
    <row r="53" spans="1:11" x14ac:dyDescent="0.25">
      <c r="A53">
        <v>52</v>
      </c>
      <c r="B53" t="s">
        <v>10</v>
      </c>
      <c r="C53">
        <v>431</v>
      </c>
      <c r="D53">
        <v>808</v>
      </c>
      <c r="E53" t="s">
        <v>9</v>
      </c>
      <c r="F53">
        <v>330835.59999999998</v>
      </c>
      <c r="G53">
        <v>42882</v>
      </c>
      <c r="H53">
        <v>42892</v>
      </c>
      <c r="I53" t="s">
        <v>25</v>
      </c>
      <c r="J53">
        <v>5223.72</v>
      </c>
      <c r="K53">
        <f t="shared" si="0"/>
        <v>767.59999999999991</v>
      </c>
    </row>
    <row r="54" spans="1:11" x14ac:dyDescent="0.25">
      <c r="A54">
        <v>53</v>
      </c>
      <c r="B54" t="s">
        <v>10</v>
      </c>
      <c r="C54">
        <v>567</v>
      </c>
      <c r="D54">
        <v>1411</v>
      </c>
      <c r="E54" t="s">
        <v>9</v>
      </c>
      <c r="F54">
        <v>760035.15</v>
      </c>
      <c r="G54">
        <v>42828</v>
      </c>
      <c r="H54">
        <v>42852</v>
      </c>
      <c r="I54" t="s">
        <v>20</v>
      </c>
      <c r="J54">
        <v>12000.555</v>
      </c>
      <c r="K54">
        <f t="shared" si="0"/>
        <v>1340.45</v>
      </c>
    </row>
    <row r="55" spans="1:11" x14ac:dyDescent="0.25">
      <c r="A55">
        <v>54</v>
      </c>
      <c r="B55" t="s">
        <v>10</v>
      </c>
      <c r="C55">
        <v>586</v>
      </c>
      <c r="D55">
        <v>283</v>
      </c>
      <c r="E55" t="s">
        <v>29</v>
      </c>
      <c r="F55">
        <v>157546.1</v>
      </c>
      <c r="G55">
        <v>42912</v>
      </c>
      <c r="H55">
        <v>42931</v>
      </c>
      <c r="I55" t="s">
        <v>17</v>
      </c>
      <c r="J55">
        <v>2487.5699999999997</v>
      </c>
      <c r="K55">
        <f t="shared" si="0"/>
        <v>268.85000000000002</v>
      </c>
    </row>
    <row r="56" spans="1:11" x14ac:dyDescent="0.25">
      <c r="A56">
        <v>55</v>
      </c>
      <c r="B56" t="s">
        <v>10</v>
      </c>
      <c r="C56">
        <v>828</v>
      </c>
      <c r="D56">
        <v>1205</v>
      </c>
      <c r="E56" t="s">
        <v>86</v>
      </c>
      <c r="F56">
        <v>947853</v>
      </c>
      <c r="G56">
        <v>42824</v>
      </c>
      <c r="H56">
        <v>42850</v>
      </c>
      <c r="I56" t="s">
        <v>32</v>
      </c>
      <c r="J56">
        <v>14966.099999999999</v>
      </c>
      <c r="K56">
        <f t="shared" si="0"/>
        <v>1144.75</v>
      </c>
    </row>
    <row r="57" spans="1:11" x14ac:dyDescent="0.25">
      <c r="A57">
        <v>56</v>
      </c>
      <c r="B57" t="s">
        <v>12</v>
      </c>
      <c r="C57">
        <v>333</v>
      </c>
      <c r="D57">
        <v>66</v>
      </c>
      <c r="E57" t="s">
        <v>31</v>
      </c>
      <c r="F57">
        <v>20879.099999999999</v>
      </c>
      <c r="G57">
        <v>42400</v>
      </c>
      <c r="H57">
        <v>42431</v>
      </c>
      <c r="I57" t="s">
        <v>32</v>
      </c>
      <c r="J57">
        <v>329.67</v>
      </c>
      <c r="K57">
        <f t="shared" si="0"/>
        <v>62.699999999999996</v>
      </c>
    </row>
    <row r="58" spans="1:11" x14ac:dyDescent="0.25">
      <c r="A58">
        <v>57</v>
      </c>
      <c r="B58" t="s">
        <v>12</v>
      </c>
      <c r="C58">
        <v>937</v>
      </c>
      <c r="D58">
        <v>983</v>
      </c>
      <c r="E58" t="s">
        <v>30</v>
      </c>
      <c r="F58">
        <v>875017.45</v>
      </c>
      <c r="G58">
        <v>42561</v>
      </c>
      <c r="H58">
        <v>42578</v>
      </c>
      <c r="I58" t="s">
        <v>14</v>
      </c>
      <c r="J58">
        <v>13816.064999999999</v>
      </c>
      <c r="K58">
        <f t="shared" si="0"/>
        <v>933.84999999999991</v>
      </c>
    </row>
    <row r="59" spans="1:11" x14ac:dyDescent="0.25">
      <c r="A59">
        <v>58</v>
      </c>
      <c r="B59" t="s">
        <v>15</v>
      </c>
      <c r="C59">
        <v>614</v>
      </c>
      <c r="D59">
        <v>38</v>
      </c>
      <c r="E59" t="s">
        <v>16</v>
      </c>
      <c r="F59">
        <v>22165.4</v>
      </c>
      <c r="G59">
        <v>43251</v>
      </c>
      <c r="H59">
        <v>43262</v>
      </c>
      <c r="I59" t="s">
        <v>11</v>
      </c>
      <c r="J59">
        <v>349.97999999999996</v>
      </c>
      <c r="K59">
        <f t="shared" si="0"/>
        <v>36.1</v>
      </c>
    </row>
    <row r="60" spans="1:11" x14ac:dyDescent="0.25">
      <c r="A60">
        <v>59</v>
      </c>
      <c r="B60" t="s">
        <v>12</v>
      </c>
      <c r="C60">
        <v>550</v>
      </c>
      <c r="D60">
        <v>978</v>
      </c>
      <c r="E60" t="s">
        <v>22</v>
      </c>
      <c r="F60">
        <v>511005</v>
      </c>
      <c r="G60">
        <v>43172</v>
      </c>
      <c r="H60">
        <v>43192</v>
      </c>
      <c r="I60" t="s">
        <v>18</v>
      </c>
      <c r="J60">
        <v>8068.5</v>
      </c>
      <c r="K60">
        <f t="shared" si="0"/>
        <v>929.1</v>
      </c>
    </row>
    <row r="61" spans="1:11" x14ac:dyDescent="0.25">
      <c r="A61">
        <v>60</v>
      </c>
      <c r="B61" t="s">
        <v>12</v>
      </c>
      <c r="C61">
        <v>944</v>
      </c>
      <c r="D61">
        <v>1312</v>
      </c>
      <c r="E61" t="s">
        <v>21</v>
      </c>
      <c r="F61">
        <v>1176601.6000000001</v>
      </c>
      <c r="G61">
        <v>42773</v>
      </c>
      <c r="H61">
        <v>42794</v>
      </c>
      <c r="I61" t="s">
        <v>11</v>
      </c>
      <c r="J61">
        <v>18577.919999999998</v>
      </c>
      <c r="K61">
        <f t="shared" si="0"/>
        <v>1246.4000000000001</v>
      </c>
    </row>
    <row r="62" spans="1:11" x14ac:dyDescent="0.25">
      <c r="A62">
        <v>61</v>
      </c>
      <c r="B62" t="s">
        <v>10</v>
      </c>
      <c r="C62">
        <v>669</v>
      </c>
      <c r="D62">
        <v>815</v>
      </c>
      <c r="E62" t="s">
        <v>9</v>
      </c>
      <c r="F62">
        <v>517973.25</v>
      </c>
      <c r="G62">
        <v>42657</v>
      </c>
      <c r="H62">
        <v>42688</v>
      </c>
      <c r="I62" t="s">
        <v>11</v>
      </c>
      <c r="J62">
        <v>8178.5249999999996</v>
      </c>
      <c r="K62">
        <f t="shared" si="0"/>
        <v>774.25</v>
      </c>
    </row>
    <row r="63" spans="1:11" x14ac:dyDescent="0.25">
      <c r="A63">
        <v>62</v>
      </c>
      <c r="B63" t="s">
        <v>12</v>
      </c>
      <c r="C63">
        <v>115</v>
      </c>
      <c r="D63">
        <v>207</v>
      </c>
      <c r="E63" t="s">
        <v>21</v>
      </c>
      <c r="F63">
        <v>22614.75</v>
      </c>
      <c r="G63">
        <v>43077</v>
      </c>
      <c r="H63">
        <v>43089</v>
      </c>
      <c r="I63" t="s">
        <v>17</v>
      </c>
      <c r="J63">
        <v>357.07499999999999</v>
      </c>
      <c r="K63">
        <f t="shared" si="0"/>
        <v>196.65</v>
      </c>
    </row>
    <row r="64" spans="1:11" x14ac:dyDescent="0.25">
      <c r="A64">
        <v>63</v>
      </c>
      <c r="B64" t="s">
        <v>12</v>
      </c>
      <c r="C64">
        <v>261</v>
      </c>
      <c r="D64">
        <v>804</v>
      </c>
      <c r="E64" t="s">
        <v>19</v>
      </c>
      <c r="F64">
        <v>199351.8</v>
      </c>
      <c r="G64">
        <v>42724</v>
      </c>
      <c r="H64">
        <v>42741</v>
      </c>
      <c r="I64" t="s">
        <v>17</v>
      </c>
      <c r="J64">
        <v>3147.66</v>
      </c>
      <c r="K64">
        <f t="shared" si="0"/>
        <v>763.8</v>
      </c>
    </row>
    <row r="65" spans="1:11" x14ac:dyDescent="0.25">
      <c r="A65">
        <v>64</v>
      </c>
      <c r="B65" t="s">
        <v>10</v>
      </c>
      <c r="C65">
        <v>629</v>
      </c>
      <c r="D65">
        <v>125</v>
      </c>
      <c r="E65" t="s">
        <v>16</v>
      </c>
      <c r="F65">
        <v>74693.75</v>
      </c>
      <c r="G65">
        <v>43030</v>
      </c>
      <c r="H65">
        <v>43059</v>
      </c>
      <c r="I65" t="s">
        <v>32</v>
      </c>
      <c r="J65">
        <v>1179.375</v>
      </c>
      <c r="K65">
        <f t="shared" si="0"/>
        <v>118.75</v>
      </c>
    </row>
    <row r="66" spans="1:11" x14ac:dyDescent="0.25">
      <c r="A66">
        <v>65</v>
      </c>
      <c r="B66" t="s">
        <v>10</v>
      </c>
      <c r="C66">
        <v>467</v>
      </c>
      <c r="D66">
        <v>101</v>
      </c>
      <c r="E66" t="s">
        <v>27</v>
      </c>
      <c r="F66">
        <v>44808.65</v>
      </c>
      <c r="G66">
        <v>42979</v>
      </c>
      <c r="H66">
        <v>42998</v>
      </c>
      <c r="I66" t="s">
        <v>17</v>
      </c>
      <c r="J66">
        <v>707.505</v>
      </c>
      <c r="K66">
        <f t="shared" si="0"/>
        <v>95.95</v>
      </c>
    </row>
    <row r="67" spans="1:11" x14ac:dyDescent="0.25">
      <c r="A67">
        <v>66</v>
      </c>
      <c r="B67" t="s">
        <v>10</v>
      </c>
      <c r="C67">
        <v>544</v>
      </c>
      <c r="D67">
        <v>1308</v>
      </c>
      <c r="E67" t="s">
        <v>86</v>
      </c>
      <c r="F67">
        <v>675974.4</v>
      </c>
      <c r="G67">
        <v>42924</v>
      </c>
      <c r="H67">
        <v>42954</v>
      </c>
      <c r="I67" t="s">
        <v>17</v>
      </c>
      <c r="J67">
        <v>10673.279999999999</v>
      </c>
      <c r="K67">
        <f t="shared" ref="K67:K130" si="1">F67/C67</f>
        <v>1242.6000000000001</v>
      </c>
    </row>
    <row r="68" spans="1:11" x14ac:dyDescent="0.25">
      <c r="A68">
        <v>67</v>
      </c>
      <c r="B68" t="s">
        <v>12</v>
      </c>
      <c r="C68">
        <v>750</v>
      </c>
      <c r="D68">
        <v>193</v>
      </c>
      <c r="E68" t="s">
        <v>9</v>
      </c>
      <c r="F68">
        <v>137512.5</v>
      </c>
      <c r="G68">
        <v>42884</v>
      </c>
      <c r="H68">
        <v>42917</v>
      </c>
      <c r="I68" t="s">
        <v>18</v>
      </c>
      <c r="J68">
        <v>2171.25</v>
      </c>
      <c r="K68">
        <f t="shared" si="1"/>
        <v>183.35</v>
      </c>
    </row>
    <row r="69" spans="1:11" x14ac:dyDescent="0.25">
      <c r="A69">
        <v>68</v>
      </c>
      <c r="B69" t="s">
        <v>10</v>
      </c>
      <c r="C69">
        <v>93</v>
      </c>
      <c r="D69">
        <v>861</v>
      </c>
      <c r="E69" t="s">
        <v>9</v>
      </c>
      <c r="F69">
        <v>76069.350000000006</v>
      </c>
      <c r="G69">
        <v>42577</v>
      </c>
      <c r="H69">
        <v>42609</v>
      </c>
      <c r="I69" t="s">
        <v>11</v>
      </c>
      <c r="J69">
        <v>1201.095</v>
      </c>
      <c r="K69">
        <f t="shared" si="1"/>
        <v>817.95</v>
      </c>
    </row>
    <row r="70" spans="1:11" x14ac:dyDescent="0.25">
      <c r="A70">
        <v>69</v>
      </c>
      <c r="B70" t="s">
        <v>12</v>
      </c>
      <c r="C70">
        <v>295</v>
      </c>
      <c r="D70">
        <v>534</v>
      </c>
      <c r="E70" t="s">
        <v>13</v>
      </c>
      <c r="F70">
        <v>149653.5</v>
      </c>
      <c r="G70">
        <v>43114</v>
      </c>
      <c r="H70">
        <v>43126</v>
      </c>
      <c r="I70" t="s">
        <v>17</v>
      </c>
      <c r="J70">
        <v>2362.9499999999998</v>
      </c>
      <c r="K70">
        <f t="shared" si="1"/>
        <v>507.3</v>
      </c>
    </row>
    <row r="71" spans="1:11" x14ac:dyDescent="0.25">
      <c r="A71">
        <v>70</v>
      </c>
      <c r="B71" t="s">
        <v>15</v>
      </c>
      <c r="C71">
        <v>288</v>
      </c>
      <c r="D71">
        <v>49</v>
      </c>
      <c r="E71" t="s">
        <v>24</v>
      </c>
      <c r="F71">
        <v>13406.4</v>
      </c>
      <c r="G71">
        <v>42607</v>
      </c>
      <c r="H71">
        <v>42637</v>
      </c>
      <c r="I71" t="s">
        <v>25</v>
      </c>
      <c r="J71">
        <v>211.67999999999998</v>
      </c>
      <c r="K71">
        <f t="shared" si="1"/>
        <v>46.55</v>
      </c>
    </row>
    <row r="72" spans="1:11" x14ac:dyDescent="0.25">
      <c r="A72">
        <v>71</v>
      </c>
      <c r="B72" t="s">
        <v>12</v>
      </c>
      <c r="C72">
        <v>883</v>
      </c>
      <c r="D72">
        <v>53</v>
      </c>
      <c r="E72" t="s">
        <v>9</v>
      </c>
      <c r="F72">
        <v>44459.05</v>
      </c>
      <c r="G72">
        <v>43249</v>
      </c>
      <c r="H72">
        <v>43271</v>
      </c>
      <c r="I72" t="s">
        <v>20</v>
      </c>
      <c r="J72">
        <v>701.98500000000001</v>
      </c>
      <c r="K72">
        <f t="shared" si="1"/>
        <v>50.35</v>
      </c>
    </row>
    <row r="73" spans="1:11" x14ac:dyDescent="0.25">
      <c r="A73">
        <v>72</v>
      </c>
      <c r="B73" t="s">
        <v>15</v>
      </c>
      <c r="C73">
        <v>738</v>
      </c>
      <c r="D73">
        <v>36</v>
      </c>
      <c r="E73" t="s">
        <v>16</v>
      </c>
      <c r="F73">
        <v>25239.599999999999</v>
      </c>
      <c r="G73">
        <v>42754</v>
      </c>
      <c r="H73">
        <v>42789</v>
      </c>
      <c r="I73" t="s">
        <v>32</v>
      </c>
      <c r="J73">
        <v>398.52</v>
      </c>
      <c r="K73">
        <f t="shared" si="1"/>
        <v>34.199999999999996</v>
      </c>
    </row>
    <row r="74" spans="1:11" x14ac:dyDescent="0.25">
      <c r="A74">
        <v>73</v>
      </c>
      <c r="B74" t="s">
        <v>10</v>
      </c>
      <c r="C74">
        <v>709</v>
      </c>
      <c r="D74">
        <v>875</v>
      </c>
      <c r="E74" t="s">
        <v>9</v>
      </c>
      <c r="F74">
        <v>589356.25</v>
      </c>
      <c r="G74">
        <v>42596</v>
      </c>
      <c r="H74">
        <v>42626</v>
      </c>
      <c r="I74" t="s">
        <v>18</v>
      </c>
      <c r="J74">
        <v>9305.625</v>
      </c>
      <c r="K74">
        <f t="shared" si="1"/>
        <v>831.25</v>
      </c>
    </row>
    <row r="75" spans="1:11" x14ac:dyDescent="0.25">
      <c r="A75">
        <v>74</v>
      </c>
      <c r="B75" t="s">
        <v>12</v>
      </c>
      <c r="C75">
        <v>684</v>
      </c>
      <c r="D75">
        <v>631</v>
      </c>
      <c r="E75" t="s">
        <v>13</v>
      </c>
      <c r="F75">
        <v>410023.8</v>
      </c>
      <c r="G75">
        <v>43173</v>
      </c>
      <c r="H75">
        <v>43208</v>
      </c>
      <c r="I75" t="s">
        <v>25</v>
      </c>
      <c r="J75">
        <v>6474.0599999999995</v>
      </c>
      <c r="K75">
        <f t="shared" si="1"/>
        <v>599.44999999999993</v>
      </c>
    </row>
    <row r="76" spans="1:11" x14ac:dyDescent="0.25">
      <c r="A76">
        <v>75</v>
      </c>
      <c r="B76" t="s">
        <v>10</v>
      </c>
      <c r="C76">
        <v>982</v>
      </c>
      <c r="D76">
        <v>144</v>
      </c>
      <c r="E76" t="s">
        <v>86</v>
      </c>
      <c r="F76">
        <v>134337.60000000001</v>
      </c>
      <c r="G76">
        <v>42432</v>
      </c>
      <c r="H76">
        <v>42452</v>
      </c>
      <c r="I76" t="s">
        <v>32</v>
      </c>
      <c r="J76">
        <v>2121.12</v>
      </c>
      <c r="K76">
        <f t="shared" si="1"/>
        <v>136.80000000000001</v>
      </c>
    </row>
    <row r="77" spans="1:11" x14ac:dyDescent="0.25">
      <c r="A77">
        <v>76</v>
      </c>
      <c r="B77" t="s">
        <v>12</v>
      </c>
      <c r="C77">
        <v>587</v>
      </c>
      <c r="D77">
        <v>565</v>
      </c>
      <c r="E77" t="s">
        <v>13</v>
      </c>
      <c r="F77">
        <v>315072.25</v>
      </c>
      <c r="G77">
        <v>42531</v>
      </c>
      <c r="H77">
        <v>42546</v>
      </c>
      <c r="I77" t="s">
        <v>25</v>
      </c>
      <c r="J77">
        <v>4974.8249999999998</v>
      </c>
      <c r="K77">
        <f t="shared" si="1"/>
        <v>536.75</v>
      </c>
    </row>
    <row r="78" spans="1:11" x14ac:dyDescent="0.25">
      <c r="A78">
        <v>77</v>
      </c>
      <c r="B78" t="s">
        <v>12</v>
      </c>
      <c r="C78">
        <v>283</v>
      </c>
      <c r="D78">
        <v>733</v>
      </c>
      <c r="E78" t="s">
        <v>13</v>
      </c>
      <c r="F78">
        <v>197067.05</v>
      </c>
      <c r="G78">
        <v>43230</v>
      </c>
      <c r="H78">
        <v>43241</v>
      </c>
      <c r="I78" t="s">
        <v>28</v>
      </c>
      <c r="J78">
        <v>3111.585</v>
      </c>
      <c r="K78">
        <f t="shared" si="1"/>
        <v>696.34999999999991</v>
      </c>
    </row>
    <row r="79" spans="1:11" x14ac:dyDescent="0.25">
      <c r="A79">
        <v>78</v>
      </c>
      <c r="B79" t="s">
        <v>10</v>
      </c>
      <c r="C79">
        <v>71</v>
      </c>
      <c r="D79">
        <v>969</v>
      </c>
      <c r="E79" t="s">
        <v>9</v>
      </c>
      <c r="F79">
        <v>65359.05</v>
      </c>
      <c r="G79">
        <v>42821</v>
      </c>
      <c r="H79">
        <v>42836</v>
      </c>
      <c r="I79" t="s">
        <v>11</v>
      </c>
      <c r="J79">
        <v>1031.9849999999999</v>
      </c>
      <c r="K79">
        <f t="shared" si="1"/>
        <v>920.55000000000007</v>
      </c>
    </row>
    <row r="80" spans="1:11" x14ac:dyDescent="0.25">
      <c r="A80">
        <v>79</v>
      </c>
      <c r="B80" t="s">
        <v>15</v>
      </c>
      <c r="C80">
        <v>487</v>
      </c>
      <c r="D80">
        <v>33</v>
      </c>
      <c r="E80" t="s">
        <v>16</v>
      </c>
      <c r="F80">
        <v>15267.45</v>
      </c>
      <c r="G80">
        <v>43038</v>
      </c>
      <c r="H80">
        <v>43049</v>
      </c>
      <c r="I80" t="s">
        <v>32</v>
      </c>
      <c r="J80">
        <v>241.065</v>
      </c>
      <c r="K80">
        <f t="shared" si="1"/>
        <v>31.35</v>
      </c>
    </row>
    <row r="81" spans="1:11" x14ac:dyDescent="0.25">
      <c r="A81">
        <v>80</v>
      </c>
      <c r="B81" t="s">
        <v>10</v>
      </c>
      <c r="C81">
        <v>960</v>
      </c>
      <c r="D81">
        <v>98</v>
      </c>
      <c r="E81" t="s">
        <v>27</v>
      </c>
      <c r="F81">
        <v>89376</v>
      </c>
      <c r="G81">
        <v>42626</v>
      </c>
      <c r="H81">
        <v>42651</v>
      </c>
      <c r="I81" t="s">
        <v>25</v>
      </c>
      <c r="J81">
        <v>1411.2</v>
      </c>
      <c r="K81">
        <f t="shared" si="1"/>
        <v>93.1</v>
      </c>
    </row>
    <row r="82" spans="1:11" x14ac:dyDescent="0.25">
      <c r="A82">
        <v>81</v>
      </c>
      <c r="B82" t="s">
        <v>10</v>
      </c>
      <c r="C82">
        <v>110</v>
      </c>
      <c r="D82">
        <v>108</v>
      </c>
      <c r="E82" t="s">
        <v>27</v>
      </c>
      <c r="F82">
        <v>11286</v>
      </c>
      <c r="G82">
        <v>43286</v>
      </c>
      <c r="H82">
        <v>43307</v>
      </c>
      <c r="I82" t="s">
        <v>18</v>
      </c>
      <c r="J82">
        <v>178.2</v>
      </c>
      <c r="K82">
        <f t="shared" si="1"/>
        <v>102.6</v>
      </c>
    </row>
    <row r="83" spans="1:11" x14ac:dyDescent="0.25">
      <c r="A83">
        <v>82</v>
      </c>
      <c r="B83" t="s">
        <v>15</v>
      </c>
      <c r="C83">
        <v>824</v>
      </c>
      <c r="D83">
        <v>59</v>
      </c>
      <c r="E83" t="s">
        <v>24</v>
      </c>
      <c r="F83">
        <v>46185.2</v>
      </c>
      <c r="G83">
        <v>42371</v>
      </c>
      <c r="H83">
        <v>42406</v>
      </c>
      <c r="I83" t="s">
        <v>17</v>
      </c>
      <c r="J83">
        <v>729.24</v>
      </c>
      <c r="K83">
        <f t="shared" si="1"/>
        <v>56.05</v>
      </c>
    </row>
    <row r="84" spans="1:11" x14ac:dyDescent="0.25">
      <c r="A84">
        <v>83</v>
      </c>
      <c r="B84" t="s">
        <v>12</v>
      </c>
      <c r="C84">
        <v>556</v>
      </c>
      <c r="D84">
        <v>133</v>
      </c>
      <c r="E84" t="s">
        <v>9</v>
      </c>
      <c r="F84">
        <v>70250.600000000006</v>
      </c>
      <c r="G84">
        <v>42449</v>
      </c>
      <c r="H84">
        <v>42465</v>
      </c>
      <c r="I84" t="s">
        <v>32</v>
      </c>
      <c r="J84">
        <v>1109.22</v>
      </c>
      <c r="K84">
        <f t="shared" si="1"/>
        <v>126.35000000000001</v>
      </c>
    </row>
    <row r="85" spans="1:11" x14ac:dyDescent="0.25">
      <c r="A85">
        <v>84</v>
      </c>
      <c r="B85" t="s">
        <v>10</v>
      </c>
      <c r="C85">
        <v>880</v>
      </c>
      <c r="D85">
        <v>303</v>
      </c>
      <c r="E85" t="s">
        <v>29</v>
      </c>
      <c r="F85">
        <v>253308</v>
      </c>
      <c r="G85">
        <v>42806</v>
      </c>
      <c r="H85">
        <v>42819</v>
      </c>
      <c r="I85" t="s">
        <v>28</v>
      </c>
      <c r="J85">
        <v>3999.6</v>
      </c>
      <c r="K85">
        <f t="shared" si="1"/>
        <v>287.85000000000002</v>
      </c>
    </row>
    <row r="86" spans="1:11" x14ac:dyDescent="0.25">
      <c r="A86">
        <v>85</v>
      </c>
      <c r="B86" t="s">
        <v>10</v>
      </c>
      <c r="C86">
        <v>445</v>
      </c>
      <c r="D86">
        <v>55</v>
      </c>
      <c r="E86" t="s">
        <v>21</v>
      </c>
      <c r="F86">
        <v>23251.25</v>
      </c>
      <c r="G86">
        <v>42896</v>
      </c>
      <c r="H86">
        <v>42908</v>
      </c>
      <c r="I86" t="s">
        <v>11</v>
      </c>
      <c r="J86">
        <v>367.125</v>
      </c>
      <c r="K86">
        <f t="shared" si="1"/>
        <v>52.25</v>
      </c>
    </row>
    <row r="87" spans="1:11" x14ac:dyDescent="0.25">
      <c r="A87">
        <v>86</v>
      </c>
      <c r="B87" t="s">
        <v>10</v>
      </c>
      <c r="C87">
        <v>212</v>
      </c>
      <c r="D87">
        <v>124</v>
      </c>
      <c r="E87" t="s">
        <v>16</v>
      </c>
      <c r="F87">
        <v>24973.599999999999</v>
      </c>
      <c r="G87">
        <v>42641</v>
      </c>
      <c r="H87">
        <v>42657</v>
      </c>
      <c r="I87" t="s">
        <v>17</v>
      </c>
      <c r="J87">
        <v>394.32</v>
      </c>
      <c r="K87">
        <f t="shared" si="1"/>
        <v>117.8</v>
      </c>
    </row>
    <row r="88" spans="1:11" x14ac:dyDescent="0.25">
      <c r="A88">
        <v>87</v>
      </c>
      <c r="B88" t="s">
        <v>10</v>
      </c>
      <c r="C88">
        <v>469</v>
      </c>
      <c r="D88">
        <v>109</v>
      </c>
      <c r="E88" t="s">
        <v>16</v>
      </c>
      <c r="F88">
        <v>48564.95</v>
      </c>
      <c r="G88">
        <v>43112</v>
      </c>
      <c r="H88">
        <v>43126</v>
      </c>
      <c r="I88" t="s">
        <v>32</v>
      </c>
      <c r="J88">
        <v>766.81499999999994</v>
      </c>
      <c r="K88">
        <f t="shared" si="1"/>
        <v>103.55</v>
      </c>
    </row>
    <row r="89" spans="1:11" x14ac:dyDescent="0.25">
      <c r="A89">
        <v>88</v>
      </c>
      <c r="B89" t="s">
        <v>12</v>
      </c>
      <c r="C89">
        <v>562</v>
      </c>
      <c r="D89">
        <v>994</v>
      </c>
      <c r="E89" t="s">
        <v>19</v>
      </c>
      <c r="F89">
        <v>530696.6</v>
      </c>
      <c r="G89">
        <v>43280</v>
      </c>
      <c r="H89">
        <v>43310</v>
      </c>
      <c r="I89" t="s">
        <v>23</v>
      </c>
      <c r="J89">
        <v>8379.42</v>
      </c>
      <c r="K89">
        <f t="shared" si="1"/>
        <v>944.3</v>
      </c>
    </row>
    <row r="90" spans="1:11" x14ac:dyDescent="0.25">
      <c r="A90">
        <v>89</v>
      </c>
      <c r="B90" t="s">
        <v>12</v>
      </c>
      <c r="C90">
        <v>570</v>
      </c>
      <c r="D90">
        <v>123</v>
      </c>
      <c r="E90" t="s">
        <v>9</v>
      </c>
      <c r="F90">
        <v>66604.5</v>
      </c>
      <c r="G90">
        <v>43051</v>
      </c>
      <c r="H90">
        <v>43081</v>
      </c>
      <c r="I90" t="s">
        <v>18</v>
      </c>
      <c r="J90">
        <v>1051.6499999999999</v>
      </c>
      <c r="K90">
        <f t="shared" si="1"/>
        <v>116.85</v>
      </c>
    </row>
    <row r="91" spans="1:11" x14ac:dyDescent="0.25">
      <c r="A91">
        <v>90</v>
      </c>
      <c r="B91" t="s">
        <v>15</v>
      </c>
      <c r="C91">
        <v>937</v>
      </c>
      <c r="D91">
        <v>62</v>
      </c>
      <c r="E91" t="s">
        <v>16</v>
      </c>
      <c r="F91">
        <v>55189.3</v>
      </c>
      <c r="G91">
        <v>42408</v>
      </c>
      <c r="H91">
        <v>42438</v>
      </c>
      <c r="I91" t="s">
        <v>11</v>
      </c>
      <c r="J91">
        <v>871.41</v>
      </c>
      <c r="K91">
        <f t="shared" si="1"/>
        <v>58.900000000000006</v>
      </c>
    </row>
    <row r="92" spans="1:11" x14ac:dyDescent="0.25">
      <c r="A92">
        <v>91</v>
      </c>
      <c r="B92" t="s">
        <v>12</v>
      </c>
      <c r="C92">
        <v>466</v>
      </c>
      <c r="D92">
        <v>977</v>
      </c>
      <c r="E92" t="s">
        <v>19</v>
      </c>
      <c r="F92">
        <v>432517.9</v>
      </c>
      <c r="G92">
        <v>43103</v>
      </c>
      <c r="H92">
        <v>43121</v>
      </c>
      <c r="I92" t="s">
        <v>25</v>
      </c>
      <c r="J92">
        <v>6829.23</v>
      </c>
      <c r="K92">
        <f t="shared" si="1"/>
        <v>928.15000000000009</v>
      </c>
    </row>
    <row r="93" spans="1:11" x14ac:dyDescent="0.25">
      <c r="A93">
        <v>92</v>
      </c>
      <c r="B93" t="s">
        <v>12</v>
      </c>
      <c r="C93">
        <v>728</v>
      </c>
      <c r="D93">
        <v>65</v>
      </c>
      <c r="E93" t="s">
        <v>31</v>
      </c>
      <c r="F93">
        <v>44954</v>
      </c>
      <c r="G93">
        <v>43172</v>
      </c>
      <c r="H93">
        <v>43185</v>
      </c>
      <c r="I93" t="s">
        <v>11</v>
      </c>
      <c r="J93">
        <v>709.8</v>
      </c>
      <c r="K93">
        <f t="shared" si="1"/>
        <v>61.75</v>
      </c>
    </row>
    <row r="94" spans="1:11" x14ac:dyDescent="0.25">
      <c r="A94">
        <v>93</v>
      </c>
      <c r="B94" t="s">
        <v>10</v>
      </c>
      <c r="C94">
        <v>812</v>
      </c>
      <c r="D94">
        <v>817</v>
      </c>
      <c r="E94" t="s">
        <v>9</v>
      </c>
      <c r="F94">
        <v>630233.80000000005</v>
      </c>
      <c r="G94">
        <v>43074</v>
      </c>
      <c r="H94">
        <v>43091</v>
      </c>
      <c r="I94" t="s">
        <v>23</v>
      </c>
      <c r="J94">
        <v>9951.06</v>
      </c>
      <c r="K94">
        <f t="shared" si="1"/>
        <v>776.15000000000009</v>
      </c>
    </row>
    <row r="95" spans="1:11" x14ac:dyDescent="0.25">
      <c r="A95">
        <v>94</v>
      </c>
      <c r="B95" t="s">
        <v>12</v>
      </c>
      <c r="C95">
        <v>288</v>
      </c>
      <c r="D95">
        <v>671</v>
      </c>
      <c r="E95" t="s">
        <v>13</v>
      </c>
      <c r="F95">
        <v>183585.6</v>
      </c>
      <c r="G95">
        <v>43265</v>
      </c>
      <c r="H95">
        <v>43290</v>
      </c>
      <c r="I95" t="s">
        <v>18</v>
      </c>
      <c r="J95">
        <v>2898.72</v>
      </c>
      <c r="K95">
        <f t="shared" si="1"/>
        <v>637.45000000000005</v>
      </c>
    </row>
    <row r="96" spans="1:11" x14ac:dyDescent="0.25">
      <c r="A96">
        <v>95</v>
      </c>
      <c r="B96" t="s">
        <v>10</v>
      </c>
      <c r="C96">
        <v>586</v>
      </c>
      <c r="D96">
        <v>127</v>
      </c>
      <c r="E96" t="s">
        <v>16</v>
      </c>
      <c r="F96">
        <v>70700.899999999994</v>
      </c>
      <c r="G96">
        <v>43149</v>
      </c>
      <c r="H96">
        <v>43179</v>
      </c>
      <c r="I96" t="s">
        <v>17</v>
      </c>
      <c r="J96">
        <v>1116.33</v>
      </c>
      <c r="K96">
        <f t="shared" si="1"/>
        <v>120.64999999999999</v>
      </c>
    </row>
    <row r="97" spans="1:11" x14ac:dyDescent="0.25">
      <c r="A97">
        <v>96</v>
      </c>
      <c r="B97" t="s">
        <v>12</v>
      </c>
      <c r="C97">
        <v>685</v>
      </c>
      <c r="D97">
        <v>218</v>
      </c>
      <c r="E97" t="s">
        <v>9</v>
      </c>
      <c r="F97">
        <v>141863.5</v>
      </c>
      <c r="G97">
        <v>42523</v>
      </c>
      <c r="H97">
        <v>42554</v>
      </c>
      <c r="I97" t="s">
        <v>11</v>
      </c>
      <c r="J97">
        <v>2239.9499999999998</v>
      </c>
      <c r="K97">
        <f t="shared" si="1"/>
        <v>207.1</v>
      </c>
    </row>
    <row r="98" spans="1:11" x14ac:dyDescent="0.25">
      <c r="A98">
        <v>97</v>
      </c>
      <c r="B98" t="s">
        <v>12</v>
      </c>
      <c r="C98">
        <v>540</v>
      </c>
      <c r="D98">
        <v>124</v>
      </c>
      <c r="E98" t="s">
        <v>9</v>
      </c>
      <c r="F98">
        <v>63612</v>
      </c>
      <c r="G98">
        <v>43016</v>
      </c>
      <c r="H98">
        <v>43051</v>
      </c>
      <c r="I98" t="s">
        <v>11</v>
      </c>
      <c r="J98">
        <v>1004.4</v>
      </c>
      <c r="K98">
        <f t="shared" si="1"/>
        <v>117.8</v>
      </c>
    </row>
    <row r="99" spans="1:11" x14ac:dyDescent="0.25">
      <c r="A99">
        <v>98</v>
      </c>
      <c r="B99" t="s">
        <v>12</v>
      </c>
      <c r="C99">
        <v>956</v>
      </c>
      <c r="D99">
        <v>795</v>
      </c>
      <c r="E99" t="s">
        <v>19</v>
      </c>
      <c r="F99">
        <v>722019</v>
      </c>
      <c r="G99">
        <v>43095</v>
      </c>
      <c r="H99">
        <v>43121</v>
      </c>
      <c r="I99" t="s">
        <v>18</v>
      </c>
      <c r="J99">
        <v>11400.3</v>
      </c>
      <c r="K99">
        <f t="shared" si="1"/>
        <v>755.25</v>
      </c>
    </row>
    <row r="100" spans="1:11" x14ac:dyDescent="0.25">
      <c r="A100">
        <v>99</v>
      </c>
      <c r="B100" t="s">
        <v>12</v>
      </c>
      <c r="C100">
        <v>580</v>
      </c>
      <c r="D100">
        <v>626</v>
      </c>
      <c r="E100" t="s">
        <v>13</v>
      </c>
      <c r="F100">
        <v>344926</v>
      </c>
      <c r="G100">
        <v>42590</v>
      </c>
      <c r="H100">
        <v>42608</v>
      </c>
      <c r="I100" t="s">
        <v>11</v>
      </c>
      <c r="J100">
        <v>5446.2</v>
      </c>
      <c r="K100">
        <f t="shared" si="1"/>
        <v>594.70000000000005</v>
      </c>
    </row>
    <row r="101" spans="1:11" x14ac:dyDescent="0.25">
      <c r="A101">
        <v>100</v>
      </c>
      <c r="B101" t="s">
        <v>12</v>
      </c>
      <c r="C101">
        <v>350</v>
      </c>
      <c r="D101">
        <v>619</v>
      </c>
      <c r="E101" t="s">
        <v>13</v>
      </c>
      <c r="F101">
        <v>205817.5</v>
      </c>
      <c r="G101">
        <v>43264</v>
      </c>
      <c r="H101">
        <v>43283</v>
      </c>
      <c r="I101" t="s">
        <v>11</v>
      </c>
      <c r="J101">
        <v>3249.75</v>
      </c>
      <c r="K101">
        <f t="shared" si="1"/>
        <v>588.04999999999995</v>
      </c>
    </row>
    <row r="102" spans="1:11" x14ac:dyDescent="0.25">
      <c r="A102">
        <v>101</v>
      </c>
      <c r="B102" t="s">
        <v>10</v>
      </c>
      <c r="C102">
        <v>948</v>
      </c>
      <c r="D102">
        <v>1009</v>
      </c>
      <c r="E102" t="s">
        <v>9</v>
      </c>
      <c r="F102">
        <v>908705.4</v>
      </c>
      <c r="G102">
        <v>42767</v>
      </c>
      <c r="H102">
        <v>42789</v>
      </c>
      <c r="I102" t="s">
        <v>23</v>
      </c>
      <c r="J102">
        <v>14347.98</v>
      </c>
      <c r="K102">
        <f t="shared" si="1"/>
        <v>958.55000000000007</v>
      </c>
    </row>
    <row r="103" spans="1:11" x14ac:dyDescent="0.25">
      <c r="A103">
        <v>102</v>
      </c>
      <c r="B103" t="s">
        <v>10</v>
      </c>
      <c r="C103">
        <v>482</v>
      </c>
      <c r="D103">
        <v>138</v>
      </c>
      <c r="E103" t="s">
        <v>86</v>
      </c>
      <c r="F103">
        <v>63190.2</v>
      </c>
      <c r="G103">
        <v>43241</v>
      </c>
      <c r="H103">
        <v>43274</v>
      </c>
      <c r="I103" t="s">
        <v>17</v>
      </c>
      <c r="J103">
        <v>997.74</v>
      </c>
      <c r="K103">
        <f t="shared" si="1"/>
        <v>131.1</v>
      </c>
    </row>
    <row r="104" spans="1:11" x14ac:dyDescent="0.25">
      <c r="A104">
        <v>103</v>
      </c>
      <c r="B104" t="s">
        <v>12</v>
      </c>
      <c r="C104">
        <v>303</v>
      </c>
      <c r="D104">
        <v>1420</v>
      </c>
      <c r="E104" t="s">
        <v>21</v>
      </c>
      <c r="F104">
        <v>408747</v>
      </c>
      <c r="G104">
        <v>42528</v>
      </c>
      <c r="H104">
        <v>42540</v>
      </c>
      <c r="I104" t="s">
        <v>28</v>
      </c>
      <c r="J104">
        <v>6453.9</v>
      </c>
      <c r="K104">
        <f t="shared" si="1"/>
        <v>1349</v>
      </c>
    </row>
    <row r="105" spans="1:11" x14ac:dyDescent="0.25">
      <c r="A105">
        <v>104</v>
      </c>
      <c r="B105" t="s">
        <v>10</v>
      </c>
      <c r="C105">
        <v>139</v>
      </c>
      <c r="D105">
        <v>1616</v>
      </c>
      <c r="E105" t="s">
        <v>9</v>
      </c>
      <c r="F105">
        <v>213392.8</v>
      </c>
      <c r="G105">
        <v>42573</v>
      </c>
      <c r="H105">
        <v>42603</v>
      </c>
      <c r="I105" t="s">
        <v>18</v>
      </c>
      <c r="J105">
        <v>3369.3599999999997</v>
      </c>
      <c r="K105">
        <f t="shared" si="1"/>
        <v>1535.1999999999998</v>
      </c>
    </row>
    <row r="106" spans="1:11" x14ac:dyDescent="0.25">
      <c r="A106">
        <v>105</v>
      </c>
      <c r="B106" t="s">
        <v>12</v>
      </c>
      <c r="C106">
        <v>341</v>
      </c>
      <c r="D106">
        <v>106</v>
      </c>
      <c r="E106" t="s">
        <v>9</v>
      </c>
      <c r="F106">
        <v>34338.699999999997</v>
      </c>
      <c r="G106">
        <v>43016</v>
      </c>
      <c r="H106">
        <v>43037</v>
      </c>
      <c r="I106" t="s">
        <v>17</v>
      </c>
      <c r="J106">
        <v>542.18999999999994</v>
      </c>
      <c r="K106">
        <f t="shared" si="1"/>
        <v>100.69999999999999</v>
      </c>
    </row>
    <row r="107" spans="1:11" x14ac:dyDescent="0.25">
      <c r="A107">
        <v>106</v>
      </c>
      <c r="B107" t="s">
        <v>12</v>
      </c>
      <c r="C107">
        <v>709</v>
      </c>
      <c r="D107">
        <v>985</v>
      </c>
      <c r="E107" t="s">
        <v>19</v>
      </c>
      <c r="F107">
        <v>663446.75</v>
      </c>
      <c r="G107">
        <v>42811</v>
      </c>
      <c r="H107">
        <v>42827</v>
      </c>
      <c r="I107" t="s">
        <v>28</v>
      </c>
      <c r="J107">
        <v>10475.475</v>
      </c>
      <c r="K107">
        <f t="shared" si="1"/>
        <v>935.75</v>
      </c>
    </row>
    <row r="108" spans="1:11" x14ac:dyDescent="0.25">
      <c r="A108">
        <v>107</v>
      </c>
      <c r="B108" t="s">
        <v>12</v>
      </c>
      <c r="C108">
        <v>949</v>
      </c>
      <c r="D108">
        <v>867</v>
      </c>
      <c r="E108" t="s">
        <v>19</v>
      </c>
      <c r="F108">
        <v>781643.85</v>
      </c>
      <c r="G108">
        <v>43171</v>
      </c>
      <c r="H108">
        <v>43193</v>
      </c>
      <c r="I108" t="s">
        <v>14</v>
      </c>
      <c r="J108">
        <v>12341.744999999999</v>
      </c>
      <c r="K108">
        <f t="shared" si="1"/>
        <v>823.65</v>
      </c>
    </row>
    <row r="109" spans="1:11" x14ac:dyDescent="0.25">
      <c r="A109">
        <v>108</v>
      </c>
      <c r="B109" t="s">
        <v>12</v>
      </c>
      <c r="C109">
        <v>529</v>
      </c>
      <c r="D109">
        <v>824</v>
      </c>
      <c r="E109" t="s">
        <v>19</v>
      </c>
      <c r="F109">
        <v>414101.2</v>
      </c>
      <c r="G109">
        <v>43266</v>
      </c>
      <c r="H109">
        <v>43295</v>
      </c>
      <c r="I109" t="s">
        <v>17</v>
      </c>
      <c r="J109">
        <v>6538.44</v>
      </c>
      <c r="K109">
        <f t="shared" si="1"/>
        <v>782.80000000000007</v>
      </c>
    </row>
    <row r="110" spans="1:11" x14ac:dyDescent="0.25">
      <c r="A110">
        <v>109</v>
      </c>
      <c r="B110" t="s">
        <v>12</v>
      </c>
      <c r="C110">
        <v>78</v>
      </c>
      <c r="D110">
        <v>913</v>
      </c>
      <c r="E110" t="s">
        <v>22</v>
      </c>
      <c r="F110">
        <v>67653.3</v>
      </c>
      <c r="G110">
        <v>42572</v>
      </c>
      <c r="H110">
        <v>42589</v>
      </c>
      <c r="I110" t="s">
        <v>18</v>
      </c>
      <c r="J110">
        <v>1068.21</v>
      </c>
      <c r="K110">
        <f t="shared" si="1"/>
        <v>867.35</v>
      </c>
    </row>
    <row r="111" spans="1:11" x14ac:dyDescent="0.25">
      <c r="A111">
        <v>110</v>
      </c>
      <c r="B111" t="s">
        <v>12</v>
      </c>
      <c r="C111">
        <v>284</v>
      </c>
      <c r="D111">
        <v>740</v>
      </c>
      <c r="E111" t="s">
        <v>13</v>
      </c>
      <c r="F111">
        <v>199652</v>
      </c>
      <c r="G111">
        <v>43113</v>
      </c>
      <c r="H111">
        <v>43143</v>
      </c>
      <c r="I111" t="s">
        <v>17</v>
      </c>
      <c r="J111">
        <v>3152.4</v>
      </c>
      <c r="K111">
        <f t="shared" si="1"/>
        <v>703</v>
      </c>
    </row>
    <row r="112" spans="1:11" x14ac:dyDescent="0.25">
      <c r="A112">
        <v>111</v>
      </c>
      <c r="B112" t="s">
        <v>12</v>
      </c>
      <c r="C112">
        <v>961</v>
      </c>
      <c r="D112">
        <v>77</v>
      </c>
      <c r="E112" t="s">
        <v>31</v>
      </c>
      <c r="F112">
        <v>70297.149999999994</v>
      </c>
      <c r="G112">
        <v>43081</v>
      </c>
      <c r="H112">
        <v>43104</v>
      </c>
      <c r="I112" t="s">
        <v>14</v>
      </c>
      <c r="J112">
        <v>1109.9549999999999</v>
      </c>
      <c r="K112">
        <f t="shared" si="1"/>
        <v>73.149999999999991</v>
      </c>
    </row>
    <row r="113" spans="1:11" x14ac:dyDescent="0.25">
      <c r="A113">
        <v>112</v>
      </c>
      <c r="B113" t="s">
        <v>10</v>
      </c>
      <c r="C113">
        <v>770</v>
      </c>
      <c r="D113">
        <v>27</v>
      </c>
      <c r="E113" t="s">
        <v>26</v>
      </c>
      <c r="F113">
        <v>19750.5</v>
      </c>
      <c r="G113">
        <v>42724</v>
      </c>
      <c r="H113">
        <v>42758</v>
      </c>
      <c r="I113" t="s">
        <v>32</v>
      </c>
      <c r="J113">
        <v>311.84999999999997</v>
      </c>
      <c r="K113">
        <f t="shared" si="1"/>
        <v>25.65</v>
      </c>
    </row>
    <row r="114" spans="1:11" x14ac:dyDescent="0.25">
      <c r="A114">
        <v>113</v>
      </c>
      <c r="B114" t="s">
        <v>10</v>
      </c>
      <c r="C114">
        <v>729</v>
      </c>
      <c r="D114">
        <v>1620</v>
      </c>
      <c r="E114" t="s">
        <v>9</v>
      </c>
      <c r="F114">
        <v>1121931</v>
      </c>
      <c r="G114">
        <v>43236</v>
      </c>
      <c r="H114">
        <v>43261</v>
      </c>
      <c r="I114" t="s">
        <v>25</v>
      </c>
      <c r="J114">
        <v>17714.7</v>
      </c>
      <c r="K114">
        <f t="shared" si="1"/>
        <v>1539</v>
      </c>
    </row>
    <row r="115" spans="1:11" x14ac:dyDescent="0.25">
      <c r="A115">
        <v>114</v>
      </c>
      <c r="B115" t="s">
        <v>15</v>
      </c>
      <c r="C115">
        <v>202</v>
      </c>
      <c r="D115">
        <v>52</v>
      </c>
      <c r="E115" t="s">
        <v>16</v>
      </c>
      <c r="F115">
        <v>9978.7999999999993</v>
      </c>
      <c r="G115">
        <v>43247</v>
      </c>
      <c r="H115">
        <v>43269</v>
      </c>
      <c r="I115" t="s">
        <v>11</v>
      </c>
      <c r="J115">
        <v>157.56</v>
      </c>
      <c r="K115">
        <f t="shared" si="1"/>
        <v>49.4</v>
      </c>
    </row>
    <row r="116" spans="1:11" x14ac:dyDescent="0.25">
      <c r="A116">
        <v>115</v>
      </c>
      <c r="B116" t="s">
        <v>12</v>
      </c>
      <c r="C116">
        <v>261</v>
      </c>
      <c r="D116">
        <v>871</v>
      </c>
      <c r="E116" t="s">
        <v>19</v>
      </c>
      <c r="F116">
        <v>215964.45</v>
      </c>
      <c r="G116">
        <v>43249</v>
      </c>
      <c r="H116">
        <v>43281</v>
      </c>
      <c r="I116" t="s">
        <v>20</v>
      </c>
      <c r="J116">
        <v>3409.9649999999997</v>
      </c>
      <c r="K116">
        <f t="shared" si="1"/>
        <v>827.45</v>
      </c>
    </row>
    <row r="117" spans="1:11" x14ac:dyDescent="0.25">
      <c r="A117">
        <v>116</v>
      </c>
      <c r="B117" t="s">
        <v>10</v>
      </c>
      <c r="C117">
        <v>306</v>
      </c>
      <c r="D117">
        <v>1171</v>
      </c>
      <c r="E117" t="s">
        <v>86</v>
      </c>
      <c r="F117">
        <v>340409.7</v>
      </c>
      <c r="G117">
        <v>42922</v>
      </c>
      <c r="H117">
        <v>42955</v>
      </c>
      <c r="I117" t="s">
        <v>11</v>
      </c>
      <c r="J117">
        <v>5374.8899999999994</v>
      </c>
      <c r="K117">
        <f t="shared" si="1"/>
        <v>1112.45</v>
      </c>
    </row>
    <row r="118" spans="1:11" x14ac:dyDescent="0.25">
      <c r="A118">
        <v>117</v>
      </c>
      <c r="B118" t="s">
        <v>10</v>
      </c>
      <c r="C118">
        <v>634</v>
      </c>
      <c r="D118">
        <v>859</v>
      </c>
      <c r="E118" t="s">
        <v>9</v>
      </c>
      <c r="F118">
        <v>517375.7</v>
      </c>
      <c r="G118">
        <v>42390</v>
      </c>
      <c r="H118">
        <v>42425</v>
      </c>
      <c r="I118" t="s">
        <v>32</v>
      </c>
      <c r="J118">
        <v>8169.09</v>
      </c>
      <c r="K118">
        <f t="shared" si="1"/>
        <v>816.05000000000007</v>
      </c>
    </row>
    <row r="119" spans="1:11" x14ac:dyDescent="0.25">
      <c r="A119">
        <v>118</v>
      </c>
      <c r="B119" t="s">
        <v>12</v>
      </c>
      <c r="C119">
        <v>307</v>
      </c>
      <c r="D119">
        <v>731</v>
      </c>
      <c r="E119" t="s">
        <v>13</v>
      </c>
      <c r="F119">
        <v>213196.15</v>
      </c>
      <c r="G119">
        <v>42496</v>
      </c>
      <c r="H119">
        <v>42517</v>
      </c>
      <c r="I119" t="s">
        <v>32</v>
      </c>
      <c r="J119">
        <v>3366.2549999999997</v>
      </c>
      <c r="K119">
        <f t="shared" si="1"/>
        <v>694.44999999999993</v>
      </c>
    </row>
    <row r="120" spans="1:11" x14ac:dyDescent="0.25">
      <c r="A120">
        <v>119</v>
      </c>
      <c r="B120" t="s">
        <v>12</v>
      </c>
      <c r="C120">
        <v>624</v>
      </c>
      <c r="D120">
        <v>1307</v>
      </c>
      <c r="E120" t="s">
        <v>21</v>
      </c>
      <c r="F120">
        <v>774789.6</v>
      </c>
      <c r="G120">
        <v>42584</v>
      </c>
      <c r="H120">
        <v>42615</v>
      </c>
      <c r="I120" t="s">
        <v>11</v>
      </c>
      <c r="J120">
        <v>12233.52</v>
      </c>
      <c r="K120">
        <f t="shared" si="1"/>
        <v>1241.6499999999999</v>
      </c>
    </row>
    <row r="121" spans="1:11" x14ac:dyDescent="0.25">
      <c r="A121">
        <v>120</v>
      </c>
      <c r="B121" t="s">
        <v>10</v>
      </c>
      <c r="C121">
        <v>94</v>
      </c>
      <c r="D121">
        <v>221</v>
      </c>
      <c r="E121" t="s">
        <v>16</v>
      </c>
      <c r="F121">
        <v>19735.3</v>
      </c>
      <c r="G121">
        <v>43220</v>
      </c>
      <c r="H121">
        <v>43243</v>
      </c>
      <c r="I121" t="s">
        <v>11</v>
      </c>
      <c r="J121">
        <v>311.61</v>
      </c>
      <c r="K121">
        <f t="shared" si="1"/>
        <v>209.95</v>
      </c>
    </row>
    <row r="122" spans="1:11" x14ac:dyDescent="0.25">
      <c r="A122">
        <v>121</v>
      </c>
      <c r="B122" t="s">
        <v>12</v>
      </c>
      <c r="C122">
        <v>535</v>
      </c>
      <c r="D122">
        <v>178</v>
      </c>
      <c r="E122" t="s">
        <v>21</v>
      </c>
      <c r="F122">
        <v>90468.5</v>
      </c>
      <c r="G122">
        <v>43266</v>
      </c>
      <c r="H122">
        <v>43284</v>
      </c>
      <c r="I122" t="s">
        <v>25</v>
      </c>
      <c r="J122">
        <v>1428.45</v>
      </c>
      <c r="K122">
        <f t="shared" si="1"/>
        <v>169.1</v>
      </c>
    </row>
    <row r="123" spans="1:11" x14ac:dyDescent="0.25">
      <c r="A123">
        <v>122</v>
      </c>
      <c r="B123" t="s">
        <v>12</v>
      </c>
      <c r="C123">
        <v>850</v>
      </c>
      <c r="D123">
        <v>617</v>
      </c>
      <c r="E123" t="s">
        <v>13</v>
      </c>
      <c r="F123">
        <v>498227.5</v>
      </c>
      <c r="G123">
        <v>43056</v>
      </c>
      <c r="H123">
        <v>43087</v>
      </c>
      <c r="I123" t="s">
        <v>18</v>
      </c>
      <c r="J123">
        <v>7866.75</v>
      </c>
      <c r="K123">
        <f t="shared" si="1"/>
        <v>586.15</v>
      </c>
    </row>
    <row r="124" spans="1:11" x14ac:dyDescent="0.25">
      <c r="A124">
        <v>123</v>
      </c>
      <c r="B124" t="s">
        <v>10</v>
      </c>
      <c r="C124">
        <v>493</v>
      </c>
      <c r="D124">
        <v>50</v>
      </c>
      <c r="E124" t="s">
        <v>21</v>
      </c>
      <c r="F124">
        <v>23417.5</v>
      </c>
      <c r="G124">
        <v>43038</v>
      </c>
      <c r="H124">
        <v>43059</v>
      </c>
      <c r="I124" t="s">
        <v>11</v>
      </c>
      <c r="J124">
        <v>369.75</v>
      </c>
      <c r="K124">
        <f t="shared" si="1"/>
        <v>47.5</v>
      </c>
    </row>
    <row r="125" spans="1:11" x14ac:dyDescent="0.25">
      <c r="A125">
        <v>124</v>
      </c>
      <c r="B125" t="s">
        <v>12</v>
      </c>
      <c r="C125">
        <v>355</v>
      </c>
      <c r="D125">
        <v>1340</v>
      </c>
      <c r="E125" t="s">
        <v>21</v>
      </c>
      <c r="F125">
        <v>451915</v>
      </c>
      <c r="G125">
        <v>43277</v>
      </c>
      <c r="H125">
        <v>43312</v>
      </c>
      <c r="I125" t="s">
        <v>17</v>
      </c>
      <c r="J125">
        <v>7135.5</v>
      </c>
      <c r="K125">
        <f t="shared" si="1"/>
        <v>1273</v>
      </c>
    </row>
    <row r="126" spans="1:11" x14ac:dyDescent="0.25">
      <c r="A126">
        <v>125</v>
      </c>
      <c r="B126" t="s">
        <v>12</v>
      </c>
      <c r="C126">
        <v>213</v>
      </c>
      <c r="D126">
        <v>955</v>
      </c>
      <c r="E126" t="s">
        <v>22</v>
      </c>
      <c r="F126">
        <v>193244.25</v>
      </c>
      <c r="G126">
        <v>42619</v>
      </c>
      <c r="H126">
        <v>42636</v>
      </c>
      <c r="I126" t="s">
        <v>23</v>
      </c>
      <c r="J126">
        <v>3051.2249999999999</v>
      </c>
      <c r="K126">
        <f t="shared" si="1"/>
        <v>907.25</v>
      </c>
    </row>
    <row r="127" spans="1:11" x14ac:dyDescent="0.25">
      <c r="A127">
        <v>126</v>
      </c>
      <c r="B127" t="s">
        <v>10</v>
      </c>
      <c r="C127">
        <v>581</v>
      </c>
      <c r="D127">
        <v>123</v>
      </c>
      <c r="E127" t="s">
        <v>16</v>
      </c>
      <c r="F127">
        <v>67889.850000000006</v>
      </c>
      <c r="G127">
        <v>42801</v>
      </c>
      <c r="H127">
        <v>42822</v>
      </c>
      <c r="I127" t="s">
        <v>11</v>
      </c>
      <c r="J127">
        <v>1071.9449999999999</v>
      </c>
      <c r="K127">
        <f t="shared" si="1"/>
        <v>116.85000000000001</v>
      </c>
    </row>
    <row r="128" spans="1:11" x14ac:dyDescent="0.25">
      <c r="A128">
        <v>127</v>
      </c>
      <c r="B128" t="s">
        <v>10</v>
      </c>
      <c r="C128">
        <v>292</v>
      </c>
      <c r="D128">
        <v>102</v>
      </c>
      <c r="E128" t="s">
        <v>27</v>
      </c>
      <c r="F128">
        <v>28294.799999999999</v>
      </c>
      <c r="G128">
        <v>42635</v>
      </c>
      <c r="H128">
        <v>42647</v>
      </c>
      <c r="I128" t="s">
        <v>17</v>
      </c>
      <c r="J128">
        <v>446.76</v>
      </c>
      <c r="K128">
        <f t="shared" si="1"/>
        <v>96.899999999999991</v>
      </c>
    </row>
    <row r="129" spans="1:11" x14ac:dyDescent="0.25">
      <c r="A129">
        <v>128</v>
      </c>
      <c r="B129" t="s">
        <v>10</v>
      </c>
      <c r="C129">
        <v>744</v>
      </c>
      <c r="D129">
        <v>274</v>
      </c>
      <c r="E129" t="s">
        <v>29</v>
      </c>
      <c r="F129">
        <v>193663.2</v>
      </c>
      <c r="G129">
        <v>42579</v>
      </c>
      <c r="H129">
        <v>42611</v>
      </c>
      <c r="I129" t="s">
        <v>32</v>
      </c>
      <c r="J129">
        <v>3057.8399999999997</v>
      </c>
      <c r="K129">
        <f t="shared" si="1"/>
        <v>260.3</v>
      </c>
    </row>
    <row r="130" spans="1:11" x14ac:dyDescent="0.25">
      <c r="A130">
        <v>129</v>
      </c>
      <c r="B130" t="s">
        <v>12</v>
      </c>
      <c r="C130">
        <v>962</v>
      </c>
      <c r="D130">
        <v>977</v>
      </c>
      <c r="E130" t="s">
        <v>22</v>
      </c>
      <c r="F130">
        <v>892880.3</v>
      </c>
      <c r="G130">
        <v>42997</v>
      </c>
      <c r="H130">
        <v>43030</v>
      </c>
      <c r="I130" t="s">
        <v>17</v>
      </c>
      <c r="J130">
        <v>14098.109999999999</v>
      </c>
      <c r="K130">
        <f t="shared" si="1"/>
        <v>928.15000000000009</v>
      </c>
    </row>
    <row r="131" spans="1:11" x14ac:dyDescent="0.25">
      <c r="A131">
        <v>130</v>
      </c>
      <c r="B131" t="s">
        <v>15</v>
      </c>
      <c r="C131">
        <v>653</v>
      </c>
      <c r="D131">
        <v>54</v>
      </c>
      <c r="E131" t="s">
        <v>24</v>
      </c>
      <c r="F131">
        <v>33498.9</v>
      </c>
      <c r="G131">
        <v>43157</v>
      </c>
      <c r="H131">
        <v>43176</v>
      </c>
      <c r="I131" t="s">
        <v>17</v>
      </c>
      <c r="J131">
        <v>528.92999999999995</v>
      </c>
      <c r="K131">
        <f t="shared" ref="K131:K194" si="2">F131/C131</f>
        <v>51.300000000000004</v>
      </c>
    </row>
    <row r="132" spans="1:11" x14ac:dyDescent="0.25">
      <c r="A132">
        <v>131</v>
      </c>
      <c r="B132" t="s">
        <v>12</v>
      </c>
      <c r="C132">
        <v>799</v>
      </c>
      <c r="D132">
        <v>910</v>
      </c>
      <c r="E132" t="s">
        <v>22</v>
      </c>
      <c r="F132">
        <v>690735.5</v>
      </c>
      <c r="G132">
        <v>43205</v>
      </c>
      <c r="H132">
        <v>43227</v>
      </c>
      <c r="I132" t="s">
        <v>32</v>
      </c>
      <c r="J132">
        <v>10906.35</v>
      </c>
      <c r="K132">
        <f t="shared" si="2"/>
        <v>864.5</v>
      </c>
    </row>
    <row r="133" spans="1:11" x14ac:dyDescent="0.25">
      <c r="A133">
        <v>132</v>
      </c>
      <c r="B133" t="s">
        <v>12</v>
      </c>
      <c r="C133">
        <v>614</v>
      </c>
      <c r="D133">
        <v>220</v>
      </c>
      <c r="E133" t="s">
        <v>9</v>
      </c>
      <c r="F133">
        <v>128326</v>
      </c>
      <c r="G133">
        <v>42520</v>
      </c>
      <c r="H133">
        <v>42546</v>
      </c>
      <c r="I133" t="s">
        <v>18</v>
      </c>
      <c r="J133">
        <v>2026.1999999999998</v>
      </c>
      <c r="K133">
        <f t="shared" si="2"/>
        <v>209</v>
      </c>
    </row>
    <row r="134" spans="1:11" x14ac:dyDescent="0.25">
      <c r="A134">
        <v>133</v>
      </c>
      <c r="B134" t="s">
        <v>12</v>
      </c>
      <c r="C134">
        <v>422</v>
      </c>
      <c r="D134">
        <v>199</v>
      </c>
      <c r="E134" t="s">
        <v>9</v>
      </c>
      <c r="F134">
        <v>79779.100000000006</v>
      </c>
      <c r="G134">
        <v>43159</v>
      </c>
      <c r="H134">
        <v>43184</v>
      </c>
      <c r="I134" t="s">
        <v>20</v>
      </c>
      <c r="J134">
        <v>1259.6699999999998</v>
      </c>
      <c r="K134">
        <f t="shared" si="2"/>
        <v>189.05</v>
      </c>
    </row>
    <row r="135" spans="1:11" x14ac:dyDescent="0.25">
      <c r="A135">
        <v>134</v>
      </c>
      <c r="B135" t="s">
        <v>15</v>
      </c>
      <c r="C135">
        <v>582</v>
      </c>
      <c r="D135">
        <v>59</v>
      </c>
      <c r="E135" t="s">
        <v>16</v>
      </c>
      <c r="F135">
        <v>32621.1</v>
      </c>
      <c r="G135">
        <v>43231</v>
      </c>
      <c r="H135">
        <v>43253</v>
      </c>
      <c r="I135" t="s">
        <v>11</v>
      </c>
      <c r="J135">
        <v>515.06999999999994</v>
      </c>
      <c r="K135">
        <f t="shared" si="2"/>
        <v>56.05</v>
      </c>
    </row>
    <row r="136" spans="1:11" x14ac:dyDescent="0.25">
      <c r="A136">
        <v>135</v>
      </c>
      <c r="B136" t="s">
        <v>10</v>
      </c>
      <c r="C136">
        <v>389</v>
      </c>
      <c r="D136">
        <v>844</v>
      </c>
      <c r="E136" t="s">
        <v>9</v>
      </c>
      <c r="F136">
        <v>311900.2</v>
      </c>
      <c r="G136">
        <v>42461</v>
      </c>
      <c r="H136">
        <v>42483</v>
      </c>
      <c r="I136" t="s">
        <v>11</v>
      </c>
      <c r="J136">
        <v>4924.74</v>
      </c>
      <c r="K136">
        <f t="shared" si="2"/>
        <v>801.80000000000007</v>
      </c>
    </row>
    <row r="137" spans="1:11" x14ac:dyDescent="0.25">
      <c r="A137">
        <v>136</v>
      </c>
      <c r="B137" t="s">
        <v>12</v>
      </c>
      <c r="C137">
        <v>346</v>
      </c>
      <c r="D137">
        <v>891</v>
      </c>
      <c r="E137" t="s">
        <v>22</v>
      </c>
      <c r="F137">
        <v>292871.7</v>
      </c>
      <c r="G137">
        <v>42592</v>
      </c>
      <c r="H137">
        <v>42605</v>
      </c>
      <c r="I137" t="s">
        <v>23</v>
      </c>
      <c r="J137">
        <v>4624.29</v>
      </c>
      <c r="K137">
        <f t="shared" si="2"/>
        <v>846.45</v>
      </c>
    </row>
    <row r="138" spans="1:11" x14ac:dyDescent="0.25">
      <c r="A138">
        <v>137</v>
      </c>
      <c r="B138" t="s">
        <v>10</v>
      </c>
      <c r="C138">
        <v>521</v>
      </c>
      <c r="D138">
        <v>112</v>
      </c>
      <c r="E138" t="s">
        <v>16</v>
      </c>
      <c r="F138">
        <v>55434.400000000001</v>
      </c>
      <c r="G138">
        <v>43231</v>
      </c>
      <c r="H138">
        <v>43245</v>
      </c>
      <c r="I138" t="s">
        <v>17</v>
      </c>
      <c r="J138">
        <v>875.28</v>
      </c>
      <c r="K138">
        <f t="shared" si="2"/>
        <v>106.4</v>
      </c>
    </row>
    <row r="139" spans="1:11" x14ac:dyDescent="0.25">
      <c r="A139">
        <v>138</v>
      </c>
      <c r="B139" t="s">
        <v>12</v>
      </c>
      <c r="C139">
        <v>966</v>
      </c>
      <c r="D139">
        <v>879</v>
      </c>
      <c r="E139" t="s">
        <v>30</v>
      </c>
      <c r="F139">
        <v>806658.3</v>
      </c>
      <c r="G139">
        <v>42962</v>
      </c>
      <c r="H139">
        <v>42973</v>
      </c>
      <c r="I139" t="s">
        <v>11</v>
      </c>
      <c r="J139">
        <v>12736.71</v>
      </c>
      <c r="K139">
        <f t="shared" si="2"/>
        <v>835.05000000000007</v>
      </c>
    </row>
    <row r="140" spans="1:11" x14ac:dyDescent="0.25">
      <c r="A140">
        <v>139</v>
      </c>
      <c r="B140" t="s">
        <v>12</v>
      </c>
      <c r="C140">
        <v>762</v>
      </c>
      <c r="D140">
        <v>745</v>
      </c>
      <c r="E140" t="s">
        <v>13</v>
      </c>
      <c r="F140">
        <v>539305.5</v>
      </c>
      <c r="G140">
        <v>42371</v>
      </c>
      <c r="H140">
        <v>42401</v>
      </c>
      <c r="I140" t="s">
        <v>11</v>
      </c>
      <c r="J140">
        <v>8515.35</v>
      </c>
      <c r="K140">
        <f t="shared" si="2"/>
        <v>707.75</v>
      </c>
    </row>
    <row r="141" spans="1:11" x14ac:dyDescent="0.25">
      <c r="A141">
        <v>140</v>
      </c>
      <c r="B141" t="s">
        <v>12</v>
      </c>
      <c r="C141">
        <v>350</v>
      </c>
      <c r="D141">
        <v>875</v>
      </c>
      <c r="E141" t="s">
        <v>30</v>
      </c>
      <c r="F141">
        <v>290937.5</v>
      </c>
      <c r="G141">
        <v>42827</v>
      </c>
      <c r="H141">
        <v>42843</v>
      </c>
      <c r="I141" t="s">
        <v>17</v>
      </c>
      <c r="J141">
        <v>4593.75</v>
      </c>
      <c r="K141">
        <f t="shared" si="2"/>
        <v>831.25</v>
      </c>
    </row>
    <row r="142" spans="1:11" x14ac:dyDescent="0.25">
      <c r="A142">
        <v>141</v>
      </c>
      <c r="B142" t="s">
        <v>15</v>
      </c>
      <c r="C142">
        <v>309</v>
      </c>
      <c r="D142">
        <v>62</v>
      </c>
      <c r="E142" t="s">
        <v>16</v>
      </c>
      <c r="F142">
        <v>18200.099999999999</v>
      </c>
      <c r="G142">
        <v>43169</v>
      </c>
      <c r="H142">
        <v>43186</v>
      </c>
      <c r="I142" t="s">
        <v>17</v>
      </c>
      <c r="J142">
        <v>287.37</v>
      </c>
      <c r="K142">
        <f t="shared" si="2"/>
        <v>58.9</v>
      </c>
    </row>
    <row r="143" spans="1:11" x14ac:dyDescent="0.25">
      <c r="A143">
        <v>142</v>
      </c>
      <c r="B143" t="s">
        <v>10</v>
      </c>
      <c r="C143">
        <v>670</v>
      </c>
      <c r="D143">
        <v>296</v>
      </c>
      <c r="E143" t="s">
        <v>29</v>
      </c>
      <c r="F143">
        <v>188404</v>
      </c>
      <c r="G143">
        <v>42901</v>
      </c>
      <c r="H143">
        <v>42922</v>
      </c>
      <c r="I143" t="s">
        <v>18</v>
      </c>
      <c r="J143">
        <v>2974.7999999999997</v>
      </c>
      <c r="K143">
        <f t="shared" si="2"/>
        <v>281.2</v>
      </c>
    </row>
    <row r="144" spans="1:11" x14ac:dyDescent="0.25">
      <c r="A144">
        <v>143</v>
      </c>
      <c r="B144" t="s">
        <v>10</v>
      </c>
      <c r="C144">
        <v>906</v>
      </c>
      <c r="D144">
        <v>25</v>
      </c>
      <c r="E144" t="s">
        <v>26</v>
      </c>
      <c r="F144">
        <v>21517.5</v>
      </c>
      <c r="G144">
        <v>42713</v>
      </c>
      <c r="H144">
        <v>42744</v>
      </c>
      <c r="I144" t="s">
        <v>18</v>
      </c>
      <c r="J144">
        <v>339.75</v>
      </c>
      <c r="K144">
        <f t="shared" si="2"/>
        <v>23.75</v>
      </c>
    </row>
    <row r="145" spans="1:11" x14ac:dyDescent="0.25">
      <c r="A145">
        <v>144</v>
      </c>
      <c r="B145" t="s">
        <v>12</v>
      </c>
      <c r="C145">
        <v>809</v>
      </c>
      <c r="D145">
        <v>714</v>
      </c>
      <c r="E145" t="s">
        <v>13</v>
      </c>
      <c r="F145">
        <v>548744.69999999995</v>
      </c>
      <c r="G145">
        <v>42678</v>
      </c>
      <c r="H145">
        <v>42689</v>
      </c>
      <c r="I145" t="s">
        <v>11</v>
      </c>
      <c r="J145">
        <v>8664.39</v>
      </c>
      <c r="K145">
        <f t="shared" si="2"/>
        <v>678.3</v>
      </c>
    </row>
    <row r="146" spans="1:11" x14ac:dyDescent="0.25">
      <c r="A146">
        <v>145</v>
      </c>
      <c r="B146" t="s">
        <v>15</v>
      </c>
      <c r="C146">
        <v>374</v>
      </c>
      <c r="D146">
        <v>15</v>
      </c>
      <c r="E146" t="s">
        <v>24</v>
      </c>
      <c r="F146">
        <v>5329.5</v>
      </c>
      <c r="G146">
        <v>42646</v>
      </c>
      <c r="H146">
        <v>42670</v>
      </c>
      <c r="I146" t="s">
        <v>11</v>
      </c>
      <c r="J146">
        <v>84.149999999999991</v>
      </c>
      <c r="K146">
        <f t="shared" si="2"/>
        <v>14.25</v>
      </c>
    </row>
    <row r="147" spans="1:11" x14ac:dyDescent="0.25">
      <c r="A147">
        <v>146</v>
      </c>
      <c r="B147" t="s">
        <v>12</v>
      </c>
      <c r="C147">
        <v>808</v>
      </c>
      <c r="D147">
        <v>743</v>
      </c>
      <c r="E147" t="s">
        <v>13</v>
      </c>
      <c r="F147">
        <v>570326.80000000005</v>
      </c>
      <c r="G147">
        <v>42955</v>
      </c>
      <c r="H147">
        <v>42976</v>
      </c>
      <c r="I147" t="s">
        <v>28</v>
      </c>
      <c r="J147">
        <v>9005.16</v>
      </c>
      <c r="K147">
        <f t="shared" si="2"/>
        <v>705.85</v>
      </c>
    </row>
    <row r="148" spans="1:11" x14ac:dyDescent="0.25">
      <c r="A148">
        <v>147</v>
      </c>
      <c r="B148" t="s">
        <v>12</v>
      </c>
      <c r="C148">
        <v>226</v>
      </c>
      <c r="D148">
        <v>187</v>
      </c>
      <c r="E148" t="s">
        <v>9</v>
      </c>
      <c r="F148">
        <v>40148.9</v>
      </c>
      <c r="G148">
        <v>43221</v>
      </c>
      <c r="H148">
        <v>43247</v>
      </c>
      <c r="I148" t="s">
        <v>23</v>
      </c>
      <c r="J148">
        <v>633.92999999999995</v>
      </c>
      <c r="K148">
        <f t="shared" si="2"/>
        <v>177.65</v>
      </c>
    </row>
    <row r="149" spans="1:11" x14ac:dyDescent="0.25">
      <c r="A149">
        <v>148</v>
      </c>
      <c r="B149" t="s">
        <v>12</v>
      </c>
      <c r="C149">
        <v>991</v>
      </c>
      <c r="D149">
        <v>192</v>
      </c>
      <c r="E149" t="s">
        <v>9</v>
      </c>
      <c r="F149">
        <v>180758.39999999999</v>
      </c>
      <c r="G149">
        <v>42863</v>
      </c>
      <c r="H149">
        <v>42880</v>
      </c>
      <c r="I149" t="s">
        <v>17</v>
      </c>
      <c r="J149">
        <v>2854.08</v>
      </c>
      <c r="K149">
        <f t="shared" si="2"/>
        <v>182.4</v>
      </c>
    </row>
    <row r="150" spans="1:11" x14ac:dyDescent="0.25">
      <c r="A150">
        <v>149</v>
      </c>
      <c r="B150" t="s">
        <v>15</v>
      </c>
      <c r="C150">
        <v>126</v>
      </c>
      <c r="D150">
        <v>58</v>
      </c>
      <c r="E150" t="s">
        <v>24</v>
      </c>
      <c r="F150">
        <v>6942.6</v>
      </c>
      <c r="G150">
        <v>42809</v>
      </c>
      <c r="H150">
        <v>42831</v>
      </c>
      <c r="I150" t="s">
        <v>18</v>
      </c>
      <c r="J150">
        <v>109.61999999999999</v>
      </c>
      <c r="K150">
        <f t="shared" si="2"/>
        <v>55.1</v>
      </c>
    </row>
    <row r="151" spans="1:11" x14ac:dyDescent="0.25">
      <c r="A151">
        <v>150</v>
      </c>
      <c r="B151" t="s">
        <v>10</v>
      </c>
      <c r="C151">
        <v>522</v>
      </c>
      <c r="D151">
        <v>955</v>
      </c>
      <c r="E151" t="s">
        <v>9</v>
      </c>
      <c r="F151">
        <v>473584.5</v>
      </c>
      <c r="G151">
        <v>43040</v>
      </c>
      <c r="H151">
        <v>43057</v>
      </c>
      <c r="I151" t="s">
        <v>25</v>
      </c>
      <c r="J151">
        <v>7477.65</v>
      </c>
      <c r="K151">
        <f t="shared" si="2"/>
        <v>907.25</v>
      </c>
    </row>
    <row r="152" spans="1:11" x14ac:dyDescent="0.25">
      <c r="A152">
        <v>151</v>
      </c>
      <c r="B152" t="s">
        <v>12</v>
      </c>
      <c r="C152">
        <v>344</v>
      </c>
      <c r="D152">
        <v>122</v>
      </c>
      <c r="E152" t="s">
        <v>9</v>
      </c>
      <c r="F152">
        <v>39869.599999999999</v>
      </c>
      <c r="G152">
        <v>42616</v>
      </c>
      <c r="H152">
        <v>42636</v>
      </c>
      <c r="I152" t="s">
        <v>28</v>
      </c>
      <c r="J152">
        <v>629.52</v>
      </c>
      <c r="K152">
        <f t="shared" si="2"/>
        <v>115.89999999999999</v>
      </c>
    </row>
    <row r="153" spans="1:11" x14ac:dyDescent="0.25">
      <c r="A153">
        <v>152</v>
      </c>
      <c r="B153" t="s">
        <v>10</v>
      </c>
      <c r="C153">
        <v>282</v>
      </c>
      <c r="D153">
        <v>263</v>
      </c>
      <c r="E153" t="s">
        <v>16</v>
      </c>
      <c r="F153">
        <v>70457.7</v>
      </c>
      <c r="G153">
        <v>42939</v>
      </c>
      <c r="H153">
        <v>42971</v>
      </c>
      <c r="I153" t="s">
        <v>17</v>
      </c>
      <c r="J153">
        <v>1112.49</v>
      </c>
      <c r="K153">
        <f t="shared" si="2"/>
        <v>249.85</v>
      </c>
    </row>
    <row r="154" spans="1:11" x14ac:dyDescent="0.25">
      <c r="A154">
        <v>153</v>
      </c>
      <c r="B154" t="s">
        <v>12</v>
      </c>
      <c r="C154">
        <v>693</v>
      </c>
      <c r="D154">
        <v>726</v>
      </c>
      <c r="E154" t="s">
        <v>13</v>
      </c>
      <c r="F154">
        <v>477962.1</v>
      </c>
      <c r="G154">
        <v>42787</v>
      </c>
      <c r="H154">
        <v>42815</v>
      </c>
      <c r="I154" t="s">
        <v>11</v>
      </c>
      <c r="J154">
        <v>7546.7699999999995</v>
      </c>
      <c r="K154">
        <f t="shared" si="2"/>
        <v>689.69999999999993</v>
      </c>
    </row>
    <row r="155" spans="1:11" x14ac:dyDescent="0.25">
      <c r="A155">
        <v>154</v>
      </c>
      <c r="B155" t="s">
        <v>12</v>
      </c>
      <c r="C155">
        <v>726</v>
      </c>
      <c r="D155">
        <v>177</v>
      </c>
      <c r="E155" t="s">
        <v>9</v>
      </c>
      <c r="F155">
        <v>122076.9</v>
      </c>
      <c r="G155">
        <v>42539</v>
      </c>
      <c r="H155">
        <v>42565</v>
      </c>
      <c r="I155" t="s">
        <v>11</v>
      </c>
      <c r="J155">
        <v>1927.53</v>
      </c>
      <c r="K155">
        <f t="shared" si="2"/>
        <v>168.15</v>
      </c>
    </row>
    <row r="156" spans="1:11" x14ac:dyDescent="0.25">
      <c r="A156">
        <v>155</v>
      </c>
      <c r="B156" t="s">
        <v>10</v>
      </c>
      <c r="C156">
        <v>784</v>
      </c>
      <c r="D156">
        <v>219</v>
      </c>
      <c r="E156" t="s">
        <v>16</v>
      </c>
      <c r="F156">
        <v>163111.20000000001</v>
      </c>
      <c r="G156">
        <v>42601</v>
      </c>
      <c r="H156">
        <v>42612</v>
      </c>
      <c r="I156" t="s">
        <v>11</v>
      </c>
      <c r="J156">
        <v>2575.44</v>
      </c>
      <c r="K156">
        <f t="shared" si="2"/>
        <v>208.05</v>
      </c>
    </row>
    <row r="157" spans="1:11" x14ac:dyDescent="0.25">
      <c r="A157">
        <v>156</v>
      </c>
      <c r="B157" t="s">
        <v>10</v>
      </c>
      <c r="C157">
        <v>592</v>
      </c>
      <c r="D157">
        <v>25</v>
      </c>
      <c r="E157" t="s">
        <v>26</v>
      </c>
      <c r="F157">
        <v>14060</v>
      </c>
      <c r="G157">
        <v>43221</v>
      </c>
      <c r="H157">
        <v>43245</v>
      </c>
      <c r="I157" t="s">
        <v>25</v>
      </c>
      <c r="J157">
        <v>222</v>
      </c>
      <c r="K157">
        <f t="shared" si="2"/>
        <v>23.75</v>
      </c>
    </row>
    <row r="158" spans="1:11" x14ac:dyDescent="0.25">
      <c r="A158">
        <v>157</v>
      </c>
      <c r="B158" t="s">
        <v>12</v>
      </c>
      <c r="C158">
        <v>103</v>
      </c>
      <c r="D158">
        <v>71</v>
      </c>
      <c r="E158" t="s">
        <v>31</v>
      </c>
      <c r="F158">
        <v>6947.35</v>
      </c>
      <c r="G158">
        <v>42770</v>
      </c>
      <c r="H158">
        <v>42788</v>
      </c>
      <c r="I158" t="s">
        <v>18</v>
      </c>
      <c r="J158">
        <v>109.69499999999999</v>
      </c>
      <c r="K158">
        <f t="shared" si="2"/>
        <v>67.45</v>
      </c>
    </row>
    <row r="159" spans="1:11" x14ac:dyDescent="0.25">
      <c r="A159">
        <v>158</v>
      </c>
      <c r="B159" t="s">
        <v>12</v>
      </c>
      <c r="C159">
        <v>791</v>
      </c>
      <c r="D159">
        <v>190</v>
      </c>
      <c r="E159" t="s">
        <v>9</v>
      </c>
      <c r="F159">
        <v>142775.5</v>
      </c>
      <c r="G159">
        <v>42714</v>
      </c>
      <c r="H159">
        <v>42724</v>
      </c>
      <c r="I159" t="s">
        <v>11</v>
      </c>
      <c r="J159">
        <v>2254.35</v>
      </c>
      <c r="K159">
        <f t="shared" si="2"/>
        <v>180.5</v>
      </c>
    </row>
    <row r="160" spans="1:11" x14ac:dyDescent="0.25">
      <c r="A160">
        <v>159</v>
      </c>
      <c r="B160" t="s">
        <v>12</v>
      </c>
      <c r="C160">
        <v>187</v>
      </c>
      <c r="D160">
        <v>994</v>
      </c>
      <c r="E160" t="s">
        <v>22</v>
      </c>
      <c r="F160">
        <v>176584.1</v>
      </c>
      <c r="G160">
        <v>42570</v>
      </c>
      <c r="H160">
        <v>42592</v>
      </c>
      <c r="I160" t="s">
        <v>11</v>
      </c>
      <c r="J160">
        <v>2788.17</v>
      </c>
      <c r="K160">
        <f t="shared" si="2"/>
        <v>944.30000000000007</v>
      </c>
    </row>
    <row r="161" spans="1:11" x14ac:dyDescent="0.25">
      <c r="A161">
        <v>160</v>
      </c>
      <c r="B161" t="s">
        <v>12</v>
      </c>
      <c r="C161">
        <v>895</v>
      </c>
      <c r="D161">
        <v>218</v>
      </c>
      <c r="E161" t="s">
        <v>21</v>
      </c>
      <c r="F161">
        <v>185354.5</v>
      </c>
      <c r="G161">
        <v>43019</v>
      </c>
      <c r="H161">
        <v>43050</v>
      </c>
      <c r="I161" t="s">
        <v>20</v>
      </c>
      <c r="J161">
        <v>2926.65</v>
      </c>
      <c r="K161">
        <f t="shared" si="2"/>
        <v>207.1</v>
      </c>
    </row>
    <row r="162" spans="1:11" x14ac:dyDescent="0.25">
      <c r="A162">
        <v>161</v>
      </c>
      <c r="B162" t="s">
        <v>12</v>
      </c>
      <c r="C162">
        <v>770</v>
      </c>
      <c r="D162">
        <v>953</v>
      </c>
      <c r="E162" t="s">
        <v>30</v>
      </c>
      <c r="F162">
        <v>697119.5</v>
      </c>
      <c r="G162">
        <v>42588</v>
      </c>
      <c r="H162">
        <v>42611</v>
      </c>
      <c r="I162" t="s">
        <v>20</v>
      </c>
      <c r="J162">
        <v>11007.15</v>
      </c>
      <c r="K162">
        <f t="shared" si="2"/>
        <v>905.35</v>
      </c>
    </row>
    <row r="163" spans="1:11" x14ac:dyDescent="0.25">
      <c r="A163">
        <v>162</v>
      </c>
      <c r="B163" t="s">
        <v>12</v>
      </c>
      <c r="C163">
        <v>481</v>
      </c>
      <c r="D163">
        <v>208</v>
      </c>
      <c r="E163" t="s">
        <v>21</v>
      </c>
      <c r="F163">
        <v>95045.6</v>
      </c>
      <c r="G163">
        <v>42440</v>
      </c>
      <c r="H163">
        <v>42461</v>
      </c>
      <c r="I163" t="s">
        <v>25</v>
      </c>
      <c r="J163">
        <v>1500.72</v>
      </c>
      <c r="K163">
        <f t="shared" si="2"/>
        <v>197.60000000000002</v>
      </c>
    </row>
    <row r="164" spans="1:11" x14ac:dyDescent="0.25">
      <c r="A164">
        <v>163</v>
      </c>
      <c r="B164" t="s">
        <v>12</v>
      </c>
      <c r="C164">
        <v>799</v>
      </c>
      <c r="D164">
        <v>50</v>
      </c>
      <c r="E164" t="s">
        <v>9</v>
      </c>
      <c r="F164">
        <v>37952.5</v>
      </c>
      <c r="G164">
        <v>42994</v>
      </c>
      <c r="H164">
        <v>43007</v>
      </c>
      <c r="I164" t="s">
        <v>17</v>
      </c>
      <c r="J164">
        <v>599.25</v>
      </c>
      <c r="K164">
        <f t="shared" si="2"/>
        <v>47.5</v>
      </c>
    </row>
    <row r="165" spans="1:11" x14ac:dyDescent="0.25">
      <c r="A165">
        <v>164</v>
      </c>
      <c r="B165" t="s">
        <v>12</v>
      </c>
      <c r="C165">
        <v>879</v>
      </c>
      <c r="D165">
        <v>224</v>
      </c>
      <c r="E165" t="s">
        <v>21</v>
      </c>
      <c r="F165">
        <v>187051.2</v>
      </c>
      <c r="G165">
        <v>42685</v>
      </c>
      <c r="H165">
        <v>42713</v>
      </c>
      <c r="I165" t="s">
        <v>25</v>
      </c>
      <c r="J165">
        <v>2953.44</v>
      </c>
      <c r="K165">
        <f t="shared" si="2"/>
        <v>212.8</v>
      </c>
    </row>
    <row r="166" spans="1:11" x14ac:dyDescent="0.25">
      <c r="A166">
        <v>165</v>
      </c>
      <c r="B166" t="s">
        <v>12</v>
      </c>
      <c r="C166">
        <v>726</v>
      </c>
      <c r="D166">
        <v>990</v>
      </c>
      <c r="E166" t="s">
        <v>22</v>
      </c>
      <c r="F166">
        <v>682803</v>
      </c>
      <c r="G166">
        <v>42921</v>
      </c>
      <c r="H166">
        <v>42931</v>
      </c>
      <c r="I166" t="s">
        <v>11</v>
      </c>
      <c r="J166">
        <v>10781.1</v>
      </c>
      <c r="K166">
        <f t="shared" si="2"/>
        <v>940.5</v>
      </c>
    </row>
    <row r="167" spans="1:11" x14ac:dyDescent="0.25">
      <c r="A167">
        <v>166</v>
      </c>
      <c r="B167" t="s">
        <v>10</v>
      </c>
      <c r="C167">
        <v>538</v>
      </c>
      <c r="D167">
        <v>23</v>
      </c>
      <c r="E167" t="s">
        <v>26</v>
      </c>
      <c r="F167">
        <v>11755.3</v>
      </c>
      <c r="G167">
        <v>43173</v>
      </c>
      <c r="H167">
        <v>43186</v>
      </c>
      <c r="I167" t="s">
        <v>17</v>
      </c>
      <c r="J167">
        <v>185.60999999999999</v>
      </c>
      <c r="K167">
        <f t="shared" si="2"/>
        <v>21.849999999999998</v>
      </c>
    </row>
    <row r="168" spans="1:11" x14ac:dyDescent="0.25">
      <c r="A168">
        <v>167</v>
      </c>
      <c r="B168" t="s">
        <v>12</v>
      </c>
      <c r="C168">
        <v>768</v>
      </c>
      <c r="D168">
        <v>980</v>
      </c>
      <c r="E168" t="s">
        <v>30</v>
      </c>
      <c r="F168">
        <v>715008</v>
      </c>
      <c r="G168">
        <v>42552</v>
      </c>
      <c r="H168">
        <v>42574</v>
      </c>
      <c r="I168" t="s">
        <v>17</v>
      </c>
      <c r="J168">
        <v>11289.6</v>
      </c>
      <c r="K168">
        <f t="shared" si="2"/>
        <v>931</v>
      </c>
    </row>
    <row r="169" spans="1:11" x14ac:dyDescent="0.25">
      <c r="A169">
        <v>168</v>
      </c>
      <c r="B169" t="s">
        <v>10</v>
      </c>
      <c r="C169">
        <v>710</v>
      </c>
      <c r="D169">
        <v>53</v>
      </c>
      <c r="E169" t="s">
        <v>21</v>
      </c>
      <c r="F169">
        <v>35748.5</v>
      </c>
      <c r="G169">
        <v>43237</v>
      </c>
      <c r="H169">
        <v>43269</v>
      </c>
      <c r="I169" t="s">
        <v>14</v>
      </c>
      <c r="J169">
        <v>564.44999999999993</v>
      </c>
      <c r="K169">
        <f t="shared" si="2"/>
        <v>50.35</v>
      </c>
    </row>
    <row r="170" spans="1:11" x14ac:dyDescent="0.25">
      <c r="A170">
        <v>169</v>
      </c>
      <c r="B170" t="s">
        <v>10</v>
      </c>
      <c r="C170">
        <v>766</v>
      </c>
      <c r="D170">
        <v>45</v>
      </c>
      <c r="E170" t="s">
        <v>21</v>
      </c>
      <c r="F170">
        <v>32746.5</v>
      </c>
      <c r="G170">
        <v>43108</v>
      </c>
      <c r="H170">
        <v>43122</v>
      </c>
      <c r="I170" t="s">
        <v>32</v>
      </c>
      <c r="J170">
        <v>517.04999999999995</v>
      </c>
      <c r="K170">
        <f t="shared" si="2"/>
        <v>42.75</v>
      </c>
    </row>
    <row r="171" spans="1:11" x14ac:dyDescent="0.25">
      <c r="A171">
        <v>170</v>
      </c>
      <c r="B171" t="s">
        <v>10</v>
      </c>
      <c r="C171">
        <v>557</v>
      </c>
      <c r="D171">
        <v>313</v>
      </c>
      <c r="E171" t="s">
        <v>29</v>
      </c>
      <c r="F171">
        <v>165623.95000000001</v>
      </c>
      <c r="G171">
        <v>42410</v>
      </c>
      <c r="H171">
        <v>42420</v>
      </c>
      <c r="I171" t="s">
        <v>11</v>
      </c>
      <c r="J171">
        <v>2615.1149999999998</v>
      </c>
      <c r="K171">
        <f t="shared" si="2"/>
        <v>297.35000000000002</v>
      </c>
    </row>
    <row r="172" spans="1:11" x14ac:dyDescent="0.25">
      <c r="A172">
        <v>171</v>
      </c>
      <c r="B172" t="s">
        <v>15</v>
      </c>
      <c r="C172">
        <v>521</v>
      </c>
      <c r="D172">
        <v>54</v>
      </c>
      <c r="E172" t="s">
        <v>24</v>
      </c>
      <c r="F172">
        <v>26727.3</v>
      </c>
      <c r="G172">
        <v>43015</v>
      </c>
      <c r="H172">
        <v>43046</v>
      </c>
      <c r="I172" t="s">
        <v>17</v>
      </c>
      <c r="J172">
        <v>422.01</v>
      </c>
      <c r="K172">
        <f t="shared" si="2"/>
        <v>51.3</v>
      </c>
    </row>
    <row r="173" spans="1:11" x14ac:dyDescent="0.25">
      <c r="A173">
        <v>172</v>
      </c>
      <c r="B173" t="s">
        <v>12</v>
      </c>
      <c r="C173">
        <v>564</v>
      </c>
      <c r="D173">
        <v>186</v>
      </c>
      <c r="E173" t="s">
        <v>21</v>
      </c>
      <c r="F173">
        <v>99658.8</v>
      </c>
      <c r="G173">
        <v>42827</v>
      </c>
      <c r="H173">
        <v>42847</v>
      </c>
      <c r="I173" t="s">
        <v>14</v>
      </c>
      <c r="J173">
        <v>1573.56</v>
      </c>
      <c r="K173">
        <f t="shared" si="2"/>
        <v>176.70000000000002</v>
      </c>
    </row>
    <row r="174" spans="1:11" x14ac:dyDescent="0.25">
      <c r="A174">
        <v>173</v>
      </c>
      <c r="B174" t="s">
        <v>12</v>
      </c>
      <c r="C174">
        <v>388</v>
      </c>
      <c r="D174">
        <v>850</v>
      </c>
      <c r="E174" t="s">
        <v>22</v>
      </c>
      <c r="F174">
        <v>313310</v>
      </c>
      <c r="G174">
        <v>43051</v>
      </c>
      <c r="H174">
        <v>43082</v>
      </c>
      <c r="I174" t="s">
        <v>18</v>
      </c>
      <c r="J174">
        <v>4947</v>
      </c>
      <c r="K174">
        <f t="shared" si="2"/>
        <v>807.5</v>
      </c>
    </row>
    <row r="175" spans="1:11" x14ac:dyDescent="0.25">
      <c r="A175">
        <v>174</v>
      </c>
      <c r="B175" t="s">
        <v>10</v>
      </c>
      <c r="C175">
        <v>911</v>
      </c>
      <c r="D175">
        <v>149</v>
      </c>
      <c r="E175" t="s">
        <v>86</v>
      </c>
      <c r="F175">
        <v>128952.05</v>
      </c>
      <c r="G175">
        <v>43023</v>
      </c>
      <c r="H175">
        <v>43048</v>
      </c>
      <c r="I175" t="s">
        <v>32</v>
      </c>
      <c r="J175">
        <v>2036.085</v>
      </c>
      <c r="K175">
        <f t="shared" si="2"/>
        <v>141.55000000000001</v>
      </c>
    </row>
    <row r="176" spans="1:11" x14ac:dyDescent="0.25">
      <c r="A176">
        <v>175</v>
      </c>
      <c r="B176" t="s">
        <v>12</v>
      </c>
      <c r="C176">
        <v>407</v>
      </c>
      <c r="D176">
        <v>1071</v>
      </c>
      <c r="E176" t="s">
        <v>30</v>
      </c>
      <c r="F176">
        <v>414102.15</v>
      </c>
      <c r="G176">
        <v>42683</v>
      </c>
      <c r="H176">
        <v>42716</v>
      </c>
      <c r="I176" t="s">
        <v>11</v>
      </c>
      <c r="J176">
        <v>6538.4549999999999</v>
      </c>
      <c r="K176">
        <f t="shared" si="2"/>
        <v>1017.45</v>
      </c>
    </row>
    <row r="177" spans="1:11" x14ac:dyDescent="0.25">
      <c r="A177">
        <v>176</v>
      </c>
      <c r="B177" t="s">
        <v>12</v>
      </c>
      <c r="C177">
        <v>709</v>
      </c>
      <c r="D177">
        <v>65</v>
      </c>
      <c r="E177" t="s">
        <v>31</v>
      </c>
      <c r="F177">
        <v>43780.75</v>
      </c>
      <c r="G177">
        <v>42660</v>
      </c>
      <c r="H177">
        <v>42670</v>
      </c>
      <c r="I177" t="s">
        <v>28</v>
      </c>
      <c r="J177">
        <v>691.27499999999998</v>
      </c>
      <c r="K177">
        <f t="shared" si="2"/>
        <v>61.75</v>
      </c>
    </row>
    <row r="178" spans="1:11" x14ac:dyDescent="0.25">
      <c r="A178">
        <v>177</v>
      </c>
      <c r="B178" t="s">
        <v>12</v>
      </c>
      <c r="C178">
        <v>197</v>
      </c>
      <c r="D178">
        <v>730</v>
      </c>
      <c r="E178" t="s">
        <v>13</v>
      </c>
      <c r="F178">
        <v>136619.5</v>
      </c>
      <c r="G178">
        <v>43136</v>
      </c>
      <c r="H178">
        <v>43171</v>
      </c>
      <c r="I178" t="s">
        <v>25</v>
      </c>
      <c r="J178">
        <v>2157.15</v>
      </c>
      <c r="K178">
        <f t="shared" si="2"/>
        <v>693.5</v>
      </c>
    </row>
    <row r="179" spans="1:11" x14ac:dyDescent="0.25">
      <c r="A179">
        <v>178</v>
      </c>
      <c r="B179" t="s">
        <v>12</v>
      </c>
      <c r="C179">
        <v>329</v>
      </c>
      <c r="D179">
        <v>44</v>
      </c>
      <c r="E179" t="s">
        <v>9</v>
      </c>
      <c r="F179">
        <v>13752.2</v>
      </c>
      <c r="G179">
        <v>42801</v>
      </c>
      <c r="H179">
        <v>42813</v>
      </c>
      <c r="I179" t="s">
        <v>11</v>
      </c>
      <c r="J179">
        <v>217.14</v>
      </c>
      <c r="K179">
        <f t="shared" si="2"/>
        <v>41.800000000000004</v>
      </c>
    </row>
    <row r="180" spans="1:11" x14ac:dyDescent="0.25">
      <c r="A180">
        <v>179</v>
      </c>
      <c r="B180" t="s">
        <v>12</v>
      </c>
      <c r="C180">
        <v>318</v>
      </c>
      <c r="D180">
        <v>997</v>
      </c>
      <c r="E180" t="s">
        <v>22</v>
      </c>
      <c r="F180">
        <v>301193.7</v>
      </c>
      <c r="G180">
        <v>42767</v>
      </c>
      <c r="H180">
        <v>42790</v>
      </c>
      <c r="I180" t="s">
        <v>32</v>
      </c>
      <c r="J180">
        <v>4755.6899999999996</v>
      </c>
      <c r="K180">
        <f t="shared" si="2"/>
        <v>947.15000000000009</v>
      </c>
    </row>
    <row r="181" spans="1:11" x14ac:dyDescent="0.25">
      <c r="A181">
        <v>180</v>
      </c>
      <c r="B181" t="s">
        <v>15</v>
      </c>
      <c r="C181">
        <v>668</v>
      </c>
      <c r="D181">
        <v>56</v>
      </c>
      <c r="E181" t="s">
        <v>16</v>
      </c>
      <c r="F181">
        <v>35537.599999999999</v>
      </c>
      <c r="G181">
        <v>43258</v>
      </c>
      <c r="H181">
        <v>43285</v>
      </c>
      <c r="I181" t="s">
        <v>11</v>
      </c>
      <c r="J181">
        <v>561.12</v>
      </c>
      <c r="K181">
        <f t="shared" si="2"/>
        <v>53.199999999999996</v>
      </c>
    </row>
    <row r="182" spans="1:11" x14ac:dyDescent="0.25">
      <c r="A182">
        <v>181</v>
      </c>
      <c r="B182" t="s">
        <v>12</v>
      </c>
      <c r="C182">
        <v>287</v>
      </c>
      <c r="D182">
        <v>847</v>
      </c>
      <c r="E182" t="s">
        <v>22</v>
      </c>
      <c r="F182">
        <v>230934.55</v>
      </c>
      <c r="G182">
        <v>43067</v>
      </c>
      <c r="H182">
        <v>43098</v>
      </c>
      <c r="I182" t="s">
        <v>18</v>
      </c>
      <c r="J182">
        <v>3646.335</v>
      </c>
      <c r="K182">
        <f t="shared" si="2"/>
        <v>804.65</v>
      </c>
    </row>
    <row r="183" spans="1:11" x14ac:dyDescent="0.25">
      <c r="A183">
        <v>182</v>
      </c>
      <c r="B183" t="s">
        <v>12</v>
      </c>
      <c r="C183">
        <v>706</v>
      </c>
      <c r="D183">
        <v>193</v>
      </c>
      <c r="E183" t="s">
        <v>9</v>
      </c>
      <c r="F183">
        <v>129445.1</v>
      </c>
      <c r="G183">
        <v>42446</v>
      </c>
      <c r="H183">
        <v>42469</v>
      </c>
      <c r="I183" t="s">
        <v>25</v>
      </c>
      <c r="J183">
        <v>2043.87</v>
      </c>
      <c r="K183">
        <f t="shared" si="2"/>
        <v>183.35</v>
      </c>
    </row>
    <row r="184" spans="1:11" x14ac:dyDescent="0.25">
      <c r="A184">
        <v>183</v>
      </c>
      <c r="B184" t="s">
        <v>15</v>
      </c>
      <c r="C184">
        <v>367</v>
      </c>
      <c r="D184">
        <v>52</v>
      </c>
      <c r="E184" t="s">
        <v>24</v>
      </c>
      <c r="F184">
        <v>18129.8</v>
      </c>
      <c r="G184">
        <v>42816</v>
      </c>
      <c r="H184">
        <v>42830</v>
      </c>
      <c r="I184" t="s">
        <v>11</v>
      </c>
      <c r="J184">
        <v>286.26</v>
      </c>
      <c r="K184">
        <f t="shared" si="2"/>
        <v>49.4</v>
      </c>
    </row>
    <row r="185" spans="1:11" x14ac:dyDescent="0.25">
      <c r="A185">
        <v>184</v>
      </c>
      <c r="B185" t="s">
        <v>12</v>
      </c>
      <c r="C185">
        <v>124</v>
      </c>
      <c r="D185">
        <v>65</v>
      </c>
      <c r="E185" t="s">
        <v>31</v>
      </c>
      <c r="F185">
        <v>7657</v>
      </c>
      <c r="G185">
        <v>42998</v>
      </c>
      <c r="H185">
        <v>43017</v>
      </c>
      <c r="I185" t="s">
        <v>17</v>
      </c>
      <c r="J185">
        <v>120.89999999999999</v>
      </c>
      <c r="K185">
        <f t="shared" si="2"/>
        <v>61.75</v>
      </c>
    </row>
    <row r="186" spans="1:11" x14ac:dyDescent="0.25">
      <c r="A186">
        <v>185</v>
      </c>
      <c r="B186" t="s">
        <v>10</v>
      </c>
      <c r="C186">
        <v>711</v>
      </c>
      <c r="D186">
        <v>278</v>
      </c>
      <c r="E186" t="s">
        <v>16</v>
      </c>
      <c r="F186">
        <v>187775.1</v>
      </c>
      <c r="G186">
        <v>42452</v>
      </c>
      <c r="H186">
        <v>42480</v>
      </c>
      <c r="I186" t="s">
        <v>14</v>
      </c>
      <c r="J186">
        <v>2964.87</v>
      </c>
      <c r="K186">
        <f t="shared" si="2"/>
        <v>264.10000000000002</v>
      </c>
    </row>
    <row r="187" spans="1:11" x14ac:dyDescent="0.25">
      <c r="A187">
        <v>186</v>
      </c>
      <c r="B187" t="s">
        <v>10</v>
      </c>
      <c r="C187">
        <v>664</v>
      </c>
      <c r="D187">
        <v>1650</v>
      </c>
      <c r="E187" t="s">
        <v>9</v>
      </c>
      <c r="F187">
        <v>1040820</v>
      </c>
      <c r="G187">
        <v>42512</v>
      </c>
      <c r="H187">
        <v>42528</v>
      </c>
      <c r="I187" t="s">
        <v>11</v>
      </c>
      <c r="J187">
        <v>16434</v>
      </c>
      <c r="K187">
        <f t="shared" si="2"/>
        <v>1567.5</v>
      </c>
    </row>
    <row r="188" spans="1:11" x14ac:dyDescent="0.25">
      <c r="A188">
        <v>187</v>
      </c>
      <c r="B188" t="s">
        <v>12</v>
      </c>
      <c r="C188">
        <v>752</v>
      </c>
      <c r="D188">
        <v>215</v>
      </c>
      <c r="E188" t="s">
        <v>9</v>
      </c>
      <c r="F188">
        <v>153596</v>
      </c>
      <c r="G188">
        <v>42916</v>
      </c>
      <c r="H188">
        <v>42927</v>
      </c>
      <c r="I188" t="s">
        <v>25</v>
      </c>
      <c r="J188">
        <v>2425.1999999999998</v>
      </c>
      <c r="K188">
        <f t="shared" si="2"/>
        <v>204.25</v>
      </c>
    </row>
    <row r="189" spans="1:11" x14ac:dyDescent="0.25">
      <c r="A189">
        <v>188</v>
      </c>
      <c r="B189" t="s">
        <v>10</v>
      </c>
      <c r="C189">
        <v>684</v>
      </c>
      <c r="D189">
        <v>975</v>
      </c>
      <c r="E189" t="s">
        <v>9</v>
      </c>
      <c r="F189">
        <v>633555</v>
      </c>
      <c r="G189">
        <v>42746</v>
      </c>
      <c r="H189">
        <v>42766</v>
      </c>
      <c r="I189" t="s">
        <v>18</v>
      </c>
      <c r="J189">
        <v>10003.5</v>
      </c>
      <c r="K189">
        <f t="shared" si="2"/>
        <v>926.25</v>
      </c>
    </row>
    <row r="190" spans="1:11" x14ac:dyDescent="0.25">
      <c r="A190">
        <v>189</v>
      </c>
      <c r="B190" t="s">
        <v>12</v>
      </c>
      <c r="C190">
        <v>762</v>
      </c>
      <c r="D190">
        <v>961</v>
      </c>
      <c r="E190" t="s">
        <v>19</v>
      </c>
      <c r="F190">
        <v>695667.9</v>
      </c>
      <c r="G190">
        <v>43281</v>
      </c>
      <c r="H190">
        <v>43294</v>
      </c>
      <c r="I190" t="s">
        <v>17</v>
      </c>
      <c r="J190">
        <v>10984.23</v>
      </c>
      <c r="K190">
        <f t="shared" si="2"/>
        <v>912.95</v>
      </c>
    </row>
    <row r="191" spans="1:11" x14ac:dyDescent="0.25">
      <c r="A191">
        <v>190</v>
      </c>
      <c r="B191" t="s">
        <v>12</v>
      </c>
      <c r="C191">
        <v>107</v>
      </c>
      <c r="D191">
        <v>641</v>
      </c>
      <c r="E191" t="s">
        <v>13</v>
      </c>
      <c r="F191">
        <v>65157.65</v>
      </c>
      <c r="G191">
        <v>43092</v>
      </c>
      <c r="H191">
        <v>43110</v>
      </c>
      <c r="I191" t="s">
        <v>17</v>
      </c>
      <c r="J191">
        <v>1028.8050000000001</v>
      </c>
      <c r="K191">
        <f t="shared" si="2"/>
        <v>608.95000000000005</v>
      </c>
    </row>
    <row r="192" spans="1:11" x14ac:dyDescent="0.25">
      <c r="A192">
        <v>191</v>
      </c>
      <c r="B192" t="s">
        <v>12</v>
      </c>
      <c r="C192">
        <v>302</v>
      </c>
      <c r="D192">
        <v>814</v>
      </c>
      <c r="E192" t="s">
        <v>19</v>
      </c>
      <c r="F192">
        <v>233536.6</v>
      </c>
      <c r="G192">
        <v>42870</v>
      </c>
      <c r="H192">
        <v>42897</v>
      </c>
      <c r="I192" t="s">
        <v>11</v>
      </c>
      <c r="J192">
        <v>3687.42</v>
      </c>
      <c r="K192">
        <f t="shared" si="2"/>
        <v>773.30000000000007</v>
      </c>
    </row>
    <row r="193" spans="1:11" x14ac:dyDescent="0.25">
      <c r="A193">
        <v>192</v>
      </c>
      <c r="B193" t="s">
        <v>12</v>
      </c>
      <c r="C193">
        <v>451</v>
      </c>
      <c r="D193">
        <v>937</v>
      </c>
      <c r="E193" t="s">
        <v>22</v>
      </c>
      <c r="F193">
        <v>401457.65</v>
      </c>
      <c r="G193">
        <v>42493</v>
      </c>
      <c r="H193">
        <v>42526</v>
      </c>
      <c r="I193" t="s">
        <v>17</v>
      </c>
      <c r="J193">
        <v>6338.8049999999994</v>
      </c>
      <c r="K193">
        <f t="shared" si="2"/>
        <v>890.15000000000009</v>
      </c>
    </row>
    <row r="194" spans="1:11" x14ac:dyDescent="0.25">
      <c r="A194">
        <v>193</v>
      </c>
      <c r="B194" t="s">
        <v>12</v>
      </c>
      <c r="C194">
        <v>792</v>
      </c>
      <c r="D194">
        <v>198</v>
      </c>
      <c r="E194" t="s">
        <v>9</v>
      </c>
      <c r="F194">
        <v>148975.20000000001</v>
      </c>
      <c r="G194">
        <v>43071</v>
      </c>
      <c r="H194">
        <v>43100</v>
      </c>
      <c r="I194" t="s">
        <v>25</v>
      </c>
      <c r="J194">
        <v>2352.2399999999998</v>
      </c>
      <c r="K194">
        <f t="shared" si="2"/>
        <v>188.10000000000002</v>
      </c>
    </row>
    <row r="195" spans="1:11" x14ac:dyDescent="0.25">
      <c r="A195">
        <v>194</v>
      </c>
      <c r="B195" t="s">
        <v>12</v>
      </c>
      <c r="C195">
        <v>652</v>
      </c>
      <c r="D195">
        <v>884</v>
      </c>
      <c r="E195" t="s">
        <v>30</v>
      </c>
      <c r="F195">
        <v>547549.6</v>
      </c>
      <c r="G195">
        <v>43055</v>
      </c>
      <c r="H195">
        <v>43066</v>
      </c>
      <c r="I195" t="s">
        <v>17</v>
      </c>
      <c r="J195">
        <v>8645.52</v>
      </c>
      <c r="K195">
        <f t="shared" ref="K195:K258" si="3">F195/C195</f>
        <v>839.8</v>
      </c>
    </row>
    <row r="196" spans="1:11" x14ac:dyDescent="0.25">
      <c r="A196">
        <v>195</v>
      </c>
      <c r="B196" t="s">
        <v>10</v>
      </c>
      <c r="C196">
        <v>607</v>
      </c>
      <c r="D196">
        <v>982</v>
      </c>
      <c r="E196" t="s">
        <v>9</v>
      </c>
      <c r="F196">
        <v>566270.30000000005</v>
      </c>
      <c r="G196">
        <v>43192</v>
      </c>
      <c r="H196">
        <v>43226</v>
      </c>
      <c r="I196" t="s">
        <v>32</v>
      </c>
      <c r="J196">
        <v>8941.1099999999988</v>
      </c>
      <c r="K196">
        <f t="shared" si="3"/>
        <v>932.90000000000009</v>
      </c>
    </row>
    <row r="197" spans="1:11" x14ac:dyDescent="0.25">
      <c r="A197">
        <v>196</v>
      </c>
      <c r="B197" t="s">
        <v>15</v>
      </c>
      <c r="C197">
        <v>938</v>
      </c>
      <c r="D197">
        <v>15</v>
      </c>
      <c r="E197" t="s">
        <v>24</v>
      </c>
      <c r="F197">
        <v>13366.5</v>
      </c>
      <c r="G197">
        <v>42940</v>
      </c>
      <c r="H197">
        <v>42969</v>
      </c>
      <c r="I197" t="s">
        <v>11</v>
      </c>
      <c r="J197">
        <v>211.04999999999998</v>
      </c>
      <c r="K197">
        <f t="shared" si="3"/>
        <v>14.25</v>
      </c>
    </row>
    <row r="198" spans="1:11" x14ac:dyDescent="0.25">
      <c r="A198">
        <v>197</v>
      </c>
      <c r="B198" t="s">
        <v>15</v>
      </c>
      <c r="C198">
        <v>627</v>
      </c>
      <c r="D198">
        <v>51</v>
      </c>
      <c r="E198" t="s">
        <v>16</v>
      </c>
      <c r="F198">
        <v>30378.15</v>
      </c>
      <c r="G198">
        <v>42483</v>
      </c>
      <c r="H198">
        <v>42515</v>
      </c>
      <c r="I198" t="s">
        <v>32</v>
      </c>
      <c r="J198">
        <v>479.65499999999997</v>
      </c>
      <c r="K198">
        <f t="shared" si="3"/>
        <v>48.45</v>
      </c>
    </row>
    <row r="199" spans="1:11" x14ac:dyDescent="0.25">
      <c r="A199">
        <v>198</v>
      </c>
      <c r="B199" t="s">
        <v>10</v>
      </c>
      <c r="C199">
        <v>863</v>
      </c>
      <c r="D199">
        <v>90</v>
      </c>
      <c r="E199" t="s">
        <v>27</v>
      </c>
      <c r="F199">
        <v>73786.5</v>
      </c>
      <c r="G199">
        <v>42522</v>
      </c>
      <c r="H199">
        <v>42548</v>
      </c>
      <c r="I199" t="s">
        <v>18</v>
      </c>
      <c r="J199">
        <v>1165.05</v>
      </c>
      <c r="K199">
        <f t="shared" si="3"/>
        <v>85.5</v>
      </c>
    </row>
    <row r="200" spans="1:11" x14ac:dyDescent="0.25">
      <c r="A200">
        <v>199</v>
      </c>
      <c r="B200" t="s">
        <v>12</v>
      </c>
      <c r="C200">
        <v>284</v>
      </c>
      <c r="D200">
        <v>1269</v>
      </c>
      <c r="E200" t="s">
        <v>21</v>
      </c>
      <c r="F200">
        <v>342376.2</v>
      </c>
      <c r="G200">
        <v>42882</v>
      </c>
      <c r="H200">
        <v>42914</v>
      </c>
      <c r="I200" t="s">
        <v>32</v>
      </c>
      <c r="J200">
        <v>5405.94</v>
      </c>
      <c r="K200">
        <f t="shared" si="3"/>
        <v>1205.55</v>
      </c>
    </row>
    <row r="201" spans="1:11" x14ac:dyDescent="0.25">
      <c r="A201">
        <v>200</v>
      </c>
      <c r="B201" t="s">
        <v>10</v>
      </c>
      <c r="C201">
        <v>893</v>
      </c>
      <c r="D201">
        <v>123</v>
      </c>
      <c r="E201" t="s">
        <v>86</v>
      </c>
      <c r="F201">
        <v>104347.05</v>
      </c>
      <c r="G201">
        <v>42686</v>
      </c>
      <c r="H201">
        <v>42712</v>
      </c>
      <c r="I201" t="s">
        <v>11</v>
      </c>
      <c r="J201">
        <v>1647.585</v>
      </c>
      <c r="K201">
        <f t="shared" si="3"/>
        <v>116.85000000000001</v>
      </c>
    </row>
    <row r="202" spans="1:11" x14ac:dyDescent="0.25">
      <c r="A202">
        <v>201</v>
      </c>
      <c r="B202" t="s">
        <v>10</v>
      </c>
      <c r="C202">
        <v>500</v>
      </c>
      <c r="D202">
        <v>997</v>
      </c>
      <c r="E202" t="s">
        <v>9</v>
      </c>
      <c r="F202">
        <v>473575</v>
      </c>
      <c r="G202">
        <v>43165</v>
      </c>
      <c r="H202">
        <v>43189</v>
      </c>
      <c r="I202" t="s">
        <v>25</v>
      </c>
      <c r="J202">
        <v>7477.5</v>
      </c>
      <c r="K202">
        <f t="shared" si="3"/>
        <v>947.15</v>
      </c>
    </row>
    <row r="203" spans="1:11" x14ac:dyDescent="0.25">
      <c r="A203">
        <v>202</v>
      </c>
      <c r="B203" t="s">
        <v>12</v>
      </c>
      <c r="C203">
        <v>84</v>
      </c>
      <c r="D203">
        <v>960</v>
      </c>
      <c r="E203" t="s">
        <v>22</v>
      </c>
      <c r="F203">
        <v>76608</v>
      </c>
      <c r="G203">
        <v>43171</v>
      </c>
      <c r="H203">
        <v>43192</v>
      </c>
      <c r="I203" t="s">
        <v>11</v>
      </c>
      <c r="J203">
        <v>1209.5999999999999</v>
      </c>
      <c r="K203">
        <f t="shared" si="3"/>
        <v>912</v>
      </c>
    </row>
    <row r="204" spans="1:11" x14ac:dyDescent="0.25">
      <c r="A204">
        <v>203</v>
      </c>
      <c r="B204" t="s">
        <v>12</v>
      </c>
      <c r="C204">
        <v>610</v>
      </c>
      <c r="D204">
        <v>215</v>
      </c>
      <c r="E204" t="s">
        <v>9</v>
      </c>
      <c r="F204">
        <v>124592.5</v>
      </c>
      <c r="G204">
        <v>42719</v>
      </c>
      <c r="H204">
        <v>42746</v>
      </c>
      <c r="I204" t="s">
        <v>17</v>
      </c>
      <c r="J204">
        <v>1967.25</v>
      </c>
      <c r="K204">
        <f t="shared" si="3"/>
        <v>204.25</v>
      </c>
    </row>
    <row r="205" spans="1:11" x14ac:dyDescent="0.25">
      <c r="A205">
        <v>204</v>
      </c>
      <c r="B205" t="s">
        <v>12</v>
      </c>
      <c r="C205">
        <v>512</v>
      </c>
      <c r="D205">
        <v>641</v>
      </c>
      <c r="E205" t="s">
        <v>13</v>
      </c>
      <c r="F205">
        <v>311782.40000000002</v>
      </c>
      <c r="G205">
        <v>42885</v>
      </c>
      <c r="H205">
        <v>42900</v>
      </c>
      <c r="I205" t="s">
        <v>18</v>
      </c>
      <c r="J205">
        <v>4922.88</v>
      </c>
      <c r="K205">
        <f t="shared" si="3"/>
        <v>608.95000000000005</v>
      </c>
    </row>
    <row r="206" spans="1:11" x14ac:dyDescent="0.25">
      <c r="A206">
        <v>205</v>
      </c>
      <c r="B206" t="s">
        <v>12</v>
      </c>
      <c r="C206">
        <v>281</v>
      </c>
      <c r="D206">
        <v>940</v>
      </c>
      <c r="E206" t="s">
        <v>19</v>
      </c>
      <c r="F206">
        <v>250933</v>
      </c>
      <c r="G206">
        <v>43124</v>
      </c>
      <c r="H206">
        <v>43143</v>
      </c>
      <c r="I206" t="s">
        <v>32</v>
      </c>
      <c r="J206">
        <v>3962.1</v>
      </c>
      <c r="K206">
        <f t="shared" si="3"/>
        <v>893</v>
      </c>
    </row>
    <row r="207" spans="1:11" x14ac:dyDescent="0.25">
      <c r="A207">
        <v>206</v>
      </c>
      <c r="B207" t="s">
        <v>12</v>
      </c>
      <c r="C207">
        <v>586</v>
      </c>
      <c r="D207">
        <v>54</v>
      </c>
      <c r="E207" t="s">
        <v>9</v>
      </c>
      <c r="F207">
        <v>30061.8</v>
      </c>
      <c r="G207">
        <v>42603</v>
      </c>
      <c r="H207">
        <v>42632</v>
      </c>
      <c r="I207" t="s">
        <v>11</v>
      </c>
      <c r="J207">
        <v>474.65999999999997</v>
      </c>
      <c r="K207">
        <f t="shared" si="3"/>
        <v>51.3</v>
      </c>
    </row>
    <row r="208" spans="1:11" x14ac:dyDescent="0.25">
      <c r="A208">
        <v>207</v>
      </c>
      <c r="B208" t="s">
        <v>12</v>
      </c>
      <c r="C208">
        <v>820</v>
      </c>
      <c r="D208">
        <v>193</v>
      </c>
      <c r="E208" t="s">
        <v>9</v>
      </c>
      <c r="F208">
        <v>150347</v>
      </c>
      <c r="G208">
        <v>43055</v>
      </c>
      <c r="H208">
        <v>43086</v>
      </c>
      <c r="I208" t="s">
        <v>11</v>
      </c>
      <c r="J208">
        <v>2373.9</v>
      </c>
      <c r="K208">
        <f t="shared" si="3"/>
        <v>183.35</v>
      </c>
    </row>
    <row r="209" spans="1:11" x14ac:dyDescent="0.25">
      <c r="A209">
        <v>208</v>
      </c>
      <c r="B209" t="s">
        <v>87</v>
      </c>
      <c r="C209">
        <v>945</v>
      </c>
      <c r="D209">
        <v>994</v>
      </c>
      <c r="E209" t="s">
        <v>9</v>
      </c>
      <c r="F209">
        <v>892363.5</v>
      </c>
      <c r="G209">
        <v>43054</v>
      </c>
      <c r="H209">
        <v>43083</v>
      </c>
      <c r="I209" t="s">
        <v>28</v>
      </c>
      <c r="J209">
        <v>14089.949999999999</v>
      </c>
      <c r="K209">
        <f t="shared" si="3"/>
        <v>944.3</v>
      </c>
    </row>
    <row r="210" spans="1:11" x14ac:dyDescent="0.25">
      <c r="A210">
        <v>209</v>
      </c>
      <c r="B210" t="s">
        <v>87</v>
      </c>
      <c r="C210">
        <v>863</v>
      </c>
      <c r="D210">
        <v>265</v>
      </c>
      <c r="E210" t="s">
        <v>29</v>
      </c>
      <c r="F210">
        <v>217260.25</v>
      </c>
      <c r="G210">
        <v>42512</v>
      </c>
      <c r="H210">
        <v>42524</v>
      </c>
      <c r="I210" t="s">
        <v>28</v>
      </c>
      <c r="J210">
        <v>3430.4249999999997</v>
      </c>
      <c r="K210">
        <f t="shared" si="3"/>
        <v>251.75</v>
      </c>
    </row>
    <row r="211" spans="1:11" x14ac:dyDescent="0.25">
      <c r="A211">
        <v>210</v>
      </c>
      <c r="B211" t="s">
        <v>87</v>
      </c>
      <c r="C211">
        <v>362</v>
      </c>
      <c r="D211">
        <v>271</v>
      </c>
      <c r="E211" t="s">
        <v>16</v>
      </c>
      <c r="F211">
        <v>93196.9</v>
      </c>
      <c r="G211">
        <v>42871</v>
      </c>
      <c r="H211">
        <v>42891</v>
      </c>
      <c r="I211" t="s">
        <v>28</v>
      </c>
      <c r="J211">
        <v>1471.53</v>
      </c>
      <c r="K211">
        <f t="shared" si="3"/>
        <v>257.45</v>
      </c>
    </row>
    <row r="212" spans="1:11" x14ac:dyDescent="0.25">
      <c r="A212">
        <v>211</v>
      </c>
      <c r="B212" t="s">
        <v>87</v>
      </c>
      <c r="C212">
        <v>403</v>
      </c>
      <c r="D212">
        <v>54</v>
      </c>
      <c r="E212" t="s">
        <v>21</v>
      </c>
      <c r="F212">
        <v>20673.900000000001</v>
      </c>
      <c r="G212">
        <v>43099</v>
      </c>
      <c r="H212">
        <v>43132</v>
      </c>
      <c r="I212" t="s">
        <v>20</v>
      </c>
      <c r="J212">
        <v>326.43</v>
      </c>
      <c r="K212">
        <f t="shared" si="3"/>
        <v>51.300000000000004</v>
      </c>
    </row>
    <row r="213" spans="1:11" x14ac:dyDescent="0.25">
      <c r="A213">
        <v>212</v>
      </c>
      <c r="B213" t="s">
        <v>12</v>
      </c>
      <c r="C213">
        <v>579</v>
      </c>
      <c r="D213">
        <v>886</v>
      </c>
      <c r="E213" t="s">
        <v>22</v>
      </c>
      <c r="F213">
        <v>487344.3</v>
      </c>
      <c r="G213">
        <v>42968</v>
      </c>
      <c r="H213">
        <v>42998</v>
      </c>
      <c r="I213" t="s">
        <v>18</v>
      </c>
      <c r="J213">
        <v>7694.91</v>
      </c>
      <c r="K213">
        <f t="shared" si="3"/>
        <v>841.69999999999993</v>
      </c>
    </row>
    <row r="214" spans="1:11" x14ac:dyDescent="0.25">
      <c r="A214">
        <v>213</v>
      </c>
      <c r="B214" t="s">
        <v>12</v>
      </c>
      <c r="C214">
        <v>440</v>
      </c>
      <c r="D214">
        <v>794</v>
      </c>
      <c r="E214" t="s">
        <v>19</v>
      </c>
      <c r="F214">
        <v>331892</v>
      </c>
      <c r="G214">
        <v>42413</v>
      </c>
      <c r="H214">
        <v>42436</v>
      </c>
      <c r="I214" t="s">
        <v>11</v>
      </c>
      <c r="J214">
        <v>5240.3999999999996</v>
      </c>
      <c r="K214">
        <f t="shared" si="3"/>
        <v>754.3</v>
      </c>
    </row>
    <row r="215" spans="1:11" x14ac:dyDescent="0.25">
      <c r="A215">
        <v>214</v>
      </c>
      <c r="B215" t="s">
        <v>12</v>
      </c>
      <c r="C215">
        <v>342</v>
      </c>
      <c r="D215">
        <v>701</v>
      </c>
      <c r="E215" t="s">
        <v>13</v>
      </c>
      <c r="F215">
        <v>227754.9</v>
      </c>
      <c r="G215">
        <v>42903</v>
      </c>
      <c r="H215">
        <v>42929</v>
      </c>
      <c r="I215" t="s">
        <v>11</v>
      </c>
      <c r="J215">
        <v>3596.1299999999997</v>
      </c>
      <c r="K215">
        <f t="shared" si="3"/>
        <v>665.94999999999993</v>
      </c>
    </row>
    <row r="216" spans="1:11" x14ac:dyDescent="0.25">
      <c r="A216">
        <v>215</v>
      </c>
      <c r="B216" t="s">
        <v>15</v>
      </c>
      <c r="C216">
        <v>344</v>
      </c>
      <c r="D216">
        <v>16</v>
      </c>
      <c r="E216" t="s">
        <v>24</v>
      </c>
      <c r="F216">
        <v>5228.8</v>
      </c>
      <c r="G216">
        <v>42652</v>
      </c>
      <c r="H216">
        <v>42687</v>
      </c>
      <c r="I216" t="s">
        <v>23</v>
      </c>
      <c r="J216">
        <v>82.56</v>
      </c>
      <c r="K216">
        <f t="shared" si="3"/>
        <v>15.200000000000001</v>
      </c>
    </row>
    <row r="217" spans="1:11" x14ac:dyDescent="0.25">
      <c r="A217">
        <v>216</v>
      </c>
      <c r="B217" t="s">
        <v>87</v>
      </c>
      <c r="C217">
        <v>335</v>
      </c>
      <c r="D217">
        <v>269</v>
      </c>
      <c r="E217" t="s">
        <v>16</v>
      </c>
      <c r="F217">
        <v>85609.25</v>
      </c>
      <c r="G217">
        <v>42856</v>
      </c>
      <c r="H217">
        <v>42888</v>
      </c>
      <c r="I217" t="s">
        <v>11</v>
      </c>
      <c r="J217">
        <v>1351.7249999999999</v>
      </c>
      <c r="K217">
        <f t="shared" si="3"/>
        <v>255.55</v>
      </c>
    </row>
    <row r="218" spans="1:11" x14ac:dyDescent="0.25">
      <c r="A218">
        <v>217</v>
      </c>
      <c r="B218" t="s">
        <v>12</v>
      </c>
      <c r="C218">
        <v>436</v>
      </c>
      <c r="D218">
        <v>212</v>
      </c>
      <c r="E218" t="s">
        <v>21</v>
      </c>
      <c r="F218">
        <v>87810.4</v>
      </c>
      <c r="G218">
        <v>43145</v>
      </c>
      <c r="H218">
        <v>43171</v>
      </c>
      <c r="I218" t="s">
        <v>20</v>
      </c>
      <c r="J218">
        <v>1386.48</v>
      </c>
      <c r="K218">
        <f t="shared" si="3"/>
        <v>201.39999999999998</v>
      </c>
    </row>
    <row r="219" spans="1:11" x14ac:dyDescent="0.25">
      <c r="A219">
        <v>218</v>
      </c>
      <c r="B219" t="s">
        <v>12</v>
      </c>
      <c r="C219">
        <v>555</v>
      </c>
      <c r="D219">
        <v>1063</v>
      </c>
      <c r="E219" t="s">
        <v>30</v>
      </c>
      <c r="F219">
        <v>560466.75</v>
      </c>
      <c r="G219">
        <v>43209</v>
      </c>
      <c r="H219">
        <v>43241</v>
      </c>
      <c r="I219" t="s">
        <v>32</v>
      </c>
      <c r="J219">
        <v>8849.4750000000004</v>
      </c>
      <c r="K219">
        <f t="shared" si="3"/>
        <v>1009.85</v>
      </c>
    </row>
    <row r="220" spans="1:11" x14ac:dyDescent="0.25">
      <c r="A220">
        <v>219</v>
      </c>
      <c r="B220" t="s">
        <v>12</v>
      </c>
      <c r="C220">
        <v>76</v>
      </c>
      <c r="D220">
        <v>194</v>
      </c>
      <c r="E220" t="s">
        <v>21</v>
      </c>
      <c r="F220">
        <v>14006.8</v>
      </c>
      <c r="G220">
        <v>42530</v>
      </c>
      <c r="H220">
        <v>42562</v>
      </c>
      <c r="I220" t="s">
        <v>18</v>
      </c>
      <c r="J220">
        <v>221.16</v>
      </c>
      <c r="K220">
        <f t="shared" si="3"/>
        <v>184.29999999999998</v>
      </c>
    </row>
    <row r="221" spans="1:11" x14ac:dyDescent="0.25">
      <c r="A221">
        <v>220</v>
      </c>
      <c r="B221" t="s">
        <v>12</v>
      </c>
      <c r="C221">
        <v>929</v>
      </c>
      <c r="D221">
        <v>191</v>
      </c>
      <c r="E221" t="s">
        <v>9</v>
      </c>
      <c r="F221">
        <v>168567.05</v>
      </c>
      <c r="G221">
        <v>43193</v>
      </c>
      <c r="H221">
        <v>43205</v>
      </c>
      <c r="I221" t="s">
        <v>11</v>
      </c>
      <c r="J221">
        <v>2661.585</v>
      </c>
      <c r="K221">
        <f t="shared" si="3"/>
        <v>181.45</v>
      </c>
    </row>
    <row r="222" spans="1:11" x14ac:dyDescent="0.25">
      <c r="A222">
        <v>221</v>
      </c>
      <c r="B222" t="s">
        <v>87</v>
      </c>
      <c r="C222">
        <v>943</v>
      </c>
      <c r="D222">
        <v>313</v>
      </c>
      <c r="E222" t="s">
        <v>29</v>
      </c>
      <c r="F222">
        <v>280401.05</v>
      </c>
      <c r="G222">
        <v>43110</v>
      </c>
      <c r="H222">
        <v>43121</v>
      </c>
      <c r="I222" t="s">
        <v>23</v>
      </c>
      <c r="J222">
        <v>4427.3850000000002</v>
      </c>
      <c r="K222">
        <f t="shared" si="3"/>
        <v>297.34999999999997</v>
      </c>
    </row>
    <row r="223" spans="1:11" x14ac:dyDescent="0.25">
      <c r="A223">
        <v>222</v>
      </c>
      <c r="B223" t="s">
        <v>12</v>
      </c>
      <c r="C223">
        <v>929</v>
      </c>
      <c r="D223">
        <v>56</v>
      </c>
      <c r="E223" t="s">
        <v>9</v>
      </c>
      <c r="F223">
        <v>49422.8</v>
      </c>
      <c r="G223">
        <v>43204</v>
      </c>
      <c r="H223">
        <v>43220</v>
      </c>
      <c r="I223" t="s">
        <v>18</v>
      </c>
      <c r="J223">
        <v>780.36</v>
      </c>
      <c r="K223">
        <f t="shared" si="3"/>
        <v>53.2</v>
      </c>
    </row>
    <row r="224" spans="1:11" x14ac:dyDescent="0.25">
      <c r="A224">
        <v>223</v>
      </c>
      <c r="B224" t="s">
        <v>15</v>
      </c>
      <c r="C224">
        <v>328</v>
      </c>
      <c r="D224">
        <v>14</v>
      </c>
      <c r="E224" t="s">
        <v>24</v>
      </c>
      <c r="F224">
        <v>4362.3999999999996</v>
      </c>
      <c r="G224">
        <v>43095</v>
      </c>
      <c r="H224">
        <v>43109</v>
      </c>
      <c r="I224" t="s">
        <v>18</v>
      </c>
      <c r="J224">
        <v>68.88</v>
      </c>
      <c r="K224">
        <f t="shared" si="3"/>
        <v>13.299999999999999</v>
      </c>
    </row>
    <row r="225" spans="1:11" x14ac:dyDescent="0.25">
      <c r="A225">
        <v>224</v>
      </c>
      <c r="B225" t="s">
        <v>87</v>
      </c>
      <c r="C225">
        <v>386</v>
      </c>
      <c r="D225">
        <v>1514</v>
      </c>
      <c r="E225" t="s">
        <v>9</v>
      </c>
      <c r="F225">
        <v>555183.80000000005</v>
      </c>
      <c r="G225">
        <v>42876</v>
      </c>
      <c r="H225">
        <v>42894</v>
      </c>
      <c r="I225" t="s">
        <v>32</v>
      </c>
      <c r="J225">
        <v>8766.06</v>
      </c>
      <c r="K225">
        <f t="shared" si="3"/>
        <v>1438.3000000000002</v>
      </c>
    </row>
    <row r="226" spans="1:11" x14ac:dyDescent="0.25">
      <c r="A226">
        <v>225</v>
      </c>
      <c r="B226" t="s">
        <v>12</v>
      </c>
      <c r="C226">
        <v>314</v>
      </c>
      <c r="D226">
        <v>203</v>
      </c>
      <c r="E226" t="s">
        <v>21</v>
      </c>
      <c r="F226">
        <v>60554.9</v>
      </c>
      <c r="G226">
        <v>42833</v>
      </c>
      <c r="H226">
        <v>42865</v>
      </c>
      <c r="I226" t="s">
        <v>32</v>
      </c>
      <c r="J226">
        <v>956.13</v>
      </c>
      <c r="K226">
        <f t="shared" si="3"/>
        <v>192.85</v>
      </c>
    </row>
    <row r="227" spans="1:11" x14ac:dyDescent="0.25">
      <c r="A227">
        <v>226</v>
      </c>
      <c r="B227" t="s">
        <v>15</v>
      </c>
      <c r="C227">
        <v>334</v>
      </c>
      <c r="D227">
        <v>14</v>
      </c>
      <c r="E227" t="s">
        <v>24</v>
      </c>
      <c r="F227">
        <v>4442.2</v>
      </c>
      <c r="G227">
        <v>43209</v>
      </c>
      <c r="H227">
        <v>43230</v>
      </c>
      <c r="I227" t="s">
        <v>25</v>
      </c>
      <c r="J227">
        <v>70.14</v>
      </c>
      <c r="K227">
        <f t="shared" si="3"/>
        <v>13.299999999999999</v>
      </c>
    </row>
    <row r="228" spans="1:11" x14ac:dyDescent="0.25">
      <c r="A228">
        <v>227</v>
      </c>
      <c r="B228" t="s">
        <v>12</v>
      </c>
      <c r="C228">
        <v>715</v>
      </c>
      <c r="D228">
        <v>875</v>
      </c>
      <c r="E228" t="s">
        <v>30</v>
      </c>
      <c r="F228">
        <v>594343.75</v>
      </c>
      <c r="G228">
        <v>43244</v>
      </c>
      <c r="H228">
        <v>43263</v>
      </c>
      <c r="I228" t="s">
        <v>17</v>
      </c>
      <c r="J228">
        <v>9384.375</v>
      </c>
      <c r="K228">
        <f t="shared" si="3"/>
        <v>831.25</v>
      </c>
    </row>
    <row r="229" spans="1:11" x14ac:dyDescent="0.25">
      <c r="A229">
        <v>228</v>
      </c>
      <c r="B229" t="s">
        <v>12</v>
      </c>
      <c r="C229">
        <v>673</v>
      </c>
      <c r="D229">
        <v>1380</v>
      </c>
      <c r="E229" t="s">
        <v>21</v>
      </c>
      <c r="F229">
        <v>882303</v>
      </c>
      <c r="G229">
        <v>42627</v>
      </c>
      <c r="H229">
        <v>42662</v>
      </c>
      <c r="I229" t="s">
        <v>18</v>
      </c>
      <c r="J229">
        <v>13931.1</v>
      </c>
      <c r="K229">
        <f t="shared" si="3"/>
        <v>1311</v>
      </c>
    </row>
    <row r="230" spans="1:11" x14ac:dyDescent="0.25">
      <c r="A230">
        <v>229</v>
      </c>
      <c r="B230" t="s">
        <v>88</v>
      </c>
      <c r="C230">
        <v>332</v>
      </c>
      <c r="D230">
        <v>26</v>
      </c>
      <c r="E230" t="s">
        <v>26</v>
      </c>
      <c r="F230">
        <v>8200.4</v>
      </c>
      <c r="G230">
        <v>43029</v>
      </c>
      <c r="H230">
        <v>43039</v>
      </c>
      <c r="I230" t="s">
        <v>17</v>
      </c>
      <c r="J230">
        <v>129.47999999999999</v>
      </c>
      <c r="K230">
        <f t="shared" si="3"/>
        <v>24.7</v>
      </c>
    </row>
    <row r="231" spans="1:11" x14ac:dyDescent="0.25">
      <c r="A231">
        <v>230</v>
      </c>
      <c r="B231" t="s">
        <v>88</v>
      </c>
      <c r="C231">
        <v>496</v>
      </c>
      <c r="D231">
        <v>876</v>
      </c>
      <c r="E231" t="s">
        <v>9</v>
      </c>
      <c r="F231">
        <v>412771.2</v>
      </c>
      <c r="G231">
        <v>42519</v>
      </c>
      <c r="H231">
        <v>42551</v>
      </c>
      <c r="I231" t="s">
        <v>32</v>
      </c>
      <c r="J231">
        <v>6517.44</v>
      </c>
      <c r="K231">
        <f t="shared" si="3"/>
        <v>832.2</v>
      </c>
    </row>
    <row r="232" spans="1:11" x14ac:dyDescent="0.25">
      <c r="A232">
        <v>231</v>
      </c>
      <c r="B232" t="s">
        <v>12</v>
      </c>
      <c r="C232">
        <v>118</v>
      </c>
      <c r="D232">
        <v>861</v>
      </c>
      <c r="E232" t="s">
        <v>22</v>
      </c>
      <c r="F232">
        <v>96518.1</v>
      </c>
      <c r="G232">
        <v>42673</v>
      </c>
      <c r="H232">
        <v>42694</v>
      </c>
      <c r="I232" t="s">
        <v>23</v>
      </c>
      <c r="J232">
        <v>1523.97</v>
      </c>
      <c r="K232">
        <f t="shared" si="3"/>
        <v>817.95</v>
      </c>
    </row>
    <row r="233" spans="1:11" x14ac:dyDescent="0.25">
      <c r="A233">
        <v>232</v>
      </c>
      <c r="B233" t="s">
        <v>89</v>
      </c>
      <c r="C233">
        <v>974</v>
      </c>
      <c r="D233">
        <v>53</v>
      </c>
      <c r="E233" t="s">
        <v>24</v>
      </c>
      <c r="F233">
        <v>49040.9</v>
      </c>
      <c r="G233">
        <v>42653</v>
      </c>
      <c r="H233">
        <v>42672</v>
      </c>
      <c r="I233" t="s">
        <v>11</v>
      </c>
      <c r="J233">
        <v>774.32999999999993</v>
      </c>
      <c r="K233">
        <f t="shared" si="3"/>
        <v>50.35</v>
      </c>
    </row>
    <row r="234" spans="1:11" x14ac:dyDescent="0.25">
      <c r="A234">
        <v>233</v>
      </c>
      <c r="B234" t="s">
        <v>12</v>
      </c>
      <c r="C234">
        <v>592</v>
      </c>
      <c r="D234">
        <v>857</v>
      </c>
      <c r="E234" t="s">
        <v>22</v>
      </c>
      <c r="F234">
        <v>481976.8</v>
      </c>
      <c r="G234">
        <v>43235</v>
      </c>
      <c r="H234">
        <v>43258</v>
      </c>
      <c r="I234" t="s">
        <v>25</v>
      </c>
      <c r="J234">
        <v>7610.16</v>
      </c>
      <c r="K234">
        <f t="shared" si="3"/>
        <v>814.15</v>
      </c>
    </row>
    <row r="235" spans="1:11" x14ac:dyDescent="0.25">
      <c r="A235">
        <v>234</v>
      </c>
      <c r="B235" t="s">
        <v>88</v>
      </c>
      <c r="C235">
        <v>415</v>
      </c>
      <c r="D235">
        <v>979</v>
      </c>
      <c r="E235" t="s">
        <v>9</v>
      </c>
      <c r="F235">
        <v>385970.75</v>
      </c>
      <c r="G235">
        <v>43254</v>
      </c>
      <c r="H235">
        <v>43279</v>
      </c>
      <c r="I235" t="s">
        <v>14</v>
      </c>
      <c r="J235">
        <v>6094.2749999999996</v>
      </c>
      <c r="K235">
        <f t="shared" si="3"/>
        <v>930.05</v>
      </c>
    </row>
    <row r="236" spans="1:11" x14ac:dyDescent="0.25">
      <c r="A236">
        <v>235</v>
      </c>
      <c r="B236" t="s">
        <v>12</v>
      </c>
      <c r="C236">
        <v>752</v>
      </c>
      <c r="D236">
        <v>49</v>
      </c>
      <c r="E236" t="s">
        <v>9</v>
      </c>
      <c r="F236">
        <v>35005.599999999999</v>
      </c>
      <c r="G236">
        <v>42971</v>
      </c>
      <c r="H236">
        <v>42989</v>
      </c>
      <c r="I236" t="s">
        <v>17</v>
      </c>
      <c r="J236">
        <v>552.72</v>
      </c>
      <c r="K236">
        <f t="shared" si="3"/>
        <v>46.55</v>
      </c>
    </row>
    <row r="237" spans="1:11" x14ac:dyDescent="0.25">
      <c r="A237">
        <v>236</v>
      </c>
      <c r="B237" t="s">
        <v>88</v>
      </c>
      <c r="C237">
        <v>205</v>
      </c>
      <c r="D237">
        <v>1201</v>
      </c>
      <c r="E237" t="s">
        <v>86</v>
      </c>
      <c r="F237">
        <v>233894.75</v>
      </c>
      <c r="G237">
        <v>42923</v>
      </c>
      <c r="H237">
        <v>42935</v>
      </c>
      <c r="I237" t="s">
        <v>14</v>
      </c>
      <c r="J237">
        <v>3693.0749999999998</v>
      </c>
      <c r="K237">
        <f t="shared" si="3"/>
        <v>1140.95</v>
      </c>
    </row>
    <row r="238" spans="1:11" x14ac:dyDescent="0.25">
      <c r="A238">
        <v>237</v>
      </c>
      <c r="B238" t="s">
        <v>12</v>
      </c>
      <c r="C238">
        <v>805</v>
      </c>
      <c r="D238">
        <v>132</v>
      </c>
      <c r="E238" t="s">
        <v>9</v>
      </c>
      <c r="F238">
        <v>100947</v>
      </c>
      <c r="G238">
        <v>42573</v>
      </c>
      <c r="H238">
        <v>42588</v>
      </c>
      <c r="I238" t="s">
        <v>18</v>
      </c>
      <c r="J238">
        <v>1593.8999999999999</v>
      </c>
      <c r="K238">
        <f t="shared" si="3"/>
        <v>125.4</v>
      </c>
    </row>
    <row r="239" spans="1:11" x14ac:dyDescent="0.25">
      <c r="A239">
        <v>238</v>
      </c>
      <c r="B239" t="s">
        <v>88</v>
      </c>
      <c r="C239">
        <v>97</v>
      </c>
      <c r="D239">
        <v>277</v>
      </c>
      <c r="E239" t="s">
        <v>29</v>
      </c>
      <c r="F239">
        <v>25525.55</v>
      </c>
      <c r="G239">
        <v>42411</v>
      </c>
      <c r="H239">
        <v>42426</v>
      </c>
      <c r="I239" t="s">
        <v>28</v>
      </c>
      <c r="J239">
        <v>403.03499999999997</v>
      </c>
      <c r="K239">
        <f t="shared" si="3"/>
        <v>263.14999999999998</v>
      </c>
    </row>
    <row r="240" spans="1:11" x14ac:dyDescent="0.25">
      <c r="A240">
        <v>239</v>
      </c>
      <c r="B240" t="s">
        <v>88</v>
      </c>
      <c r="C240">
        <v>732</v>
      </c>
      <c r="D240">
        <v>276</v>
      </c>
      <c r="E240" t="s">
        <v>29</v>
      </c>
      <c r="F240">
        <v>191930.4</v>
      </c>
      <c r="G240">
        <v>42964</v>
      </c>
      <c r="H240">
        <v>42993</v>
      </c>
      <c r="I240" t="s">
        <v>11</v>
      </c>
      <c r="J240">
        <v>3030.48</v>
      </c>
      <c r="K240">
        <f t="shared" si="3"/>
        <v>262.2</v>
      </c>
    </row>
    <row r="241" spans="1:11" x14ac:dyDescent="0.25">
      <c r="A241">
        <v>240</v>
      </c>
      <c r="B241" t="s">
        <v>89</v>
      </c>
      <c r="C241">
        <v>229</v>
      </c>
      <c r="D241">
        <v>31</v>
      </c>
      <c r="E241" t="s">
        <v>16</v>
      </c>
      <c r="F241">
        <v>6744.05</v>
      </c>
      <c r="G241">
        <v>42373</v>
      </c>
      <c r="H241">
        <v>42400</v>
      </c>
      <c r="I241" t="s">
        <v>25</v>
      </c>
      <c r="J241">
        <v>106.485</v>
      </c>
      <c r="K241">
        <f t="shared" si="3"/>
        <v>29.45</v>
      </c>
    </row>
    <row r="242" spans="1:11" x14ac:dyDescent="0.25">
      <c r="A242">
        <v>241</v>
      </c>
      <c r="B242" t="s">
        <v>88</v>
      </c>
      <c r="C242">
        <v>597</v>
      </c>
      <c r="D242">
        <v>280</v>
      </c>
      <c r="E242" t="s">
        <v>29</v>
      </c>
      <c r="F242">
        <v>158802</v>
      </c>
      <c r="G242">
        <v>42987</v>
      </c>
      <c r="H242">
        <v>43016</v>
      </c>
      <c r="I242" t="s">
        <v>25</v>
      </c>
      <c r="J242">
        <v>2507.4</v>
      </c>
      <c r="K242">
        <f t="shared" si="3"/>
        <v>266</v>
      </c>
    </row>
    <row r="243" spans="1:11" x14ac:dyDescent="0.25">
      <c r="A243">
        <v>242</v>
      </c>
      <c r="B243" t="s">
        <v>12</v>
      </c>
      <c r="C243">
        <v>823</v>
      </c>
      <c r="D243">
        <v>1008</v>
      </c>
      <c r="E243" t="s">
        <v>30</v>
      </c>
      <c r="F243">
        <v>788104.8</v>
      </c>
      <c r="G243">
        <v>42457</v>
      </c>
      <c r="H243">
        <v>42469</v>
      </c>
      <c r="I243" t="s">
        <v>20</v>
      </c>
      <c r="J243">
        <v>12443.76</v>
      </c>
      <c r="K243">
        <f t="shared" si="3"/>
        <v>957.6</v>
      </c>
    </row>
    <row r="244" spans="1:11" x14ac:dyDescent="0.25">
      <c r="A244">
        <v>243</v>
      </c>
      <c r="B244" t="s">
        <v>88</v>
      </c>
      <c r="C244">
        <v>935</v>
      </c>
      <c r="D244">
        <v>295</v>
      </c>
      <c r="E244" t="s">
        <v>29</v>
      </c>
      <c r="F244">
        <v>262033.75</v>
      </c>
      <c r="G244">
        <v>42827</v>
      </c>
      <c r="H244">
        <v>42857</v>
      </c>
      <c r="I244" t="s">
        <v>32</v>
      </c>
      <c r="J244">
        <v>4137.375</v>
      </c>
      <c r="K244">
        <f t="shared" si="3"/>
        <v>280.25</v>
      </c>
    </row>
    <row r="245" spans="1:11" x14ac:dyDescent="0.25">
      <c r="A245">
        <v>244</v>
      </c>
      <c r="B245" t="s">
        <v>88</v>
      </c>
      <c r="C245">
        <v>333</v>
      </c>
      <c r="D245">
        <v>972</v>
      </c>
      <c r="E245" t="s">
        <v>9</v>
      </c>
      <c r="F245">
        <v>307492.2</v>
      </c>
      <c r="G245">
        <v>42579</v>
      </c>
      <c r="H245">
        <v>42603</v>
      </c>
      <c r="I245" t="s">
        <v>20</v>
      </c>
      <c r="J245">
        <v>4855.1399999999994</v>
      </c>
      <c r="K245">
        <f t="shared" si="3"/>
        <v>923.40000000000009</v>
      </c>
    </row>
    <row r="246" spans="1:11" x14ac:dyDescent="0.25">
      <c r="A246">
        <v>245</v>
      </c>
      <c r="B246" t="s">
        <v>88</v>
      </c>
      <c r="C246">
        <v>89</v>
      </c>
      <c r="D246">
        <v>278</v>
      </c>
      <c r="E246" t="s">
        <v>16</v>
      </c>
      <c r="F246">
        <v>23504.9</v>
      </c>
      <c r="G246">
        <v>42421</v>
      </c>
      <c r="H246">
        <v>42440</v>
      </c>
      <c r="I246" t="s">
        <v>17</v>
      </c>
      <c r="J246">
        <v>371.13</v>
      </c>
      <c r="K246">
        <f t="shared" si="3"/>
        <v>264.10000000000002</v>
      </c>
    </row>
    <row r="247" spans="1:11" x14ac:dyDescent="0.25">
      <c r="A247">
        <v>246</v>
      </c>
      <c r="B247" t="s">
        <v>12</v>
      </c>
      <c r="C247">
        <v>526</v>
      </c>
      <c r="D247">
        <v>923</v>
      </c>
      <c r="E247" t="s">
        <v>22</v>
      </c>
      <c r="F247">
        <v>461223.1</v>
      </c>
      <c r="G247">
        <v>42596</v>
      </c>
      <c r="H247">
        <v>42610</v>
      </c>
      <c r="I247" t="s">
        <v>14</v>
      </c>
      <c r="J247">
        <v>7282.4699999999993</v>
      </c>
      <c r="K247">
        <f t="shared" si="3"/>
        <v>876.84999999999991</v>
      </c>
    </row>
    <row r="248" spans="1:11" x14ac:dyDescent="0.25">
      <c r="A248">
        <v>247</v>
      </c>
      <c r="B248" t="s">
        <v>12</v>
      </c>
      <c r="C248">
        <v>201</v>
      </c>
      <c r="D248">
        <v>939</v>
      </c>
      <c r="E248" t="s">
        <v>22</v>
      </c>
      <c r="F248">
        <v>179302.05</v>
      </c>
      <c r="G248">
        <v>42956</v>
      </c>
      <c r="H248">
        <v>42991</v>
      </c>
      <c r="I248" t="s">
        <v>18</v>
      </c>
      <c r="J248">
        <v>2831.085</v>
      </c>
      <c r="K248">
        <f t="shared" si="3"/>
        <v>892.05</v>
      </c>
    </row>
    <row r="249" spans="1:11" x14ac:dyDescent="0.25">
      <c r="A249">
        <v>248</v>
      </c>
      <c r="B249" t="s">
        <v>89</v>
      </c>
      <c r="C249">
        <v>359</v>
      </c>
      <c r="D249">
        <v>16</v>
      </c>
      <c r="E249" t="s">
        <v>24</v>
      </c>
      <c r="F249">
        <v>5456.8</v>
      </c>
      <c r="G249">
        <v>42728</v>
      </c>
      <c r="H249">
        <v>42753</v>
      </c>
      <c r="I249" t="s">
        <v>11</v>
      </c>
      <c r="J249">
        <v>86.16</v>
      </c>
      <c r="K249">
        <f t="shared" si="3"/>
        <v>15.200000000000001</v>
      </c>
    </row>
    <row r="250" spans="1:11" x14ac:dyDescent="0.25">
      <c r="A250">
        <v>249</v>
      </c>
      <c r="B250" t="s">
        <v>12</v>
      </c>
      <c r="C250">
        <v>595</v>
      </c>
      <c r="D250">
        <v>197</v>
      </c>
      <c r="E250" t="s">
        <v>9</v>
      </c>
      <c r="F250">
        <v>111354.25</v>
      </c>
      <c r="G250">
        <v>42915</v>
      </c>
      <c r="H250">
        <v>42928</v>
      </c>
      <c r="I250" t="s">
        <v>32</v>
      </c>
      <c r="J250">
        <v>1758.2249999999999</v>
      </c>
      <c r="K250">
        <f t="shared" si="3"/>
        <v>187.15</v>
      </c>
    </row>
    <row r="251" spans="1:11" x14ac:dyDescent="0.25">
      <c r="A251">
        <v>250</v>
      </c>
      <c r="B251" t="s">
        <v>12</v>
      </c>
      <c r="C251">
        <v>857</v>
      </c>
      <c r="D251">
        <v>195</v>
      </c>
      <c r="E251" t="s">
        <v>9</v>
      </c>
      <c r="F251">
        <v>158759.25</v>
      </c>
      <c r="G251">
        <v>42445</v>
      </c>
      <c r="H251">
        <v>42461</v>
      </c>
      <c r="I251" t="s">
        <v>28</v>
      </c>
      <c r="J251">
        <v>2506.7249999999999</v>
      </c>
      <c r="K251">
        <f t="shared" si="3"/>
        <v>185.25</v>
      </c>
    </row>
    <row r="252" spans="1:11" x14ac:dyDescent="0.25">
      <c r="A252">
        <v>251</v>
      </c>
      <c r="B252" t="s">
        <v>88</v>
      </c>
      <c r="C252">
        <v>941</v>
      </c>
      <c r="D252">
        <v>924</v>
      </c>
      <c r="E252" t="s">
        <v>9</v>
      </c>
      <c r="F252">
        <v>826009.8</v>
      </c>
      <c r="G252">
        <v>42613</v>
      </c>
      <c r="H252">
        <v>42631</v>
      </c>
      <c r="I252" t="s">
        <v>14</v>
      </c>
      <c r="J252">
        <v>13042.26</v>
      </c>
      <c r="K252">
        <f t="shared" si="3"/>
        <v>877.80000000000007</v>
      </c>
    </row>
    <row r="253" spans="1:11" x14ac:dyDescent="0.25">
      <c r="A253">
        <v>252</v>
      </c>
      <c r="B253" t="s">
        <v>12</v>
      </c>
      <c r="C253">
        <v>239</v>
      </c>
      <c r="D253">
        <v>221</v>
      </c>
      <c r="E253" t="s">
        <v>9</v>
      </c>
      <c r="F253">
        <v>50178.05</v>
      </c>
      <c r="G253">
        <v>42622</v>
      </c>
      <c r="H253">
        <v>42646</v>
      </c>
      <c r="I253" t="s">
        <v>17</v>
      </c>
      <c r="J253">
        <v>792.28499999999997</v>
      </c>
      <c r="K253">
        <f t="shared" si="3"/>
        <v>209.95000000000002</v>
      </c>
    </row>
    <row r="254" spans="1:11" x14ac:dyDescent="0.25">
      <c r="A254">
        <v>253</v>
      </c>
      <c r="B254" t="s">
        <v>89</v>
      </c>
      <c r="C254">
        <v>518</v>
      </c>
      <c r="D254">
        <v>16</v>
      </c>
      <c r="E254" t="s">
        <v>24</v>
      </c>
      <c r="F254">
        <v>7873.6</v>
      </c>
      <c r="G254">
        <v>42640</v>
      </c>
      <c r="H254">
        <v>42654</v>
      </c>
      <c r="I254" t="s">
        <v>17</v>
      </c>
      <c r="J254">
        <v>124.32</v>
      </c>
      <c r="K254">
        <f t="shared" si="3"/>
        <v>15.200000000000001</v>
      </c>
    </row>
    <row r="255" spans="1:11" x14ac:dyDescent="0.25">
      <c r="A255">
        <v>254</v>
      </c>
      <c r="B255" t="s">
        <v>88</v>
      </c>
      <c r="C255">
        <v>165</v>
      </c>
      <c r="D255">
        <v>25</v>
      </c>
      <c r="E255" t="s">
        <v>26</v>
      </c>
      <c r="F255">
        <v>3918.75</v>
      </c>
      <c r="G255">
        <v>43006</v>
      </c>
      <c r="H255">
        <v>43017</v>
      </c>
      <c r="I255" t="s">
        <v>28</v>
      </c>
      <c r="J255">
        <v>61.875</v>
      </c>
      <c r="K255">
        <f t="shared" si="3"/>
        <v>23.75</v>
      </c>
    </row>
    <row r="256" spans="1:11" x14ac:dyDescent="0.25">
      <c r="A256">
        <v>255</v>
      </c>
      <c r="B256" t="s">
        <v>12</v>
      </c>
      <c r="C256">
        <v>192</v>
      </c>
      <c r="D256">
        <v>196</v>
      </c>
      <c r="E256" t="s">
        <v>9</v>
      </c>
      <c r="F256">
        <v>35750.400000000001</v>
      </c>
      <c r="G256">
        <v>42907</v>
      </c>
      <c r="H256">
        <v>42918</v>
      </c>
      <c r="I256" t="s">
        <v>11</v>
      </c>
      <c r="J256">
        <v>564.48</v>
      </c>
      <c r="K256">
        <f t="shared" si="3"/>
        <v>186.20000000000002</v>
      </c>
    </row>
    <row r="257" spans="1:11" x14ac:dyDescent="0.25">
      <c r="A257">
        <v>256</v>
      </c>
      <c r="B257" t="s">
        <v>12</v>
      </c>
      <c r="C257">
        <v>846</v>
      </c>
      <c r="D257">
        <v>178</v>
      </c>
      <c r="E257" t="s">
        <v>21</v>
      </c>
      <c r="F257">
        <v>143058.6</v>
      </c>
      <c r="G257">
        <v>42398</v>
      </c>
      <c r="H257">
        <v>42417</v>
      </c>
      <c r="I257" t="s">
        <v>11</v>
      </c>
      <c r="J257">
        <v>2258.8199999999997</v>
      </c>
      <c r="K257">
        <f t="shared" si="3"/>
        <v>169.1</v>
      </c>
    </row>
    <row r="258" spans="1:11" x14ac:dyDescent="0.25">
      <c r="A258">
        <v>257</v>
      </c>
      <c r="B258" t="s">
        <v>12</v>
      </c>
      <c r="C258">
        <v>281</v>
      </c>
      <c r="D258">
        <v>48</v>
      </c>
      <c r="E258" t="s">
        <v>9</v>
      </c>
      <c r="F258">
        <v>12813.6</v>
      </c>
      <c r="G258">
        <v>43007</v>
      </c>
      <c r="H258">
        <v>43032</v>
      </c>
      <c r="I258" t="s">
        <v>17</v>
      </c>
      <c r="J258">
        <v>202.32</v>
      </c>
      <c r="K258">
        <f t="shared" si="3"/>
        <v>45.6</v>
      </c>
    </row>
    <row r="259" spans="1:11" x14ac:dyDescent="0.25">
      <c r="A259">
        <v>258</v>
      </c>
      <c r="B259" t="s">
        <v>12</v>
      </c>
      <c r="C259">
        <v>768</v>
      </c>
      <c r="D259">
        <v>216</v>
      </c>
      <c r="E259" t="s">
        <v>21</v>
      </c>
      <c r="F259">
        <v>157593.60000000001</v>
      </c>
      <c r="G259">
        <v>42879</v>
      </c>
      <c r="H259">
        <v>42901</v>
      </c>
      <c r="I259" t="s">
        <v>25</v>
      </c>
      <c r="J259">
        <v>2488.3199999999997</v>
      </c>
      <c r="K259">
        <f t="shared" ref="K259:K322" si="4">F259/C259</f>
        <v>205.20000000000002</v>
      </c>
    </row>
    <row r="260" spans="1:11" x14ac:dyDescent="0.25">
      <c r="A260">
        <v>259</v>
      </c>
      <c r="B260" t="s">
        <v>88</v>
      </c>
      <c r="C260">
        <v>131</v>
      </c>
      <c r="D260">
        <v>264</v>
      </c>
      <c r="E260" t="s">
        <v>29</v>
      </c>
      <c r="F260">
        <v>32854.800000000003</v>
      </c>
      <c r="G260">
        <v>42977</v>
      </c>
      <c r="H260">
        <v>43001</v>
      </c>
      <c r="I260" t="s">
        <v>25</v>
      </c>
      <c r="J260">
        <v>518.76</v>
      </c>
      <c r="K260">
        <f t="shared" si="4"/>
        <v>250.8</v>
      </c>
    </row>
    <row r="261" spans="1:11" x14ac:dyDescent="0.25">
      <c r="A261">
        <v>260</v>
      </c>
      <c r="B261" t="s">
        <v>88</v>
      </c>
      <c r="C261">
        <v>495</v>
      </c>
      <c r="D261">
        <v>1380</v>
      </c>
      <c r="E261" t="s">
        <v>9</v>
      </c>
      <c r="F261">
        <v>648945</v>
      </c>
      <c r="G261">
        <v>42397</v>
      </c>
      <c r="H261">
        <v>42423</v>
      </c>
      <c r="I261" t="s">
        <v>23</v>
      </c>
      <c r="J261">
        <v>10246.5</v>
      </c>
      <c r="K261">
        <f t="shared" si="4"/>
        <v>1311</v>
      </c>
    </row>
    <row r="262" spans="1:11" x14ac:dyDescent="0.25">
      <c r="A262">
        <v>261</v>
      </c>
      <c r="B262" t="s">
        <v>88</v>
      </c>
      <c r="C262">
        <v>257</v>
      </c>
      <c r="D262">
        <v>55</v>
      </c>
      <c r="E262" t="s">
        <v>21</v>
      </c>
      <c r="F262">
        <v>13428.25</v>
      </c>
      <c r="G262">
        <v>42576</v>
      </c>
      <c r="H262">
        <v>42599</v>
      </c>
      <c r="I262" t="s">
        <v>11</v>
      </c>
      <c r="J262">
        <v>212.02500000000001</v>
      </c>
      <c r="K262">
        <f t="shared" si="4"/>
        <v>52.25</v>
      </c>
    </row>
    <row r="263" spans="1:11" x14ac:dyDescent="0.25">
      <c r="A263">
        <v>262</v>
      </c>
      <c r="B263" t="s">
        <v>89</v>
      </c>
      <c r="C263">
        <v>337</v>
      </c>
      <c r="D263">
        <v>60</v>
      </c>
      <c r="E263" t="s">
        <v>24</v>
      </c>
      <c r="F263">
        <v>19209</v>
      </c>
      <c r="G263">
        <v>42445</v>
      </c>
      <c r="H263">
        <v>42465</v>
      </c>
      <c r="I263" t="s">
        <v>17</v>
      </c>
      <c r="J263">
        <v>303.3</v>
      </c>
      <c r="K263">
        <f t="shared" si="4"/>
        <v>57</v>
      </c>
    </row>
    <row r="264" spans="1:11" x14ac:dyDescent="0.25">
      <c r="A264">
        <v>263</v>
      </c>
      <c r="B264" t="s">
        <v>12</v>
      </c>
      <c r="C264">
        <v>847</v>
      </c>
      <c r="D264">
        <v>1296</v>
      </c>
      <c r="E264" t="s">
        <v>21</v>
      </c>
      <c r="F264">
        <v>1042826.4</v>
      </c>
      <c r="G264">
        <v>42624</v>
      </c>
      <c r="H264">
        <v>42645</v>
      </c>
      <c r="I264" t="s">
        <v>25</v>
      </c>
      <c r="J264">
        <v>16465.68</v>
      </c>
      <c r="K264">
        <f t="shared" si="4"/>
        <v>1231.2</v>
      </c>
    </row>
    <row r="265" spans="1:11" x14ac:dyDescent="0.25">
      <c r="A265">
        <v>264</v>
      </c>
      <c r="B265" t="s">
        <v>88</v>
      </c>
      <c r="C265">
        <v>83</v>
      </c>
      <c r="D265">
        <v>90</v>
      </c>
      <c r="E265" t="s">
        <v>27</v>
      </c>
      <c r="F265">
        <v>7096.5</v>
      </c>
      <c r="G265">
        <v>43196</v>
      </c>
      <c r="H265">
        <v>43210</v>
      </c>
      <c r="I265" t="s">
        <v>25</v>
      </c>
      <c r="J265">
        <v>112.05</v>
      </c>
      <c r="K265">
        <f t="shared" si="4"/>
        <v>85.5</v>
      </c>
    </row>
    <row r="266" spans="1:11" x14ac:dyDescent="0.25">
      <c r="A266">
        <v>265</v>
      </c>
      <c r="B266" t="s">
        <v>88</v>
      </c>
      <c r="C266">
        <v>436</v>
      </c>
      <c r="D266">
        <v>28</v>
      </c>
      <c r="E266" t="s">
        <v>26</v>
      </c>
      <c r="F266">
        <v>11597.6</v>
      </c>
      <c r="G266">
        <v>42376</v>
      </c>
      <c r="H266">
        <v>42387</v>
      </c>
      <c r="I266" t="s">
        <v>11</v>
      </c>
      <c r="J266">
        <v>183.12</v>
      </c>
      <c r="K266">
        <f t="shared" si="4"/>
        <v>26.6</v>
      </c>
    </row>
    <row r="267" spans="1:11" x14ac:dyDescent="0.25">
      <c r="A267">
        <v>266</v>
      </c>
      <c r="B267" t="s">
        <v>12</v>
      </c>
      <c r="C267">
        <v>635</v>
      </c>
      <c r="D267">
        <v>1453</v>
      </c>
      <c r="E267" t="s">
        <v>21</v>
      </c>
      <c r="F267">
        <v>876522.25</v>
      </c>
      <c r="G267">
        <v>43146</v>
      </c>
      <c r="H267">
        <v>43168</v>
      </c>
      <c r="I267" t="s">
        <v>11</v>
      </c>
      <c r="J267">
        <v>13839.824999999999</v>
      </c>
      <c r="K267">
        <f t="shared" si="4"/>
        <v>1380.35</v>
      </c>
    </row>
    <row r="268" spans="1:11" x14ac:dyDescent="0.25">
      <c r="A268">
        <v>267</v>
      </c>
      <c r="B268" t="s">
        <v>88</v>
      </c>
      <c r="C268">
        <v>471</v>
      </c>
      <c r="D268">
        <v>126</v>
      </c>
      <c r="E268" t="s">
        <v>16</v>
      </c>
      <c r="F268">
        <v>56378.7</v>
      </c>
      <c r="G268">
        <v>42448</v>
      </c>
      <c r="H268">
        <v>42460</v>
      </c>
      <c r="I268" t="s">
        <v>11</v>
      </c>
      <c r="J268">
        <v>890.18999999999994</v>
      </c>
      <c r="K268">
        <f t="shared" si="4"/>
        <v>119.69999999999999</v>
      </c>
    </row>
    <row r="269" spans="1:11" x14ac:dyDescent="0.25">
      <c r="A269">
        <v>268</v>
      </c>
      <c r="B269" t="s">
        <v>88</v>
      </c>
      <c r="C269">
        <v>272</v>
      </c>
      <c r="D269">
        <v>22</v>
      </c>
      <c r="E269" t="s">
        <v>26</v>
      </c>
      <c r="F269">
        <v>5684.8</v>
      </c>
      <c r="G269">
        <v>42581</v>
      </c>
      <c r="H269">
        <v>42600</v>
      </c>
      <c r="I269" t="s">
        <v>25</v>
      </c>
      <c r="J269">
        <v>89.759999999999991</v>
      </c>
      <c r="K269">
        <f t="shared" si="4"/>
        <v>20.900000000000002</v>
      </c>
    </row>
    <row r="270" spans="1:11" x14ac:dyDescent="0.25">
      <c r="A270">
        <v>269</v>
      </c>
      <c r="B270" t="s">
        <v>88</v>
      </c>
      <c r="C270">
        <v>903</v>
      </c>
      <c r="D270">
        <v>1012</v>
      </c>
      <c r="E270" t="s">
        <v>9</v>
      </c>
      <c r="F270">
        <v>868144.2</v>
      </c>
      <c r="G270">
        <v>42511</v>
      </c>
      <c r="H270">
        <v>42538</v>
      </c>
      <c r="I270" t="s">
        <v>20</v>
      </c>
      <c r="J270">
        <v>13707.539999999999</v>
      </c>
      <c r="K270">
        <f t="shared" si="4"/>
        <v>961.4</v>
      </c>
    </row>
    <row r="271" spans="1:11" x14ac:dyDescent="0.25">
      <c r="A271">
        <v>270</v>
      </c>
      <c r="B271" t="s">
        <v>88</v>
      </c>
      <c r="C271">
        <v>651</v>
      </c>
      <c r="D271">
        <v>26</v>
      </c>
      <c r="E271" t="s">
        <v>26</v>
      </c>
      <c r="F271">
        <v>16079.7</v>
      </c>
      <c r="G271">
        <v>42428</v>
      </c>
      <c r="H271">
        <v>42443</v>
      </c>
      <c r="I271" t="s">
        <v>11</v>
      </c>
      <c r="J271">
        <v>253.89</v>
      </c>
      <c r="K271">
        <f t="shared" si="4"/>
        <v>24.700000000000003</v>
      </c>
    </row>
    <row r="272" spans="1:11" x14ac:dyDescent="0.25">
      <c r="A272">
        <v>271</v>
      </c>
      <c r="B272" t="s">
        <v>12</v>
      </c>
      <c r="C272">
        <v>234</v>
      </c>
      <c r="D272">
        <v>1005</v>
      </c>
      <c r="E272" t="s">
        <v>19</v>
      </c>
      <c r="F272">
        <v>223411.5</v>
      </c>
      <c r="G272">
        <v>43055</v>
      </c>
      <c r="H272">
        <v>43082</v>
      </c>
      <c r="I272" t="s">
        <v>11</v>
      </c>
      <c r="J272">
        <v>3527.5499999999997</v>
      </c>
      <c r="K272">
        <f t="shared" si="4"/>
        <v>954.75</v>
      </c>
    </row>
    <row r="273" spans="1:11" x14ac:dyDescent="0.25">
      <c r="A273">
        <v>272</v>
      </c>
      <c r="B273" t="s">
        <v>12</v>
      </c>
      <c r="C273">
        <v>524</v>
      </c>
      <c r="D273">
        <v>613</v>
      </c>
      <c r="E273" t="s">
        <v>13</v>
      </c>
      <c r="F273">
        <v>305151.40000000002</v>
      </c>
      <c r="G273">
        <v>42574</v>
      </c>
      <c r="H273">
        <v>42608</v>
      </c>
      <c r="I273" t="s">
        <v>11</v>
      </c>
      <c r="J273">
        <v>4818.1799999999994</v>
      </c>
      <c r="K273">
        <f t="shared" si="4"/>
        <v>582.35</v>
      </c>
    </row>
    <row r="274" spans="1:11" x14ac:dyDescent="0.25">
      <c r="A274">
        <v>273</v>
      </c>
      <c r="B274" t="s">
        <v>12</v>
      </c>
      <c r="C274">
        <v>447</v>
      </c>
      <c r="D274">
        <v>203</v>
      </c>
      <c r="E274" t="s">
        <v>9</v>
      </c>
      <c r="F274">
        <v>86203.95</v>
      </c>
      <c r="G274">
        <v>42504</v>
      </c>
      <c r="H274">
        <v>42527</v>
      </c>
      <c r="I274" t="s">
        <v>11</v>
      </c>
      <c r="J274">
        <v>1361.115</v>
      </c>
      <c r="K274">
        <f t="shared" si="4"/>
        <v>192.85</v>
      </c>
    </row>
    <row r="275" spans="1:11" x14ac:dyDescent="0.25">
      <c r="A275">
        <v>274</v>
      </c>
      <c r="B275" t="s">
        <v>12</v>
      </c>
      <c r="C275">
        <v>768</v>
      </c>
      <c r="D275">
        <v>939</v>
      </c>
      <c r="E275" t="s">
        <v>22</v>
      </c>
      <c r="F275">
        <v>685094.40000000002</v>
      </c>
      <c r="G275">
        <v>42790</v>
      </c>
      <c r="H275">
        <v>42809</v>
      </c>
      <c r="I275" t="s">
        <v>11</v>
      </c>
      <c r="J275">
        <v>10817.279999999999</v>
      </c>
      <c r="K275">
        <f t="shared" si="4"/>
        <v>892.05000000000007</v>
      </c>
    </row>
    <row r="276" spans="1:11" x14ac:dyDescent="0.25">
      <c r="A276">
        <v>275</v>
      </c>
      <c r="B276" t="s">
        <v>88</v>
      </c>
      <c r="C276">
        <v>722</v>
      </c>
      <c r="D276">
        <v>1294</v>
      </c>
      <c r="E276" t="s">
        <v>86</v>
      </c>
      <c r="F276">
        <v>887554.6</v>
      </c>
      <c r="G276">
        <v>42385</v>
      </c>
      <c r="H276">
        <v>42407</v>
      </c>
      <c r="I276" t="s">
        <v>18</v>
      </c>
      <c r="J276">
        <v>14014.019999999999</v>
      </c>
      <c r="K276">
        <f t="shared" si="4"/>
        <v>1229.3</v>
      </c>
    </row>
    <row r="277" spans="1:11" x14ac:dyDescent="0.25">
      <c r="A277">
        <v>276</v>
      </c>
      <c r="B277" t="s">
        <v>12</v>
      </c>
      <c r="C277">
        <v>891</v>
      </c>
      <c r="D277">
        <v>865</v>
      </c>
      <c r="E277" t="s">
        <v>19</v>
      </c>
      <c r="F277">
        <v>732179.25</v>
      </c>
      <c r="G277">
        <v>42581</v>
      </c>
      <c r="H277">
        <v>42613</v>
      </c>
      <c r="I277" t="s">
        <v>18</v>
      </c>
      <c r="J277">
        <v>11560.725</v>
      </c>
      <c r="K277">
        <f t="shared" si="4"/>
        <v>821.75</v>
      </c>
    </row>
    <row r="278" spans="1:11" x14ac:dyDescent="0.25">
      <c r="A278">
        <v>277</v>
      </c>
      <c r="B278" t="s">
        <v>88</v>
      </c>
      <c r="C278">
        <v>976</v>
      </c>
      <c r="D278">
        <v>957</v>
      </c>
      <c r="E278" t="s">
        <v>9</v>
      </c>
      <c r="F278">
        <v>887330.4</v>
      </c>
      <c r="G278">
        <v>42848</v>
      </c>
      <c r="H278">
        <v>42862</v>
      </c>
      <c r="I278" t="s">
        <v>32</v>
      </c>
      <c r="J278">
        <v>14010.48</v>
      </c>
      <c r="K278">
        <f t="shared" si="4"/>
        <v>909.15</v>
      </c>
    </row>
    <row r="279" spans="1:11" x14ac:dyDescent="0.25">
      <c r="A279">
        <v>278</v>
      </c>
      <c r="B279" t="s">
        <v>12</v>
      </c>
      <c r="C279">
        <v>238</v>
      </c>
      <c r="D279">
        <v>214</v>
      </c>
      <c r="E279" t="s">
        <v>9</v>
      </c>
      <c r="F279">
        <v>48385.4</v>
      </c>
      <c r="G279">
        <v>42995</v>
      </c>
      <c r="H279">
        <v>43026</v>
      </c>
      <c r="I279" t="s">
        <v>32</v>
      </c>
      <c r="J279">
        <v>763.98</v>
      </c>
      <c r="K279">
        <f t="shared" si="4"/>
        <v>203.3</v>
      </c>
    </row>
    <row r="280" spans="1:11" x14ac:dyDescent="0.25">
      <c r="A280">
        <v>279</v>
      </c>
      <c r="B280" t="s">
        <v>12</v>
      </c>
      <c r="C280">
        <v>537</v>
      </c>
      <c r="D280">
        <v>196</v>
      </c>
      <c r="E280" t="s">
        <v>9</v>
      </c>
      <c r="F280">
        <v>99989.4</v>
      </c>
      <c r="G280">
        <v>42954</v>
      </c>
      <c r="H280">
        <v>42966</v>
      </c>
      <c r="I280" t="s">
        <v>18</v>
      </c>
      <c r="J280">
        <v>1578.78</v>
      </c>
      <c r="K280">
        <f t="shared" si="4"/>
        <v>186.2</v>
      </c>
    </row>
    <row r="281" spans="1:11" x14ac:dyDescent="0.25">
      <c r="A281">
        <v>280</v>
      </c>
      <c r="B281" t="s">
        <v>89</v>
      </c>
      <c r="C281">
        <v>180</v>
      </c>
      <c r="D281">
        <v>52</v>
      </c>
      <c r="E281" t="s">
        <v>16</v>
      </c>
      <c r="F281">
        <v>8892</v>
      </c>
      <c r="G281">
        <v>42939</v>
      </c>
      <c r="H281">
        <v>42974</v>
      </c>
      <c r="I281" t="s">
        <v>18</v>
      </c>
      <c r="J281">
        <v>140.4</v>
      </c>
      <c r="K281">
        <f t="shared" si="4"/>
        <v>49.4</v>
      </c>
    </row>
    <row r="282" spans="1:11" x14ac:dyDescent="0.25">
      <c r="A282">
        <v>281</v>
      </c>
      <c r="B282" t="s">
        <v>12</v>
      </c>
      <c r="C282">
        <v>674</v>
      </c>
      <c r="D282">
        <v>205</v>
      </c>
      <c r="E282" t="s">
        <v>21</v>
      </c>
      <c r="F282">
        <v>131261.5</v>
      </c>
      <c r="G282">
        <v>42858</v>
      </c>
      <c r="H282">
        <v>42871</v>
      </c>
      <c r="I282" t="s">
        <v>18</v>
      </c>
      <c r="J282">
        <v>2072.5499999999997</v>
      </c>
      <c r="K282">
        <f t="shared" si="4"/>
        <v>194.75</v>
      </c>
    </row>
    <row r="283" spans="1:11" x14ac:dyDescent="0.25">
      <c r="A283">
        <v>282</v>
      </c>
      <c r="B283" t="s">
        <v>90</v>
      </c>
      <c r="C283">
        <v>121</v>
      </c>
      <c r="D283">
        <v>889</v>
      </c>
      <c r="E283" t="s">
        <v>22</v>
      </c>
      <c r="F283">
        <v>102190.55</v>
      </c>
      <c r="G283">
        <v>42533</v>
      </c>
      <c r="H283">
        <v>42550</v>
      </c>
      <c r="I283" t="s">
        <v>32</v>
      </c>
      <c r="J283">
        <v>1613.5349999999999</v>
      </c>
      <c r="K283">
        <f t="shared" si="4"/>
        <v>844.55000000000007</v>
      </c>
    </row>
    <row r="284" spans="1:11" x14ac:dyDescent="0.25">
      <c r="A284">
        <v>283</v>
      </c>
      <c r="B284" t="s">
        <v>90</v>
      </c>
      <c r="C284">
        <v>193</v>
      </c>
      <c r="D284">
        <v>947</v>
      </c>
      <c r="E284" t="s">
        <v>30</v>
      </c>
      <c r="F284">
        <v>173632.45</v>
      </c>
      <c r="G284">
        <v>42954</v>
      </c>
      <c r="H284">
        <v>42970</v>
      </c>
      <c r="I284" t="s">
        <v>11</v>
      </c>
      <c r="J284">
        <v>2741.5650000000001</v>
      </c>
      <c r="K284">
        <f t="shared" si="4"/>
        <v>899.65000000000009</v>
      </c>
    </row>
    <row r="285" spans="1:11" x14ac:dyDescent="0.25">
      <c r="A285">
        <v>284</v>
      </c>
      <c r="B285" t="s">
        <v>88</v>
      </c>
      <c r="C285">
        <v>468</v>
      </c>
      <c r="D285">
        <v>25</v>
      </c>
      <c r="E285" t="s">
        <v>26</v>
      </c>
      <c r="F285">
        <v>11115</v>
      </c>
      <c r="G285">
        <v>42854</v>
      </c>
      <c r="H285">
        <v>42874</v>
      </c>
      <c r="I285" t="s">
        <v>17</v>
      </c>
      <c r="J285">
        <v>175.5</v>
      </c>
      <c r="K285">
        <f t="shared" si="4"/>
        <v>23.75</v>
      </c>
    </row>
    <row r="286" spans="1:11" x14ac:dyDescent="0.25">
      <c r="A286">
        <v>285</v>
      </c>
      <c r="B286" t="s">
        <v>88</v>
      </c>
      <c r="C286">
        <v>879</v>
      </c>
      <c r="D286">
        <v>285</v>
      </c>
      <c r="E286" t="s">
        <v>29</v>
      </c>
      <c r="F286">
        <v>237989.25</v>
      </c>
      <c r="G286">
        <v>43040</v>
      </c>
      <c r="H286">
        <v>43073</v>
      </c>
      <c r="I286" t="s">
        <v>17</v>
      </c>
      <c r="J286">
        <v>3757.7249999999999</v>
      </c>
      <c r="K286">
        <f t="shared" si="4"/>
        <v>270.75</v>
      </c>
    </row>
    <row r="287" spans="1:11" x14ac:dyDescent="0.25">
      <c r="A287">
        <v>286</v>
      </c>
      <c r="B287" t="s">
        <v>88</v>
      </c>
      <c r="C287">
        <v>554</v>
      </c>
      <c r="D287">
        <v>844</v>
      </c>
      <c r="E287" t="s">
        <v>9</v>
      </c>
      <c r="F287">
        <v>444197.2</v>
      </c>
      <c r="G287">
        <v>42914</v>
      </c>
      <c r="H287">
        <v>42931</v>
      </c>
      <c r="I287" t="s">
        <v>17</v>
      </c>
      <c r="J287">
        <v>7013.6399999999994</v>
      </c>
      <c r="K287">
        <f t="shared" si="4"/>
        <v>801.80000000000007</v>
      </c>
    </row>
    <row r="288" spans="1:11" x14ac:dyDescent="0.25">
      <c r="A288">
        <v>287</v>
      </c>
      <c r="B288" t="s">
        <v>90</v>
      </c>
      <c r="C288">
        <v>107</v>
      </c>
      <c r="D288">
        <v>1299</v>
      </c>
      <c r="E288" t="s">
        <v>21</v>
      </c>
      <c r="F288">
        <v>132043.35</v>
      </c>
      <c r="G288">
        <v>43196</v>
      </c>
      <c r="H288">
        <v>43214</v>
      </c>
      <c r="I288" t="s">
        <v>11</v>
      </c>
      <c r="J288">
        <v>2084.895</v>
      </c>
      <c r="K288">
        <f t="shared" si="4"/>
        <v>1234.05</v>
      </c>
    </row>
    <row r="289" spans="1:11" x14ac:dyDescent="0.25">
      <c r="A289">
        <v>288</v>
      </c>
      <c r="B289" t="s">
        <v>90</v>
      </c>
      <c r="C289">
        <v>817</v>
      </c>
      <c r="D289">
        <v>1336</v>
      </c>
      <c r="E289" t="s">
        <v>21</v>
      </c>
      <c r="F289">
        <v>1036936.4</v>
      </c>
      <c r="G289">
        <v>43241</v>
      </c>
      <c r="H289">
        <v>43268</v>
      </c>
      <c r="I289" t="s">
        <v>11</v>
      </c>
      <c r="J289">
        <v>16372.68</v>
      </c>
      <c r="K289">
        <f t="shared" si="4"/>
        <v>1269.2</v>
      </c>
    </row>
    <row r="290" spans="1:11" x14ac:dyDescent="0.25">
      <c r="A290">
        <v>289</v>
      </c>
      <c r="B290" t="s">
        <v>90</v>
      </c>
      <c r="C290">
        <v>403</v>
      </c>
      <c r="D290">
        <v>1017</v>
      </c>
      <c r="E290" t="s">
        <v>22</v>
      </c>
      <c r="F290">
        <v>389358.45</v>
      </c>
      <c r="G290">
        <v>42591</v>
      </c>
      <c r="H290">
        <v>42621</v>
      </c>
      <c r="I290" t="s">
        <v>17</v>
      </c>
      <c r="J290">
        <v>6147.7649999999994</v>
      </c>
      <c r="K290">
        <f t="shared" si="4"/>
        <v>966.15</v>
      </c>
    </row>
    <row r="291" spans="1:11" x14ac:dyDescent="0.25">
      <c r="A291">
        <v>290</v>
      </c>
      <c r="B291" t="s">
        <v>88</v>
      </c>
      <c r="C291">
        <v>469</v>
      </c>
      <c r="D291">
        <v>1369</v>
      </c>
      <c r="E291" t="s">
        <v>86</v>
      </c>
      <c r="F291">
        <v>609957.94999999995</v>
      </c>
      <c r="G291">
        <v>43214</v>
      </c>
      <c r="H291">
        <v>43232</v>
      </c>
      <c r="I291" t="s">
        <v>18</v>
      </c>
      <c r="J291">
        <v>9630.9149999999991</v>
      </c>
      <c r="K291">
        <f t="shared" si="4"/>
        <v>1300.55</v>
      </c>
    </row>
    <row r="292" spans="1:11" x14ac:dyDescent="0.25">
      <c r="A292">
        <v>291</v>
      </c>
      <c r="B292" t="s">
        <v>90</v>
      </c>
      <c r="C292">
        <v>650</v>
      </c>
      <c r="D292">
        <v>876</v>
      </c>
      <c r="E292" t="s">
        <v>22</v>
      </c>
      <c r="F292">
        <v>540930</v>
      </c>
      <c r="G292">
        <v>43270</v>
      </c>
      <c r="H292">
        <v>43281</v>
      </c>
      <c r="I292" t="s">
        <v>25</v>
      </c>
      <c r="J292">
        <v>8541</v>
      </c>
      <c r="K292">
        <f t="shared" si="4"/>
        <v>832.2</v>
      </c>
    </row>
    <row r="293" spans="1:11" x14ac:dyDescent="0.25">
      <c r="A293">
        <v>292</v>
      </c>
      <c r="B293" t="s">
        <v>90</v>
      </c>
      <c r="C293">
        <v>566</v>
      </c>
      <c r="D293">
        <v>1305</v>
      </c>
      <c r="E293" t="s">
        <v>21</v>
      </c>
      <c r="F293">
        <v>701698.5</v>
      </c>
      <c r="G293">
        <v>42799</v>
      </c>
      <c r="H293">
        <v>42829</v>
      </c>
      <c r="I293" t="s">
        <v>17</v>
      </c>
      <c r="J293">
        <v>11079.449999999999</v>
      </c>
      <c r="K293">
        <f t="shared" si="4"/>
        <v>1239.75</v>
      </c>
    </row>
    <row r="294" spans="1:11" x14ac:dyDescent="0.25">
      <c r="A294">
        <v>293</v>
      </c>
      <c r="B294" t="s">
        <v>88</v>
      </c>
      <c r="C294">
        <v>591</v>
      </c>
      <c r="D294">
        <v>927</v>
      </c>
      <c r="E294" t="s">
        <v>9</v>
      </c>
      <c r="F294">
        <v>520464.15</v>
      </c>
      <c r="G294">
        <v>42770</v>
      </c>
      <c r="H294">
        <v>42784</v>
      </c>
      <c r="I294" t="s">
        <v>17</v>
      </c>
      <c r="J294">
        <v>8217.8549999999996</v>
      </c>
      <c r="K294">
        <f t="shared" si="4"/>
        <v>880.65000000000009</v>
      </c>
    </row>
    <row r="295" spans="1:11" x14ac:dyDescent="0.25">
      <c r="A295">
        <v>294</v>
      </c>
      <c r="B295" t="s">
        <v>90</v>
      </c>
      <c r="C295">
        <v>836</v>
      </c>
      <c r="D295">
        <v>1277</v>
      </c>
      <c r="E295" t="s">
        <v>21</v>
      </c>
      <c r="F295">
        <v>1014193.4</v>
      </c>
      <c r="G295">
        <v>42645</v>
      </c>
      <c r="H295">
        <v>42666</v>
      </c>
      <c r="I295" t="s">
        <v>11</v>
      </c>
      <c r="J295">
        <v>16013.58</v>
      </c>
      <c r="K295">
        <f t="shared" si="4"/>
        <v>1213.1500000000001</v>
      </c>
    </row>
    <row r="296" spans="1:11" x14ac:dyDescent="0.25">
      <c r="A296">
        <v>295</v>
      </c>
      <c r="B296" t="s">
        <v>88</v>
      </c>
      <c r="C296">
        <v>783</v>
      </c>
      <c r="D296">
        <v>1681</v>
      </c>
      <c r="E296" t="s">
        <v>9</v>
      </c>
      <c r="F296">
        <v>1250411.8500000001</v>
      </c>
      <c r="G296">
        <v>42568</v>
      </c>
      <c r="H296">
        <v>42591</v>
      </c>
      <c r="I296" t="s">
        <v>17</v>
      </c>
      <c r="J296">
        <v>19743.344999999998</v>
      </c>
      <c r="K296">
        <f t="shared" si="4"/>
        <v>1596.95</v>
      </c>
    </row>
    <row r="297" spans="1:11" x14ac:dyDescent="0.25">
      <c r="A297">
        <v>296</v>
      </c>
      <c r="B297" t="s">
        <v>89</v>
      </c>
      <c r="C297">
        <v>355</v>
      </c>
      <c r="D297">
        <v>15</v>
      </c>
      <c r="E297" t="s">
        <v>24</v>
      </c>
      <c r="F297">
        <v>5058.75</v>
      </c>
      <c r="G297">
        <v>42445</v>
      </c>
      <c r="H297">
        <v>42477</v>
      </c>
      <c r="I297" t="s">
        <v>18</v>
      </c>
      <c r="J297">
        <v>79.875</v>
      </c>
      <c r="K297">
        <f t="shared" si="4"/>
        <v>14.25</v>
      </c>
    </row>
    <row r="298" spans="1:11" x14ac:dyDescent="0.25">
      <c r="A298">
        <v>297</v>
      </c>
      <c r="B298" t="s">
        <v>88</v>
      </c>
      <c r="C298">
        <v>442</v>
      </c>
      <c r="D298">
        <v>271</v>
      </c>
      <c r="E298" t="s">
        <v>16</v>
      </c>
      <c r="F298">
        <v>113792.9</v>
      </c>
      <c r="G298">
        <v>43033</v>
      </c>
      <c r="H298">
        <v>43066</v>
      </c>
      <c r="I298" t="s">
        <v>28</v>
      </c>
      <c r="J298">
        <v>1796.73</v>
      </c>
      <c r="K298">
        <f t="shared" si="4"/>
        <v>257.45</v>
      </c>
    </row>
    <row r="299" spans="1:11" x14ac:dyDescent="0.25">
      <c r="A299">
        <v>298</v>
      </c>
      <c r="B299" t="s">
        <v>90</v>
      </c>
      <c r="C299">
        <v>357</v>
      </c>
      <c r="D299">
        <v>540</v>
      </c>
      <c r="E299" t="s">
        <v>13</v>
      </c>
      <c r="F299">
        <v>183141</v>
      </c>
      <c r="G299">
        <v>42507</v>
      </c>
      <c r="H299">
        <v>42529</v>
      </c>
      <c r="I299" t="s">
        <v>17</v>
      </c>
      <c r="J299">
        <v>2891.7</v>
      </c>
      <c r="K299">
        <f t="shared" si="4"/>
        <v>513</v>
      </c>
    </row>
    <row r="300" spans="1:11" x14ac:dyDescent="0.25">
      <c r="A300">
        <v>299</v>
      </c>
      <c r="B300" t="s">
        <v>90</v>
      </c>
      <c r="C300">
        <v>163</v>
      </c>
      <c r="D300">
        <v>54</v>
      </c>
      <c r="E300" t="s">
        <v>9</v>
      </c>
      <c r="F300">
        <v>8361.9</v>
      </c>
      <c r="G300">
        <v>43134</v>
      </c>
      <c r="H300">
        <v>43161</v>
      </c>
      <c r="I300" t="s">
        <v>32</v>
      </c>
      <c r="J300">
        <v>132.03</v>
      </c>
      <c r="K300">
        <f t="shared" si="4"/>
        <v>51.3</v>
      </c>
    </row>
    <row r="301" spans="1:11" x14ac:dyDescent="0.25">
      <c r="A301">
        <v>300</v>
      </c>
      <c r="B301" t="s">
        <v>90</v>
      </c>
      <c r="C301">
        <v>980</v>
      </c>
      <c r="D301">
        <v>755</v>
      </c>
      <c r="E301" t="s">
        <v>13</v>
      </c>
      <c r="F301">
        <v>702905</v>
      </c>
      <c r="G301">
        <v>43002</v>
      </c>
      <c r="H301">
        <v>43028</v>
      </c>
      <c r="I301" t="s">
        <v>17</v>
      </c>
      <c r="J301">
        <v>11098.5</v>
      </c>
      <c r="K301">
        <f t="shared" si="4"/>
        <v>717.25</v>
      </c>
    </row>
    <row r="302" spans="1:11" x14ac:dyDescent="0.25">
      <c r="A302">
        <v>301</v>
      </c>
      <c r="B302" t="s">
        <v>88</v>
      </c>
      <c r="C302">
        <v>275</v>
      </c>
      <c r="D302">
        <v>110</v>
      </c>
      <c r="E302" t="s">
        <v>27</v>
      </c>
      <c r="F302">
        <v>28737.5</v>
      </c>
      <c r="G302">
        <v>43022</v>
      </c>
      <c r="H302">
        <v>43046</v>
      </c>
      <c r="I302" t="s">
        <v>32</v>
      </c>
      <c r="J302">
        <v>453.75</v>
      </c>
      <c r="K302">
        <f t="shared" si="4"/>
        <v>104.5</v>
      </c>
    </row>
    <row r="303" spans="1:11" x14ac:dyDescent="0.25">
      <c r="A303">
        <v>302</v>
      </c>
      <c r="B303" t="s">
        <v>88</v>
      </c>
      <c r="C303">
        <v>938</v>
      </c>
      <c r="D303">
        <v>107</v>
      </c>
      <c r="E303" t="s">
        <v>27</v>
      </c>
      <c r="F303">
        <v>95347.7</v>
      </c>
      <c r="G303">
        <v>42761</v>
      </c>
      <c r="H303">
        <v>42782</v>
      </c>
      <c r="I303" t="s">
        <v>17</v>
      </c>
      <c r="J303">
        <v>1505.49</v>
      </c>
      <c r="K303">
        <f t="shared" si="4"/>
        <v>101.64999999999999</v>
      </c>
    </row>
    <row r="304" spans="1:11" x14ac:dyDescent="0.25">
      <c r="A304">
        <v>303</v>
      </c>
      <c r="B304" t="s">
        <v>90</v>
      </c>
      <c r="C304">
        <v>285</v>
      </c>
      <c r="D304">
        <v>698</v>
      </c>
      <c r="E304" t="s">
        <v>13</v>
      </c>
      <c r="F304">
        <v>188983.5</v>
      </c>
      <c r="G304">
        <v>42749</v>
      </c>
      <c r="H304">
        <v>42760</v>
      </c>
      <c r="I304" t="s">
        <v>11</v>
      </c>
      <c r="J304">
        <v>2983.95</v>
      </c>
      <c r="K304">
        <f t="shared" si="4"/>
        <v>663.1</v>
      </c>
    </row>
    <row r="305" spans="1:11" x14ac:dyDescent="0.25">
      <c r="A305">
        <v>304</v>
      </c>
      <c r="B305" t="s">
        <v>88</v>
      </c>
      <c r="C305">
        <v>672</v>
      </c>
      <c r="D305">
        <v>302</v>
      </c>
      <c r="E305" t="s">
        <v>29</v>
      </c>
      <c r="F305">
        <v>192796.79999999999</v>
      </c>
      <c r="G305">
        <v>42766</v>
      </c>
      <c r="H305">
        <v>42784</v>
      </c>
      <c r="I305" t="s">
        <v>11</v>
      </c>
      <c r="J305">
        <v>3044.16</v>
      </c>
      <c r="K305">
        <f t="shared" si="4"/>
        <v>286.89999999999998</v>
      </c>
    </row>
    <row r="306" spans="1:11" x14ac:dyDescent="0.25">
      <c r="A306">
        <v>305</v>
      </c>
      <c r="B306" t="s">
        <v>88</v>
      </c>
      <c r="C306">
        <v>129</v>
      </c>
      <c r="D306">
        <v>319</v>
      </c>
      <c r="E306" t="s">
        <v>29</v>
      </c>
      <c r="F306">
        <v>39093.449999999997</v>
      </c>
      <c r="G306">
        <v>42616</v>
      </c>
      <c r="H306">
        <v>42628</v>
      </c>
      <c r="I306" t="s">
        <v>17</v>
      </c>
      <c r="J306">
        <v>617.26499999999999</v>
      </c>
      <c r="K306">
        <f t="shared" si="4"/>
        <v>303.04999999999995</v>
      </c>
    </row>
    <row r="307" spans="1:11" x14ac:dyDescent="0.25">
      <c r="A307">
        <v>306</v>
      </c>
      <c r="B307" t="s">
        <v>90</v>
      </c>
      <c r="C307">
        <v>419</v>
      </c>
      <c r="D307">
        <v>670</v>
      </c>
      <c r="E307" t="s">
        <v>13</v>
      </c>
      <c r="F307">
        <v>266693.5</v>
      </c>
      <c r="G307">
        <v>42524</v>
      </c>
      <c r="H307">
        <v>42539</v>
      </c>
      <c r="I307" t="s">
        <v>32</v>
      </c>
      <c r="J307">
        <v>4210.95</v>
      </c>
      <c r="K307">
        <f t="shared" si="4"/>
        <v>636.5</v>
      </c>
    </row>
    <row r="308" spans="1:11" x14ac:dyDescent="0.25">
      <c r="A308">
        <v>307</v>
      </c>
      <c r="B308" t="s">
        <v>90</v>
      </c>
      <c r="C308">
        <v>479</v>
      </c>
      <c r="D308">
        <v>64</v>
      </c>
      <c r="E308" t="s">
        <v>31</v>
      </c>
      <c r="F308">
        <v>29123.200000000001</v>
      </c>
      <c r="G308">
        <v>43051</v>
      </c>
      <c r="H308">
        <v>43081</v>
      </c>
      <c r="I308" t="s">
        <v>11</v>
      </c>
      <c r="J308">
        <v>459.84</v>
      </c>
      <c r="K308">
        <f t="shared" si="4"/>
        <v>60.800000000000004</v>
      </c>
    </row>
    <row r="309" spans="1:11" x14ac:dyDescent="0.25">
      <c r="A309">
        <v>308</v>
      </c>
      <c r="B309" t="s">
        <v>90</v>
      </c>
      <c r="C309">
        <v>75</v>
      </c>
      <c r="D309">
        <v>183</v>
      </c>
      <c r="E309" t="s">
        <v>21</v>
      </c>
      <c r="F309">
        <v>13038.75</v>
      </c>
      <c r="G309">
        <v>42398</v>
      </c>
      <c r="H309">
        <v>42430</v>
      </c>
      <c r="I309" t="s">
        <v>11</v>
      </c>
      <c r="J309">
        <v>205.875</v>
      </c>
      <c r="K309">
        <f t="shared" si="4"/>
        <v>173.85</v>
      </c>
    </row>
    <row r="310" spans="1:11" x14ac:dyDescent="0.25">
      <c r="A310">
        <v>309</v>
      </c>
      <c r="B310" t="s">
        <v>90</v>
      </c>
      <c r="C310">
        <v>723</v>
      </c>
      <c r="D310">
        <v>596</v>
      </c>
      <c r="E310" t="s">
        <v>13</v>
      </c>
      <c r="F310">
        <v>409362.6</v>
      </c>
      <c r="G310">
        <v>43264</v>
      </c>
      <c r="H310">
        <v>43298</v>
      </c>
      <c r="I310" t="s">
        <v>32</v>
      </c>
      <c r="J310">
        <v>6463.62</v>
      </c>
      <c r="K310">
        <f t="shared" si="4"/>
        <v>566.19999999999993</v>
      </c>
    </row>
    <row r="311" spans="1:11" x14ac:dyDescent="0.25">
      <c r="A311">
        <v>310</v>
      </c>
      <c r="B311" t="s">
        <v>88</v>
      </c>
      <c r="C311">
        <v>522</v>
      </c>
      <c r="D311">
        <v>25</v>
      </c>
      <c r="E311" t="s">
        <v>26</v>
      </c>
      <c r="F311">
        <v>12397.5</v>
      </c>
      <c r="G311">
        <v>43155</v>
      </c>
      <c r="H311">
        <v>43178</v>
      </c>
      <c r="I311" t="s">
        <v>23</v>
      </c>
      <c r="J311">
        <v>195.75</v>
      </c>
      <c r="K311">
        <f t="shared" si="4"/>
        <v>23.75</v>
      </c>
    </row>
    <row r="312" spans="1:11" x14ac:dyDescent="0.25">
      <c r="A312">
        <v>311</v>
      </c>
      <c r="B312" t="s">
        <v>88</v>
      </c>
      <c r="C312">
        <v>168</v>
      </c>
      <c r="D312">
        <v>222</v>
      </c>
      <c r="E312" t="s">
        <v>16</v>
      </c>
      <c r="F312">
        <v>35431.199999999997</v>
      </c>
      <c r="G312">
        <v>42819</v>
      </c>
      <c r="H312">
        <v>42844</v>
      </c>
      <c r="I312" t="s">
        <v>28</v>
      </c>
      <c r="J312">
        <v>559.43999999999994</v>
      </c>
      <c r="K312">
        <f t="shared" si="4"/>
        <v>210.89999999999998</v>
      </c>
    </row>
    <row r="313" spans="1:11" x14ac:dyDescent="0.25">
      <c r="A313">
        <v>312</v>
      </c>
      <c r="B313" t="s">
        <v>90</v>
      </c>
      <c r="C313">
        <v>957</v>
      </c>
      <c r="D313">
        <v>207</v>
      </c>
      <c r="E313" t="s">
        <v>21</v>
      </c>
      <c r="F313">
        <v>188194.05</v>
      </c>
      <c r="G313">
        <v>42902</v>
      </c>
      <c r="H313">
        <v>42921</v>
      </c>
      <c r="I313" t="s">
        <v>11</v>
      </c>
      <c r="J313">
        <v>2971.4849999999997</v>
      </c>
      <c r="K313">
        <f t="shared" si="4"/>
        <v>196.64999999999998</v>
      </c>
    </row>
    <row r="314" spans="1:11" x14ac:dyDescent="0.25">
      <c r="A314">
        <v>313</v>
      </c>
      <c r="B314" t="s">
        <v>90</v>
      </c>
      <c r="C314">
        <v>410</v>
      </c>
      <c r="D314">
        <v>984</v>
      </c>
      <c r="E314" t="s">
        <v>19</v>
      </c>
      <c r="F314">
        <v>383268</v>
      </c>
      <c r="G314">
        <v>43021</v>
      </c>
      <c r="H314">
        <v>43033</v>
      </c>
      <c r="I314" t="s">
        <v>28</v>
      </c>
      <c r="J314">
        <v>6051.5999999999995</v>
      </c>
      <c r="K314">
        <f t="shared" si="4"/>
        <v>934.8</v>
      </c>
    </row>
    <row r="315" spans="1:11" x14ac:dyDescent="0.25">
      <c r="A315">
        <v>314</v>
      </c>
      <c r="B315" t="s">
        <v>88</v>
      </c>
      <c r="C315">
        <v>389</v>
      </c>
      <c r="D315">
        <v>90</v>
      </c>
      <c r="E315" t="s">
        <v>27</v>
      </c>
      <c r="F315">
        <v>33259.5</v>
      </c>
      <c r="G315">
        <v>42603</v>
      </c>
      <c r="H315">
        <v>42624</v>
      </c>
      <c r="I315" t="s">
        <v>32</v>
      </c>
      <c r="J315">
        <v>525.15</v>
      </c>
      <c r="K315">
        <f t="shared" si="4"/>
        <v>85.5</v>
      </c>
    </row>
    <row r="316" spans="1:11" x14ac:dyDescent="0.25">
      <c r="A316">
        <v>315</v>
      </c>
      <c r="B316" t="s">
        <v>88</v>
      </c>
      <c r="C316">
        <v>410</v>
      </c>
      <c r="D316">
        <v>865</v>
      </c>
      <c r="E316" t="s">
        <v>9</v>
      </c>
      <c r="F316">
        <v>336917.5</v>
      </c>
      <c r="G316">
        <v>42956</v>
      </c>
      <c r="H316">
        <v>42987</v>
      </c>
      <c r="I316" t="s">
        <v>18</v>
      </c>
      <c r="J316">
        <v>5319.75</v>
      </c>
      <c r="K316">
        <f t="shared" si="4"/>
        <v>821.75</v>
      </c>
    </row>
    <row r="317" spans="1:11" x14ac:dyDescent="0.25">
      <c r="A317">
        <v>316</v>
      </c>
      <c r="B317" t="s">
        <v>90</v>
      </c>
      <c r="C317">
        <v>327</v>
      </c>
      <c r="D317">
        <v>551</v>
      </c>
      <c r="E317" t="s">
        <v>13</v>
      </c>
      <c r="F317">
        <v>171168.15</v>
      </c>
      <c r="G317">
        <v>42436</v>
      </c>
      <c r="H317">
        <v>42459</v>
      </c>
      <c r="I317" t="s">
        <v>18</v>
      </c>
      <c r="J317">
        <v>2702.6549999999997</v>
      </c>
      <c r="K317">
        <f t="shared" si="4"/>
        <v>523.44999999999993</v>
      </c>
    </row>
    <row r="318" spans="1:11" x14ac:dyDescent="0.25">
      <c r="A318">
        <v>317</v>
      </c>
      <c r="B318" t="s">
        <v>90</v>
      </c>
      <c r="C318">
        <v>95</v>
      </c>
      <c r="D318">
        <v>997</v>
      </c>
      <c r="E318" t="s">
        <v>19</v>
      </c>
      <c r="F318">
        <v>89979.25</v>
      </c>
      <c r="G318">
        <v>43034</v>
      </c>
      <c r="H318">
        <v>43051</v>
      </c>
      <c r="I318" t="s">
        <v>17</v>
      </c>
      <c r="J318">
        <v>1420.7249999999999</v>
      </c>
      <c r="K318">
        <f t="shared" si="4"/>
        <v>947.15</v>
      </c>
    </row>
    <row r="319" spans="1:11" x14ac:dyDescent="0.25">
      <c r="A319">
        <v>318</v>
      </c>
      <c r="B319" t="s">
        <v>89</v>
      </c>
      <c r="C319">
        <v>806</v>
      </c>
      <c r="D319">
        <v>52</v>
      </c>
      <c r="E319" t="s">
        <v>16</v>
      </c>
      <c r="F319">
        <v>39816.400000000001</v>
      </c>
      <c r="G319">
        <v>42645</v>
      </c>
      <c r="H319">
        <v>42669</v>
      </c>
      <c r="I319" t="s">
        <v>18</v>
      </c>
      <c r="J319">
        <v>628.67999999999995</v>
      </c>
      <c r="K319">
        <f t="shared" si="4"/>
        <v>49.4</v>
      </c>
    </row>
    <row r="320" spans="1:11" x14ac:dyDescent="0.25">
      <c r="A320">
        <v>319</v>
      </c>
      <c r="B320" t="s">
        <v>89</v>
      </c>
      <c r="C320">
        <v>455</v>
      </c>
      <c r="D320">
        <v>31</v>
      </c>
      <c r="E320" t="s">
        <v>16</v>
      </c>
      <c r="F320">
        <v>13399.75</v>
      </c>
      <c r="G320">
        <v>42452</v>
      </c>
      <c r="H320">
        <v>42479</v>
      </c>
      <c r="I320" t="s">
        <v>17</v>
      </c>
      <c r="J320">
        <v>211.57499999999999</v>
      </c>
      <c r="K320">
        <f t="shared" si="4"/>
        <v>29.45</v>
      </c>
    </row>
    <row r="321" spans="1:11" x14ac:dyDescent="0.25">
      <c r="A321">
        <v>320</v>
      </c>
      <c r="B321" t="s">
        <v>90</v>
      </c>
      <c r="C321">
        <v>566</v>
      </c>
      <c r="D321">
        <v>878</v>
      </c>
      <c r="E321" t="s">
        <v>22</v>
      </c>
      <c r="F321">
        <v>472100.6</v>
      </c>
      <c r="G321">
        <v>42627</v>
      </c>
      <c r="H321">
        <v>42657</v>
      </c>
      <c r="I321" t="s">
        <v>14</v>
      </c>
      <c r="J321">
        <v>7454.2199999999993</v>
      </c>
      <c r="K321">
        <f t="shared" si="4"/>
        <v>834.09999999999991</v>
      </c>
    </row>
    <row r="322" spans="1:11" x14ac:dyDescent="0.25">
      <c r="A322">
        <v>321</v>
      </c>
      <c r="B322" t="s">
        <v>90</v>
      </c>
      <c r="C322">
        <v>966</v>
      </c>
      <c r="D322">
        <v>1008</v>
      </c>
      <c r="E322" t="s">
        <v>30</v>
      </c>
      <c r="F322">
        <v>925041.6</v>
      </c>
      <c r="G322">
        <v>42418</v>
      </c>
      <c r="H322">
        <v>42443</v>
      </c>
      <c r="I322" t="s">
        <v>18</v>
      </c>
      <c r="J322">
        <v>14605.92</v>
      </c>
      <c r="K322">
        <f t="shared" si="4"/>
        <v>957.6</v>
      </c>
    </row>
    <row r="323" spans="1:11" x14ac:dyDescent="0.25">
      <c r="A323">
        <v>322</v>
      </c>
      <c r="B323" t="s">
        <v>90</v>
      </c>
      <c r="C323">
        <v>477</v>
      </c>
      <c r="D323">
        <v>192</v>
      </c>
      <c r="E323" t="s">
        <v>9</v>
      </c>
      <c r="F323">
        <v>87004.800000000003</v>
      </c>
      <c r="G323">
        <v>42612</v>
      </c>
      <c r="H323">
        <v>42634</v>
      </c>
      <c r="I323" t="s">
        <v>11</v>
      </c>
      <c r="J323">
        <v>1373.76</v>
      </c>
      <c r="K323">
        <f t="shared" ref="K323:K386" si="5">F323/C323</f>
        <v>182.4</v>
      </c>
    </row>
    <row r="324" spans="1:11" x14ac:dyDescent="0.25">
      <c r="A324">
        <v>323</v>
      </c>
      <c r="B324" t="s">
        <v>88</v>
      </c>
      <c r="C324">
        <v>413</v>
      </c>
      <c r="D324">
        <v>973</v>
      </c>
      <c r="E324" t="s">
        <v>9</v>
      </c>
      <c r="F324">
        <v>381756.55</v>
      </c>
      <c r="G324">
        <v>42419</v>
      </c>
      <c r="H324">
        <v>42450</v>
      </c>
      <c r="I324" t="s">
        <v>18</v>
      </c>
      <c r="J324">
        <v>6027.7349999999997</v>
      </c>
      <c r="K324">
        <f t="shared" si="5"/>
        <v>924.35</v>
      </c>
    </row>
    <row r="325" spans="1:11" x14ac:dyDescent="0.25">
      <c r="A325">
        <v>324</v>
      </c>
      <c r="B325" t="s">
        <v>88</v>
      </c>
      <c r="C325">
        <v>431</v>
      </c>
      <c r="D325">
        <v>90</v>
      </c>
      <c r="E325" t="s">
        <v>27</v>
      </c>
      <c r="F325">
        <v>36850.5</v>
      </c>
      <c r="G325">
        <v>42374</v>
      </c>
      <c r="H325">
        <v>42405</v>
      </c>
      <c r="I325" t="s">
        <v>20</v>
      </c>
      <c r="J325">
        <v>581.85</v>
      </c>
      <c r="K325">
        <f t="shared" si="5"/>
        <v>85.5</v>
      </c>
    </row>
    <row r="326" spans="1:11" x14ac:dyDescent="0.25">
      <c r="A326">
        <v>325</v>
      </c>
      <c r="B326" t="s">
        <v>90</v>
      </c>
      <c r="C326">
        <v>536</v>
      </c>
      <c r="D326">
        <v>921</v>
      </c>
      <c r="E326" t="s">
        <v>22</v>
      </c>
      <c r="F326">
        <v>468973.2</v>
      </c>
      <c r="G326">
        <v>42848</v>
      </c>
      <c r="H326">
        <v>42871</v>
      </c>
      <c r="I326" t="s">
        <v>11</v>
      </c>
      <c r="J326">
        <v>7404.84</v>
      </c>
      <c r="K326">
        <f t="shared" si="5"/>
        <v>874.95</v>
      </c>
    </row>
    <row r="327" spans="1:11" x14ac:dyDescent="0.25">
      <c r="A327">
        <v>326</v>
      </c>
      <c r="B327" t="s">
        <v>88</v>
      </c>
      <c r="C327">
        <v>106</v>
      </c>
      <c r="D327">
        <v>1528</v>
      </c>
      <c r="E327" t="s">
        <v>9</v>
      </c>
      <c r="F327">
        <v>153869.6</v>
      </c>
      <c r="G327">
        <v>42436</v>
      </c>
      <c r="H327">
        <v>42457</v>
      </c>
      <c r="I327" t="s">
        <v>32</v>
      </c>
      <c r="J327">
        <v>2429.52</v>
      </c>
      <c r="K327">
        <f t="shared" si="5"/>
        <v>1451.6000000000001</v>
      </c>
    </row>
    <row r="328" spans="1:11" x14ac:dyDescent="0.25">
      <c r="A328">
        <v>327</v>
      </c>
      <c r="B328" t="s">
        <v>89</v>
      </c>
      <c r="C328">
        <v>931</v>
      </c>
      <c r="D328">
        <v>35</v>
      </c>
      <c r="E328" t="s">
        <v>16</v>
      </c>
      <c r="F328">
        <v>30955.75</v>
      </c>
      <c r="G328">
        <v>43171</v>
      </c>
      <c r="H328">
        <v>43186</v>
      </c>
      <c r="I328" t="s">
        <v>17</v>
      </c>
      <c r="J328">
        <v>488.77499999999998</v>
      </c>
      <c r="K328">
        <f t="shared" si="5"/>
        <v>33.25</v>
      </c>
    </row>
    <row r="329" spans="1:11" x14ac:dyDescent="0.25">
      <c r="A329">
        <v>328</v>
      </c>
      <c r="B329" t="s">
        <v>90</v>
      </c>
      <c r="C329">
        <v>860</v>
      </c>
      <c r="D329">
        <v>131</v>
      </c>
      <c r="E329" t="s">
        <v>9</v>
      </c>
      <c r="F329">
        <v>107027</v>
      </c>
      <c r="G329">
        <v>42625</v>
      </c>
      <c r="H329">
        <v>42635</v>
      </c>
      <c r="I329" t="s">
        <v>20</v>
      </c>
      <c r="J329">
        <v>1689.8999999999999</v>
      </c>
      <c r="K329">
        <f t="shared" si="5"/>
        <v>124.45</v>
      </c>
    </row>
    <row r="330" spans="1:11" x14ac:dyDescent="0.25">
      <c r="A330">
        <v>329</v>
      </c>
      <c r="B330" t="s">
        <v>88</v>
      </c>
      <c r="C330">
        <v>829</v>
      </c>
      <c r="D330">
        <v>107</v>
      </c>
      <c r="E330" t="s">
        <v>16</v>
      </c>
      <c r="F330">
        <v>84267.85</v>
      </c>
      <c r="G330">
        <v>43042</v>
      </c>
      <c r="H330">
        <v>43070</v>
      </c>
      <c r="I330" t="s">
        <v>20</v>
      </c>
      <c r="J330">
        <v>1330.5449999999998</v>
      </c>
      <c r="K330">
        <f t="shared" si="5"/>
        <v>101.65</v>
      </c>
    </row>
    <row r="331" spans="1:11" x14ac:dyDescent="0.25">
      <c r="A331">
        <v>330</v>
      </c>
      <c r="B331" t="s">
        <v>90</v>
      </c>
      <c r="C331">
        <v>695</v>
      </c>
      <c r="D331">
        <v>200</v>
      </c>
      <c r="E331" t="s">
        <v>21</v>
      </c>
      <c r="F331">
        <v>132050</v>
      </c>
      <c r="G331">
        <v>43173</v>
      </c>
      <c r="H331">
        <v>43202</v>
      </c>
      <c r="I331" t="s">
        <v>11</v>
      </c>
      <c r="J331">
        <v>2085</v>
      </c>
      <c r="K331">
        <f t="shared" si="5"/>
        <v>190</v>
      </c>
    </row>
    <row r="332" spans="1:11" x14ac:dyDescent="0.25">
      <c r="A332">
        <v>331</v>
      </c>
      <c r="B332" t="s">
        <v>88</v>
      </c>
      <c r="C332">
        <v>284</v>
      </c>
      <c r="D332">
        <v>1131</v>
      </c>
      <c r="E332" t="s">
        <v>86</v>
      </c>
      <c r="F332">
        <v>305143.8</v>
      </c>
      <c r="G332">
        <v>42660</v>
      </c>
      <c r="H332">
        <v>42674</v>
      </c>
      <c r="I332" t="s">
        <v>17</v>
      </c>
      <c r="J332">
        <v>4818.0599999999995</v>
      </c>
      <c r="K332">
        <f t="shared" si="5"/>
        <v>1074.45</v>
      </c>
    </row>
    <row r="333" spans="1:11" x14ac:dyDescent="0.25">
      <c r="A333">
        <v>332</v>
      </c>
      <c r="B333" t="s">
        <v>90</v>
      </c>
      <c r="C333">
        <v>134</v>
      </c>
      <c r="D333">
        <v>46</v>
      </c>
      <c r="E333" t="s">
        <v>9</v>
      </c>
      <c r="F333">
        <v>5855.8</v>
      </c>
      <c r="G333">
        <v>42875</v>
      </c>
      <c r="H333">
        <v>42889</v>
      </c>
      <c r="I333" t="s">
        <v>17</v>
      </c>
      <c r="J333">
        <v>92.46</v>
      </c>
      <c r="K333">
        <f t="shared" si="5"/>
        <v>43.7</v>
      </c>
    </row>
    <row r="334" spans="1:11" x14ac:dyDescent="0.25">
      <c r="A334">
        <v>333</v>
      </c>
      <c r="B334" t="s">
        <v>90</v>
      </c>
      <c r="C334">
        <v>737</v>
      </c>
      <c r="D334">
        <v>181</v>
      </c>
      <c r="E334" t="s">
        <v>9</v>
      </c>
      <c r="F334">
        <v>126727.15</v>
      </c>
      <c r="G334">
        <v>42759</v>
      </c>
      <c r="H334">
        <v>42774</v>
      </c>
      <c r="I334" t="s">
        <v>11</v>
      </c>
      <c r="J334">
        <v>2000.9549999999999</v>
      </c>
      <c r="K334">
        <f t="shared" si="5"/>
        <v>171.95</v>
      </c>
    </row>
    <row r="335" spans="1:11" x14ac:dyDescent="0.25">
      <c r="A335">
        <v>334</v>
      </c>
      <c r="B335" t="s">
        <v>90</v>
      </c>
      <c r="C335">
        <v>120</v>
      </c>
      <c r="D335">
        <v>67</v>
      </c>
      <c r="E335" t="s">
        <v>31</v>
      </c>
      <c r="F335">
        <v>7638</v>
      </c>
      <c r="G335">
        <v>42532</v>
      </c>
      <c r="H335">
        <v>42545</v>
      </c>
      <c r="I335" t="s">
        <v>14</v>
      </c>
      <c r="J335">
        <v>120.6</v>
      </c>
      <c r="K335">
        <f t="shared" si="5"/>
        <v>63.65</v>
      </c>
    </row>
    <row r="336" spans="1:11" x14ac:dyDescent="0.25">
      <c r="A336">
        <v>335</v>
      </c>
      <c r="B336" t="s">
        <v>90</v>
      </c>
      <c r="C336">
        <v>467</v>
      </c>
      <c r="D336">
        <v>177</v>
      </c>
      <c r="E336" t="s">
        <v>9</v>
      </c>
      <c r="F336">
        <v>78526.05</v>
      </c>
      <c r="G336">
        <v>43097</v>
      </c>
      <c r="H336">
        <v>43112</v>
      </c>
      <c r="I336" t="s">
        <v>18</v>
      </c>
      <c r="J336">
        <v>1239.885</v>
      </c>
      <c r="K336">
        <f t="shared" si="5"/>
        <v>168.15</v>
      </c>
    </row>
    <row r="337" spans="1:11" x14ac:dyDescent="0.25">
      <c r="A337">
        <v>336</v>
      </c>
      <c r="B337" t="s">
        <v>90</v>
      </c>
      <c r="C337">
        <v>656</v>
      </c>
      <c r="D337">
        <v>931</v>
      </c>
      <c r="E337" t="s">
        <v>22</v>
      </c>
      <c r="F337">
        <v>580199.19999999995</v>
      </c>
      <c r="G337">
        <v>42936</v>
      </c>
      <c r="H337">
        <v>42958</v>
      </c>
      <c r="I337" t="s">
        <v>28</v>
      </c>
      <c r="J337">
        <v>9161.0399999999991</v>
      </c>
      <c r="K337">
        <f t="shared" si="5"/>
        <v>884.44999999999993</v>
      </c>
    </row>
    <row r="338" spans="1:11" x14ac:dyDescent="0.25">
      <c r="A338">
        <v>337</v>
      </c>
      <c r="B338" t="s">
        <v>90</v>
      </c>
      <c r="C338">
        <v>400</v>
      </c>
      <c r="D338">
        <v>215</v>
      </c>
      <c r="E338" t="s">
        <v>21</v>
      </c>
      <c r="F338">
        <v>81700</v>
      </c>
      <c r="G338">
        <v>42452</v>
      </c>
      <c r="H338">
        <v>42464</v>
      </c>
      <c r="I338" t="s">
        <v>32</v>
      </c>
      <c r="J338">
        <v>1290</v>
      </c>
      <c r="K338">
        <f t="shared" si="5"/>
        <v>204.25</v>
      </c>
    </row>
    <row r="339" spans="1:11" x14ac:dyDescent="0.25">
      <c r="A339">
        <v>338</v>
      </c>
      <c r="B339" t="s">
        <v>88</v>
      </c>
      <c r="C339">
        <v>773</v>
      </c>
      <c r="D339">
        <v>28</v>
      </c>
      <c r="E339" t="s">
        <v>26</v>
      </c>
      <c r="F339">
        <v>20561.8</v>
      </c>
      <c r="G339">
        <v>42713</v>
      </c>
      <c r="H339">
        <v>42735</v>
      </c>
      <c r="I339" t="s">
        <v>28</v>
      </c>
      <c r="J339">
        <v>324.65999999999997</v>
      </c>
      <c r="K339">
        <f t="shared" si="5"/>
        <v>26.599999999999998</v>
      </c>
    </row>
    <row r="340" spans="1:11" x14ac:dyDescent="0.25">
      <c r="A340">
        <v>339</v>
      </c>
      <c r="B340" t="s">
        <v>90</v>
      </c>
      <c r="C340">
        <v>665</v>
      </c>
      <c r="D340">
        <v>65</v>
      </c>
      <c r="E340" t="s">
        <v>31</v>
      </c>
      <c r="F340">
        <v>41063.75</v>
      </c>
      <c r="G340">
        <v>43283</v>
      </c>
      <c r="H340">
        <v>43304</v>
      </c>
      <c r="I340" t="s">
        <v>20</v>
      </c>
      <c r="J340">
        <v>648.375</v>
      </c>
      <c r="K340">
        <f t="shared" si="5"/>
        <v>61.75</v>
      </c>
    </row>
    <row r="341" spans="1:11" x14ac:dyDescent="0.25">
      <c r="A341">
        <v>340</v>
      </c>
      <c r="B341" t="s">
        <v>90</v>
      </c>
      <c r="C341">
        <v>238</v>
      </c>
      <c r="D341">
        <v>881</v>
      </c>
      <c r="E341" t="s">
        <v>19</v>
      </c>
      <c r="F341">
        <v>199194.1</v>
      </c>
      <c r="G341">
        <v>42944</v>
      </c>
      <c r="H341">
        <v>42979</v>
      </c>
      <c r="I341" t="s">
        <v>17</v>
      </c>
      <c r="J341">
        <v>3145.17</v>
      </c>
      <c r="K341">
        <f t="shared" si="5"/>
        <v>836.95</v>
      </c>
    </row>
    <row r="342" spans="1:11" x14ac:dyDescent="0.25">
      <c r="A342">
        <v>341</v>
      </c>
      <c r="B342" t="s">
        <v>90</v>
      </c>
      <c r="C342">
        <v>287</v>
      </c>
      <c r="D342">
        <v>861</v>
      </c>
      <c r="E342" t="s">
        <v>19</v>
      </c>
      <c r="F342">
        <v>234751.65</v>
      </c>
      <c r="G342">
        <v>42406</v>
      </c>
      <c r="H342">
        <v>42435</v>
      </c>
      <c r="I342" t="s">
        <v>23</v>
      </c>
      <c r="J342">
        <v>3706.605</v>
      </c>
      <c r="K342">
        <f t="shared" si="5"/>
        <v>817.94999999999993</v>
      </c>
    </row>
    <row r="343" spans="1:11" x14ac:dyDescent="0.25">
      <c r="A343">
        <v>342</v>
      </c>
      <c r="B343" t="s">
        <v>88</v>
      </c>
      <c r="C343">
        <v>350</v>
      </c>
      <c r="D343">
        <v>109</v>
      </c>
      <c r="E343" t="s">
        <v>27</v>
      </c>
      <c r="F343">
        <v>36242.5</v>
      </c>
      <c r="G343">
        <v>43217</v>
      </c>
      <c r="H343">
        <v>43248</v>
      </c>
      <c r="I343" t="s">
        <v>11</v>
      </c>
      <c r="J343">
        <v>572.25</v>
      </c>
      <c r="K343">
        <f t="shared" si="5"/>
        <v>103.55</v>
      </c>
    </row>
    <row r="344" spans="1:11" x14ac:dyDescent="0.25">
      <c r="A344">
        <v>343</v>
      </c>
      <c r="B344" t="s">
        <v>90</v>
      </c>
      <c r="C344">
        <v>560</v>
      </c>
      <c r="D344">
        <v>798</v>
      </c>
      <c r="E344" t="s">
        <v>19</v>
      </c>
      <c r="F344">
        <v>424536</v>
      </c>
      <c r="G344">
        <v>43271</v>
      </c>
      <c r="H344">
        <v>43296</v>
      </c>
      <c r="I344" t="s">
        <v>18</v>
      </c>
      <c r="J344">
        <v>6703.2</v>
      </c>
      <c r="K344">
        <f t="shared" si="5"/>
        <v>758.1</v>
      </c>
    </row>
    <row r="345" spans="1:11" x14ac:dyDescent="0.25">
      <c r="A345">
        <v>344</v>
      </c>
      <c r="B345" t="s">
        <v>90</v>
      </c>
      <c r="C345">
        <v>80</v>
      </c>
      <c r="D345">
        <v>197</v>
      </c>
      <c r="E345" t="s">
        <v>9</v>
      </c>
      <c r="F345">
        <v>14972</v>
      </c>
      <c r="G345">
        <v>42889</v>
      </c>
      <c r="H345">
        <v>42921</v>
      </c>
      <c r="I345" t="s">
        <v>17</v>
      </c>
      <c r="J345">
        <v>236.39999999999998</v>
      </c>
      <c r="K345">
        <f t="shared" si="5"/>
        <v>187.15</v>
      </c>
    </row>
    <row r="346" spans="1:11" x14ac:dyDescent="0.25">
      <c r="A346">
        <v>345</v>
      </c>
      <c r="B346" t="s">
        <v>90</v>
      </c>
      <c r="C346">
        <v>638</v>
      </c>
      <c r="D346">
        <v>1059</v>
      </c>
      <c r="E346" t="s">
        <v>22</v>
      </c>
      <c r="F346">
        <v>641859.9</v>
      </c>
      <c r="G346">
        <v>42459</v>
      </c>
      <c r="H346">
        <v>42473</v>
      </c>
      <c r="I346" t="s">
        <v>11</v>
      </c>
      <c r="J346">
        <v>10134.629999999999</v>
      </c>
      <c r="K346">
        <f t="shared" si="5"/>
        <v>1006.0500000000001</v>
      </c>
    </row>
    <row r="347" spans="1:11" x14ac:dyDescent="0.25">
      <c r="A347">
        <v>346</v>
      </c>
      <c r="B347" t="s">
        <v>90</v>
      </c>
      <c r="C347">
        <v>291</v>
      </c>
      <c r="D347">
        <v>132</v>
      </c>
      <c r="E347" t="s">
        <v>9</v>
      </c>
      <c r="F347">
        <v>36491.4</v>
      </c>
      <c r="G347">
        <v>43176</v>
      </c>
      <c r="H347">
        <v>43195</v>
      </c>
      <c r="I347" t="s">
        <v>18</v>
      </c>
      <c r="J347">
        <v>576.17999999999995</v>
      </c>
      <c r="K347">
        <f t="shared" si="5"/>
        <v>125.4</v>
      </c>
    </row>
    <row r="348" spans="1:11" x14ac:dyDescent="0.25">
      <c r="A348">
        <v>347</v>
      </c>
      <c r="B348" t="s">
        <v>90</v>
      </c>
      <c r="C348">
        <v>306</v>
      </c>
      <c r="D348">
        <v>187</v>
      </c>
      <c r="E348" t="s">
        <v>9</v>
      </c>
      <c r="F348">
        <v>54360.9</v>
      </c>
      <c r="G348">
        <v>42573</v>
      </c>
      <c r="H348">
        <v>42603</v>
      </c>
      <c r="I348" t="s">
        <v>28</v>
      </c>
      <c r="J348">
        <v>858.32999999999993</v>
      </c>
      <c r="K348">
        <f t="shared" si="5"/>
        <v>177.65</v>
      </c>
    </row>
    <row r="349" spans="1:11" x14ac:dyDescent="0.25">
      <c r="A349">
        <v>348</v>
      </c>
      <c r="B349" t="s">
        <v>90</v>
      </c>
      <c r="C349">
        <v>928</v>
      </c>
      <c r="D349">
        <v>1019</v>
      </c>
      <c r="E349" t="s">
        <v>22</v>
      </c>
      <c r="F349">
        <v>898350.4</v>
      </c>
      <c r="G349">
        <v>42582</v>
      </c>
      <c r="H349">
        <v>42600</v>
      </c>
      <c r="I349" t="s">
        <v>23</v>
      </c>
      <c r="J349">
        <v>14184.48</v>
      </c>
      <c r="K349">
        <f t="shared" si="5"/>
        <v>968.05000000000007</v>
      </c>
    </row>
    <row r="350" spans="1:11" x14ac:dyDescent="0.25">
      <c r="A350">
        <v>349</v>
      </c>
      <c r="B350" t="s">
        <v>90</v>
      </c>
      <c r="C350">
        <v>761</v>
      </c>
      <c r="D350">
        <v>223</v>
      </c>
      <c r="E350" t="s">
        <v>9</v>
      </c>
      <c r="F350">
        <v>161217.85</v>
      </c>
      <c r="G350">
        <v>42570</v>
      </c>
      <c r="H350">
        <v>42588</v>
      </c>
      <c r="I350" t="s">
        <v>14</v>
      </c>
      <c r="J350">
        <v>2545.5450000000001</v>
      </c>
      <c r="K350">
        <f t="shared" si="5"/>
        <v>211.85</v>
      </c>
    </row>
    <row r="351" spans="1:11" x14ac:dyDescent="0.25">
      <c r="A351">
        <v>350</v>
      </c>
      <c r="B351" t="s">
        <v>90</v>
      </c>
      <c r="C351">
        <v>507</v>
      </c>
      <c r="D351">
        <v>55</v>
      </c>
      <c r="E351" t="s">
        <v>9</v>
      </c>
      <c r="F351">
        <v>26490.75</v>
      </c>
      <c r="G351">
        <v>42922</v>
      </c>
      <c r="H351">
        <v>42940</v>
      </c>
      <c r="I351" t="s">
        <v>17</v>
      </c>
      <c r="J351">
        <v>418.27499999999998</v>
      </c>
      <c r="K351">
        <f t="shared" si="5"/>
        <v>52.25</v>
      </c>
    </row>
    <row r="352" spans="1:11" x14ac:dyDescent="0.25">
      <c r="A352">
        <v>351</v>
      </c>
      <c r="B352" t="s">
        <v>90</v>
      </c>
      <c r="C352">
        <v>341</v>
      </c>
      <c r="D352">
        <v>670</v>
      </c>
      <c r="E352" t="s">
        <v>13</v>
      </c>
      <c r="F352">
        <v>217046.5</v>
      </c>
      <c r="G352">
        <v>42889</v>
      </c>
      <c r="H352">
        <v>42908</v>
      </c>
      <c r="I352" t="s">
        <v>17</v>
      </c>
      <c r="J352">
        <v>3427.0499999999997</v>
      </c>
      <c r="K352">
        <f t="shared" si="5"/>
        <v>636.5</v>
      </c>
    </row>
    <row r="353" spans="1:11" x14ac:dyDescent="0.25">
      <c r="A353">
        <v>352</v>
      </c>
      <c r="B353" t="s">
        <v>88</v>
      </c>
      <c r="C353">
        <v>482</v>
      </c>
      <c r="D353">
        <v>1375</v>
      </c>
      <c r="E353" t="s">
        <v>9</v>
      </c>
      <c r="F353">
        <v>629612.5</v>
      </c>
      <c r="G353">
        <v>43045</v>
      </c>
      <c r="H353">
        <v>43056</v>
      </c>
      <c r="I353" t="s">
        <v>11</v>
      </c>
      <c r="J353">
        <v>9941.25</v>
      </c>
      <c r="K353">
        <f t="shared" si="5"/>
        <v>1306.25</v>
      </c>
    </row>
    <row r="354" spans="1:11" x14ac:dyDescent="0.25">
      <c r="A354">
        <v>353</v>
      </c>
      <c r="B354" t="s">
        <v>90</v>
      </c>
      <c r="C354">
        <v>410</v>
      </c>
      <c r="D354">
        <v>1075</v>
      </c>
      <c r="E354" t="s">
        <v>30</v>
      </c>
      <c r="F354">
        <v>418712.5</v>
      </c>
      <c r="G354">
        <v>42441</v>
      </c>
      <c r="H354">
        <v>42466</v>
      </c>
      <c r="I354" t="s">
        <v>18</v>
      </c>
      <c r="J354">
        <v>6611.25</v>
      </c>
      <c r="K354">
        <f t="shared" si="5"/>
        <v>1021.25</v>
      </c>
    </row>
    <row r="355" spans="1:11" x14ac:dyDescent="0.25">
      <c r="A355">
        <v>354</v>
      </c>
      <c r="B355" t="s">
        <v>90</v>
      </c>
      <c r="C355">
        <v>893</v>
      </c>
      <c r="D355">
        <v>815</v>
      </c>
      <c r="E355" t="s">
        <v>19</v>
      </c>
      <c r="F355">
        <v>691405.25</v>
      </c>
      <c r="G355">
        <v>42448</v>
      </c>
      <c r="H355">
        <v>42480</v>
      </c>
      <c r="I355" t="s">
        <v>11</v>
      </c>
      <c r="J355">
        <v>10916.924999999999</v>
      </c>
      <c r="K355">
        <f t="shared" si="5"/>
        <v>774.25</v>
      </c>
    </row>
    <row r="356" spans="1:11" x14ac:dyDescent="0.25">
      <c r="A356">
        <v>355</v>
      </c>
      <c r="B356" t="s">
        <v>89</v>
      </c>
      <c r="C356">
        <v>793</v>
      </c>
      <c r="D356">
        <v>36</v>
      </c>
      <c r="E356" t="s">
        <v>16</v>
      </c>
      <c r="F356">
        <v>27120.6</v>
      </c>
      <c r="G356">
        <v>42440</v>
      </c>
      <c r="H356">
        <v>42475</v>
      </c>
      <c r="I356" t="s">
        <v>18</v>
      </c>
      <c r="J356">
        <v>428.21999999999997</v>
      </c>
      <c r="K356">
        <f t="shared" si="5"/>
        <v>34.199999999999996</v>
      </c>
    </row>
    <row r="357" spans="1:11" x14ac:dyDescent="0.25">
      <c r="A357">
        <v>356</v>
      </c>
      <c r="B357" t="s">
        <v>90</v>
      </c>
      <c r="C357">
        <v>168</v>
      </c>
      <c r="D357">
        <v>887</v>
      </c>
      <c r="E357" t="s">
        <v>19</v>
      </c>
      <c r="F357">
        <v>141565.20000000001</v>
      </c>
      <c r="G357">
        <v>42897</v>
      </c>
      <c r="H357">
        <v>42925</v>
      </c>
      <c r="I357" t="s">
        <v>17</v>
      </c>
      <c r="J357">
        <v>2235.2399999999998</v>
      </c>
      <c r="K357">
        <f t="shared" si="5"/>
        <v>842.65000000000009</v>
      </c>
    </row>
    <row r="358" spans="1:11" x14ac:dyDescent="0.25">
      <c r="A358">
        <v>357</v>
      </c>
      <c r="B358" t="s">
        <v>90</v>
      </c>
      <c r="C358">
        <v>962</v>
      </c>
      <c r="D358">
        <v>1030</v>
      </c>
      <c r="E358" t="s">
        <v>22</v>
      </c>
      <c r="F358">
        <v>941317</v>
      </c>
      <c r="G358">
        <v>42790</v>
      </c>
      <c r="H358">
        <v>42801</v>
      </c>
      <c r="I358" t="s">
        <v>23</v>
      </c>
      <c r="J358">
        <v>14862.9</v>
      </c>
      <c r="K358">
        <f t="shared" si="5"/>
        <v>978.5</v>
      </c>
    </row>
    <row r="359" spans="1:11" x14ac:dyDescent="0.25">
      <c r="A359">
        <v>358</v>
      </c>
      <c r="B359" t="s">
        <v>90</v>
      </c>
      <c r="C359">
        <v>755</v>
      </c>
      <c r="D359">
        <v>656</v>
      </c>
      <c r="E359" t="s">
        <v>13</v>
      </c>
      <c r="F359">
        <v>470516</v>
      </c>
      <c r="G359">
        <v>42682</v>
      </c>
      <c r="H359">
        <v>42713</v>
      </c>
      <c r="I359" t="s">
        <v>17</v>
      </c>
      <c r="J359">
        <v>7429.2</v>
      </c>
      <c r="K359">
        <f t="shared" si="5"/>
        <v>623.20000000000005</v>
      </c>
    </row>
    <row r="360" spans="1:11" x14ac:dyDescent="0.25">
      <c r="A360">
        <v>359</v>
      </c>
      <c r="B360" t="s">
        <v>88</v>
      </c>
      <c r="C360">
        <v>523</v>
      </c>
      <c r="D360">
        <v>28</v>
      </c>
      <c r="E360" t="s">
        <v>26</v>
      </c>
      <c r="F360">
        <v>13911.8</v>
      </c>
      <c r="G360">
        <v>42848</v>
      </c>
      <c r="H360">
        <v>42875</v>
      </c>
      <c r="I360" t="s">
        <v>32</v>
      </c>
      <c r="J360">
        <v>219.66</v>
      </c>
      <c r="K360">
        <f t="shared" si="5"/>
        <v>26.599999999999998</v>
      </c>
    </row>
    <row r="361" spans="1:11" x14ac:dyDescent="0.25">
      <c r="A361">
        <v>360</v>
      </c>
      <c r="B361" t="s">
        <v>88</v>
      </c>
      <c r="C361">
        <v>785</v>
      </c>
      <c r="D361">
        <v>1188</v>
      </c>
      <c r="E361" t="s">
        <v>86</v>
      </c>
      <c r="F361">
        <v>885951</v>
      </c>
      <c r="G361">
        <v>43087</v>
      </c>
      <c r="H361">
        <v>43105</v>
      </c>
      <c r="I361" t="s">
        <v>14</v>
      </c>
      <c r="J361">
        <v>13988.699999999999</v>
      </c>
      <c r="K361">
        <f t="shared" si="5"/>
        <v>1128.5999999999999</v>
      </c>
    </row>
    <row r="362" spans="1:11" x14ac:dyDescent="0.25">
      <c r="A362">
        <v>361</v>
      </c>
      <c r="B362" t="s">
        <v>90</v>
      </c>
      <c r="C362">
        <v>799</v>
      </c>
      <c r="D362">
        <v>927</v>
      </c>
      <c r="E362" t="s">
        <v>22</v>
      </c>
      <c r="F362">
        <v>703639.35</v>
      </c>
      <c r="G362">
        <v>42948</v>
      </c>
      <c r="H362">
        <v>42963</v>
      </c>
      <c r="I362" t="s">
        <v>17</v>
      </c>
      <c r="J362">
        <v>11110.094999999999</v>
      </c>
      <c r="K362">
        <f t="shared" si="5"/>
        <v>880.65</v>
      </c>
    </row>
    <row r="363" spans="1:11" x14ac:dyDescent="0.25">
      <c r="A363">
        <v>362</v>
      </c>
      <c r="B363" t="s">
        <v>89</v>
      </c>
      <c r="C363">
        <v>354</v>
      </c>
      <c r="D363">
        <v>49</v>
      </c>
      <c r="E363" t="s">
        <v>24</v>
      </c>
      <c r="F363">
        <v>16478.7</v>
      </c>
      <c r="G363">
        <v>43201</v>
      </c>
      <c r="H363">
        <v>43211</v>
      </c>
      <c r="I363" t="s">
        <v>11</v>
      </c>
      <c r="J363">
        <v>260.19</v>
      </c>
      <c r="K363">
        <f t="shared" si="5"/>
        <v>46.550000000000004</v>
      </c>
    </row>
    <row r="364" spans="1:11" x14ac:dyDescent="0.25">
      <c r="A364">
        <v>363</v>
      </c>
      <c r="B364" t="s">
        <v>90</v>
      </c>
      <c r="C364">
        <v>691</v>
      </c>
      <c r="D364">
        <v>48</v>
      </c>
      <c r="E364" t="s">
        <v>9</v>
      </c>
      <c r="F364">
        <v>31509.599999999999</v>
      </c>
      <c r="G364">
        <v>42906</v>
      </c>
      <c r="H364">
        <v>42926</v>
      </c>
      <c r="I364" t="s">
        <v>17</v>
      </c>
      <c r="J364">
        <v>497.52</v>
      </c>
      <c r="K364">
        <f t="shared" si="5"/>
        <v>45.6</v>
      </c>
    </row>
    <row r="365" spans="1:11" x14ac:dyDescent="0.25">
      <c r="A365">
        <v>364</v>
      </c>
      <c r="B365" t="s">
        <v>90</v>
      </c>
      <c r="C365">
        <v>921</v>
      </c>
      <c r="D365">
        <v>660</v>
      </c>
      <c r="E365" t="s">
        <v>13</v>
      </c>
      <c r="F365">
        <v>577467</v>
      </c>
      <c r="G365">
        <v>42780</v>
      </c>
      <c r="H365">
        <v>42799</v>
      </c>
      <c r="I365" t="s">
        <v>32</v>
      </c>
      <c r="J365">
        <v>9117.9</v>
      </c>
      <c r="K365">
        <f t="shared" si="5"/>
        <v>627</v>
      </c>
    </row>
    <row r="366" spans="1:11" x14ac:dyDescent="0.25">
      <c r="A366">
        <v>365</v>
      </c>
      <c r="B366" t="s">
        <v>88</v>
      </c>
      <c r="C366">
        <v>801</v>
      </c>
      <c r="D366">
        <v>843</v>
      </c>
      <c r="E366" t="s">
        <v>9</v>
      </c>
      <c r="F366">
        <v>641480.85</v>
      </c>
      <c r="G366">
        <v>42878</v>
      </c>
      <c r="H366">
        <v>42896</v>
      </c>
      <c r="I366" t="s">
        <v>11</v>
      </c>
      <c r="J366">
        <v>10128.645</v>
      </c>
      <c r="K366">
        <f t="shared" si="5"/>
        <v>800.85</v>
      </c>
    </row>
    <row r="367" spans="1:11" x14ac:dyDescent="0.25">
      <c r="A367">
        <v>366</v>
      </c>
      <c r="B367" t="s">
        <v>89</v>
      </c>
      <c r="C367">
        <v>240</v>
      </c>
      <c r="D367">
        <v>58</v>
      </c>
      <c r="E367" t="s">
        <v>24</v>
      </c>
      <c r="F367">
        <v>13224</v>
      </c>
      <c r="G367">
        <v>42679</v>
      </c>
      <c r="H367">
        <v>42708</v>
      </c>
      <c r="I367" t="s">
        <v>28</v>
      </c>
      <c r="J367">
        <v>208.79999999999998</v>
      </c>
      <c r="K367">
        <f t="shared" si="5"/>
        <v>55.1</v>
      </c>
    </row>
    <row r="368" spans="1:11" x14ac:dyDescent="0.25">
      <c r="A368">
        <v>367</v>
      </c>
      <c r="B368" t="s">
        <v>89</v>
      </c>
      <c r="C368">
        <v>160</v>
      </c>
      <c r="D368">
        <v>15</v>
      </c>
      <c r="E368" t="s">
        <v>24</v>
      </c>
      <c r="F368">
        <v>2280</v>
      </c>
      <c r="G368">
        <v>42836</v>
      </c>
      <c r="H368">
        <v>42851</v>
      </c>
      <c r="I368" t="s">
        <v>25</v>
      </c>
      <c r="J368">
        <v>36</v>
      </c>
      <c r="K368">
        <f t="shared" si="5"/>
        <v>14.25</v>
      </c>
    </row>
    <row r="369" spans="1:11" x14ac:dyDescent="0.25">
      <c r="A369">
        <v>368</v>
      </c>
      <c r="B369" t="s">
        <v>88</v>
      </c>
      <c r="C369">
        <v>569</v>
      </c>
      <c r="D369">
        <v>915</v>
      </c>
      <c r="E369" t="s">
        <v>9</v>
      </c>
      <c r="F369">
        <v>494603.25</v>
      </c>
      <c r="G369">
        <v>42448</v>
      </c>
      <c r="H369">
        <v>42467</v>
      </c>
      <c r="I369" t="s">
        <v>11</v>
      </c>
      <c r="J369">
        <v>7809.5249999999996</v>
      </c>
      <c r="K369">
        <f t="shared" si="5"/>
        <v>869.25</v>
      </c>
    </row>
    <row r="370" spans="1:11" x14ac:dyDescent="0.25">
      <c r="A370">
        <v>369</v>
      </c>
      <c r="B370" t="s">
        <v>89</v>
      </c>
      <c r="C370">
        <v>155</v>
      </c>
      <c r="D370">
        <v>61</v>
      </c>
      <c r="E370" t="s">
        <v>24</v>
      </c>
      <c r="F370">
        <v>8982.25</v>
      </c>
      <c r="G370">
        <v>42757</v>
      </c>
      <c r="H370">
        <v>42781</v>
      </c>
      <c r="I370" t="s">
        <v>17</v>
      </c>
      <c r="J370">
        <v>141.82499999999999</v>
      </c>
      <c r="K370">
        <f t="shared" si="5"/>
        <v>57.95</v>
      </c>
    </row>
    <row r="371" spans="1:11" x14ac:dyDescent="0.25">
      <c r="A371">
        <v>370</v>
      </c>
      <c r="B371" t="s">
        <v>90</v>
      </c>
      <c r="C371">
        <v>441</v>
      </c>
      <c r="D371">
        <v>916</v>
      </c>
      <c r="E371" t="s">
        <v>22</v>
      </c>
      <c r="F371">
        <v>383758.2</v>
      </c>
      <c r="G371">
        <v>43129</v>
      </c>
      <c r="H371">
        <v>43152</v>
      </c>
      <c r="I371" t="s">
        <v>32</v>
      </c>
      <c r="J371">
        <v>6059.34</v>
      </c>
      <c r="K371">
        <f t="shared" si="5"/>
        <v>870.2</v>
      </c>
    </row>
    <row r="372" spans="1:11" x14ac:dyDescent="0.25">
      <c r="A372">
        <v>371</v>
      </c>
      <c r="B372" t="s">
        <v>88</v>
      </c>
      <c r="C372">
        <v>807</v>
      </c>
      <c r="D372">
        <v>142</v>
      </c>
      <c r="E372" t="s">
        <v>86</v>
      </c>
      <c r="F372">
        <v>108864.3</v>
      </c>
      <c r="G372">
        <v>42489</v>
      </c>
      <c r="H372">
        <v>42507</v>
      </c>
      <c r="I372" t="s">
        <v>17</v>
      </c>
      <c r="J372">
        <v>1718.9099999999999</v>
      </c>
      <c r="K372">
        <f t="shared" si="5"/>
        <v>134.9</v>
      </c>
    </row>
    <row r="373" spans="1:11" x14ac:dyDescent="0.25">
      <c r="A373">
        <v>372</v>
      </c>
      <c r="B373" t="s">
        <v>90</v>
      </c>
      <c r="C373">
        <v>823</v>
      </c>
      <c r="D373">
        <v>715</v>
      </c>
      <c r="E373" t="s">
        <v>13</v>
      </c>
      <c r="F373">
        <v>559022.75</v>
      </c>
      <c r="G373">
        <v>43178</v>
      </c>
      <c r="H373">
        <v>43210</v>
      </c>
      <c r="I373" t="s">
        <v>18</v>
      </c>
      <c r="J373">
        <v>8826.6749999999993</v>
      </c>
      <c r="K373">
        <f t="shared" si="5"/>
        <v>679.25</v>
      </c>
    </row>
    <row r="374" spans="1:11" x14ac:dyDescent="0.25">
      <c r="A374">
        <v>373</v>
      </c>
      <c r="B374" t="s">
        <v>90</v>
      </c>
      <c r="C374">
        <v>967</v>
      </c>
      <c r="D374">
        <v>996</v>
      </c>
      <c r="E374" t="s">
        <v>22</v>
      </c>
      <c r="F374">
        <v>914975.4</v>
      </c>
      <c r="G374">
        <v>42521</v>
      </c>
      <c r="H374">
        <v>42543</v>
      </c>
      <c r="I374" t="s">
        <v>20</v>
      </c>
      <c r="J374">
        <v>14446.98</v>
      </c>
      <c r="K374">
        <f t="shared" si="5"/>
        <v>946.2</v>
      </c>
    </row>
    <row r="375" spans="1:11" x14ac:dyDescent="0.25">
      <c r="A375">
        <v>374</v>
      </c>
      <c r="B375" t="s">
        <v>89</v>
      </c>
      <c r="C375">
        <v>676</v>
      </c>
      <c r="D375">
        <v>60</v>
      </c>
      <c r="E375" t="s">
        <v>24</v>
      </c>
      <c r="F375">
        <v>38532</v>
      </c>
      <c r="G375">
        <v>42633</v>
      </c>
      <c r="H375">
        <v>42648</v>
      </c>
      <c r="I375" t="s">
        <v>11</v>
      </c>
      <c r="J375">
        <v>608.4</v>
      </c>
      <c r="K375">
        <f t="shared" si="5"/>
        <v>57</v>
      </c>
    </row>
    <row r="376" spans="1:11" x14ac:dyDescent="0.25">
      <c r="A376">
        <v>375</v>
      </c>
      <c r="B376" t="s">
        <v>88</v>
      </c>
      <c r="C376">
        <v>646</v>
      </c>
      <c r="D376">
        <v>322</v>
      </c>
      <c r="E376" t="s">
        <v>29</v>
      </c>
      <c r="F376">
        <v>197611.4</v>
      </c>
      <c r="G376">
        <v>42380</v>
      </c>
      <c r="H376">
        <v>42393</v>
      </c>
      <c r="I376" t="s">
        <v>14</v>
      </c>
      <c r="J376">
        <v>3120.18</v>
      </c>
      <c r="K376">
        <f t="shared" si="5"/>
        <v>305.89999999999998</v>
      </c>
    </row>
    <row r="377" spans="1:11" x14ac:dyDescent="0.25">
      <c r="A377">
        <v>376</v>
      </c>
      <c r="B377" t="s">
        <v>90</v>
      </c>
      <c r="C377">
        <v>416</v>
      </c>
      <c r="D377">
        <v>1395</v>
      </c>
      <c r="E377" t="s">
        <v>21</v>
      </c>
      <c r="F377">
        <v>551304</v>
      </c>
      <c r="G377">
        <v>42801</v>
      </c>
      <c r="H377">
        <v>42834</v>
      </c>
      <c r="I377" t="s">
        <v>32</v>
      </c>
      <c r="J377">
        <v>8704.7999999999993</v>
      </c>
      <c r="K377">
        <f t="shared" si="5"/>
        <v>1325.25</v>
      </c>
    </row>
    <row r="378" spans="1:11" x14ac:dyDescent="0.25">
      <c r="A378">
        <v>377</v>
      </c>
      <c r="B378" t="s">
        <v>88</v>
      </c>
      <c r="C378">
        <v>946</v>
      </c>
      <c r="D378">
        <v>1138</v>
      </c>
      <c r="E378" t="s">
        <v>86</v>
      </c>
      <c r="F378">
        <v>1022720.6</v>
      </c>
      <c r="G378">
        <v>42727</v>
      </c>
      <c r="H378">
        <v>42744</v>
      </c>
      <c r="I378" t="s">
        <v>11</v>
      </c>
      <c r="J378">
        <v>16148.22</v>
      </c>
      <c r="K378">
        <f t="shared" si="5"/>
        <v>1081.0999999999999</v>
      </c>
    </row>
    <row r="379" spans="1:11" x14ac:dyDescent="0.25">
      <c r="A379">
        <v>378</v>
      </c>
      <c r="B379" t="s">
        <v>88</v>
      </c>
      <c r="C379">
        <v>651</v>
      </c>
      <c r="D379">
        <v>318</v>
      </c>
      <c r="E379" t="s">
        <v>29</v>
      </c>
      <c r="F379">
        <v>196667.1</v>
      </c>
      <c r="G379">
        <v>42580</v>
      </c>
      <c r="H379">
        <v>42599</v>
      </c>
      <c r="I379" t="s">
        <v>25</v>
      </c>
      <c r="J379">
        <v>3105.27</v>
      </c>
      <c r="K379">
        <f t="shared" si="5"/>
        <v>302.10000000000002</v>
      </c>
    </row>
    <row r="380" spans="1:11" x14ac:dyDescent="0.25">
      <c r="A380">
        <v>379</v>
      </c>
      <c r="B380" t="s">
        <v>90</v>
      </c>
      <c r="C380">
        <v>629</v>
      </c>
      <c r="D380">
        <v>959</v>
      </c>
      <c r="E380" t="s">
        <v>22</v>
      </c>
      <c r="F380">
        <v>573050.44999999995</v>
      </c>
      <c r="G380">
        <v>43075</v>
      </c>
      <c r="H380">
        <v>43100</v>
      </c>
      <c r="I380" t="s">
        <v>32</v>
      </c>
      <c r="J380">
        <v>9048.1649999999991</v>
      </c>
      <c r="K380">
        <f t="shared" si="5"/>
        <v>911.05</v>
      </c>
    </row>
    <row r="381" spans="1:11" x14ac:dyDescent="0.25">
      <c r="A381">
        <v>380</v>
      </c>
      <c r="B381" t="s">
        <v>90</v>
      </c>
      <c r="C381">
        <v>530</v>
      </c>
      <c r="D381">
        <v>851</v>
      </c>
      <c r="E381" t="s">
        <v>22</v>
      </c>
      <c r="F381">
        <v>428478.5</v>
      </c>
      <c r="G381">
        <v>42713</v>
      </c>
      <c r="H381">
        <v>42731</v>
      </c>
      <c r="I381" t="s">
        <v>11</v>
      </c>
      <c r="J381">
        <v>6765.45</v>
      </c>
      <c r="K381">
        <f t="shared" si="5"/>
        <v>808.45</v>
      </c>
    </row>
    <row r="382" spans="1:11" x14ac:dyDescent="0.25">
      <c r="A382">
        <v>381</v>
      </c>
      <c r="B382" t="s">
        <v>90</v>
      </c>
      <c r="C382">
        <v>841</v>
      </c>
      <c r="D382">
        <v>589</v>
      </c>
      <c r="E382" t="s">
        <v>13</v>
      </c>
      <c r="F382">
        <v>470581.55</v>
      </c>
      <c r="G382">
        <v>42646</v>
      </c>
      <c r="H382">
        <v>42667</v>
      </c>
      <c r="I382" t="s">
        <v>11</v>
      </c>
      <c r="J382">
        <v>7430.2349999999997</v>
      </c>
      <c r="K382">
        <f t="shared" si="5"/>
        <v>559.54999999999995</v>
      </c>
    </row>
    <row r="383" spans="1:11" x14ac:dyDescent="0.25">
      <c r="A383">
        <v>382</v>
      </c>
      <c r="B383" t="s">
        <v>89</v>
      </c>
      <c r="C383">
        <v>814</v>
      </c>
      <c r="D383">
        <v>60</v>
      </c>
      <c r="E383" t="s">
        <v>16</v>
      </c>
      <c r="F383">
        <v>46398</v>
      </c>
      <c r="G383">
        <v>43045</v>
      </c>
      <c r="H383">
        <v>43066</v>
      </c>
      <c r="I383" t="s">
        <v>11</v>
      </c>
      <c r="J383">
        <v>732.6</v>
      </c>
      <c r="K383">
        <f t="shared" si="5"/>
        <v>57</v>
      </c>
    </row>
    <row r="384" spans="1:11" x14ac:dyDescent="0.25">
      <c r="A384">
        <v>383</v>
      </c>
      <c r="B384" t="s">
        <v>90</v>
      </c>
      <c r="C384">
        <v>307</v>
      </c>
      <c r="D384">
        <v>772</v>
      </c>
      <c r="E384" t="s">
        <v>13</v>
      </c>
      <c r="F384">
        <v>225153.8</v>
      </c>
      <c r="G384">
        <v>43196</v>
      </c>
      <c r="H384">
        <v>43210</v>
      </c>
      <c r="I384" t="s">
        <v>18</v>
      </c>
      <c r="J384">
        <v>3555.06</v>
      </c>
      <c r="K384">
        <f t="shared" si="5"/>
        <v>733.4</v>
      </c>
    </row>
    <row r="385" spans="1:11" x14ac:dyDescent="0.25">
      <c r="A385">
        <v>384</v>
      </c>
      <c r="B385" t="s">
        <v>89</v>
      </c>
      <c r="C385">
        <v>287</v>
      </c>
      <c r="D385">
        <v>60</v>
      </c>
      <c r="E385" t="s">
        <v>24</v>
      </c>
      <c r="F385">
        <v>16359</v>
      </c>
      <c r="G385">
        <v>42885</v>
      </c>
      <c r="H385">
        <v>42896</v>
      </c>
      <c r="I385" t="s">
        <v>11</v>
      </c>
      <c r="J385">
        <v>258.3</v>
      </c>
      <c r="K385">
        <f t="shared" si="5"/>
        <v>57</v>
      </c>
    </row>
    <row r="386" spans="1:11" x14ac:dyDescent="0.25">
      <c r="A386">
        <v>385</v>
      </c>
      <c r="B386" t="s">
        <v>88</v>
      </c>
      <c r="C386">
        <v>577</v>
      </c>
      <c r="D386">
        <v>1004</v>
      </c>
      <c r="E386" t="s">
        <v>9</v>
      </c>
      <c r="F386">
        <v>550342.6</v>
      </c>
      <c r="G386">
        <v>42776</v>
      </c>
      <c r="H386">
        <v>42809</v>
      </c>
      <c r="I386" t="s">
        <v>11</v>
      </c>
      <c r="J386">
        <v>8689.619999999999</v>
      </c>
      <c r="K386">
        <f t="shared" si="5"/>
        <v>953.8</v>
      </c>
    </row>
    <row r="387" spans="1:11" x14ac:dyDescent="0.25">
      <c r="A387">
        <v>386</v>
      </c>
      <c r="B387" t="s">
        <v>88</v>
      </c>
      <c r="C387">
        <v>618</v>
      </c>
      <c r="D387">
        <v>1204</v>
      </c>
      <c r="E387" t="s">
        <v>86</v>
      </c>
      <c r="F387">
        <v>706868.4</v>
      </c>
      <c r="G387">
        <v>43108</v>
      </c>
      <c r="H387">
        <v>43141</v>
      </c>
      <c r="I387" t="s">
        <v>32</v>
      </c>
      <c r="J387">
        <v>11161.08</v>
      </c>
      <c r="K387">
        <f t="shared" ref="K387:K450" si="6">F387/C387</f>
        <v>1143.8</v>
      </c>
    </row>
    <row r="388" spans="1:11" x14ac:dyDescent="0.25">
      <c r="A388">
        <v>387</v>
      </c>
      <c r="B388" t="s">
        <v>89</v>
      </c>
      <c r="C388">
        <v>217</v>
      </c>
      <c r="D388">
        <v>36</v>
      </c>
      <c r="E388" t="s">
        <v>16</v>
      </c>
      <c r="F388">
        <v>7421.4</v>
      </c>
      <c r="G388">
        <v>42674</v>
      </c>
      <c r="H388">
        <v>42704</v>
      </c>
      <c r="I388" t="s">
        <v>32</v>
      </c>
      <c r="J388">
        <v>117.17999999999999</v>
      </c>
      <c r="K388">
        <f t="shared" si="6"/>
        <v>34.199999999999996</v>
      </c>
    </row>
    <row r="389" spans="1:11" x14ac:dyDescent="0.25">
      <c r="A389">
        <v>388</v>
      </c>
      <c r="B389" t="s">
        <v>89</v>
      </c>
      <c r="C389">
        <v>124</v>
      </c>
      <c r="D389">
        <v>14</v>
      </c>
      <c r="E389" t="s">
        <v>24</v>
      </c>
      <c r="F389">
        <v>1649.2</v>
      </c>
      <c r="G389">
        <v>42975</v>
      </c>
      <c r="H389">
        <v>42989</v>
      </c>
      <c r="I389" t="s">
        <v>11</v>
      </c>
      <c r="J389">
        <v>26.04</v>
      </c>
      <c r="K389">
        <f t="shared" si="6"/>
        <v>13.3</v>
      </c>
    </row>
    <row r="390" spans="1:11" x14ac:dyDescent="0.25">
      <c r="A390">
        <v>389</v>
      </c>
      <c r="B390" t="s">
        <v>90</v>
      </c>
      <c r="C390">
        <v>692</v>
      </c>
      <c r="D390">
        <v>220</v>
      </c>
      <c r="E390" t="s">
        <v>21</v>
      </c>
      <c r="F390">
        <v>144628</v>
      </c>
      <c r="G390">
        <v>42609</v>
      </c>
      <c r="H390">
        <v>42625</v>
      </c>
      <c r="I390" t="s">
        <v>11</v>
      </c>
      <c r="J390">
        <v>2283.6</v>
      </c>
      <c r="K390">
        <f t="shared" si="6"/>
        <v>209</v>
      </c>
    </row>
    <row r="391" spans="1:11" x14ac:dyDescent="0.25">
      <c r="A391">
        <v>390</v>
      </c>
      <c r="B391" t="s">
        <v>90</v>
      </c>
      <c r="C391">
        <v>783</v>
      </c>
      <c r="D391">
        <v>746</v>
      </c>
      <c r="E391" t="s">
        <v>13</v>
      </c>
      <c r="F391">
        <v>554912.1</v>
      </c>
      <c r="G391">
        <v>42757</v>
      </c>
      <c r="H391">
        <v>42787</v>
      </c>
      <c r="I391" t="s">
        <v>17</v>
      </c>
      <c r="J391">
        <v>8761.77</v>
      </c>
      <c r="K391">
        <f t="shared" si="6"/>
        <v>708.69999999999993</v>
      </c>
    </row>
    <row r="392" spans="1:11" x14ac:dyDescent="0.25">
      <c r="A392">
        <v>391</v>
      </c>
      <c r="B392" t="s">
        <v>88</v>
      </c>
      <c r="C392">
        <v>602</v>
      </c>
      <c r="D392">
        <v>271</v>
      </c>
      <c r="E392" t="s">
        <v>16</v>
      </c>
      <c r="F392">
        <v>154984.9</v>
      </c>
      <c r="G392">
        <v>42557</v>
      </c>
      <c r="H392">
        <v>42587</v>
      </c>
      <c r="I392" t="s">
        <v>17</v>
      </c>
      <c r="J392">
        <v>2447.13</v>
      </c>
      <c r="K392">
        <f t="shared" si="6"/>
        <v>257.45</v>
      </c>
    </row>
    <row r="393" spans="1:11" x14ac:dyDescent="0.25">
      <c r="A393">
        <v>392</v>
      </c>
      <c r="B393" t="s">
        <v>88</v>
      </c>
      <c r="C393">
        <v>243</v>
      </c>
      <c r="D393">
        <v>108</v>
      </c>
      <c r="E393" t="s">
        <v>16</v>
      </c>
      <c r="F393">
        <v>24931.8</v>
      </c>
      <c r="G393">
        <v>42781</v>
      </c>
      <c r="H393">
        <v>42805</v>
      </c>
      <c r="I393" t="s">
        <v>11</v>
      </c>
      <c r="J393">
        <v>393.65999999999997</v>
      </c>
      <c r="K393">
        <f t="shared" si="6"/>
        <v>102.6</v>
      </c>
    </row>
    <row r="394" spans="1:11" x14ac:dyDescent="0.25">
      <c r="A394">
        <v>393</v>
      </c>
      <c r="B394" t="s">
        <v>90</v>
      </c>
      <c r="C394">
        <v>388</v>
      </c>
      <c r="D394">
        <v>908</v>
      </c>
      <c r="E394" t="s">
        <v>19</v>
      </c>
      <c r="F394">
        <v>334688.8</v>
      </c>
      <c r="G394">
        <v>42824</v>
      </c>
      <c r="H394">
        <v>42845</v>
      </c>
      <c r="I394" t="s">
        <v>11</v>
      </c>
      <c r="J394">
        <v>5284.5599999999995</v>
      </c>
      <c r="K394">
        <f t="shared" si="6"/>
        <v>862.6</v>
      </c>
    </row>
    <row r="395" spans="1:11" x14ac:dyDescent="0.25">
      <c r="A395">
        <v>394</v>
      </c>
      <c r="B395" t="s">
        <v>90</v>
      </c>
      <c r="C395">
        <v>413</v>
      </c>
      <c r="D395">
        <v>769</v>
      </c>
      <c r="E395" t="s">
        <v>13</v>
      </c>
      <c r="F395">
        <v>301717.15000000002</v>
      </c>
      <c r="G395">
        <v>42868</v>
      </c>
      <c r="H395">
        <v>42897</v>
      </c>
      <c r="I395" t="s">
        <v>11</v>
      </c>
      <c r="J395">
        <v>4763.9549999999999</v>
      </c>
      <c r="K395">
        <f t="shared" si="6"/>
        <v>730.55000000000007</v>
      </c>
    </row>
    <row r="396" spans="1:11" x14ac:dyDescent="0.25">
      <c r="A396">
        <v>395</v>
      </c>
      <c r="B396" t="s">
        <v>89</v>
      </c>
      <c r="C396">
        <v>926</v>
      </c>
      <c r="D396">
        <v>54</v>
      </c>
      <c r="E396" t="s">
        <v>16</v>
      </c>
      <c r="F396">
        <v>47503.8</v>
      </c>
      <c r="G396">
        <v>42440</v>
      </c>
      <c r="H396">
        <v>42468</v>
      </c>
      <c r="I396" t="s">
        <v>28</v>
      </c>
      <c r="J396">
        <v>750.06</v>
      </c>
      <c r="K396">
        <f t="shared" si="6"/>
        <v>51.300000000000004</v>
      </c>
    </row>
    <row r="397" spans="1:11" x14ac:dyDescent="0.25">
      <c r="A397">
        <v>396</v>
      </c>
      <c r="B397" t="s">
        <v>90</v>
      </c>
      <c r="C397">
        <v>362</v>
      </c>
      <c r="D397">
        <v>1010</v>
      </c>
      <c r="E397" t="s">
        <v>22</v>
      </c>
      <c r="F397">
        <v>347339</v>
      </c>
      <c r="G397">
        <v>42799</v>
      </c>
      <c r="H397">
        <v>42818</v>
      </c>
      <c r="I397" t="s">
        <v>17</v>
      </c>
      <c r="J397">
        <v>5484.3</v>
      </c>
      <c r="K397">
        <f t="shared" si="6"/>
        <v>959.5</v>
      </c>
    </row>
    <row r="398" spans="1:11" x14ac:dyDescent="0.25">
      <c r="A398">
        <v>397</v>
      </c>
      <c r="B398" t="s">
        <v>90</v>
      </c>
      <c r="C398">
        <v>854</v>
      </c>
      <c r="D398">
        <v>182</v>
      </c>
      <c r="E398" t="s">
        <v>9</v>
      </c>
      <c r="F398">
        <v>147656.6</v>
      </c>
      <c r="G398">
        <v>42827</v>
      </c>
      <c r="H398">
        <v>42862</v>
      </c>
      <c r="I398" t="s">
        <v>11</v>
      </c>
      <c r="J398">
        <v>2331.42</v>
      </c>
      <c r="K398">
        <f t="shared" si="6"/>
        <v>172.9</v>
      </c>
    </row>
    <row r="399" spans="1:11" x14ac:dyDescent="0.25">
      <c r="A399">
        <v>398</v>
      </c>
      <c r="B399" t="s">
        <v>90</v>
      </c>
      <c r="C399">
        <v>191</v>
      </c>
      <c r="D399">
        <v>72</v>
      </c>
      <c r="E399" t="s">
        <v>31</v>
      </c>
      <c r="F399">
        <v>13064.4</v>
      </c>
      <c r="G399">
        <v>42699</v>
      </c>
      <c r="H399">
        <v>42728</v>
      </c>
      <c r="I399" t="s">
        <v>11</v>
      </c>
      <c r="J399">
        <v>206.28</v>
      </c>
      <c r="K399">
        <f t="shared" si="6"/>
        <v>68.399999999999991</v>
      </c>
    </row>
    <row r="400" spans="1:11" x14ac:dyDescent="0.25">
      <c r="A400">
        <v>399</v>
      </c>
      <c r="B400" t="s">
        <v>90</v>
      </c>
      <c r="C400">
        <v>339</v>
      </c>
      <c r="D400">
        <v>134</v>
      </c>
      <c r="E400" t="s">
        <v>9</v>
      </c>
      <c r="F400">
        <v>43154.7</v>
      </c>
      <c r="G400">
        <v>42993</v>
      </c>
      <c r="H400">
        <v>43003</v>
      </c>
      <c r="I400" t="s">
        <v>25</v>
      </c>
      <c r="J400">
        <v>681.39</v>
      </c>
      <c r="K400">
        <f t="shared" si="6"/>
        <v>127.3</v>
      </c>
    </row>
    <row r="401" spans="1:11" x14ac:dyDescent="0.25">
      <c r="A401">
        <v>400</v>
      </c>
      <c r="B401" t="s">
        <v>88</v>
      </c>
      <c r="C401">
        <v>677</v>
      </c>
      <c r="D401">
        <v>883</v>
      </c>
      <c r="E401" t="s">
        <v>9</v>
      </c>
      <c r="F401">
        <v>567901.44999999995</v>
      </c>
      <c r="G401">
        <v>42705</v>
      </c>
      <c r="H401">
        <v>42720</v>
      </c>
      <c r="I401" t="s">
        <v>14</v>
      </c>
      <c r="J401">
        <v>8966.8649999999998</v>
      </c>
      <c r="K401">
        <f t="shared" si="6"/>
        <v>838.84999999999991</v>
      </c>
    </row>
    <row r="402" spans="1:11" x14ac:dyDescent="0.25">
      <c r="A402">
        <v>401</v>
      </c>
      <c r="B402" t="s">
        <v>90</v>
      </c>
      <c r="C402">
        <v>199</v>
      </c>
      <c r="D402">
        <v>905</v>
      </c>
      <c r="E402" t="s">
        <v>19</v>
      </c>
      <c r="F402">
        <v>171090.25</v>
      </c>
      <c r="G402">
        <v>42922</v>
      </c>
      <c r="H402">
        <v>42941</v>
      </c>
      <c r="I402" t="s">
        <v>11</v>
      </c>
      <c r="J402">
        <v>2701.4249999999997</v>
      </c>
      <c r="K402">
        <f t="shared" si="6"/>
        <v>859.75</v>
      </c>
    </row>
    <row r="403" spans="1:11" x14ac:dyDescent="0.25">
      <c r="A403">
        <v>402</v>
      </c>
      <c r="B403" t="s">
        <v>90</v>
      </c>
      <c r="C403">
        <v>139</v>
      </c>
      <c r="D403">
        <v>1166</v>
      </c>
      <c r="E403" t="s">
        <v>21</v>
      </c>
      <c r="F403">
        <v>153970.29999999999</v>
      </c>
      <c r="G403">
        <v>43139</v>
      </c>
      <c r="H403">
        <v>43153</v>
      </c>
      <c r="I403" t="s">
        <v>20</v>
      </c>
      <c r="J403">
        <v>2431.11</v>
      </c>
      <c r="K403">
        <f t="shared" si="6"/>
        <v>1107.6999999999998</v>
      </c>
    </row>
    <row r="404" spans="1:11" x14ac:dyDescent="0.25">
      <c r="A404">
        <v>403</v>
      </c>
      <c r="B404" t="s">
        <v>90</v>
      </c>
      <c r="C404">
        <v>135</v>
      </c>
      <c r="D404">
        <v>1032</v>
      </c>
      <c r="E404" t="s">
        <v>30</v>
      </c>
      <c r="F404">
        <v>132354</v>
      </c>
      <c r="G404">
        <v>43263</v>
      </c>
      <c r="H404">
        <v>43273</v>
      </c>
      <c r="I404" t="s">
        <v>14</v>
      </c>
      <c r="J404">
        <v>2089.7999999999997</v>
      </c>
      <c r="K404">
        <f t="shared" si="6"/>
        <v>980.4</v>
      </c>
    </row>
    <row r="405" spans="1:11" x14ac:dyDescent="0.25">
      <c r="A405">
        <v>404</v>
      </c>
      <c r="B405" t="s">
        <v>90</v>
      </c>
      <c r="C405">
        <v>852</v>
      </c>
      <c r="D405">
        <v>130</v>
      </c>
      <c r="E405" t="s">
        <v>9</v>
      </c>
      <c r="F405">
        <v>105222</v>
      </c>
      <c r="G405">
        <v>43041</v>
      </c>
      <c r="H405">
        <v>43068</v>
      </c>
      <c r="I405" t="s">
        <v>11</v>
      </c>
      <c r="J405">
        <v>1661.3999999999999</v>
      </c>
      <c r="K405">
        <f t="shared" si="6"/>
        <v>123.5</v>
      </c>
    </row>
    <row r="406" spans="1:11" x14ac:dyDescent="0.25">
      <c r="A406">
        <v>405</v>
      </c>
      <c r="B406" t="s">
        <v>89</v>
      </c>
      <c r="C406">
        <v>717</v>
      </c>
      <c r="D406">
        <v>38</v>
      </c>
      <c r="E406" t="s">
        <v>16</v>
      </c>
      <c r="F406">
        <v>25883.7</v>
      </c>
      <c r="G406">
        <v>42634</v>
      </c>
      <c r="H406">
        <v>42653</v>
      </c>
      <c r="I406" t="s">
        <v>25</v>
      </c>
      <c r="J406">
        <v>408.69</v>
      </c>
      <c r="K406">
        <f t="shared" si="6"/>
        <v>36.1</v>
      </c>
    </row>
    <row r="407" spans="1:11" x14ac:dyDescent="0.25">
      <c r="A407">
        <v>406</v>
      </c>
      <c r="B407" t="s">
        <v>88</v>
      </c>
      <c r="C407">
        <v>487</v>
      </c>
      <c r="D407">
        <v>25</v>
      </c>
      <c r="E407" t="s">
        <v>26</v>
      </c>
      <c r="F407">
        <v>11566.25</v>
      </c>
      <c r="G407">
        <v>43135</v>
      </c>
      <c r="H407">
        <v>43157</v>
      </c>
      <c r="I407" t="s">
        <v>32</v>
      </c>
      <c r="J407">
        <v>182.625</v>
      </c>
      <c r="K407">
        <f t="shared" si="6"/>
        <v>23.75</v>
      </c>
    </row>
    <row r="408" spans="1:11" x14ac:dyDescent="0.25">
      <c r="A408">
        <v>407</v>
      </c>
      <c r="B408" t="s">
        <v>90</v>
      </c>
      <c r="C408">
        <v>296</v>
      </c>
      <c r="D408">
        <v>955</v>
      </c>
      <c r="E408" t="s">
        <v>19</v>
      </c>
      <c r="F408">
        <v>268546</v>
      </c>
      <c r="G408">
        <v>42939</v>
      </c>
      <c r="H408">
        <v>42960</v>
      </c>
      <c r="I408" t="s">
        <v>18</v>
      </c>
      <c r="J408">
        <v>4240.2</v>
      </c>
      <c r="K408">
        <f t="shared" si="6"/>
        <v>907.25</v>
      </c>
    </row>
    <row r="409" spans="1:11" x14ac:dyDescent="0.25">
      <c r="A409">
        <v>408</v>
      </c>
      <c r="B409" t="s">
        <v>89</v>
      </c>
      <c r="C409">
        <v>663</v>
      </c>
      <c r="D409">
        <v>34</v>
      </c>
      <c r="E409" t="s">
        <v>16</v>
      </c>
      <c r="F409">
        <v>21414.9</v>
      </c>
      <c r="G409">
        <v>43240</v>
      </c>
      <c r="H409">
        <v>43265</v>
      </c>
      <c r="I409" t="s">
        <v>25</v>
      </c>
      <c r="J409">
        <v>338.13</v>
      </c>
      <c r="K409">
        <f t="shared" si="6"/>
        <v>32.300000000000004</v>
      </c>
    </row>
    <row r="410" spans="1:11" x14ac:dyDescent="0.25">
      <c r="A410">
        <v>409</v>
      </c>
      <c r="B410" t="s">
        <v>89</v>
      </c>
      <c r="C410">
        <v>466</v>
      </c>
      <c r="D410">
        <v>50</v>
      </c>
      <c r="E410" t="s">
        <v>24</v>
      </c>
      <c r="F410">
        <v>22135</v>
      </c>
      <c r="G410">
        <v>42688</v>
      </c>
      <c r="H410">
        <v>42722</v>
      </c>
      <c r="I410" t="s">
        <v>32</v>
      </c>
      <c r="J410">
        <v>349.5</v>
      </c>
      <c r="K410">
        <f t="shared" si="6"/>
        <v>47.5</v>
      </c>
    </row>
    <row r="411" spans="1:11" x14ac:dyDescent="0.25">
      <c r="A411">
        <v>410</v>
      </c>
      <c r="B411" t="s">
        <v>88</v>
      </c>
      <c r="C411">
        <v>879</v>
      </c>
      <c r="D411">
        <v>53</v>
      </c>
      <c r="E411" t="s">
        <v>21</v>
      </c>
      <c r="F411">
        <v>44257.65</v>
      </c>
      <c r="G411">
        <v>42795</v>
      </c>
      <c r="H411">
        <v>42807</v>
      </c>
      <c r="I411" t="s">
        <v>17</v>
      </c>
      <c r="J411">
        <v>698.80499999999995</v>
      </c>
      <c r="K411">
        <f t="shared" si="6"/>
        <v>50.35</v>
      </c>
    </row>
    <row r="412" spans="1:11" x14ac:dyDescent="0.25">
      <c r="A412">
        <v>411</v>
      </c>
      <c r="B412" t="s">
        <v>90</v>
      </c>
      <c r="C412">
        <v>408</v>
      </c>
      <c r="D412">
        <v>207</v>
      </c>
      <c r="E412" t="s">
        <v>9</v>
      </c>
      <c r="F412">
        <v>80233.2</v>
      </c>
      <c r="G412">
        <v>42736</v>
      </c>
      <c r="H412">
        <v>42761</v>
      </c>
      <c r="I412" t="s">
        <v>17</v>
      </c>
      <c r="J412">
        <v>1266.8399999999999</v>
      </c>
      <c r="K412">
        <f t="shared" si="6"/>
        <v>196.65</v>
      </c>
    </row>
    <row r="413" spans="1:11" x14ac:dyDescent="0.25">
      <c r="A413">
        <v>412</v>
      </c>
      <c r="B413" t="s">
        <v>90</v>
      </c>
      <c r="C413">
        <v>186</v>
      </c>
      <c r="D413">
        <v>1442</v>
      </c>
      <c r="E413" t="s">
        <v>21</v>
      </c>
      <c r="F413">
        <v>254801.4</v>
      </c>
      <c r="G413">
        <v>42407</v>
      </c>
      <c r="H413">
        <v>42424</v>
      </c>
      <c r="I413" t="s">
        <v>25</v>
      </c>
      <c r="J413">
        <v>4023.18</v>
      </c>
      <c r="K413">
        <f t="shared" si="6"/>
        <v>1369.8999999999999</v>
      </c>
    </row>
    <row r="414" spans="1:11" x14ac:dyDescent="0.25">
      <c r="A414">
        <v>413</v>
      </c>
      <c r="B414" t="s">
        <v>88</v>
      </c>
      <c r="C414">
        <v>289</v>
      </c>
      <c r="D414">
        <v>220</v>
      </c>
      <c r="E414" t="s">
        <v>16</v>
      </c>
      <c r="F414">
        <v>60401</v>
      </c>
      <c r="G414">
        <v>42996</v>
      </c>
      <c r="H414">
        <v>43028</v>
      </c>
      <c r="I414" t="s">
        <v>11</v>
      </c>
      <c r="J414">
        <v>953.69999999999993</v>
      </c>
      <c r="K414">
        <f t="shared" si="6"/>
        <v>209</v>
      </c>
    </row>
    <row r="415" spans="1:11" x14ac:dyDescent="0.25">
      <c r="A415">
        <v>414</v>
      </c>
      <c r="B415" t="s">
        <v>90</v>
      </c>
      <c r="C415">
        <v>737</v>
      </c>
      <c r="D415">
        <v>175</v>
      </c>
      <c r="E415" t="s">
        <v>9</v>
      </c>
      <c r="F415">
        <v>122526.25</v>
      </c>
      <c r="G415">
        <v>42759</v>
      </c>
      <c r="H415">
        <v>42777</v>
      </c>
      <c r="I415" t="s">
        <v>20</v>
      </c>
      <c r="J415">
        <v>1934.625</v>
      </c>
      <c r="K415">
        <f t="shared" si="6"/>
        <v>166.25</v>
      </c>
    </row>
    <row r="416" spans="1:11" x14ac:dyDescent="0.25">
      <c r="A416">
        <v>415</v>
      </c>
      <c r="B416" t="s">
        <v>89</v>
      </c>
      <c r="C416">
        <v>407</v>
      </c>
      <c r="D416">
        <v>57</v>
      </c>
      <c r="E416" t="s">
        <v>16</v>
      </c>
      <c r="F416">
        <v>22039.05</v>
      </c>
      <c r="G416">
        <v>42757</v>
      </c>
      <c r="H416">
        <v>42782</v>
      </c>
      <c r="I416" t="s">
        <v>14</v>
      </c>
      <c r="J416">
        <v>347.98500000000001</v>
      </c>
      <c r="K416">
        <f t="shared" si="6"/>
        <v>54.15</v>
      </c>
    </row>
    <row r="417" spans="1:11" x14ac:dyDescent="0.25">
      <c r="A417">
        <v>416</v>
      </c>
      <c r="B417" t="s">
        <v>88</v>
      </c>
      <c r="C417">
        <v>644</v>
      </c>
      <c r="D417">
        <v>1315</v>
      </c>
      <c r="E417" t="s">
        <v>9</v>
      </c>
      <c r="F417">
        <v>804517</v>
      </c>
      <c r="G417">
        <v>43061</v>
      </c>
      <c r="H417">
        <v>43092</v>
      </c>
      <c r="I417" t="s">
        <v>32</v>
      </c>
      <c r="J417">
        <v>12702.9</v>
      </c>
      <c r="K417">
        <f t="shared" si="6"/>
        <v>1249.25</v>
      </c>
    </row>
    <row r="418" spans="1:11" x14ac:dyDescent="0.25">
      <c r="A418">
        <v>417</v>
      </c>
      <c r="B418" t="s">
        <v>90</v>
      </c>
      <c r="C418">
        <v>980</v>
      </c>
      <c r="D418">
        <v>1392</v>
      </c>
      <c r="E418" t="s">
        <v>21</v>
      </c>
      <c r="F418">
        <v>1295952</v>
      </c>
      <c r="G418">
        <v>42805</v>
      </c>
      <c r="H418">
        <v>42832</v>
      </c>
      <c r="I418" t="s">
        <v>32</v>
      </c>
      <c r="J418">
        <v>20462.399999999998</v>
      </c>
      <c r="K418">
        <f t="shared" si="6"/>
        <v>1322.4</v>
      </c>
    </row>
    <row r="419" spans="1:11" x14ac:dyDescent="0.25">
      <c r="A419">
        <v>418</v>
      </c>
      <c r="B419" t="s">
        <v>88</v>
      </c>
      <c r="C419">
        <v>936</v>
      </c>
      <c r="D419">
        <v>838</v>
      </c>
      <c r="E419" t="s">
        <v>9</v>
      </c>
      <c r="F419">
        <v>745149.6</v>
      </c>
      <c r="G419">
        <v>42939</v>
      </c>
      <c r="H419">
        <v>42949</v>
      </c>
      <c r="I419" t="s">
        <v>17</v>
      </c>
      <c r="J419">
        <v>11765.52</v>
      </c>
      <c r="K419">
        <f t="shared" si="6"/>
        <v>796.1</v>
      </c>
    </row>
    <row r="420" spans="1:11" x14ac:dyDescent="0.25">
      <c r="A420">
        <v>419</v>
      </c>
      <c r="B420" t="s">
        <v>90</v>
      </c>
      <c r="C420">
        <v>472</v>
      </c>
      <c r="D420">
        <v>661</v>
      </c>
      <c r="E420" t="s">
        <v>13</v>
      </c>
      <c r="F420">
        <v>296392.40000000002</v>
      </c>
      <c r="G420">
        <v>43220</v>
      </c>
      <c r="H420">
        <v>43239</v>
      </c>
      <c r="I420" t="s">
        <v>28</v>
      </c>
      <c r="J420">
        <v>4679.88</v>
      </c>
      <c r="K420">
        <f t="shared" si="6"/>
        <v>627.95000000000005</v>
      </c>
    </row>
    <row r="421" spans="1:11" x14ac:dyDescent="0.25">
      <c r="A421">
        <v>420</v>
      </c>
      <c r="B421" t="s">
        <v>88</v>
      </c>
      <c r="C421">
        <v>270</v>
      </c>
      <c r="D421">
        <v>98</v>
      </c>
      <c r="E421" t="s">
        <v>27</v>
      </c>
      <c r="F421">
        <v>25137</v>
      </c>
      <c r="G421">
        <v>42745</v>
      </c>
      <c r="H421">
        <v>42768</v>
      </c>
      <c r="I421" t="s">
        <v>25</v>
      </c>
      <c r="J421">
        <v>396.9</v>
      </c>
      <c r="K421">
        <f t="shared" si="6"/>
        <v>93.1</v>
      </c>
    </row>
    <row r="422" spans="1:11" x14ac:dyDescent="0.25">
      <c r="A422">
        <v>421</v>
      </c>
      <c r="B422" t="s">
        <v>90</v>
      </c>
      <c r="C422">
        <v>75</v>
      </c>
      <c r="D422">
        <v>106</v>
      </c>
      <c r="E422" t="s">
        <v>9</v>
      </c>
      <c r="F422">
        <v>7552.5</v>
      </c>
      <c r="G422">
        <v>42800</v>
      </c>
      <c r="H422">
        <v>42826</v>
      </c>
      <c r="I422" t="s">
        <v>32</v>
      </c>
      <c r="J422">
        <v>119.25</v>
      </c>
      <c r="K422">
        <f t="shared" si="6"/>
        <v>100.7</v>
      </c>
    </row>
    <row r="423" spans="1:11" x14ac:dyDescent="0.25">
      <c r="A423">
        <v>422</v>
      </c>
      <c r="B423" t="s">
        <v>89</v>
      </c>
      <c r="C423">
        <v>769</v>
      </c>
      <c r="D423">
        <v>14</v>
      </c>
      <c r="E423" t="s">
        <v>24</v>
      </c>
      <c r="F423">
        <v>10227.700000000001</v>
      </c>
      <c r="G423">
        <v>42875</v>
      </c>
      <c r="H423">
        <v>42895</v>
      </c>
      <c r="I423" t="s">
        <v>17</v>
      </c>
      <c r="J423">
        <v>161.48999999999998</v>
      </c>
      <c r="K423">
        <f t="shared" si="6"/>
        <v>13.3</v>
      </c>
    </row>
    <row r="424" spans="1:11" x14ac:dyDescent="0.25">
      <c r="A424">
        <v>423</v>
      </c>
      <c r="B424" t="s">
        <v>90</v>
      </c>
      <c r="C424">
        <v>180</v>
      </c>
      <c r="D424">
        <v>1234</v>
      </c>
      <c r="E424" t="s">
        <v>21</v>
      </c>
      <c r="F424">
        <v>211014</v>
      </c>
      <c r="G424">
        <v>42764</v>
      </c>
      <c r="H424">
        <v>42778</v>
      </c>
      <c r="I424" t="s">
        <v>17</v>
      </c>
      <c r="J424">
        <v>3331.7999999999997</v>
      </c>
      <c r="K424">
        <f t="shared" si="6"/>
        <v>1172.3</v>
      </c>
    </row>
    <row r="425" spans="1:11" x14ac:dyDescent="0.25">
      <c r="A425">
        <v>424</v>
      </c>
      <c r="B425" t="s">
        <v>90</v>
      </c>
      <c r="C425">
        <v>459</v>
      </c>
      <c r="D425">
        <v>219</v>
      </c>
      <c r="E425" t="s">
        <v>9</v>
      </c>
      <c r="F425">
        <v>95494.95</v>
      </c>
      <c r="G425">
        <v>42581</v>
      </c>
      <c r="H425">
        <v>42593</v>
      </c>
      <c r="I425" t="s">
        <v>17</v>
      </c>
      <c r="J425">
        <v>1507.8150000000001</v>
      </c>
      <c r="K425">
        <f t="shared" si="6"/>
        <v>208.04999999999998</v>
      </c>
    </row>
    <row r="426" spans="1:11" x14ac:dyDescent="0.25">
      <c r="A426">
        <v>425</v>
      </c>
      <c r="B426" t="s">
        <v>90</v>
      </c>
      <c r="C426">
        <v>361</v>
      </c>
      <c r="D426">
        <v>1068</v>
      </c>
      <c r="E426" t="s">
        <v>30</v>
      </c>
      <c r="F426">
        <v>366270.6</v>
      </c>
      <c r="G426">
        <v>43036</v>
      </c>
      <c r="H426">
        <v>43064</v>
      </c>
      <c r="I426" t="s">
        <v>17</v>
      </c>
      <c r="J426">
        <v>5783.2199999999993</v>
      </c>
      <c r="K426">
        <f t="shared" si="6"/>
        <v>1014.5999999999999</v>
      </c>
    </row>
    <row r="427" spans="1:11" x14ac:dyDescent="0.25">
      <c r="A427">
        <v>426</v>
      </c>
      <c r="B427" t="s">
        <v>89</v>
      </c>
      <c r="C427">
        <v>510</v>
      </c>
      <c r="D427">
        <v>37</v>
      </c>
      <c r="E427" t="s">
        <v>16</v>
      </c>
      <c r="F427">
        <v>17926.5</v>
      </c>
      <c r="G427">
        <v>43004</v>
      </c>
      <c r="H427">
        <v>43022</v>
      </c>
      <c r="I427" t="s">
        <v>25</v>
      </c>
      <c r="J427">
        <v>283.05</v>
      </c>
      <c r="K427">
        <f t="shared" si="6"/>
        <v>35.15</v>
      </c>
    </row>
    <row r="428" spans="1:11" x14ac:dyDescent="0.25">
      <c r="A428">
        <v>427</v>
      </c>
      <c r="B428" t="s">
        <v>90</v>
      </c>
      <c r="C428">
        <v>75</v>
      </c>
      <c r="D428">
        <v>927</v>
      </c>
      <c r="E428" t="s">
        <v>22</v>
      </c>
      <c r="F428">
        <v>66048.75</v>
      </c>
      <c r="G428">
        <v>42863</v>
      </c>
      <c r="H428">
        <v>42875</v>
      </c>
      <c r="I428" t="s">
        <v>11</v>
      </c>
      <c r="J428">
        <v>1042.875</v>
      </c>
      <c r="K428">
        <f t="shared" si="6"/>
        <v>880.65</v>
      </c>
    </row>
    <row r="429" spans="1:11" x14ac:dyDescent="0.25">
      <c r="A429">
        <v>428</v>
      </c>
      <c r="B429" t="s">
        <v>88</v>
      </c>
      <c r="C429">
        <v>176</v>
      </c>
      <c r="D429">
        <v>49</v>
      </c>
      <c r="E429" t="s">
        <v>21</v>
      </c>
      <c r="F429">
        <v>8192.7999999999993</v>
      </c>
      <c r="G429">
        <v>43250</v>
      </c>
      <c r="H429">
        <v>43268</v>
      </c>
      <c r="I429" t="s">
        <v>11</v>
      </c>
      <c r="J429">
        <v>129.35999999999999</v>
      </c>
      <c r="K429">
        <f t="shared" si="6"/>
        <v>46.55</v>
      </c>
    </row>
    <row r="430" spans="1:11" x14ac:dyDescent="0.25">
      <c r="A430">
        <v>429</v>
      </c>
      <c r="B430" t="s">
        <v>90</v>
      </c>
      <c r="C430">
        <v>437</v>
      </c>
      <c r="D430">
        <v>887</v>
      </c>
      <c r="E430" t="s">
        <v>19</v>
      </c>
      <c r="F430">
        <v>368238.05</v>
      </c>
      <c r="G430">
        <v>42426</v>
      </c>
      <c r="H430">
        <v>42455</v>
      </c>
      <c r="I430" t="s">
        <v>11</v>
      </c>
      <c r="J430">
        <v>5814.2849999999999</v>
      </c>
      <c r="K430">
        <f t="shared" si="6"/>
        <v>842.65</v>
      </c>
    </row>
    <row r="431" spans="1:11" x14ac:dyDescent="0.25">
      <c r="A431">
        <v>430</v>
      </c>
      <c r="B431" t="s">
        <v>90</v>
      </c>
      <c r="C431">
        <v>776</v>
      </c>
      <c r="D431">
        <v>938</v>
      </c>
      <c r="E431" t="s">
        <v>19</v>
      </c>
      <c r="F431">
        <v>691493.6</v>
      </c>
      <c r="G431">
        <v>43086</v>
      </c>
      <c r="H431">
        <v>43119</v>
      </c>
      <c r="I431" t="s">
        <v>32</v>
      </c>
      <c r="J431">
        <v>10918.32</v>
      </c>
      <c r="K431">
        <f t="shared" si="6"/>
        <v>891.1</v>
      </c>
    </row>
    <row r="432" spans="1:11" x14ac:dyDescent="0.25">
      <c r="A432">
        <v>431</v>
      </c>
      <c r="B432" t="s">
        <v>88</v>
      </c>
      <c r="C432">
        <v>129</v>
      </c>
      <c r="D432">
        <v>290</v>
      </c>
      <c r="E432" t="s">
        <v>29</v>
      </c>
      <c r="F432">
        <v>35539.5</v>
      </c>
      <c r="G432">
        <v>42575</v>
      </c>
      <c r="H432">
        <v>42587</v>
      </c>
      <c r="I432" t="s">
        <v>11</v>
      </c>
      <c r="J432">
        <v>561.15</v>
      </c>
      <c r="K432">
        <f t="shared" si="6"/>
        <v>275.5</v>
      </c>
    </row>
    <row r="433" spans="1:11" x14ac:dyDescent="0.25">
      <c r="A433">
        <v>432</v>
      </c>
      <c r="B433" t="s">
        <v>88</v>
      </c>
      <c r="C433">
        <v>446</v>
      </c>
      <c r="D433">
        <v>101</v>
      </c>
      <c r="E433" t="s">
        <v>27</v>
      </c>
      <c r="F433">
        <v>42793.7</v>
      </c>
      <c r="G433">
        <v>42519</v>
      </c>
      <c r="H433">
        <v>42539</v>
      </c>
      <c r="I433" t="s">
        <v>11</v>
      </c>
      <c r="J433">
        <v>675.68999999999994</v>
      </c>
      <c r="K433">
        <f t="shared" si="6"/>
        <v>95.949999999999989</v>
      </c>
    </row>
    <row r="434" spans="1:11" x14ac:dyDescent="0.25">
      <c r="A434">
        <v>433</v>
      </c>
      <c r="B434" t="s">
        <v>90</v>
      </c>
      <c r="C434">
        <v>148</v>
      </c>
      <c r="D434">
        <v>861</v>
      </c>
      <c r="E434" t="s">
        <v>22</v>
      </c>
      <c r="F434">
        <v>121056.6</v>
      </c>
      <c r="G434">
        <v>43264</v>
      </c>
      <c r="H434">
        <v>43282</v>
      </c>
      <c r="I434" t="s">
        <v>17</v>
      </c>
      <c r="J434">
        <v>1911.4199999999998</v>
      </c>
      <c r="K434">
        <f t="shared" si="6"/>
        <v>817.95</v>
      </c>
    </row>
    <row r="435" spans="1:11" x14ac:dyDescent="0.25">
      <c r="A435">
        <v>434</v>
      </c>
      <c r="B435" t="s">
        <v>90</v>
      </c>
      <c r="C435">
        <v>240</v>
      </c>
      <c r="D435">
        <v>202</v>
      </c>
      <c r="E435" t="s">
        <v>9</v>
      </c>
      <c r="F435">
        <v>46056</v>
      </c>
      <c r="G435">
        <v>42447</v>
      </c>
      <c r="H435">
        <v>42479</v>
      </c>
      <c r="I435" t="s">
        <v>17</v>
      </c>
      <c r="J435">
        <v>727.19999999999993</v>
      </c>
      <c r="K435">
        <f t="shared" si="6"/>
        <v>191.9</v>
      </c>
    </row>
    <row r="436" spans="1:11" x14ac:dyDescent="0.25">
      <c r="A436">
        <v>435</v>
      </c>
      <c r="B436" t="s">
        <v>90</v>
      </c>
      <c r="C436">
        <v>183</v>
      </c>
      <c r="D436">
        <v>69</v>
      </c>
      <c r="E436" t="s">
        <v>31</v>
      </c>
      <c r="F436">
        <v>11995.65</v>
      </c>
      <c r="G436">
        <v>43197</v>
      </c>
      <c r="H436">
        <v>43210</v>
      </c>
      <c r="I436" t="s">
        <v>17</v>
      </c>
      <c r="J436">
        <v>189.405</v>
      </c>
      <c r="K436">
        <f t="shared" si="6"/>
        <v>65.55</v>
      </c>
    </row>
    <row r="437" spans="1:11" x14ac:dyDescent="0.25">
      <c r="A437">
        <v>436</v>
      </c>
      <c r="B437" t="s">
        <v>88</v>
      </c>
      <c r="C437">
        <v>631</v>
      </c>
      <c r="D437">
        <v>22</v>
      </c>
      <c r="E437" t="s">
        <v>26</v>
      </c>
      <c r="F437">
        <v>13187.9</v>
      </c>
      <c r="G437">
        <v>43110</v>
      </c>
      <c r="H437">
        <v>43128</v>
      </c>
      <c r="I437" t="s">
        <v>23</v>
      </c>
      <c r="J437">
        <v>208.23</v>
      </c>
      <c r="K437">
        <f t="shared" si="6"/>
        <v>20.9</v>
      </c>
    </row>
    <row r="438" spans="1:11" x14ac:dyDescent="0.25">
      <c r="A438">
        <v>437</v>
      </c>
      <c r="B438" t="s">
        <v>88</v>
      </c>
      <c r="C438">
        <v>933</v>
      </c>
      <c r="D438">
        <v>22</v>
      </c>
      <c r="E438" t="s">
        <v>26</v>
      </c>
      <c r="F438">
        <v>19499.7</v>
      </c>
      <c r="G438">
        <v>43199</v>
      </c>
      <c r="H438">
        <v>43230</v>
      </c>
      <c r="I438" t="s">
        <v>14</v>
      </c>
      <c r="J438">
        <v>307.89</v>
      </c>
      <c r="K438">
        <f t="shared" si="6"/>
        <v>20.900000000000002</v>
      </c>
    </row>
    <row r="439" spans="1:11" x14ac:dyDescent="0.25">
      <c r="A439">
        <v>438</v>
      </c>
      <c r="B439" t="s">
        <v>89</v>
      </c>
      <c r="C439">
        <v>762</v>
      </c>
      <c r="D439">
        <v>14</v>
      </c>
      <c r="E439" t="s">
        <v>24</v>
      </c>
      <c r="F439">
        <v>10134.6</v>
      </c>
      <c r="G439">
        <v>42886</v>
      </c>
      <c r="H439">
        <v>42904</v>
      </c>
      <c r="I439" t="s">
        <v>11</v>
      </c>
      <c r="J439">
        <v>160.01999999999998</v>
      </c>
      <c r="K439">
        <f t="shared" si="6"/>
        <v>13.3</v>
      </c>
    </row>
    <row r="440" spans="1:11" x14ac:dyDescent="0.25">
      <c r="A440">
        <v>439</v>
      </c>
      <c r="B440" t="s">
        <v>90</v>
      </c>
      <c r="C440">
        <v>796</v>
      </c>
      <c r="D440">
        <v>1058</v>
      </c>
      <c r="E440" t="s">
        <v>22</v>
      </c>
      <c r="F440">
        <v>800059.6</v>
      </c>
      <c r="G440">
        <v>43030</v>
      </c>
      <c r="H440">
        <v>43046</v>
      </c>
      <c r="I440" t="s">
        <v>17</v>
      </c>
      <c r="J440">
        <v>12632.52</v>
      </c>
      <c r="K440">
        <f t="shared" si="6"/>
        <v>1005.1</v>
      </c>
    </row>
    <row r="441" spans="1:11" x14ac:dyDescent="0.25">
      <c r="A441">
        <v>440</v>
      </c>
      <c r="B441" t="s">
        <v>88</v>
      </c>
      <c r="C441">
        <v>113</v>
      </c>
      <c r="D441">
        <v>47</v>
      </c>
      <c r="E441" t="s">
        <v>21</v>
      </c>
      <c r="F441">
        <v>5045.45</v>
      </c>
      <c r="G441">
        <v>43024</v>
      </c>
      <c r="H441">
        <v>43043</v>
      </c>
      <c r="I441" t="s">
        <v>25</v>
      </c>
      <c r="J441">
        <v>79.664999999999992</v>
      </c>
      <c r="K441">
        <f t="shared" si="6"/>
        <v>44.65</v>
      </c>
    </row>
    <row r="442" spans="1:11" x14ac:dyDescent="0.25">
      <c r="A442">
        <v>441</v>
      </c>
      <c r="B442" t="s">
        <v>90</v>
      </c>
      <c r="C442">
        <v>552</v>
      </c>
      <c r="D442">
        <v>1036</v>
      </c>
      <c r="E442" t="s">
        <v>22</v>
      </c>
      <c r="F442">
        <v>543278.4</v>
      </c>
      <c r="G442">
        <v>43160</v>
      </c>
      <c r="H442">
        <v>43192</v>
      </c>
      <c r="I442" t="s">
        <v>17</v>
      </c>
      <c r="J442">
        <v>8578.08</v>
      </c>
      <c r="K442">
        <f t="shared" si="6"/>
        <v>984.2</v>
      </c>
    </row>
    <row r="443" spans="1:11" x14ac:dyDescent="0.25">
      <c r="A443">
        <v>442</v>
      </c>
      <c r="B443" t="s">
        <v>88</v>
      </c>
      <c r="C443">
        <v>297</v>
      </c>
      <c r="D443">
        <v>273</v>
      </c>
      <c r="E443" t="s">
        <v>29</v>
      </c>
      <c r="F443">
        <v>77026.95</v>
      </c>
      <c r="G443">
        <v>42783</v>
      </c>
      <c r="H443">
        <v>42816</v>
      </c>
      <c r="I443" t="s">
        <v>17</v>
      </c>
      <c r="J443">
        <v>1216.2149999999999</v>
      </c>
      <c r="K443">
        <f t="shared" si="6"/>
        <v>259.34999999999997</v>
      </c>
    </row>
    <row r="444" spans="1:11" x14ac:dyDescent="0.25">
      <c r="A444">
        <v>443</v>
      </c>
      <c r="B444" t="s">
        <v>90</v>
      </c>
      <c r="C444">
        <v>795</v>
      </c>
      <c r="D444">
        <v>119</v>
      </c>
      <c r="E444" t="s">
        <v>9</v>
      </c>
      <c r="F444">
        <v>89874.75</v>
      </c>
      <c r="G444">
        <v>43262</v>
      </c>
      <c r="H444">
        <v>43278</v>
      </c>
      <c r="I444" t="s">
        <v>18</v>
      </c>
      <c r="J444">
        <v>1419.075</v>
      </c>
      <c r="K444">
        <f t="shared" si="6"/>
        <v>113.05</v>
      </c>
    </row>
    <row r="445" spans="1:11" x14ac:dyDescent="0.25">
      <c r="A445">
        <v>444</v>
      </c>
      <c r="B445" t="s">
        <v>89</v>
      </c>
      <c r="C445">
        <v>425</v>
      </c>
      <c r="D445">
        <v>60</v>
      </c>
      <c r="E445" t="s">
        <v>16</v>
      </c>
      <c r="F445">
        <v>24225</v>
      </c>
      <c r="G445">
        <v>43253</v>
      </c>
      <c r="H445">
        <v>43263</v>
      </c>
      <c r="I445" t="s">
        <v>18</v>
      </c>
      <c r="J445">
        <v>382.5</v>
      </c>
      <c r="K445">
        <f t="shared" si="6"/>
        <v>57</v>
      </c>
    </row>
    <row r="446" spans="1:11" x14ac:dyDescent="0.25">
      <c r="A446">
        <v>445</v>
      </c>
      <c r="B446" t="s">
        <v>90</v>
      </c>
      <c r="C446">
        <v>281</v>
      </c>
      <c r="D446">
        <v>874</v>
      </c>
      <c r="E446" t="s">
        <v>22</v>
      </c>
      <c r="F446">
        <v>233314.3</v>
      </c>
      <c r="G446">
        <v>43162</v>
      </c>
      <c r="H446">
        <v>43179</v>
      </c>
      <c r="I446" t="s">
        <v>32</v>
      </c>
      <c r="J446">
        <v>3683.91</v>
      </c>
      <c r="K446">
        <f t="shared" si="6"/>
        <v>830.3</v>
      </c>
    </row>
    <row r="447" spans="1:11" x14ac:dyDescent="0.25">
      <c r="A447">
        <v>446</v>
      </c>
      <c r="B447" t="s">
        <v>90</v>
      </c>
      <c r="C447">
        <v>715</v>
      </c>
      <c r="D447">
        <v>613</v>
      </c>
      <c r="E447" t="s">
        <v>13</v>
      </c>
      <c r="F447">
        <v>416380.25</v>
      </c>
      <c r="G447">
        <v>42916</v>
      </c>
      <c r="H447">
        <v>42948</v>
      </c>
      <c r="I447" t="s">
        <v>11</v>
      </c>
      <c r="J447">
        <v>6574.4250000000002</v>
      </c>
      <c r="K447">
        <f t="shared" si="6"/>
        <v>582.35</v>
      </c>
    </row>
    <row r="448" spans="1:11" x14ac:dyDescent="0.25">
      <c r="A448">
        <v>447</v>
      </c>
      <c r="B448" t="s">
        <v>90</v>
      </c>
      <c r="C448">
        <v>381</v>
      </c>
      <c r="D448">
        <v>48</v>
      </c>
      <c r="E448" t="s">
        <v>9</v>
      </c>
      <c r="F448">
        <v>17373.599999999999</v>
      </c>
      <c r="G448">
        <v>43262</v>
      </c>
      <c r="H448">
        <v>43283</v>
      </c>
      <c r="I448" t="s">
        <v>25</v>
      </c>
      <c r="J448">
        <v>274.32</v>
      </c>
      <c r="K448">
        <f t="shared" si="6"/>
        <v>45.599999999999994</v>
      </c>
    </row>
    <row r="449" spans="1:11" x14ac:dyDescent="0.25">
      <c r="A449">
        <v>448</v>
      </c>
      <c r="B449" t="s">
        <v>90</v>
      </c>
      <c r="C449">
        <v>669</v>
      </c>
      <c r="D449">
        <v>921</v>
      </c>
      <c r="E449" t="s">
        <v>22</v>
      </c>
      <c r="F449">
        <v>585341.55000000005</v>
      </c>
      <c r="G449">
        <v>42421</v>
      </c>
      <c r="H449">
        <v>42432</v>
      </c>
      <c r="I449" t="s">
        <v>18</v>
      </c>
      <c r="J449">
        <v>9242.2349999999988</v>
      </c>
      <c r="K449">
        <f t="shared" si="6"/>
        <v>874.95</v>
      </c>
    </row>
    <row r="450" spans="1:11" x14ac:dyDescent="0.25">
      <c r="A450">
        <v>449</v>
      </c>
      <c r="B450" t="s">
        <v>90</v>
      </c>
      <c r="C450">
        <v>99</v>
      </c>
      <c r="D450">
        <v>105</v>
      </c>
      <c r="E450" t="s">
        <v>9</v>
      </c>
      <c r="F450">
        <v>9875.25</v>
      </c>
      <c r="G450">
        <v>43139</v>
      </c>
      <c r="H450">
        <v>43161</v>
      </c>
      <c r="I450" t="s">
        <v>11</v>
      </c>
      <c r="J450">
        <v>155.92499999999998</v>
      </c>
      <c r="K450">
        <f t="shared" si="6"/>
        <v>99.75</v>
      </c>
    </row>
    <row r="451" spans="1:11" x14ac:dyDescent="0.25">
      <c r="A451">
        <v>450</v>
      </c>
      <c r="B451" t="s">
        <v>89</v>
      </c>
      <c r="C451">
        <v>916</v>
      </c>
      <c r="D451">
        <v>30</v>
      </c>
      <c r="E451" t="s">
        <v>16</v>
      </c>
      <c r="F451">
        <v>26106</v>
      </c>
      <c r="G451">
        <v>42406</v>
      </c>
      <c r="H451">
        <v>42432</v>
      </c>
      <c r="I451" t="s">
        <v>20</v>
      </c>
      <c r="J451">
        <v>412.2</v>
      </c>
      <c r="K451">
        <f t="shared" ref="K451:K514" si="7">F451/C451</f>
        <v>28.5</v>
      </c>
    </row>
    <row r="452" spans="1:11" x14ac:dyDescent="0.25">
      <c r="A452">
        <v>451</v>
      </c>
      <c r="B452" t="s">
        <v>88</v>
      </c>
      <c r="C452">
        <v>760</v>
      </c>
      <c r="D452">
        <v>127</v>
      </c>
      <c r="E452" t="s">
        <v>16</v>
      </c>
      <c r="F452">
        <v>91694</v>
      </c>
      <c r="G452">
        <v>43001</v>
      </c>
      <c r="H452">
        <v>43025</v>
      </c>
      <c r="I452" t="s">
        <v>11</v>
      </c>
      <c r="J452">
        <v>1447.8</v>
      </c>
      <c r="K452">
        <f t="shared" si="7"/>
        <v>120.65</v>
      </c>
    </row>
    <row r="453" spans="1:11" x14ac:dyDescent="0.25">
      <c r="A453">
        <v>452</v>
      </c>
      <c r="B453" t="s">
        <v>90</v>
      </c>
      <c r="C453">
        <v>943</v>
      </c>
      <c r="D453">
        <v>111</v>
      </c>
      <c r="E453" t="s">
        <v>9</v>
      </c>
      <c r="F453">
        <v>99439.35</v>
      </c>
      <c r="G453">
        <v>42904</v>
      </c>
      <c r="H453">
        <v>42935</v>
      </c>
      <c r="I453" t="s">
        <v>17</v>
      </c>
      <c r="J453">
        <v>1570.095</v>
      </c>
      <c r="K453">
        <f t="shared" si="7"/>
        <v>105.45</v>
      </c>
    </row>
    <row r="454" spans="1:11" x14ac:dyDescent="0.25">
      <c r="A454">
        <v>453</v>
      </c>
      <c r="B454" t="s">
        <v>90</v>
      </c>
      <c r="C454">
        <v>116</v>
      </c>
      <c r="D454">
        <v>688</v>
      </c>
      <c r="E454" t="s">
        <v>13</v>
      </c>
      <c r="F454">
        <v>75817.600000000006</v>
      </c>
      <c r="G454">
        <v>42711</v>
      </c>
      <c r="H454">
        <v>42738</v>
      </c>
      <c r="I454" t="s">
        <v>23</v>
      </c>
      <c r="J454">
        <v>1197.1199999999999</v>
      </c>
      <c r="K454">
        <f t="shared" si="7"/>
        <v>653.6</v>
      </c>
    </row>
    <row r="455" spans="1:11" x14ac:dyDescent="0.25">
      <c r="A455">
        <v>454</v>
      </c>
      <c r="B455" t="s">
        <v>88</v>
      </c>
      <c r="C455">
        <v>717</v>
      </c>
      <c r="D455">
        <v>224</v>
      </c>
      <c r="E455" t="s">
        <v>16</v>
      </c>
      <c r="F455">
        <v>152577.60000000001</v>
      </c>
      <c r="G455">
        <v>42943</v>
      </c>
      <c r="H455">
        <v>42958</v>
      </c>
      <c r="I455" t="s">
        <v>28</v>
      </c>
      <c r="J455">
        <v>2409.12</v>
      </c>
      <c r="K455">
        <f t="shared" si="7"/>
        <v>212.8</v>
      </c>
    </row>
    <row r="456" spans="1:11" x14ac:dyDescent="0.25">
      <c r="A456">
        <v>455</v>
      </c>
      <c r="B456" t="s">
        <v>90</v>
      </c>
      <c r="C456">
        <v>402</v>
      </c>
      <c r="D456">
        <v>537</v>
      </c>
      <c r="E456" t="s">
        <v>13</v>
      </c>
      <c r="F456">
        <v>205080.3</v>
      </c>
      <c r="G456">
        <v>42546</v>
      </c>
      <c r="H456">
        <v>42565</v>
      </c>
      <c r="I456" t="s">
        <v>11</v>
      </c>
      <c r="J456">
        <v>3238.1099999999997</v>
      </c>
      <c r="K456">
        <f t="shared" si="7"/>
        <v>510.15</v>
      </c>
    </row>
    <row r="457" spans="1:11" x14ac:dyDescent="0.25">
      <c r="A457">
        <v>456</v>
      </c>
      <c r="B457" t="s">
        <v>88</v>
      </c>
      <c r="C457">
        <v>297</v>
      </c>
      <c r="D457">
        <v>147</v>
      </c>
      <c r="E457" t="s">
        <v>86</v>
      </c>
      <c r="F457">
        <v>41476.050000000003</v>
      </c>
      <c r="G457">
        <v>43124</v>
      </c>
      <c r="H457">
        <v>43155</v>
      </c>
      <c r="I457" t="s">
        <v>17</v>
      </c>
      <c r="J457">
        <v>654.88499999999999</v>
      </c>
      <c r="K457">
        <f t="shared" si="7"/>
        <v>139.65</v>
      </c>
    </row>
    <row r="458" spans="1:11" x14ac:dyDescent="0.25">
      <c r="A458">
        <v>457</v>
      </c>
      <c r="B458" t="s">
        <v>90</v>
      </c>
      <c r="C458">
        <v>649</v>
      </c>
      <c r="D458">
        <v>1063</v>
      </c>
      <c r="E458" t="s">
        <v>22</v>
      </c>
      <c r="F458">
        <v>655392.65</v>
      </c>
      <c r="G458">
        <v>43252</v>
      </c>
      <c r="H458">
        <v>43266</v>
      </c>
      <c r="I458" t="s">
        <v>17</v>
      </c>
      <c r="J458">
        <v>10348.305</v>
      </c>
      <c r="K458">
        <f t="shared" si="7"/>
        <v>1009.85</v>
      </c>
    </row>
    <row r="459" spans="1:11" x14ac:dyDescent="0.25">
      <c r="A459">
        <v>458</v>
      </c>
      <c r="B459" t="s">
        <v>88</v>
      </c>
      <c r="C459">
        <v>761</v>
      </c>
      <c r="D459">
        <v>1366</v>
      </c>
      <c r="E459" t="s">
        <v>9</v>
      </c>
      <c r="F459">
        <v>987549.7</v>
      </c>
      <c r="G459">
        <v>42637</v>
      </c>
      <c r="H459">
        <v>42647</v>
      </c>
      <c r="I459" t="s">
        <v>17</v>
      </c>
      <c r="J459">
        <v>15592.89</v>
      </c>
      <c r="K459">
        <f t="shared" si="7"/>
        <v>1297.7</v>
      </c>
    </row>
    <row r="460" spans="1:11" x14ac:dyDescent="0.25">
      <c r="A460">
        <v>459</v>
      </c>
      <c r="B460" t="s">
        <v>89</v>
      </c>
      <c r="C460">
        <v>702</v>
      </c>
      <c r="D460">
        <v>60</v>
      </c>
      <c r="E460" t="s">
        <v>24</v>
      </c>
      <c r="F460">
        <v>40014</v>
      </c>
      <c r="G460">
        <v>43134</v>
      </c>
      <c r="H460">
        <v>43167</v>
      </c>
      <c r="I460" t="s">
        <v>11</v>
      </c>
      <c r="J460">
        <v>631.79999999999995</v>
      </c>
      <c r="K460">
        <f t="shared" si="7"/>
        <v>57</v>
      </c>
    </row>
    <row r="461" spans="1:11" x14ac:dyDescent="0.25">
      <c r="A461">
        <v>460</v>
      </c>
      <c r="B461" t="s">
        <v>90</v>
      </c>
      <c r="C461">
        <v>664</v>
      </c>
      <c r="D461">
        <v>1006</v>
      </c>
      <c r="E461" t="s">
        <v>22</v>
      </c>
      <c r="F461">
        <v>634584.80000000005</v>
      </c>
      <c r="G461">
        <v>42860</v>
      </c>
      <c r="H461">
        <v>42877</v>
      </c>
      <c r="I461" t="s">
        <v>11</v>
      </c>
      <c r="J461">
        <v>10019.76</v>
      </c>
      <c r="K461">
        <f t="shared" si="7"/>
        <v>955.7</v>
      </c>
    </row>
    <row r="462" spans="1:11" x14ac:dyDescent="0.25">
      <c r="A462">
        <v>461</v>
      </c>
      <c r="B462" t="s">
        <v>88</v>
      </c>
      <c r="C462">
        <v>543</v>
      </c>
      <c r="D462">
        <v>876</v>
      </c>
      <c r="E462" t="s">
        <v>9</v>
      </c>
      <c r="F462">
        <v>451884.6</v>
      </c>
      <c r="G462">
        <v>42701</v>
      </c>
      <c r="H462">
        <v>42735</v>
      </c>
      <c r="I462" t="s">
        <v>11</v>
      </c>
      <c r="J462">
        <v>7135.0199999999995</v>
      </c>
      <c r="K462">
        <f t="shared" si="7"/>
        <v>832.19999999999993</v>
      </c>
    </row>
    <row r="463" spans="1:11" x14ac:dyDescent="0.25">
      <c r="A463">
        <v>462</v>
      </c>
      <c r="B463" t="s">
        <v>88</v>
      </c>
      <c r="C463">
        <v>867</v>
      </c>
      <c r="D463">
        <v>47</v>
      </c>
      <c r="E463" t="s">
        <v>21</v>
      </c>
      <c r="F463">
        <v>38711.550000000003</v>
      </c>
      <c r="G463">
        <v>43190</v>
      </c>
      <c r="H463">
        <v>43224</v>
      </c>
      <c r="I463" t="s">
        <v>18</v>
      </c>
      <c r="J463">
        <v>611.23500000000001</v>
      </c>
      <c r="K463">
        <f t="shared" si="7"/>
        <v>44.650000000000006</v>
      </c>
    </row>
    <row r="464" spans="1:11" x14ac:dyDescent="0.25">
      <c r="A464">
        <v>463</v>
      </c>
      <c r="B464" t="s">
        <v>90</v>
      </c>
      <c r="C464">
        <v>508</v>
      </c>
      <c r="D464">
        <v>223</v>
      </c>
      <c r="E464" t="s">
        <v>9</v>
      </c>
      <c r="F464">
        <v>107619.8</v>
      </c>
      <c r="G464">
        <v>42999</v>
      </c>
      <c r="H464">
        <v>43021</v>
      </c>
      <c r="I464" t="s">
        <v>20</v>
      </c>
      <c r="J464">
        <v>1699.26</v>
      </c>
      <c r="K464">
        <f t="shared" si="7"/>
        <v>211.85</v>
      </c>
    </row>
    <row r="465" spans="1:11" x14ac:dyDescent="0.25">
      <c r="A465">
        <v>464</v>
      </c>
      <c r="B465" t="s">
        <v>90</v>
      </c>
      <c r="C465">
        <v>365</v>
      </c>
      <c r="D465">
        <v>73</v>
      </c>
      <c r="E465" t="s">
        <v>31</v>
      </c>
      <c r="F465">
        <v>25312.75</v>
      </c>
      <c r="G465">
        <v>42709</v>
      </c>
      <c r="H465">
        <v>42729</v>
      </c>
      <c r="I465" t="s">
        <v>32</v>
      </c>
      <c r="J465">
        <v>399.67500000000001</v>
      </c>
      <c r="K465">
        <f t="shared" si="7"/>
        <v>69.349999999999994</v>
      </c>
    </row>
    <row r="466" spans="1:11" x14ac:dyDescent="0.25">
      <c r="A466">
        <v>465</v>
      </c>
      <c r="B466" t="s">
        <v>88</v>
      </c>
      <c r="C466">
        <v>175</v>
      </c>
      <c r="D466">
        <v>111</v>
      </c>
      <c r="E466" t="s">
        <v>27</v>
      </c>
      <c r="F466">
        <v>18453.75</v>
      </c>
      <c r="G466">
        <v>42691</v>
      </c>
      <c r="H466">
        <v>42714</v>
      </c>
      <c r="I466" t="s">
        <v>32</v>
      </c>
      <c r="J466">
        <v>291.375</v>
      </c>
      <c r="K466">
        <f t="shared" si="7"/>
        <v>105.45</v>
      </c>
    </row>
    <row r="467" spans="1:11" x14ac:dyDescent="0.25">
      <c r="A467">
        <v>466</v>
      </c>
      <c r="B467" t="s">
        <v>90</v>
      </c>
      <c r="C467">
        <v>251</v>
      </c>
      <c r="D467">
        <v>652</v>
      </c>
      <c r="E467" t="s">
        <v>13</v>
      </c>
      <c r="F467">
        <v>155469.4</v>
      </c>
      <c r="G467">
        <v>43249</v>
      </c>
      <c r="H467">
        <v>43263</v>
      </c>
      <c r="I467" t="s">
        <v>23</v>
      </c>
      <c r="J467">
        <v>2454.7799999999997</v>
      </c>
      <c r="K467">
        <f t="shared" si="7"/>
        <v>619.4</v>
      </c>
    </row>
    <row r="468" spans="1:11" x14ac:dyDescent="0.25">
      <c r="A468">
        <v>467</v>
      </c>
      <c r="B468" t="s">
        <v>90</v>
      </c>
      <c r="C468">
        <v>613</v>
      </c>
      <c r="D468">
        <v>1053</v>
      </c>
      <c r="E468" t="s">
        <v>22</v>
      </c>
      <c r="F468">
        <v>613214.55000000005</v>
      </c>
      <c r="G468">
        <v>42919</v>
      </c>
      <c r="H468">
        <v>42954</v>
      </c>
      <c r="I468" t="s">
        <v>32</v>
      </c>
      <c r="J468">
        <v>9682.3349999999991</v>
      </c>
      <c r="K468">
        <f t="shared" si="7"/>
        <v>1000.35</v>
      </c>
    </row>
    <row r="469" spans="1:11" x14ac:dyDescent="0.25">
      <c r="A469">
        <v>468</v>
      </c>
      <c r="B469" t="s">
        <v>89</v>
      </c>
      <c r="C469">
        <v>107</v>
      </c>
      <c r="D469">
        <v>63</v>
      </c>
      <c r="E469" t="s">
        <v>16</v>
      </c>
      <c r="F469">
        <v>6403.95</v>
      </c>
      <c r="G469">
        <v>43080</v>
      </c>
      <c r="H469">
        <v>43097</v>
      </c>
      <c r="I469" t="s">
        <v>23</v>
      </c>
      <c r="J469">
        <v>101.11499999999999</v>
      </c>
      <c r="K469">
        <f t="shared" si="7"/>
        <v>59.85</v>
      </c>
    </row>
    <row r="470" spans="1:11" x14ac:dyDescent="0.25">
      <c r="A470">
        <v>469</v>
      </c>
      <c r="B470" t="s">
        <v>90</v>
      </c>
      <c r="C470">
        <v>544</v>
      </c>
      <c r="D470">
        <v>123</v>
      </c>
      <c r="E470" t="s">
        <v>9</v>
      </c>
      <c r="F470">
        <v>63566.400000000001</v>
      </c>
      <c r="G470">
        <v>42976</v>
      </c>
      <c r="H470">
        <v>42990</v>
      </c>
      <c r="I470" t="s">
        <v>25</v>
      </c>
      <c r="J470">
        <v>1003.68</v>
      </c>
      <c r="K470">
        <f t="shared" si="7"/>
        <v>116.85000000000001</v>
      </c>
    </row>
    <row r="471" spans="1:11" x14ac:dyDescent="0.25">
      <c r="A471">
        <v>470</v>
      </c>
      <c r="B471" t="s">
        <v>90</v>
      </c>
      <c r="C471">
        <v>896</v>
      </c>
      <c r="D471">
        <v>929</v>
      </c>
      <c r="E471" t="s">
        <v>22</v>
      </c>
      <c r="F471">
        <v>790764.8</v>
      </c>
      <c r="G471">
        <v>42520</v>
      </c>
      <c r="H471">
        <v>42531</v>
      </c>
      <c r="I471" t="s">
        <v>11</v>
      </c>
      <c r="J471">
        <v>12485.76</v>
      </c>
      <c r="K471">
        <f t="shared" si="7"/>
        <v>882.55000000000007</v>
      </c>
    </row>
    <row r="472" spans="1:11" x14ac:dyDescent="0.25">
      <c r="A472">
        <v>471</v>
      </c>
      <c r="B472" t="s">
        <v>90</v>
      </c>
      <c r="C472">
        <v>825</v>
      </c>
      <c r="D472">
        <v>1252</v>
      </c>
      <c r="E472" t="s">
        <v>21</v>
      </c>
      <c r="F472">
        <v>981255</v>
      </c>
      <c r="G472">
        <v>42865</v>
      </c>
      <c r="H472">
        <v>42884</v>
      </c>
      <c r="I472" t="s">
        <v>11</v>
      </c>
      <c r="J472">
        <v>15493.5</v>
      </c>
      <c r="K472">
        <f t="shared" si="7"/>
        <v>1189.4000000000001</v>
      </c>
    </row>
    <row r="473" spans="1:11" x14ac:dyDescent="0.25">
      <c r="A473">
        <v>472</v>
      </c>
      <c r="B473" t="s">
        <v>88</v>
      </c>
      <c r="C473">
        <v>834</v>
      </c>
      <c r="D473">
        <v>273</v>
      </c>
      <c r="E473" t="s">
        <v>16</v>
      </c>
      <c r="F473">
        <v>216297.9</v>
      </c>
      <c r="G473">
        <v>42910</v>
      </c>
      <c r="H473">
        <v>42923</v>
      </c>
      <c r="I473" t="s">
        <v>32</v>
      </c>
      <c r="J473">
        <v>3415.23</v>
      </c>
      <c r="K473">
        <f t="shared" si="7"/>
        <v>259.34999999999997</v>
      </c>
    </row>
    <row r="474" spans="1:11" x14ac:dyDescent="0.25">
      <c r="A474">
        <v>473</v>
      </c>
      <c r="B474" t="s">
        <v>90</v>
      </c>
      <c r="C474">
        <v>360</v>
      </c>
      <c r="D474">
        <v>75</v>
      </c>
      <c r="E474" t="s">
        <v>31</v>
      </c>
      <c r="F474">
        <v>25650</v>
      </c>
      <c r="G474">
        <v>43259</v>
      </c>
      <c r="H474">
        <v>43278</v>
      </c>
      <c r="I474" t="s">
        <v>11</v>
      </c>
      <c r="J474">
        <v>405</v>
      </c>
      <c r="K474">
        <f t="shared" si="7"/>
        <v>71.25</v>
      </c>
    </row>
    <row r="475" spans="1:11" x14ac:dyDescent="0.25">
      <c r="A475">
        <v>474</v>
      </c>
      <c r="B475" t="s">
        <v>90</v>
      </c>
      <c r="C475">
        <v>484</v>
      </c>
      <c r="D475">
        <v>217</v>
      </c>
      <c r="E475" t="s">
        <v>21</v>
      </c>
      <c r="F475">
        <v>99776.6</v>
      </c>
      <c r="G475">
        <v>42744</v>
      </c>
      <c r="H475">
        <v>42774</v>
      </c>
      <c r="I475" t="s">
        <v>32</v>
      </c>
      <c r="J475">
        <v>1575.4199999999998</v>
      </c>
      <c r="K475">
        <f t="shared" si="7"/>
        <v>206.15</v>
      </c>
    </row>
    <row r="476" spans="1:11" x14ac:dyDescent="0.25">
      <c r="A476">
        <v>475</v>
      </c>
      <c r="B476" t="s">
        <v>88</v>
      </c>
      <c r="C476">
        <v>339</v>
      </c>
      <c r="D476">
        <v>24</v>
      </c>
      <c r="E476" t="s">
        <v>26</v>
      </c>
      <c r="F476">
        <v>7729.2</v>
      </c>
      <c r="G476">
        <v>43224</v>
      </c>
      <c r="H476">
        <v>43249</v>
      </c>
      <c r="I476" t="s">
        <v>25</v>
      </c>
      <c r="J476">
        <v>122.03999999999999</v>
      </c>
      <c r="K476">
        <f t="shared" si="7"/>
        <v>22.8</v>
      </c>
    </row>
    <row r="477" spans="1:11" x14ac:dyDescent="0.25">
      <c r="A477">
        <v>476</v>
      </c>
      <c r="B477" t="s">
        <v>88</v>
      </c>
      <c r="C477">
        <v>306</v>
      </c>
      <c r="D477">
        <v>44</v>
      </c>
      <c r="E477" t="s">
        <v>21</v>
      </c>
      <c r="F477">
        <v>12790.8</v>
      </c>
      <c r="G477">
        <v>42928</v>
      </c>
      <c r="H477">
        <v>42951</v>
      </c>
      <c r="I477" t="s">
        <v>20</v>
      </c>
      <c r="J477">
        <v>201.95999999999998</v>
      </c>
      <c r="K477">
        <f t="shared" si="7"/>
        <v>41.8</v>
      </c>
    </row>
    <row r="478" spans="1:11" x14ac:dyDescent="0.25">
      <c r="A478">
        <v>477</v>
      </c>
      <c r="B478" t="s">
        <v>90</v>
      </c>
      <c r="C478">
        <v>694</v>
      </c>
      <c r="D478">
        <v>631</v>
      </c>
      <c r="E478" t="s">
        <v>13</v>
      </c>
      <c r="F478">
        <v>416018.3</v>
      </c>
      <c r="G478">
        <v>42766</v>
      </c>
      <c r="H478">
        <v>42784</v>
      </c>
      <c r="I478" t="s">
        <v>25</v>
      </c>
      <c r="J478">
        <v>6568.71</v>
      </c>
      <c r="K478">
        <f t="shared" si="7"/>
        <v>599.44999999999993</v>
      </c>
    </row>
    <row r="479" spans="1:11" x14ac:dyDescent="0.25">
      <c r="A479">
        <v>478</v>
      </c>
      <c r="B479" t="s">
        <v>89</v>
      </c>
      <c r="C479">
        <v>867</v>
      </c>
      <c r="D479">
        <v>16</v>
      </c>
      <c r="E479" t="s">
        <v>24</v>
      </c>
      <c r="F479">
        <v>13178.4</v>
      </c>
      <c r="G479">
        <v>42708</v>
      </c>
      <c r="H479">
        <v>42725</v>
      </c>
      <c r="I479" t="s">
        <v>11</v>
      </c>
      <c r="J479">
        <v>208.07999999999998</v>
      </c>
      <c r="K479">
        <f t="shared" si="7"/>
        <v>15.2</v>
      </c>
    </row>
    <row r="480" spans="1:11" x14ac:dyDescent="0.25">
      <c r="A480">
        <v>479</v>
      </c>
      <c r="B480" t="s">
        <v>89</v>
      </c>
      <c r="C480">
        <v>765</v>
      </c>
      <c r="D480">
        <v>15</v>
      </c>
      <c r="E480" t="s">
        <v>24</v>
      </c>
      <c r="F480">
        <v>10901.25</v>
      </c>
      <c r="G480">
        <v>42573</v>
      </c>
      <c r="H480">
        <v>42604</v>
      </c>
      <c r="I480" t="s">
        <v>20</v>
      </c>
      <c r="J480">
        <v>172.125</v>
      </c>
      <c r="K480">
        <f t="shared" si="7"/>
        <v>14.25</v>
      </c>
    </row>
    <row r="481" spans="1:11" x14ac:dyDescent="0.25">
      <c r="A481">
        <v>480</v>
      </c>
      <c r="B481" t="s">
        <v>90</v>
      </c>
      <c r="C481">
        <v>320</v>
      </c>
      <c r="D481">
        <v>631</v>
      </c>
      <c r="E481" t="s">
        <v>13</v>
      </c>
      <c r="F481">
        <v>191824</v>
      </c>
      <c r="G481">
        <v>42910</v>
      </c>
      <c r="H481">
        <v>42931</v>
      </c>
      <c r="I481" t="s">
        <v>11</v>
      </c>
      <c r="J481">
        <v>3028.7999999999997</v>
      </c>
      <c r="K481">
        <f t="shared" si="7"/>
        <v>599.45000000000005</v>
      </c>
    </row>
    <row r="482" spans="1:11" x14ac:dyDescent="0.25">
      <c r="A482">
        <v>481</v>
      </c>
      <c r="B482" t="s">
        <v>90</v>
      </c>
      <c r="C482">
        <v>160</v>
      </c>
      <c r="D482">
        <v>125</v>
      </c>
      <c r="E482" t="s">
        <v>9</v>
      </c>
      <c r="F482">
        <v>19000</v>
      </c>
      <c r="G482">
        <v>43054</v>
      </c>
      <c r="H482">
        <v>43070</v>
      </c>
      <c r="I482" t="s">
        <v>14</v>
      </c>
      <c r="J482">
        <v>300</v>
      </c>
      <c r="K482">
        <f t="shared" si="7"/>
        <v>118.75</v>
      </c>
    </row>
    <row r="483" spans="1:11" x14ac:dyDescent="0.25">
      <c r="A483">
        <v>482</v>
      </c>
      <c r="B483" t="s">
        <v>88</v>
      </c>
      <c r="C483">
        <v>560</v>
      </c>
      <c r="D483">
        <v>808</v>
      </c>
      <c r="E483" t="s">
        <v>9</v>
      </c>
      <c r="F483">
        <v>429856</v>
      </c>
      <c r="G483">
        <v>42475</v>
      </c>
      <c r="H483">
        <v>42485</v>
      </c>
      <c r="I483" t="s">
        <v>20</v>
      </c>
      <c r="J483">
        <v>6787.2</v>
      </c>
      <c r="K483">
        <f t="shared" si="7"/>
        <v>767.6</v>
      </c>
    </row>
    <row r="484" spans="1:11" x14ac:dyDescent="0.25">
      <c r="A484">
        <v>483</v>
      </c>
      <c r="B484" t="s">
        <v>90</v>
      </c>
      <c r="C484">
        <v>123</v>
      </c>
      <c r="D484">
        <v>746</v>
      </c>
      <c r="E484" t="s">
        <v>13</v>
      </c>
      <c r="F484">
        <v>87170.1</v>
      </c>
      <c r="G484">
        <v>43090</v>
      </c>
      <c r="H484">
        <v>43120</v>
      </c>
      <c r="I484" t="s">
        <v>14</v>
      </c>
      <c r="J484">
        <v>1376.37</v>
      </c>
      <c r="K484">
        <f t="shared" si="7"/>
        <v>708.7</v>
      </c>
    </row>
    <row r="485" spans="1:11" x14ac:dyDescent="0.25">
      <c r="A485">
        <v>484</v>
      </c>
      <c r="B485" t="s">
        <v>89</v>
      </c>
      <c r="C485">
        <v>665</v>
      </c>
      <c r="D485">
        <v>30</v>
      </c>
      <c r="E485" t="s">
        <v>16</v>
      </c>
      <c r="F485">
        <v>18952.5</v>
      </c>
      <c r="G485">
        <v>42724</v>
      </c>
      <c r="H485">
        <v>42753</v>
      </c>
      <c r="I485" t="s">
        <v>25</v>
      </c>
      <c r="J485">
        <v>299.25</v>
      </c>
      <c r="K485">
        <f t="shared" si="7"/>
        <v>28.5</v>
      </c>
    </row>
    <row r="486" spans="1:11" x14ac:dyDescent="0.25">
      <c r="A486">
        <v>485</v>
      </c>
      <c r="B486" t="s">
        <v>90</v>
      </c>
      <c r="C486">
        <v>157</v>
      </c>
      <c r="D486">
        <v>762</v>
      </c>
      <c r="E486" t="s">
        <v>13</v>
      </c>
      <c r="F486">
        <v>113652.3</v>
      </c>
      <c r="G486">
        <v>42564</v>
      </c>
      <c r="H486">
        <v>42577</v>
      </c>
      <c r="I486" t="s">
        <v>18</v>
      </c>
      <c r="J486">
        <v>1794.51</v>
      </c>
      <c r="K486">
        <f t="shared" si="7"/>
        <v>723.9</v>
      </c>
    </row>
    <row r="487" spans="1:11" x14ac:dyDescent="0.25">
      <c r="A487">
        <v>486</v>
      </c>
      <c r="B487" t="s">
        <v>90</v>
      </c>
      <c r="C487">
        <v>688</v>
      </c>
      <c r="D487">
        <v>192</v>
      </c>
      <c r="E487" t="s">
        <v>21</v>
      </c>
      <c r="F487">
        <v>125491.2</v>
      </c>
      <c r="G487">
        <v>42552</v>
      </c>
      <c r="H487">
        <v>42563</v>
      </c>
      <c r="I487" t="s">
        <v>17</v>
      </c>
      <c r="J487">
        <v>1981.4399999999998</v>
      </c>
      <c r="K487">
        <f t="shared" si="7"/>
        <v>182.4</v>
      </c>
    </row>
    <row r="488" spans="1:11" x14ac:dyDescent="0.25">
      <c r="A488">
        <v>487</v>
      </c>
      <c r="B488" t="s">
        <v>88</v>
      </c>
      <c r="C488">
        <v>287</v>
      </c>
      <c r="D488">
        <v>157</v>
      </c>
      <c r="E488" t="s">
        <v>86</v>
      </c>
      <c r="F488">
        <v>42806.05</v>
      </c>
      <c r="G488">
        <v>42621</v>
      </c>
      <c r="H488">
        <v>42638</v>
      </c>
      <c r="I488" t="s">
        <v>32</v>
      </c>
      <c r="J488">
        <v>675.88499999999999</v>
      </c>
      <c r="K488">
        <f t="shared" si="7"/>
        <v>149.15</v>
      </c>
    </row>
    <row r="489" spans="1:11" x14ac:dyDescent="0.25">
      <c r="A489">
        <v>488</v>
      </c>
      <c r="B489" t="s">
        <v>88</v>
      </c>
      <c r="C489">
        <v>872</v>
      </c>
      <c r="D489">
        <v>830</v>
      </c>
      <c r="E489" t="s">
        <v>9</v>
      </c>
      <c r="F489">
        <v>687572</v>
      </c>
      <c r="G489">
        <v>42725</v>
      </c>
      <c r="H489">
        <v>42744</v>
      </c>
      <c r="I489" t="s">
        <v>17</v>
      </c>
      <c r="J489">
        <v>10856.4</v>
      </c>
      <c r="K489">
        <f t="shared" si="7"/>
        <v>788.5</v>
      </c>
    </row>
    <row r="490" spans="1:11" x14ac:dyDescent="0.25">
      <c r="A490">
        <v>489</v>
      </c>
      <c r="B490" t="s">
        <v>90</v>
      </c>
      <c r="C490">
        <v>100</v>
      </c>
      <c r="D490">
        <v>856</v>
      </c>
      <c r="E490" t="s">
        <v>22</v>
      </c>
      <c r="F490">
        <v>81320</v>
      </c>
      <c r="G490">
        <v>42585</v>
      </c>
      <c r="H490">
        <v>42604</v>
      </c>
      <c r="I490" t="s">
        <v>23</v>
      </c>
      <c r="J490">
        <v>1284</v>
      </c>
      <c r="K490">
        <f t="shared" si="7"/>
        <v>813.2</v>
      </c>
    </row>
    <row r="491" spans="1:11" x14ac:dyDescent="0.25">
      <c r="A491">
        <v>490</v>
      </c>
      <c r="B491" t="s">
        <v>89</v>
      </c>
      <c r="C491">
        <v>78</v>
      </c>
      <c r="D491">
        <v>55</v>
      </c>
      <c r="E491" t="s">
        <v>16</v>
      </c>
      <c r="F491">
        <v>4075.5</v>
      </c>
      <c r="G491">
        <v>43219</v>
      </c>
      <c r="H491">
        <v>43253</v>
      </c>
      <c r="I491" t="s">
        <v>11</v>
      </c>
      <c r="J491">
        <v>64.349999999999994</v>
      </c>
      <c r="K491">
        <f t="shared" si="7"/>
        <v>52.25</v>
      </c>
    </row>
    <row r="492" spans="1:11" x14ac:dyDescent="0.25">
      <c r="A492">
        <v>491</v>
      </c>
      <c r="B492" t="s">
        <v>88</v>
      </c>
      <c r="C492">
        <v>402</v>
      </c>
      <c r="D492">
        <v>22</v>
      </c>
      <c r="E492" t="s">
        <v>26</v>
      </c>
      <c r="F492">
        <v>8401.7999999999993</v>
      </c>
      <c r="G492">
        <v>42482</v>
      </c>
      <c r="H492">
        <v>42494</v>
      </c>
      <c r="I492" t="s">
        <v>17</v>
      </c>
      <c r="J492">
        <v>132.66</v>
      </c>
      <c r="K492">
        <f t="shared" si="7"/>
        <v>20.9</v>
      </c>
    </row>
    <row r="493" spans="1:11" x14ac:dyDescent="0.25">
      <c r="A493">
        <v>492</v>
      </c>
      <c r="B493" t="s">
        <v>88</v>
      </c>
      <c r="C493">
        <v>709</v>
      </c>
      <c r="D493">
        <v>26</v>
      </c>
      <c r="E493" t="s">
        <v>26</v>
      </c>
      <c r="F493">
        <v>17512.3</v>
      </c>
      <c r="G493">
        <v>42831</v>
      </c>
      <c r="H493">
        <v>42853</v>
      </c>
      <c r="I493" t="s">
        <v>11</v>
      </c>
      <c r="J493">
        <v>276.51</v>
      </c>
      <c r="K493">
        <f t="shared" si="7"/>
        <v>24.7</v>
      </c>
    </row>
    <row r="494" spans="1:11" x14ac:dyDescent="0.25">
      <c r="A494">
        <v>493</v>
      </c>
      <c r="B494" t="s">
        <v>90</v>
      </c>
      <c r="C494">
        <v>571</v>
      </c>
      <c r="D494">
        <v>750</v>
      </c>
      <c r="E494" t="s">
        <v>13</v>
      </c>
      <c r="F494">
        <v>406837.5</v>
      </c>
      <c r="G494">
        <v>43180</v>
      </c>
      <c r="H494">
        <v>43196</v>
      </c>
      <c r="I494" t="s">
        <v>11</v>
      </c>
      <c r="J494">
        <v>6423.75</v>
      </c>
      <c r="K494">
        <f t="shared" si="7"/>
        <v>712.5</v>
      </c>
    </row>
    <row r="495" spans="1:11" x14ac:dyDescent="0.25">
      <c r="A495">
        <v>494</v>
      </c>
      <c r="B495" t="s">
        <v>90</v>
      </c>
      <c r="C495">
        <v>970</v>
      </c>
      <c r="D495">
        <v>991</v>
      </c>
      <c r="E495" t="s">
        <v>22</v>
      </c>
      <c r="F495">
        <v>913206.5</v>
      </c>
      <c r="G495">
        <v>43267</v>
      </c>
      <c r="H495">
        <v>43296</v>
      </c>
      <c r="I495" t="s">
        <v>11</v>
      </c>
      <c r="J495">
        <v>14419.05</v>
      </c>
      <c r="K495">
        <f t="shared" si="7"/>
        <v>941.45</v>
      </c>
    </row>
    <row r="496" spans="1:11" x14ac:dyDescent="0.25">
      <c r="A496">
        <v>495</v>
      </c>
      <c r="B496" t="s">
        <v>90</v>
      </c>
      <c r="C496">
        <v>323</v>
      </c>
      <c r="D496">
        <v>211</v>
      </c>
      <c r="E496" t="s">
        <v>9</v>
      </c>
      <c r="F496">
        <v>64745.35</v>
      </c>
      <c r="G496">
        <v>43202</v>
      </c>
      <c r="H496">
        <v>43222</v>
      </c>
      <c r="I496" t="s">
        <v>28</v>
      </c>
      <c r="J496">
        <v>1022.295</v>
      </c>
      <c r="K496">
        <f t="shared" si="7"/>
        <v>200.45</v>
      </c>
    </row>
    <row r="497" spans="1:11" x14ac:dyDescent="0.25">
      <c r="A497">
        <v>496</v>
      </c>
      <c r="B497" t="s">
        <v>90</v>
      </c>
      <c r="C497">
        <v>827</v>
      </c>
      <c r="D497">
        <v>882</v>
      </c>
      <c r="E497" t="s">
        <v>22</v>
      </c>
      <c r="F497">
        <v>692943.3</v>
      </c>
      <c r="G497">
        <v>42612</v>
      </c>
      <c r="H497">
        <v>42635</v>
      </c>
      <c r="I497" t="s">
        <v>18</v>
      </c>
      <c r="J497">
        <v>10941.21</v>
      </c>
      <c r="K497">
        <f t="shared" si="7"/>
        <v>837.90000000000009</v>
      </c>
    </row>
    <row r="498" spans="1:11" x14ac:dyDescent="0.25">
      <c r="A498">
        <v>497</v>
      </c>
      <c r="B498" t="s">
        <v>89</v>
      </c>
      <c r="C498">
        <v>719</v>
      </c>
      <c r="D498">
        <v>15</v>
      </c>
      <c r="E498" t="s">
        <v>24</v>
      </c>
      <c r="F498">
        <v>10245.75</v>
      </c>
      <c r="G498">
        <v>42551</v>
      </c>
      <c r="H498">
        <v>42573</v>
      </c>
      <c r="I498" t="s">
        <v>25</v>
      </c>
      <c r="J498">
        <v>161.77500000000001</v>
      </c>
      <c r="K498">
        <f t="shared" si="7"/>
        <v>14.25</v>
      </c>
    </row>
    <row r="499" spans="1:11" x14ac:dyDescent="0.25">
      <c r="A499">
        <v>498</v>
      </c>
      <c r="B499" t="s">
        <v>90</v>
      </c>
      <c r="C499">
        <v>964</v>
      </c>
      <c r="D499">
        <v>977</v>
      </c>
      <c r="E499" t="s">
        <v>22</v>
      </c>
      <c r="F499">
        <v>894736.6</v>
      </c>
      <c r="G499">
        <v>43220</v>
      </c>
      <c r="H499">
        <v>43248</v>
      </c>
      <c r="I499" t="s">
        <v>28</v>
      </c>
      <c r="J499">
        <v>14127.42</v>
      </c>
      <c r="K499">
        <f t="shared" si="7"/>
        <v>928.15</v>
      </c>
    </row>
    <row r="500" spans="1:11" x14ac:dyDescent="0.25">
      <c r="A500">
        <v>499</v>
      </c>
      <c r="B500" t="s">
        <v>89</v>
      </c>
      <c r="C500">
        <v>486</v>
      </c>
      <c r="D500">
        <v>31</v>
      </c>
      <c r="E500" t="s">
        <v>16</v>
      </c>
      <c r="F500">
        <v>14312.7</v>
      </c>
      <c r="G500">
        <v>42842</v>
      </c>
      <c r="H500">
        <v>42853</v>
      </c>
      <c r="I500" t="s">
        <v>18</v>
      </c>
      <c r="J500">
        <v>225.98999999999998</v>
      </c>
      <c r="K500">
        <f t="shared" si="7"/>
        <v>29.450000000000003</v>
      </c>
    </row>
    <row r="501" spans="1:11" x14ac:dyDescent="0.25">
      <c r="A501">
        <v>500</v>
      </c>
      <c r="B501" t="s">
        <v>88</v>
      </c>
      <c r="C501">
        <v>512</v>
      </c>
      <c r="D501">
        <v>254</v>
      </c>
      <c r="E501" t="s">
        <v>16</v>
      </c>
      <c r="F501">
        <v>123545.60000000001</v>
      </c>
      <c r="G501">
        <v>42868</v>
      </c>
      <c r="H501">
        <v>42901</v>
      </c>
      <c r="I501" t="s">
        <v>25</v>
      </c>
      <c r="J501">
        <v>1950.72</v>
      </c>
      <c r="K501">
        <f t="shared" si="7"/>
        <v>241.3</v>
      </c>
    </row>
    <row r="502" spans="1:11" x14ac:dyDescent="0.25">
      <c r="A502">
        <v>501</v>
      </c>
      <c r="B502" t="s">
        <v>90</v>
      </c>
      <c r="C502">
        <v>211</v>
      </c>
      <c r="D502">
        <v>647</v>
      </c>
      <c r="E502" t="s">
        <v>13</v>
      </c>
      <c r="F502">
        <v>129691.15</v>
      </c>
      <c r="G502">
        <v>43206</v>
      </c>
      <c r="H502">
        <v>43227</v>
      </c>
      <c r="I502" t="s">
        <v>20</v>
      </c>
      <c r="J502">
        <v>2047.7549999999999</v>
      </c>
      <c r="K502">
        <f t="shared" si="7"/>
        <v>614.65</v>
      </c>
    </row>
    <row r="503" spans="1:11" x14ac:dyDescent="0.25">
      <c r="A503">
        <v>502</v>
      </c>
      <c r="B503" t="s">
        <v>89</v>
      </c>
      <c r="C503">
        <v>132</v>
      </c>
      <c r="D503">
        <v>56</v>
      </c>
      <c r="E503" t="s">
        <v>16</v>
      </c>
      <c r="F503">
        <v>7022.4</v>
      </c>
      <c r="G503">
        <v>42417</v>
      </c>
      <c r="H503">
        <v>42451</v>
      </c>
      <c r="I503" t="s">
        <v>18</v>
      </c>
      <c r="J503">
        <v>110.88</v>
      </c>
      <c r="K503">
        <f t="shared" si="7"/>
        <v>53.199999999999996</v>
      </c>
    </row>
    <row r="504" spans="1:11" x14ac:dyDescent="0.25">
      <c r="A504">
        <v>503</v>
      </c>
      <c r="B504" t="s">
        <v>89</v>
      </c>
      <c r="C504">
        <v>953</v>
      </c>
      <c r="D504">
        <v>16</v>
      </c>
      <c r="E504" t="s">
        <v>24</v>
      </c>
      <c r="F504">
        <v>14485.6</v>
      </c>
      <c r="G504">
        <v>43279</v>
      </c>
      <c r="H504">
        <v>43294</v>
      </c>
      <c r="I504" t="s">
        <v>11</v>
      </c>
      <c r="J504">
        <v>228.72</v>
      </c>
      <c r="K504">
        <f t="shared" si="7"/>
        <v>15.200000000000001</v>
      </c>
    </row>
    <row r="505" spans="1:11" x14ac:dyDescent="0.25">
      <c r="A505">
        <v>504</v>
      </c>
      <c r="B505" t="s">
        <v>90</v>
      </c>
      <c r="C505">
        <v>238</v>
      </c>
      <c r="D505">
        <v>741</v>
      </c>
      <c r="E505" t="s">
        <v>13</v>
      </c>
      <c r="F505">
        <v>167540.1</v>
      </c>
      <c r="G505">
        <v>42581</v>
      </c>
      <c r="H505">
        <v>42595</v>
      </c>
      <c r="I505" t="s">
        <v>23</v>
      </c>
      <c r="J505">
        <v>2645.37</v>
      </c>
      <c r="K505">
        <f t="shared" si="7"/>
        <v>703.95</v>
      </c>
    </row>
    <row r="506" spans="1:11" x14ac:dyDescent="0.25">
      <c r="A506">
        <v>505</v>
      </c>
      <c r="B506" t="s">
        <v>90</v>
      </c>
      <c r="C506">
        <v>855</v>
      </c>
      <c r="D506">
        <v>710</v>
      </c>
      <c r="E506" t="s">
        <v>13</v>
      </c>
      <c r="F506">
        <v>576697.5</v>
      </c>
      <c r="G506">
        <v>42554</v>
      </c>
      <c r="H506">
        <v>42584</v>
      </c>
      <c r="I506" t="s">
        <v>25</v>
      </c>
      <c r="J506">
        <v>9105.75</v>
      </c>
      <c r="K506">
        <f t="shared" si="7"/>
        <v>674.5</v>
      </c>
    </row>
    <row r="507" spans="1:11" x14ac:dyDescent="0.25">
      <c r="A507">
        <v>506</v>
      </c>
      <c r="B507" t="s">
        <v>89</v>
      </c>
      <c r="C507">
        <v>442</v>
      </c>
      <c r="D507">
        <v>16</v>
      </c>
      <c r="E507" t="s">
        <v>24</v>
      </c>
      <c r="F507">
        <v>6718.4</v>
      </c>
      <c r="G507">
        <v>42614</v>
      </c>
      <c r="H507">
        <v>42648</v>
      </c>
      <c r="I507" t="s">
        <v>32</v>
      </c>
      <c r="J507">
        <v>106.08</v>
      </c>
      <c r="K507">
        <f t="shared" si="7"/>
        <v>15.2</v>
      </c>
    </row>
    <row r="508" spans="1:11" x14ac:dyDescent="0.25">
      <c r="A508">
        <v>507</v>
      </c>
      <c r="B508" t="s">
        <v>90</v>
      </c>
      <c r="C508">
        <v>872</v>
      </c>
      <c r="D508">
        <v>65</v>
      </c>
      <c r="E508" t="s">
        <v>31</v>
      </c>
      <c r="F508">
        <v>53846</v>
      </c>
      <c r="G508">
        <v>42562</v>
      </c>
      <c r="H508">
        <v>42585</v>
      </c>
      <c r="I508" t="s">
        <v>11</v>
      </c>
      <c r="J508">
        <v>850.19999999999993</v>
      </c>
      <c r="K508">
        <f t="shared" si="7"/>
        <v>61.75</v>
      </c>
    </row>
    <row r="509" spans="1:11" x14ac:dyDescent="0.25">
      <c r="A509">
        <v>508</v>
      </c>
      <c r="B509" t="s">
        <v>90</v>
      </c>
      <c r="C509">
        <v>684</v>
      </c>
      <c r="D509">
        <v>966</v>
      </c>
      <c r="E509" t="s">
        <v>22</v>
      </c>
      <c r="F509">
        <v>627706.80000000005</v>
      </c>
      <c r="G509">
        <v>42512</v>
      </c>
      <c r="H509">
        <v>42539</v>
      </c>
      <c r="I509" t="s">
        <v>11</v>
      </c>
      <c r="J509">
        <v>9911.16</v>
      </c>
      <c r="K509">
        <f t="shared" si="7"/>
        <v>917.7</v>
      </c>
    </row>
    <row r="510" spans="1:11" x14ac:dyDescent="0.25">
      <c r="A510">
        <v>509</v>
      </c>
      <c r="B510" t="s">
        <v>90</v>
      </c>
      <c r="C510">
        <v>174</v>
      </c>
      <c r="D510">
        <v>133</v>
      </c>
      <c r="E510" t="s">
        <v>9</v>
      </c>
      <c r="F510">
        <v>21984.9</v>
      </c>
      <c r="G510">
        <v>43020</v>
      </c>
      <c r="H510">
        <v>43044</v>
      </c>
      <c r="I510" t="s">
        <v>18</v>
      </c>
      <c r="J510">
        <v>347.13</v>
      </c>
      <c r="K510">
        <f t="shared" si="7"/>
        <v>126.35000000000001</v>
      </c>
    </row>
    <row r="511" spans="1:11" x14ac:dyDescent="0.25">
      <c r="A511">
        <v>510</v>
      </c>
      <c r="B511" t="s">
        <v>90</v>
      </c>
      <c r="C511">
        <v>604</v>
      </c>
      <c r="D511">
        <v>1452</v>
      </c>
      <c r="E511" t="s">
        <v>21</v>
      </c>
      <c r="F511">
        <v>833157.6</v>
      </c>
      <c r="G511">
        <v>42496</v>
      </c>
      <c r="H511">
        <v>42511</v>
      </c>
      <c r="I511" t="s">
        <v>28</v>
      </c>
      <c r="J511">
        <v>13155.119999999999</v>
      </c>
      <c r="K511">
        <f t="shared" si="7"/>
        <v>1379.3999999999999</v>
      </c>
    </row>
    <row r="512" spans="1:11" x14ac:dyDescent="0.25">
      <c r="A512">
        <v>511</v>
      </c>
      <c r="B512" t="s">
        <v>90</v>
      </c>
      <c r="C512">
        <v>477</v>
      </c>
      <c r="D512">
        <v>1044</v>
      </c>
      <c r="E512" t="s">
        <v>30</v>
      </c>
      <c r="F512">
        <v>473088.6</v>
      </c>
      <c r="G512">
        <v>42866</v>
      </c>
      <c r="H512">
        <v>42888</v>
      </c>
      <c r="I512" t="s">
        <v>11</v>
      </c>
      <c r="J512">
        <v>7469.82</v>
      </c>
      <c r="K512">
        <f t="shared" si="7"/>
        <v>991.8</v>
      </c>
    </row>
    <row r="513" spans="1:11" x14ac:dyDescent="0.25">
      <c r="A513">
        <v>512</v>
      </c>
      <c r="B513" t="s">
        <v>90</v>
      </c>
      <c r="C513">
        <v>722</v>
      </c>
      <c r="D513">
        <v>105</v>
      </c>
      <c r="E513" t="s">
        <v>9</v>
      </c>
      <c r="F513">
        <v>72019.5</v>
      </c>
      <c r="G513">
        <v>42669</v>
      </c>
      <c r="H513">
        <v>42680</v>
      </c>
      <c r="I513" t="s">
        <v>25</v>
      </c>
      <c r="J513">
        <v>1137.1499999999999</v>
      </c>
      <c r="K513">
        <f t="shared" si="7"/>
        <v>99.75</v>
      </c>
    </row>
    <row r="514" spans="1:11" x14ac:dyDescent="0.25">
      <c r="A514">
        <v>513</v>
      </c>
      <c r="B514" t="s">
        <v>90</v>
      </c>
      <c r="C514">
        <v>749</v>
      </c>
      <c r="D514">
        <v>200</v>
      </c>
      <c r="E514" t="s">
        <v>9</v>
      </c>
      <c r="F514">
        <v>142310</v>
      </c>
      <c r="G514">
        <v>42489</v>
      </c>
      <c r="H514">
        <v>42511</v>
      </c>
      <c r="I514" t="s">
        <v>11</v>
      </c>
      <c r="J514">
        <v>2247</v>
      </c>
      <c r="K514">
        <f t="shared" si="7"/>
        <v>190</v>
      </c>
    </row>
    <row r="515" spans="1:11" x14ac:dyDescent="0.25">
      <c r="A515">
        <v>514</v>
      </c>
      <c r="B515" t="s">
        <v>89</v>
      </c>
      <c r="C515">
        <v>283</v>
      </c>
      <c r="D515">
        <v>16</v>
      </c>
      <c r="E515" t="s">
        <v>24</v>
      </c>
      <c r="F515">
        <v>4301.6000000000004</v>
      </c>
      <c r="G515">
        <v>42716</v>
      </c>
      <c r="H515">
        <v>42728</v>
      </c>
      <c r="I515" t="s">
        <v>18</v>
      </c>
      <c r="J515">
        <v>67.92</v>
      </c>
      <c r="K515">
        <f t="shared" ref="K515:K578" si="8">F515/C515</f>
        <v>15.200000000000001</v>
      </c>
    </row>
    <row r="516" spans="1:11" x14ac:dyDescent="0.25">
      <c r="A516">
        <v>515</v>
      </c>
      <c r="B516" t="s">
        <v>90</v>
      </c>
      <c r="C516">
        <v>649</v>
      </c>
      <c r="D516">
        <v>994</v>
      </c>
      <c r="E516" t="s">
        <v>22</v>
      </c>
      <c r="F516">
        <v>612850.69999999995</v>
      </c>
      <c r="G516">
        <v>43273</v>
      </c>
      <c r="H516">
        <v>43305</v>
      </c>
      <c r="I516" t="s">
        <v>32</v>
      </c>
      <c r="J516">
        <v>9676.59</v>
      </c>
      <c r="K516">
        <f t="shared" si="8"/>
        <v>944.3</v>
      </c>
    </row>
    <row r="517" spans="1:11" x14ac:dyDescent="0.25">
      <c r="A517">
        <v>516</v>
      </c>
      <c r="B517" t="s">
        <v>88</v>
      </c>
      <c r="C517">
        <v>442</v>
      </c>
      <c r="D517">
        <v>129</v>
      </c>
      <c r="E517" t="s">
        <v>86</v>
      </c>
      <c r="F517">
        <v>54167.1</v>
      </c>
      <c r="G517">
        <v>42815</v>
      </c>
      <c r="H517">
        <v>42837</v>
      </c>
      <c r="I517" t="s">
        <v>17</v>
      </c>
      <c r="J517">
        <v>855.27</v>
      </c>
      <c r="K517">
        <f t="shared" si="8"/>
        <v>122.55</v>
      </c>
    </row>
    <row r="518" spans="1:11" x14ac:dyDescent="0.25">
      <c r="A518">
        <v>517</v>
      </c>
      <c r="B518" t="s">
        <v>88</v>
      </c>
      <c r="C518">
        <v>519</v>
      </c>
      <c r="D518">
        <v>1034</v>
      </c>
      <c r="E518" t="s">
        <v>9</v>
      </c>
      <c r="F518">
        <v>509813.7</v>
      </c>
      <c r="G518">
        <v>42596</v>
      </c>
      <c r="H518">
        <v>42630</v>
      </c>
      <c r="I518" t="s">
        <v>11</v>
      </c>
      <c r="J518">
        <v>8049.69</v>
      </c>
      <c r="K518">
        <f t="shared" si="8"/>
        <v>982.30000000000007</v>
      </c>
    </row>
    <row r="519" spans="1:11" x14ac:dyDescent="0.25">
      <c r="A519">
        <v>518</v>
      </c>
      <c r="B519" t="s">
        <v>90</v>
      </c>
      <c r="C519">
        <v>680</v>
      </c>
      <c r="D519">
        <v>611</v>
      </c>
      <c r="E519" t="s">
        <v>13</v>
      </c>
      <c r="F519">
        <v>394706</v>
      </c>
      <c r="G519">
        <v>42585</v>
      </c>
      <c r="H519">
        <v>42614</v>
      </c>
      <c r="I519" t="s">
        <v>17</v>
      </c>
      <c r="J519">
        <v>6232.2</v>
      </c>
      <c r="K519">
        <f t="shared" si="8"/>
        <v>580.45000000000005</v>
      </c>
    </row>
    <row r="520" spans="1:11" x14ac:dyDescent="0.25">
      <c r="A520">
        <v>519</v>
      </c>
      <c r="B520" t="s">
        <v>88</v>
      </c>
      <c r="C520">
        <v>957</v>
      </c>
      <c r="D520">
        <v>127</v>
      </c>
      <c r="E520" t="s">
        <v>86</v>
      </c>
      <c r="F520">
        <v>115462.05</v>
      </c>
      <c r="G520">
        <v>42815</v>
      </c>
      <c r="H520">
        <v>42848</v>
      </c>
      <c r="I520" t="s">
        <v>25</v>
      </c>
      <c r="J520">
        <v>1823.085</v>
      </c>
      <c r="K520">
        <f t="shared" si="8"/>
        <v>120.65</v>
      </c>
    </row>
    <row r="521" spans="1:11" x14ac:dyDescent="0.25">
      <c r="A521">
        <v>520</v>
      </c>
      <c r="B521" t="s">
        <v>90</v>
      </c>
      <c r="C521">
        <v>859</v>
      </c>
      <c r="D521">
        <v>74</v>
      </c>
      <c r="E521" t="s">
        <v>31</v>
      </c>
      <c r="F521">
        <v>60387.7</v>
      </c>
      <c r="G521">
        <v>43212</v>
      </c>
      <c r="H521">
        <v>43225</v>
      </c>
      <c r="I521" t="s">
        <v>28</v>
      </c>
      <c r="J521">
        <v>953.49</v>
      </c>
      <c r="K521">
        <f t="shared" si="8"/>
        <v>70.3</v>
      </c>
    </row>
    <row r="522" spans="1:11" x14ac:dyDescent="0.25">
      <c r="A522">
        <v>521</v>
      </c>
      <c r="B522" t="s">
        <v>88</v>
      </c>
      <c r="C522">
        <v>230</v>
      </c>
      <c r="D522">
        <v>1568</v>
      </c>
      <c r="E522" t="s">
        <v>9</v>
      </c>
      <c r="F522">
        <v>342608</v>
      </c>
      <c r="G522">
        <v>42380</v>
      </c>
      <c r="H522">
        <v>42405</v>
      </c>
      <c r="I522" t="s">
        <v>11</v>
      </c>
      <c r="J522">
        <v>5409.5999999999995</v>
      </c>
      <c r="K522">
        <f t="shared" si="8"/>
        <v>1489.6</v>
      </c>
    </row>
    <row r="523" spans="1:11" x14ac:dyDescent="0.25">
      <c r="A523">
        <v>522</v>
      </c>
      <c r="B523" t="s">
        <v>90</v>
      </c>
      <c r="C523">
        <v>512</v>
      </c>
      <c r="D523">
        <v>77</v>
      </c>
      <c r="E523" t="s">
        <v>31</v>
      </c>
      <c r="F523">
        <v>37452.800000000003</v>
      </c>
      <c r="G523">
        <v>42548</v>
      </c>
      <c r="H523">
        <v>42575</v>
      </c>
      <c r="I523" t="s">
        <v>23</v>
      </c>
      <c r="J523">
        <v>591.36</v>
      </c>
      <c r="K523">
        <f t="shared" si="8"/>
        <v>73.150000000000006</v>
      </c>
    </row>
    <row r="524" spans="1:11" x14ac:dyDescent="0.25">
      <c r="A524">
        <v>523</v>
      </c>
      <c r="B524" t="s">
        <v>88</v>
      </c>
      <c r="C524">
        <v>451</v>
      </c>
      <c r="D524">
        <v>1021</v>
      </c>
      <c r="E524" t="s">
        <v>9</v>
      </c>
      <c r="F524">
        <v>437447.45</v>
      </c>
      <c r="G524">
        <v>42968</v>
      </c>
      <c r="H524">
        <v>42997</v>
      </c>
      <c r="I524" t="s">
        <v>11</v>
      </c>
      <c r="J524">
        <v>6907.0649999999996</v>
      </c>
      <c r="K524">
        <f t="shared" si="8"/>
        <v>969.95</v>
      </c>
    </row>
    <row r="525" spans="1:11" x14ac:dyDescent="0.25">
      <c r="A525">
        <v>524</v>
      </c>
      <c r="B525" t="s">
        <v>90</v>
      </c>
      <c r="C525">
        <v>424</v>
      </c>
      <c r="D525">
        <v>212</v>
      </c>
      <c r="E525" t="s">
        <v>9</v>
      </c>
      <c r="F525">
        <v>85393.600000000006</v>
      </c>
      <c r="G525">
        <v>42964</v>
      </c>
      <c r="H525">
        <v>42986</v>
      </c>
      <c r="I525" t="s">
        <v>25</v>
      </c>
      <c r="J525">
        <v>1348.32</v>
      </c>
      <c r="K525">
        <f t="shared" si="8"/>
        <v>201.4</v>
      </c>
    </row>
    <row r="526" spans="1:11" x14ac:dyDescent="0.25">
      <c r="A526">
        <v>525</v>
      </c>
      <c r="B526" t="s">
        <v>90</v>
      </c>
      <c r="C526">
        <v>931</v>
      </c>
      <c r="D526">
        <v>693</v>
      </c>
      <c r="E526" t="s">
        <v>13</v>
      </c>
      <c r="F526">
        <v>612923.85</v>
      </c>
      <c r="G526">
        <v>42930</v>
      </c>
      <c r="H526">
        <v>42943</v>
      </c>
      <c r="I526" t="s">
        <v>18</v>
      </c>
      <c r="J526">
        <v>9677.744999999999</v>
      </c>
      <c r="K526">
        <f t="shared" si="8"/>
        <v>658.35</v>
      </c>
    </row>
    <row r="527" spans="1:11" x14ac:dyDescent="0.25">
      <c r="A527">
        <v>526</v>
      </c>
      <c r="B527" t="s">
        <v>88</v>
      </c>
      <c r="C527">
        <v>119</v>
      </c>
      <c r="D527">
        <v>285</v>
      </c>
      <c r="E527" t="s">
        <v>29</v>
      </c>
      <c r="F527">
        <v>32219.25</v>
      </c>
      <c r="G527">
        <v>42857</v>
      </c>
      <c r="H527">
        <v>42891</v>
      </c>
      <c r="I527" t="s">
        <v>32</v>
      </c>
      <c r="J527">
        <v>508.72499999999997</v>
      </c>
      <c r="K527">
        <f t="shared" si="8"/>
        <v>270.75</v>
      </c>
    </row>
    <row r="528" spans="1:11" x14ac:dyDescent="0.25">
      <c r="A528">
        <v>527</v>
      </c>
      <c r="B528" t="s">
        <v>90</v>
      </c>
      <c r="C528">
        <v>217</v>
      </c>
      <c r="D528">
        <v>882</v>
      </c>
      <c r="E528" t="s">
        <v>30</v>
      </c>
      <c r="F528">
        <v>181824.3</v>
      </c>
      <c r="G528">
        <v>42578</v>
      </c>
      <c r="H528">
        <v>42591</v>
      </c>
      <c r="I528" t="s">
        <v>11</v>
      </c>
      <c r="J528">
        <v>2870.91</v>
      </c>
      <c r="K528">
        <f t="shared" si="8"/>
        <v>837.9</v>
      </c>
    </row>
    <row r="529" spans="1:11" x14ac:dyDescent="0.25">
      <c r="A529">
        <v>528</v>
      </c>
      <c r="B529" t="s">
        <v>89</v>
      </c>
      <c r="C529">
        <v>525</v>
      </c>
      <c r="D529">
        <v>55</v>
      </c>
      <c r="E529" t="s">
        <v>24</v>
      </c>
      <c r="F529">
        <v>27431.25</v>
      </c>
      <c r="G529">
        <v>43148</v>
      </c>
      <c r="H529">
        <v>43179</v>
      </c>
      <c r="I529" t="s">
        <v>32</v>
      </c>
      <c r="J529">
        <v>433.125</v>
      </c>
      <c r="K529">
        <f t="shared" si="8"/>
        <v>52.25</v>
      </c>
    </row>
    <row r="530" spans="1:11" x14ac:dyDescent="0.25">
      <c r="A530">
        <v>529</v>
      </c>
      <c r="B530" t="s">
        <v>90</v>
      </c>
      <c r="C530">
        <v>294</v>
      </c>
      <c r="D530">
        <v>192</v>
      </c>
      <c r="E530" t="s">
        <v>21</v>
      </c>
      <c r="F530">
        <v>53625.599999999999</v>
      </c>
      <c r="G530">
        <v>42838</v>
      </c>
      <c r="H530">
        <v>42862</v>
      </c>
      <c r="I530" t="s">
        <v>18</v>
      </c>
      <c r="J530">
        <v>846.71999999999991</v>
      </c>
      <c r="K530">
        <f t="shared" si="8"/>
        <v>182.4</v>
      </c>
    </row>
    <row r="531" spans="1:11" x14ac:dyDescent="0.25">
      <c r="A531">
        <v>530</v>
      </c>
      <c r="B531" t="s">
        <v>90</v>
      </c>
      <c r="C531">
        <v>318</v>
      </c>
      <c r="D531">
        <v>1000</v>
      </c>
      <c r="E531" t="s">
        <v>22</v>
      </c>
      <c r="F531">
        <v>302100</v>
      </c>
      <c r="G531">
        <v>42832</v>
      </c>
      <c r="H531">
        <v>42847</v>
      </c>
      <c r="I531" t="s">
        <v>32</v>
      </c>
      <c r="J531">
        <v>4770</v>
      </c>
      <c r="K531">
        <f t="shared" si="8"/>
        <v>950</v>
      </c>
    </row>
    <row r="532" spans="1:11" x14ac:dyDescent="0.25">
      <c r="A532">
        <v>531</v>
      </c>
      <c r="B532" t="s">
        <v>89</v>
      </c>
      <c r="C532">
        <v>114</v>
      </c>
      <c r="D532">
        <v>52</v>
      </c>
      <c r="E532" t="s">
        <v>16</v>
      </c>
      <c r="F532">
        <v>5631.6</v>
      </c>
      <c r="G532">
        <v>43191</v>
      </c>
      <c r="H532">
        <v>43216</v>
      </c>
      <c r="I532" t="s">
        <v>25</v>
      </c>
      <c r="J532">
        <v>88.92</v>
      </c>
      <c r="K532">
        <f t="shared" si="8"/>
        <v>49.400000000000006</v>
      </c>
    </row>
    <row r="533" spans="1:11" x14ac:dyDescent="0.25">
      <c r="A533">
        <v>532</v>
      </c>
      <c r="B533" t="s">
        <v>88</v>
      </c>
      <c r="C533">
        <v>584</v>
      </c>
      <c r="D533">
        <v>108</v>
      </c>
      <c r="E533" t="s">
        <v>27</v>
      </c>
      <c r="F533">
        <v>59918.400000000001</v>
      </c>
      <c r="G533">
        <v>42755</v>
      </c>
      <c r="H533">
        <v>42775</v>
      </c>
      <c r="I533" t="s">
        <v>17</v>
      </c>
      <c r="J533">
        <v>946.07999999999993</v>
      </c>
      <c r="K533">
        <f t="shared" si="8"/>
        <v>102.60000000000001</v>
      </c>
    </row>
    <row r="534" spans="1:11" x14ac:dyDescent="0.25">
      <c r="A534">
        <v>533</v>
      </c>
      <c r="B534" t="s">
        <v>88</v>
      </c>
      <c r="C534">
        <v>716</v>
      </c>
      <c r="D534">
        <v>1459</v>
      </c>
      <c r="E534" t="s">
        <v>9</v>
      </c>
      <c r="F534">
        <v>992411.8</v>
      </c>
      <c r="G534">
        <v>42990</v>
      </c>
      <c r="H534">
        <v>43013</v>
      </c>
      <c r="I534" t="s">
        <v>18</v>
      </c>
      <c r="J534">
        <v>15669.66</v>
      </c>
      <c r="K534">
        <f t="shared" si="8"/>
        <v>1386.05</v>
      </c>
    </row>
    <row r="535" spans="1:11" x14ac:dyDescent="0.25">
      <c r="A535">
        <v>534</v>
      </c>
      <c r="B535" t="s">
        <v>90</v>
      </c>
      <c r="C535">
        <v>70</v>
      </c>
      <c r="D535">
        <v>197</v>
      </c>
      <c r="E535" t="s">
        <v>21</v>
      </c>
      <c r="F535">
        <v>13100.5</v>
      </c>
      <c r="G535">
        <v>42733</v>
      </c>
      <c r="H535">
        <v>42763</v>
      </c>
      <c r="I535" t="s">
        <v>23</v>
      </c>
      <c r="J535">
        <v>206.85</v>
      </c>
      <c r="K535">
        <f t="shared" si="8"/>
        <v>187.15</v>
      </c>
    </row>
    <row r="536" spans="1:11" x14ac:dyDescent="0.25">
      <c r="A536">
        <v>535</v>
      </c>
      <c r="B536" t="s">
        <v>88</v>
      </c>
      <c r="C536">
        <v>878</v>
      </c>
      <c r="D536">
        <v>24</v>
      </c>
      <c r="E536" t="s">
        <v>26</v>
      </c>
      <c r="F536">
        <v>20018.400000000001</v>
      </c>
      <c r="G536">
        <v>42394</v>
      </c>
      <c r="H536">
        <v>42409</v>
      </c>
      <c r="I536" t="s">
        <v>17</v>
      </c>
      <c r="J536">
        <v>316.08</v>
      </c>
      <c r="K536">
        <f t="shared" si="8"/>
        <v>22.8</v>
      </c>
    </row>
    <row r="537" spans="1:11" x14ac:dyDescent="0.25">
      <c r="A537">
        <v>536</v>
      </c>
      <c r="B537" t="s">
        <v>88</v>
      </c>
      <c r="C537">
        <v>575</v>
      </c>
      <c r="D537">
        <v>44</v>
      </c>
      <c r="E537" t="s">
        <v>21</v>
      </c>
      <c r="F537">
        <v>24035</v>
      </c>
      <c r="G537">
        <v>43126</v>
      </c>
      <c r="H537">
        <v>43150</v>
      </c>
      <c r="I537" t="s">
        <v>23</v>
      </c>
      <c r="J537">
        <v>379.5</v>
      </c>
      <c r="K537">
        <f t="shared" si="8"/>
        <v>41.8</v>
      </c>
    </row>
    <row r="538" spans="1:11" x14ac:dyDescent="0.25">
      <c r="A538">
        <v>537</v>
      </c>
      <c r="B538" t="s">
        <v>88</v>
      </c>
      <c r="C538">
        <v>319</v>
      </c>
      <c r="D538">
        <v>242</v>
      </c>
      <c r="E538" t="s">
        <v>16</v>
      </c>
      <c r="F538">
        <v>73338.100000000006</v>
      </c>
      <c r="G538">
        <v>42705</v>
      </c>
      <c r="H538">
        <v>42730</v>
      </c>
      <c r="I538" t="s">
        <v>11</v>
      </c>
      <c r="J538">
        <v>1157.97</v>
      </c>
      <c r="K538">
        <f t="shared" si="8"/>
        <v>229.9</v>
      </c>
    </row>
    <row r="539" spans="1:11" x14ac:dyDescent="0.25">
      <c r="A539">
        <v>538</v>
      </c>
      <c r="B539" t="s">
        <v>90</v>
      </c>
      <c r="C539">
        <v>367</v>
      </c>
      <c r="D539">
        <v>122</v>
      </c>
      <c r="E539" t="s">
        <v>9</v>
      </c>
      <c r="F539">
        <v>42535.3</v>
      </c>
      <c r="G539">
        <v>42872</v>
      </c>
      <c r="H539">
        <v>42893</v>
      </c>
      <c r="I539" t="s">
        <v>25</v>
      </c>
      <c r="J539">
        <v>671.61</v>
      </c>
      <c r="K539">
        <f t="shared" si="8"/>
        <v>115.9</v>
      </c>
    </row>
    <row r="540" spans="1:11" x14ac:dyDescent="0.25">
      <c r="A540">
        <v>539</v>
      </c>
      <c r="B540" t="s">
        <v>90</v>
      </c>
      <c r="C540">
        <v>926</v>
      </c>
      <c r="D540">
        <v>192</v>
      </c>
      <c r="E540" t="s">
        <v>21</v>
      </c>
      <c r="F540">
        <v>168902.39999999999</v>
      </c>
      <c r="G540">
        <v>42949</v>
      </c>
      <c r="H540">
        <v>42969</v>
      </c>
      <c r="I540" t="s">
        <v>17</v>
      </c>
      <c r="J540">
        <v>2666.88</v>
      </c>
      <c r="K540">
        <f t="shared" si="8"/>
        <v>182.4</v>
      </c>
    </row>
    <row r="541" spans="1:11" x14ac:dyDescent="0.25">
      <c r="A541">
        <v>540</v>
      </c>
      <c r="B541" t="s">
        <v>88</v>
      </c>
      <c r="C541">
        <v>693</v>
      </c>
      <c r="D541">
        <v>107</v>
      </c>
      <c r="E541" t="s">
        <v>27</v>
      </c>
      <c r="F541">
        <v>70443.45</v>
      </c>
      <c r="G541">
        <v>43150</v>
      </c>
      <c r="H541">
        <v>43168</v>
      </c>
      <c r="I541" t="s">
        <v>17</v>
      </c>
      <c r="J541">
        <v>1112.2649999999999</v>
      </c>
      <c r="K541">
        <f t="shared" si="8"/>
        <v>101.64999999999999</v>
      </c>
    </row>
    <row r="542" spans="1:11" x14ac:dyDescent="0.25">
      <c r="A542">
        <v>541</v>
      </c>
      <c r="B542" t="s">
        <v>88</v>
      </c>
      <c r="C542">
        <v>427</v>
      </c>
      <c r="D542">
        <v>1290</v>
      </c>
      <c r="E542" t="s">
        <v>86</v>
      </c>
      <c r="F542">
        <v>523288.5</v>
      </c>
      <c r="G542">
        <v>42585</v>
      </c>
      <c r="H542">
        <v>42618</v>
      </c>
      <c r="I542" t="s">
        <v>11</v>
      </c>
      <c r="J542">
        <v>8262.4499999999989</v>
      </c>
      <c r="K542">
        <f t="shared" si="8"/>
        <v>1225.5</v>
      </c>
    </row>
    <row r="543" spans="1:11" x14ac:dyDescent="0.25">
      <c r="A543">
        <v>542</v>
      </c>
      <c r="B543" t="s">
        <v>90</v>
      </c>
      <c r="C543">
        <v>745</v>
      </c>
      <c r="D543">
        <v>1005</v>
      </c>
      <c r="E543" t="s">
        <v>22</v>
      </c>
      <c r="F543">
        <v>711288.75</v>
      </c>
      <c r="G543">
        <v>42868</v>
      </c>
      <c r="H543">
        <v>42880</v>
      </c>
      <c r="I543" t="s">
        <v>25</v>
      </c>
      <c r="J543">
        <v>11230.875</v>
      </c>
      <c r="K543">
        <f t="shared" si="8"/>
        <v>954.75</v>
      </c>
    </row>
    <row r="544" spans="1:11" x14ac:dyDescent="0.25">
      <c r="A544">
        <v>543</v>
      </c>
      <c r="B544" t="s">
        <v>90</v>
      </c>
      <c r="C544">
        <v>613</v>
      </c>
      <c r="D544">
        <v>969</v>
      </c>
      <c r="E544" t="s">
        <v>19</v>
      </c>
      <c r="F544">
        <v>564297.15</v>
      </c>
      <c r="G544">
        <v>42963</v>
      </c>
      <c r="H544">
        <v>42996</v>
      </c>
      <c r="I544" t="s">
        <v>23</v>
      </c>
      <c r="J544">
        <v>8909.9549999999999</v>
      </c>
      <c r="K544">
        <f t="shared" si="8"/>
        <v>920.55000000000007</v>
      </c>
    </row>
    <row r="545" spans="1:11" x14ac:dyDescent="0.25">
      <c r="A545">
        <v>544</v>
      </c>
      <c r="B545" t="s">
        <v>90</v>
      </c>
      <c r="C545">
        <v>713</v>
      </c>
      <c r="D545">
        <v>707</v>
      </c>
      <c r="E545" t="s">
        <v>13</v>
      </c>
      <c r="F545">
        <v>478886.45</v>
      </c>
      <c r="G545">
        <v>42726</v>
      </c>
      <c r="H545">
        <v>42756</v>
      </c>
      <c r="I545" t="s">
        <v>17</v>
      </c>
      <c r="J545">
        <v>7561.3649999999998</v>
      </c>
      <c r="K545">
        <f t="shared" si="8"/>
        <v>671.65</v>
      </c>
    </row>
    <row r="546" spans="1:11" x14ac:dyDescent="0.25">
      <c r="A546">
        <v>545</v>
      </c>
      <c r="B546" t="s">
        <v>90</v>
      </c>
      <c r="C546">
        <v>448</v>
      </c>
      <c r="D546">
        <v>1053</v>
      </c>
      <c r="E546" t="s">
        <v>22</v>
      </c>
      <c r="F546">
        <v>448156.8</v>
      </c>
      <c r="G546">
        <v>42810</v>
      </c>
      <c r="H546">
        <v>42824</v>
      </c>
      <c r="I546" t="s">
        <v>25</v>
      </c>
      <c r="J546">
        <v>7076.16</v>
      </c>
      <c r="K546">
        <f t="shared" si="8"/>
        <v>1000.35</v>
      </c>
    </row>
    <row r="547" spans="1:11" x14ac:dyDescent="0.25">
      <c r="A547">
        <v>546</v>
      </c>
      <c r="B547" t="s">
        <v>89</v>
      </c>
      <c r="C547">
        <v>983</v>
      </c>
      <c r="D547">
        <v>37</v>
      </c>
      <c r="E547" t="s">
        <v>16</v>
      </c>
      <c r="F547">
        <v>34552.449999999997</v>
      </c>
      <c r="G547">
        <v>42656</v>
      </c>
      <c r="H547">
        <v>42677</v>
      </c>
      <c r="I547" t="s">
        <v>14</v>
      </c>
      <c r="J547">
        <v>545.56499999999994</v>
      </c>
      <c r="K547">
        <f t="shared" si="8"/>
        <v>35.15</v>
      </c>
    </row>
    <row r="548" spans="1:11" x14ac:dyDescent="0.25">
      <c r="A548">
        <v>547</v>
      </c>
      <c r="B548" t="s">
        <v>88</v>
      </c>
      <c r="C548">
        <v>905</v>
      </c>
      <c r="D548">
        <v>292</v>
      </c>
      <c r="E548" t="s">
        <v>29</v>
      </c>
      <c r="F548">
        <v>251047</v>
      </c>
      <c r="G548">
        <v>42753</v>
      </c>
      <c r="H548">
        <v>42776</v>
      </c>
      <c r="I548" t="s">
        <v>25</v>
      </c>
      <c r="J548">
        <v>3963.8999999999996</v>
      </c>
      <c r="K548">
        <f t="shared" si="8"/>
        <v>277.39999999999998</v>
      </c>
    </row>
    <row r="549" spans="1:11" x14ac:dyDescent="0.25">
      <c r="A549">
        <v>548</v>
      </c>
      <c r="B549" t="s">
        <v>88</v>
      </c>
      <c r="C549">
        <v>333</v>
      </c>
      <c r="D549">
        <v>56</v>
      </c>
      <c r="E549" t="s">
        <v>21</v>
      </c>
      <c r="F549">
        <v>17715.599999999999</v>
      </c>
      <c r="G549">
        <v>43215</v>
      </c>
      <c r="H549">
        <v>43247</v>
      </c>
      <c r="I549" t="s">
        <v>23</v>
      </c>
      <c r="J549">
        <v>279.71999999999997</v>
      </c>
      <c r="K549">
        <f t="shared" si="8"/>
        <v>53.199999999999996</v>
      </c>
    </row>
    <row r="550" spans="1:11" x14ac:dyDescent="0.25">
      <c r="A550">
        <v>549</v>
      </c>
      <c r="B550" t="s">
        <v>90</v>
      </c>
      <c r="C550">
        <v>855</v>
      </c>
      <c r="D550">
        <v>1011</v>
      </c>
      <c r="E550" t="s">
        <v>30</v>
      </c>
      <c r="F550">
        <v>821184.75</v>
      </c>
      <c r="G550">
        <v>42563</v>
      </c>
      <c r="H550">
        <v>42595</v>
      </c>
      <c r="I550" t="s">
        <v>17</v>
      </c>
      <c r="J550">
        <v>12966.074999999999</v>
      </c>
      <c r="K550">
        <f t="shared" si="8"/>
        <v>960.45</v>
      </c>
    </row>
    <row r="551" spans="1:11" x14ac:dyDescent="0.25">
      <c r="A551">
        <v>550</v>
      </c>
      <c r="B551" t="s">
        <v>88</v>
      </c>
      <c r="C551">
        <v>526</v>
      </c>
      <c r="D551">
        <v>112</v>
      </c>
      <c r="E551" t="s">
        <v>16</v>
      </c>
      <c r="F551">
        <v>55966.400000000001</v>
      </c>
      <c r="G551">
        <v>42753</v>
      </c>
      <c r="H551">
        <v>42780</v>
      </c>
      <c r="I551" t="s">
        <v>32</v>
      </c>
      <c r="J551">
        <v>883.68</v>
      </c>
      <c r="K551">
        <f t="shared" si="8"/>
        <v>106.4</v>
      </c>
    </row>
    <row r="552" spans="1:11" x14ac:dyDescent="0.25">
      <c r="A552">
        <v>551</v>
      </c>
      <c r="B552" t="s">
        <v>90</v>
      </c>
      <c r="C552">
        <v>358</v>
      </c>
      <c r="D552">
        <v>773</v>
      </c>
      <c r="E552" t="s">
        <v>13</v>
      </c>
      <c r="F552">
        <v>262897.3</v>
      </c>
      <c r="G552">
        <v>43228</v>
      </c>
      <c r="H552">
        <v>43248</v>
      </c>
      <c r="I552" t="s">
        <v>17</v>
      </c>
      <c r="J552">
        <v>4151.01</v>
      </c>
      <c r="K552">
        <f t="shared" si="8"/>
        <v>734.35</v>
      </c>
    </row>
    <row r="553" spans="1:11" x14ac:dyDescent="0.25">
      <c r="A553">
        <v>552</v>
      </c>
      <c r="B553" t="s">
        <v>90</v>
      </c>
      <c r="C553">
        <v>352</v>
      </c>
      <c r="D553">
        <v>225</v>
      </c>
      <c r="E553" t="s">
        <v>9</v>
      </c>
      <c r="F553">
        <v>75240</v>
      </c>
      <c r="G553">
        <v>42517</v>
      </c>
      <c r="H553">
        <v>42539</v>
      </c>
      <c r="I553" t="s">
        <v>23</v>
      </c>
      <c r="J553">
        <v>1188</v>
      </c>
      <c r="K553">
        <f t="shared" si="8"/>
        <v>213.75</v>
      </c>
    </row>
    <row r="554" spans="1:11" x14ac:dyDescent="0.25">
      <c r="A554">
        <v>553</v>
      </c>
      <c r="B554" t="s">
        <v>90</v>
      </c>
      <c r="C554">
        <v>646</v>
      </c>
      <c r="D554">
        <v>179</v>
      </c>
      <c r="E554" t="s">
        <v>9</v>
      </c>
      <c r="F554">
        <v>109852.3</v>
      </c>
      <c r="G554">
        <v>43139</v>
      </c>
      <c r="H554">
        <v>43167</v>
      </c>
      <c r="I554" t="s">
        <v>18</v>
      </c>
      <c r="J554">
        <v>1734.51</v>
      </c>
      <c r="K554">
        <f t="shared" si="8"/>
        <v>170.05</v>
      </c>
    </row>
    <row r="555" spans="1:11" x14ac:dyDescent="0.25">
      <c r="A555">
        <v>554</v>
      </c>
      <c r="B555" t="s">
        <v>88</v>
      </c>
      <c r="C555">
        <v>74</v>
      </c>
      <c r="D555">
        <v>143</v>
      </c>
      <c r="E555" t="s">
        <v>86</v>
      </c>
      <c r="F555">
        <v>10052.9</v>
      </c>
      <c r="G555">
        <v>42897</v>
      </c>
      <c r="H555">
        <v>42910</v>
      </c>
      <c r="I555" t="s">
        <v>32</v>
      </c>
      <c r="J555">
        <v>158.72999999999999</v>
      </c>
      <c r="K555">
        <f t="shared" si="8"/>
        <v>135.85</v>
      </c>
    </row>
    <row r="556" spans="1:11" x14ac:dyDescent="0.25">
      <c r="A556">
        <v>555</v>
      </c>
      <c r="B556" t="s">
        <v>88</v>
      </c>
      <c r="C556">
        <v>764</v>
      </c>
      <c r="D556">
        <v>1432</v>
      </c>
      <c r="E556" t="s">
        <v>9</v>
      </c>
      <c r="F556">
        <v>1039345.6</v>
      </c>
      <c r="G556">
        <v>42610</v>
      </c>
      <c r="H556">
        <v>42623</v>
      </c>
      <c r="I556" t="s">
        <v>17</v>
      </c>
      <c r="J556">
        <v>16410.72</v>
      </c>
      <c r="K556">
        <f t="shared" si="8"/>
        <v>1360.3999999999999</v>
      </c>
    </row>
    <row r="557" spans="1:11" x14ac:dyDescent="0.25">
      <c r="A557">
        <v>556</v>
      </c>
      <c r="B557" t="s">
        <v>88</v>
      </c>
      <c r="C557">
        <v>699</v>
      </c>
      <c r="D557">
        <v>305</v>
      </c>
      <c r="E557" t="s">
        <v>29</v>
      </c>
      <c r="F557">
        <v>202535.25</v>
      </c>
      <c r="G557">
        <v>43151</v>
      </c>
      <c r="H557">
        <v>43174</v>
      </c>
      <c r="I557" t="s">
        <v>11</v>
      </c>
      <c r="J557">
        <v>3197.9249999999997</v>
      </c>
      <c r="K557">
        <f t="shared" si="8"/>
        <v>289.75</v>
      </c>
    </row>
    <row r="558" spans="1:11" x14ac:dyDescent="0.25">
      <c r="A558">
        <v>557</v>
      </c>
      <c r="B558" t="s">
        <v>90</v>
      </c>
      <c r="C558">
        <v>842</v>
      </c>
      <c r="D558">
        <v>53</v>
      </c>
      <c r="E558" t="s">
        <v>9</v>
      </c>
      <c r="F558">
        <v>42394.7</v>
      </c>
      <c r="G558">
        <v>42938</v>
      </c>
      <c r="H558">
        <v>42959</v>
      </c>
      <c r="I558" t="s">
        <v>11</v>
      </c>
      <c r="J558">
        <v>669.39</v>
      </c>
      <c r="K558">
        <f t="shared" si="8"/>
        <v>50.349999999999994</v>
      </c>
    </row>
    <row r="559" spans="1:11" x14ac:dyDescent="0.25">
      <c r="A559">
        <v>558</v>
      </c>
      <c r="B559" t="s">
        <v>90</v>
      </c>
      <c r="C559">
        <v>425</v>
      </c>
      <c r="D559">
        <v>1019</v>
      </c>
      <c r="E559" t="s">
        <v>22</v>
      </c>
      <c r="F559">
        <v>411421.25</v>
      </c>
      <c r="G559">
        <v>43174</v>
      </c>
      <c r="H559">
        <v>43187</v>
      </c>
      <c r="I559" t="s">
        <v>32</v>
      </c>
      <c r="J559">
        <v>6496.125</v>
      </c>
      <c r="K559">
        <f t="shared" si="8"/>
        <v>968.05</v>
      </c>
    </row>
    <row r="560" spans="1:11" x14ac:dyDescent="0.25">
      <c r="A560">
        <v>559</v>
      </c>
      <c r="B560" t="s">
        <v>90</v>
      </c>
      <c r="C560">
        <v>869</v>
      </c>
      <c r="D560">
        <v>808</v>
      </c>
      <c r="E560" t="s">
        <v>19</v>
      </c>
      <c r="F560">
        <v>667044.4</v>
      </c>
      <c r="G560">
        <v>42743</v>
      </c>
      <c r="H560">
        <v>42774</v>
      </c>
      <c r="I560" t="s">
        <v>11</v>
      </c>
      <c r="J560">
        <v>10532.279999999999</v>
      </c>
      <c r="K560">
        <f t="shared" si="8"/>
        <v>767.6</v>
      </c>
    </row>
    <row r="561" spans="1:11" x14ac:dyDescent="0.25">
      <c r="A561">
        <v>560</v>
      </c>
      <c r="B561" t="s">
        <v>88</v>
      </c>
      <c r="C561">
        <v>506</v>
      </c>
      <c r="D561">
        <v>104</v>
      </c>
      <c r="E561" t="s">
        <v>27</v>
      </c>
      <c r="F561">
        <v>49992.800000000003</v>
      </c>
      <c r="G561">
        <v>42445</v>
      </c>
      <c r="H561">
        <v>42463</v>
      </c>
      <c r="I561" t="s">
        <v>11</v>
      </c>
      <c r="J561">
        <v>789.36</v>
      </c>
      <c r="K561">
        <f t="shared" si="8"/>
        <v>98.800000000000011</v>
      </c>
    </row>
    <row r="562" spans="1:11" x14ac:dyDescent="0.25">
      <c r="A562">
        <v>561</v>
      </c>
      <c r="B562" t="s">
        <v>88</v>
      </c>
      <c r="C562">
        <v>692</v>
      </c>
      <c r="D562">
        <v>875</v>
      </c>
      <c r="E562" t="s">
        <v>9</v>
      </c>
      <c r="F562">
        <v>575225</v>
      </c>
      <c r="G562">
        <v>43152</v>
      </c>
      <c r="H562">
        <v>43172</v>
      </c>
      <c r="I562" t="s">
        <v>17</v>
      </c>
      <c r="J562">
        <v>9082.5</v>
      </c>
      <c r="K562">
        <f t="shared" si="8"/>
        <v>831.25</v>
      </c>
    </row>
    <row r="563" spans="1:11" x14ac:dyDescent="0.25">
      <c r="A563">
        <v>562</v>
      </c>
      <c r="B563" t="s">
        <v>89</v>
      </c>
      <c r="C563">
        <v>383</v>
      </c>
      <c r="D563">
        <v>15</v>
      </c>
      <c r="E563" t="s">
        <v>24</v>
      </c>
      <c r="F563">
        <v>5457.75</v>
      </c>
      <c r="G563">
        <v>42964</v>
      </c>
      <c r="H563">
        <v>42999</v>
      </c>
      <c r="I563" t="s">
        <v>25</v>
      </c>
      <c r="J563">
        <v>86.174999999999997</v>
      </c>
      <c r="K563">
        <f t="shared" si="8"/>
        <v>14.25</v>
      </c>
    </row>
    <row r="564" spans="1:11" x14ac:dyDescent="0.25">
      <c r="A564">
        <v>563</v>
      </c>
      <c r="B564" t="s">
        <v>90</v>
      </c>
      <c r="C564">
        <v>817</v>
      </c>
      <c r="D564">
        <v>681</v>
      </c>
      <c r="E564" t="s">
        <v>13</v>
      </c>
      <c r="F564">
        <v>528558.15</v>
      </c>
      <c r="G564">
        <v>42488</v>
      </c>
      <c r="H564">
        <v>42519</v>
      </c>
      <c r="I564" t="s">
        <v>18</v>
      </c>
      <c r="J564">
        <v>8345.6549999999988</v>
      </c>
      <c r="K564">
        <f t="shared" si="8"/>
        <v>646.95000000000005</v>
      </c>
    </row>
    <row r="565" spans="1:11" x14ac:dyDescent="0.25">
      <c r="A565">
        <v>564</v>
      </c>
      <c r="B565" t="s">
        <v>88</v>
      </c>
      <c r="C565">
        <v>257</v>
      </c>
      <c r="D565">
        <v>336</v>
      </c>
      <c r="E565" t="s">
        <v>29</v>
      </c>
      <c r="F565">
        <v>82034.399999999994</v>
      </c>
      <c r="G565">
        <v>42449</v>
      </c>
      <c r="H565">
        <v>42460</v>
      </c>
      <c r="I565" t="s">
        <v>23</v>
      </c>
      <c r="J565">
        <v>1295.28</v>
      </c>
      <c r="K565">
        <f t="shared" si="8"/>
        <v>319.2</v>
      </c>
    </row>
    <row r="566" spans="1:11" x14ac:dyDescent="0.25">
      <c r="A566">
        <v>565</v>
      </c>
      <c r="B566" t="s">
        <v>90</v>
      </c>
      <c r="C566">
        <v>70</v>
      </c>
      <c r="D566">
        <v>618</v>
      </c>
      <c r="E566" t="s">
        <v>13</v>
      </c>
      <c r="F566">
        <v>41097</v>
      </c>
      <c r="G566">
        <v>42952</v>
      </c>
      <c r="H566">
        <v>42977</v>
      </c>
      <c r="I566" t="s">
        <v>32</v>
      </c>
      <c r="J566">
        <v>648.9</v>
      </c>
      <c r="K566">
        <f t="shared" si="8"/>
        <v>587.1</v>
      </c>
    </row>
    <row r="567" spans="1:11" x14ac:dyDescent="0.25">
      <c r="A567">
        <v>566</v>
      </c>
      <c r="B567" t="s">
        <v>90</v>
      </c>
      <c r="C567">
        <v>856</v>
      </c>
      <c r="D567">
        <v>655</v>
      </c>
      <c r="E567" t="s">
        <v>13</v>
      </c>
      <c r="F567">
        <v>532646</v>
      </c>
      <c r="G567">
        <v>43200</v>
      </c>
      <c r="H567">
        <v>43216</v>
      </c>
      <c r="I567" t="s">
        <v>25</v>
      </c>
      <c r="J567">
        <v>8410.1999999999989</v>
      </c>
      <c r="K567">
        <f t="shared" si="8"/>
        <v>622.25</v>
      </c>
    </row>
    <row r="568" spans="1:11" x14ac:dyDescent="0.25">
      <c r="A568">
        <v>567</v>
      </c>
      <c r="B568" t="s">
        <v>88</v>
      </c>
      <c r="C568">
        <v>276</v>
      </c>
      <c r="D568">
        <v>221</v>
      </c>
      <c r="E568" t="s">
        <v>16</v>
      </c>
      <c r="F568">
        <v>57946.2</v>
      </c>
      <c r="G568">
        <v>42924</v>
      </c>
      <c r="H568">
        <v>42943</v>
      </c>
      <c r="I568" t="s">
        <v>25</v>
      </c>
      <c r="J568">
        <v>914.93999999999994</v>
      </c>
      <c r="K568">
        <f t="shared" si="8"/>
        <v>209.95</v>
      </c>
    </row>
    <row r="569" spans="1:11" x14ac:dyDescent="0.25">
      <c r="A569">
        <v>568</v>
      </c>
      <c r="B569" t="s">
        <v>90</v>
      </c>
      <c r="C569">
        <v>769</v>
      </c>
      <c r="D569">
        <v>189</v>
      </c>
      <c r="E569" t="s">
        <v>9</v>
      </c>
      <c r="F569">
        <v>138073.95000000001</v>
      </c>
      <c r="G569">
        <v>43135</v>
      </c>
      <c r="H569">
        <v>43156</v>
      </c>
      <c r="I569" t="s">
        <v>17</v>
      </c>
      <c r="J569">
        <v>2180.1149999999998</v>
      </c>
      <c r="K569">
        <f t="shared" si="8"/>
        <v>179.55</v>
      </c>
    </row>
    <row r="570" spans="1:11" x14ac:dyDescent="0.25">
      <c r="A570">
        <v>569</v>
      </c>
      <c r="B570" t="s">
        <v>88</v>
      </c>
      <c r="C570">
        <v>986</v>
      </c>
      <c r="D570">
        <v>1339</v>
      </c>
      <c r="E570" t="s">
        <v>9</v>
      </c>
      <c r="F570">
        <v>1254241.3</v>
      </c>
      <c r="G570">
        <v>42878</v>
      </c>
      <c r="H570">
        <v>42889</v>
      </c>
      <c r="I570" t="s">
        <v>11</v>
      </c>
      <c r="J570">
        <v>19803.809999999998</v>
      </c>
      <c r="K570">
        <f t="shared" si="8"/>
        <v>1272.05</v>
      </c>
    </row>
    <row r="571" spans="1:11" x14ac:dyDescent="0.25">
      <c r="A571">
        <v>570</v>
      </c>
      <c r="B571" t="s">
        <v>90</v>
      </c>
      <c r="C571">
        <v>391</v>
      </c>
      <c r="D571">
        <v>621</v>
      </c>
      <c r="E571" t="s">
        <v>13</v>
      </c>
      <c r="F571">
        <v>230670.45</v>
      </c>
      <c r="G571">
        <v>42798</v>
      </c>
      <c r="H571">
        <v>42825</v>
      </c>
      <c r="I571" t="s">
        <v>32</v>
      </c>
      <c r="J571">
        <v>3642.165</v>
      </c>
      <c r="K571">
        <f t="shared" si="8"/>
        <v>589.95000000000005</v>
      </c>
    </row>
    <row r="572" spans="1:11" x14ac:dyDescent="0.25">
      <c r="A572">
        <v>571</v>
      </c>
      <c r="B572" t="s">
        <v>88</v>
      </c>
      <c r="C572">
        <v>359</v>
      </c>
      <c r="D572">
        <v>1072</v>
      </c>
      <c r="E572" t="s">
        <v>86</v>
      </c>
      <c r="F572">
        <v>365605.6</v>
      </c>
      <c r="G572">
        <v>42773</v>
      </c>
      <c r="H572">
        <v>42783</v>
      </c>
      <c r="I572" t="s">
        <v>17</v>
      </c>
      <c r="J572">
        <v>5772.7199999999993</v>
      </c>
      <c r="K572">
        <f t="shared" si="8"/>
        <v>1018.4</v>
      </c>
    </row>
    <row r="573" spans="1:11" x14ac:dyDescent="0.25">
      <c r="A573">
        <v>572</v>
      </c>
      <c r="B573" t="s">
        <v>90</v>
      </c>
      <c r="C573">
        <v>897</v>
      </c>
      <c r="D573">
        <v>734</v>
      </c>
      <c r="E573" t="s">
        <v>13</v>
      </c>
      <c r="F573">
        <v>625478.1</v>
      </c>
      <c r="G573">
        <v>42813</v>
      </c>
      <c r="H573">
        <v>42835</v>
      </c>
      <c r="I573" t="s">
        <v>11</v>
      </c>
      <c r="J573">
        <v>9875.9699999999993</v>
      </c>
      <c r="K573">
        <f t="shared" si="8"/>
        <v>697.3</v>
      </c>
    </row>
    <row r="574" spans="1:11" x14ac:dyDescent="0.25">
      <c r="A574">
        <v>573</v>
      </c>
      <c r="B574" t="s">
        <v>88</v>
      </c>
      <c r="C574">
        <v>811</v>
      </c>
      <c r="D574">
        <v>100</v>
      </c>
      <c r="E574" t="s">
        <v>27</v>
      </c>
      <c r="F574">
        <v>77045</v>
      </c>
      <c r="G574">
        <v>42899</v>
      </c>
      <c r="H574">
        <v>42910</v>
      </c>
      <c r="I574" t="s">
        <v>11</v>
      </c>
      <c r="J574">
        <v>1216.5</v>
      </c>
      <c r="K574">
        <f t="shared" si="8"/>
        <v>95</v>
      </c>
    </row>
    <row r="575" spans="1:11" x14ac:dyDescent="0.25">
      <c r="A575">
        <v>574</v>
      </c>
      <c r="B575" t="s">
        <v>88</v>
      </c>
      <c r="C575">
        <v>372</v>
      </c>
      <c r="D575">
        <v>144</v>
      </c>
      <c r="E575" t="s">
        <v>86</v>
      </c>
      <c r="F575">
        <v>50889.599999999999</v>
      </c>
      <c r="G575">
        <v>43246</v>
      </c>
      <c r="H575">
        <v>43273</v>
      </c>
      <c r="I575" t="s">
        <v>11</v>
      </c>
      <c r="J575">
        <v>803.52</v>
      </c>
      <c r="K575">
        <f t="shared" si="8"/>
        <v>136.79999999999998</v>
      </c>
    </row>
    <row r="576" spans="1:11" x14ac:dyDescent="0.25">
      <c r="A576">
        <v>575</v>
      </c>
      <c r="B576" t="s">
        <v>90</v>
      </c>
      <c r="C576">
        <v>209</v>
      </c>
      <c r="D576">
        <v>541</v>
      </c>
      <c r="E576" t="s">
        <v>13</v>
      </c>
      <c r="F576">
        <v>107415.55</v>
      </c>
      <c r="G576">
        <v>42831</v>
      </c>
      <c r="H576">
        <v>42841</v>
      </c>
      <c r="I576" t="s">
        <v>17</v>
      </c>
      <c r="J576">
        <v>1696.0349999999999</v>
      </c>
      <c r="K576">
        <f t="shared" si="8"/>
        <v>513.95000000000005</v>
      </c>
    </row>
    <row r="577" spans="1:11" x14ac:dyDescent="0.25">
      <c r="A577">
        <v>576</v>
      </c>
      <c r="B577" t="s">
        <v>90</v>
      </c>
      <c r="C577">
        <v>380</v>
      </c>
      <c r="D577">
        <v>1039</v>
      </c>
      <c r="E577" t="s">
        <v>22</v>
      </c>
      <c r="F577">
        <v>375079</v>
      </c>
      <c r="G577">
        <v>43126</v>
      </c>
      <c r="H577">
        <v>43149</v>
      </c>
      <c r="I577" t="s">
        <v>11</v>
      </c>
      <c r="J577">
        <v>5922.3</v>
      </c>
      <c r="K577">
        <f t="shared" si="8"/>
        <v>987.05</v>
      </c>
    </row>
    <row r="578" spans="1:11" x14ac:dyDescent="0.25">
      <c r="A578">
        <v>577</v>
      </c>
      <c r="B578" t="s">
        <v>90</v>
      </c>
      <c r="C578">
        <v>460</v>
      </c>
      <c r="D578">
        <v>222</v>
      </c>
      <c r="E578" t="s">
        <v>9</v>
      </c>
      <c r="F578">
        <v>97014</v>
      </c>
      <c r="G578">
        <v>43162</v>
      </c>
      <c r="H578">
        <v>43175</v>
      </c>
      <c r="I578" t="s">
        <v>14</v>
      </c>
      <c r="J578">
        <v>1531.8</v>
      </c>
      <c r="K578">
        <f t="shared" si="8"/>
        <v>210.9</v>
      </c>
    </row>
    <row r="579" spans="1:11" x14ac:dyDescent="0.25">
      <c r="A579">
        <v>578</v>
      </c>
      <c r="B579" t="s">
        <v>90</v>
      </c>
      <c r="C579">
        <v>690</v>
      </c>
      <c r="D579">
        <v>132</v>
      </c>
      <c r="E579" t="s">
        <v>9</v>
      </c>
      <c r="F579">
        <v>86526</v>
      </c>
      <c r="G579">
        <v>42770</v>
      </c>
      <c r="H579">
        <v>42793</v>
      </c>
      <c r="I579" t="s">
        <v>18</v>
      </c>
      <c r="J579">
        <v>1366.2</v>
      </c>
      <c r="K579">
        <f t="shared" ref="K579:K642" si="9">F579/C579</f>
        <v>125.4</v>
      </c>
    </row>
    <row r="580" spans="1:11" x14ac:dyDescent="0.25">
      <c r="A580">
        <v>579</v>
      </c>
      <c r="B580" t="s">
        <v>88</v>
      </c>
      <c r="C580">
        <v>303</v>
      </c>
      <c r="D580">
        <v>898</v>
      </c>
      <c r="E580" t="s">
        <v>9</v>
      </c>
      <c r="F580">
        <v>258489.3</v>
      </c>
      <c r="G580">
        <v>42777</v>
      </c>
      <c r="H580">
        <v>42804</v>
      </c>
      <c r="I580" t="s">
        <v>32</v>
      </c>
      <c r="J580">
        <v>4081.41</v>
      </c>
      <c r="K580">
        <f t="shared" si="9"/>
        <v>853.09999999999991</v>
      </c>
    </row>
    <row r="581" spans="1:11" x14ac:dyDescent="0.25">
      <c r="A581">
        <v>580</v>
      </c>
      <c r="B581" t="s">
        <v>88</v>
      </c>
      <c r="C581">
        <v>825</v>
      </c>
      <c r="D581">
        <v>322</v>
      </c>
      <c r="E581" t="s">
        <v>29</v>
      </c>
      <c r="F581">
        <v>252367.5</v>
      </c>
      <c r="G581">
        <v>43128</v>
      </c>
      <c r="H581">
        <v>43159</v>
      </c>
      <c r="I581" t="s">
        <v>17</v>
      </c>
      <c r="J581">
        <v>3984.75</v>
      </c>
      <c r="K581">
        <f t="shared" si="9"/>
        <v>305.89999999999998</v>
      </c>
    </row>
    <row r="582" spans="1:11" x14ac:dyDescent="0.25">
      <c r="A582">
        <v>581</v>
      </c>
      <c r="B582" t="s">
        <v>88</v>
      </c>
      <c r="C582">
        <v>527</v>
      </c>
      <c r="D582">
        <v>945</v>
      </c>
      <c r="E582" t="s">
        <v>9</v>
      </c>
      <c r="F582">
        <v>473114.25</v>
      </c>
      <c r="G582">
        <v>43042</v>
      </c>
      <c r="H582">
        <v>43057</v>
      </c>
      <c r="I582" t="s">
        <v>11</v>
      </c>
      <c r="J582">
        <v>7470.2249999999995</v>
      </c>
      <c r="K582">
        <f t="shared" si="9"/>
        <v>897.75</v>
      </c>
    </row>
    <row r="583" spans="1:11" x14ac:dyDescent="0.25">
      <c r="A583">
        <v>582</v>
      </c>
      <c r="B583" t="s">
        <v>90</v>
      </c>
      <c r="C583">
        <v>412</v>
      </c>
      <c r="D583">
        <v>868</v>
      </c>
      <c r="E583" t="s">
        <v>22</v>
      </c>
      <c r="F583">
        <v>339735.2</v>
      </c>
      <c r="G583">
        <v>42454</v>
      </c>
      <c r="H583">
        <v>42489</v>
      </c>
      <c r="I583" t="s">
        <v>18</v>
      </c>
      <c r="J583">
        <v>5364.24</v>
      </c>
      <c r="K583">
        <f t="shared" si="9"/>
        <v>824.6</v>
      </c>
    </row>
    <row r="584" spans="1:11" x14ac:dyDescent="0.25">
      <c r="A584">
        <v>583</v>
      </c>
      <c r="B584" t="s">
        <v>89</v>
      </c>
      <c r="C584">
        <v>815</v>
      </c>
      <c r="D584">
        <v>31</v>
      </c>
      <c r="E584" t="s">
        <v>16</v>
      </c>
      <c r="F584">
        <v>24001.75</v>
      </c>
      <c r="G584">
        <v>42553</v>
      </c>
      <c r="H584">
        <v>42586</v>
      </c>
      <c r="I584" t="s">
        <v>17</v>
      </c>
      <c r="J584">
        <v>378.97499999999997</v>
      </c>
      <c r="K584">
        <f t="shared" si="9"/>
        <v>29.45</v>
      </c>
    </row>
    <row r="585" spans="1:11" x14ac:dyDescent="0.25">
      <c r="A585">
        <v>584</v>
      </c>
      <c r="B585" t="s">
        <v>90</v>
      </c>
      <c r="C585">
        <v>281</v>
      </c>
      <c r="D585">
        <v>641</v>
      </c>
      <c r="E585" t="s">
        <v>13</v>
      </c>
      <c r="F585">
        <v>171114.95</v>
      </c>
      <c r="G585">
        <v>42448</v>
      </c>
      <c r="H585">
        <v>42470</v>
      </c>
      <c r="I585" t="s">
        <v>32</v>
      </c>
      <c r="J585">
        <v>2701.8150000000001</v>
      </c>
      <c r="K585">
        <f t="shared" si="9"/>
        <v>608.95000000000005</v>
      </c>
    </row>
    <row r="586" spans="1:11" x14ac:dyDescent="0.25">
      <c r="A586">
        <v>585</v>
      </c>
      <c r="B586" t="s">
        <v>90</v>
      </c>
      <c r="C586">
        <v>396</v>
      </c>
      <c r="D586">
        <v>181</v>
      </c>
      <c r="E586" t="s">
        <v>9</v>
      </c>
      <c r="F586">
        <v>68092.2</v>
      </c>
      <c r="G586">
        <v>42625</v>
      </c>
      <c r="H586">
        <v>42645</v>
      </c>
      <c r="I586" t="s">
        <v>14</v>
      </c>
      <c r="J586">
        <v>1075.1399999999999</v>
      </c>
      <c r="K586">
        <f t="shared" si="9"/>
        <v>171.95</v>
      </c>
    </row>
    <row r="587" spans="1:11" x14ac:dyDescent="0.25">
      <c r="A587">
        <v>586</v>
      </c>
      <c r="B587" t="s">
        <v>88</v>
      </c>
      <c r="C587">
        <v>226</v>
      </c>
      <c r="D587">
        <v>1403</v>
      </c>
      <c r="E587" t="s">
        <v>9</v>
      </c>
      <c r="F587">
        <v>301224.09999999998</v>
      </c>
      <c r="G587">
        <v>42812</v>
      </c>
      <c r="H587">
        <v>42834</v>
      </c>
      <c r="I587" t="s">
        <v>17</v>
      </c>
      <c r="J587">
        <v>4756.17</v>
      </c>
      <c r="K587">
        <f t="shared" si="9"/>
        <v>1332.85</v>
      </c>
    </row>
    <row r="588" spans="1:11" x14ac:dyDescent="0.25">
      <c r="A588">
        <v>587</v>
      </c>
      <c r="B588" t="s">
        <v>88</v>
      </c>
      <c r="C588">
        <v>730</v>
      </c>
      <c r="D588">
        <v>254</v>
      </c>
      <c r="E588" t="s">
        <v>16</v>
      </c>
      <c r="F588">
        <v>176149</v>
      </c>
      <c r="G588">
        <v>43075</v>
      </c>
      <c r="H588">
        <v>43089</v>
      </c>
      <c r="I588" t="s">
        <v>20</v>
      </c>
      <c r="J588">
        <v>2781.2999999999997</v>
      </c>
      <c r="K588">
        <f t="shared" si="9"/>
        <v>241.3</v>
      </c>
    </row>
    <row r="589" spans="1:11" x14ac:dyDescent="0.25">
      <c r="A589">
        <v>588</v>
      </c>
      <c r="B589" t="s">
        <v>88</v>
      </c>
      <c r="C589">
        <v>729</v>
      </c>
      <c r="D589">
        <v>303</v>
      </c>
      <c r="E589" t="s">
        <v>29</v>
      </c>
      <c r="F589">
        <v>209842.65</v>
      </c>
      <c r="G589">
        <v>42407</v>
      </c>
      <c r="H589">
        <v>42428</v>
      </c>
      <c r="I589" t="s">
        <v>25</v>
      </c>
      <c r="J589">
        <v>3313.3049999999998</v>
      </c>
      <c r="K589">
        <f t="shared" si="9"/>
        <v>287.84999999999997</v>
      </c>
    </row>
    <row r="590" spans="1:11" x14ac:dyDescent="0.25">
      <c r="A590">
        <v>589</v>
      </c>
      <c r="B590" t="s">
        <v>90</v>
      </c>
      <c r="C590">
        <v>114</v>
      </c>
      <c r="D590">
        <v>879</v>
      </c>
      <c r="E590" t="s">
        <v>30</v>
      </c>
      <c r="F590">
        <v>95195.7</v>
      </c>
      <c r="G590">
        <v>42814</v>
      </c>
      <c r="H590">
        <v>42831</v>
      </c>
      <c r="I590" t="s">
        <v>11</v>
      </c>
      <c r="J590">
        <v>1503.09</v>
      </c>
      <c r="K590">
        <f t="shared" si="9"/>
        <v>835.05</v>
      </c>
    </row>
    <row r="591" spans="1:11" x14ac:dyDescent="0.25">
      <c r="A591">
        <v>590</v>
      </c>
      <c r="B591" t="s">
        <v>88</v>
      </c>
      <c r="C591">
        <v>540</v>
      </c>
      <c r="D591">
        <v>1268</v>
      </c>
      <c r="E591" t="s">
        <v>86</v>
      </c>
      <c r="F591">
        <v>650484</v>
      </c>
      <c r="G591">
        <v>43022</v>
      </c>
      <c r="H591">
        <v>43039</v>
      </c>
      <c r="I591" t="s">
        <v>17</v>
      </c>
      <c r="J591">
        <v>10270.799999999999</v>
      </c>
      <c r="K591">
        <f t="shared" si="9"/>
        <v>1204.5999999999999</v>
      </c>
    </row>
    <row r="592" spans="1:11" x14ac:dyDescent="0.25">
      <c r="A592">
        <v>591</v>
      </c>
      <c r="B592" t="s">
        <v>90</v>
      </c>
      <c r="C592">
        <v>983</v>
      </c>
      <c r="D592">
        <v>1147</v>
      </c>
      <c r="E592" t="s">
        <v>21</v>
      </c>
      <c r="F592">
        <v>1071125.95</v>
      </c>
      <c r="G592">
        <v>43072</v>
      </c>
      <c r="H592">
        <v>43087</v>
      </c>
      <c r="I592" t="s">
        <v>11</v>
      </c>
      <c r="J592">
        <v>16912.514999999999</v>
      </c>
      <c r="K592">
        <f t="shared" si="9"/>
        <v>1089.6499999999999</v>
      </c>
    </row>
    <row r="593" spans="1:11" x14ac:dyDescent="0.25">
      <c r="A593">
        <v>592</v>
      </c>
      <c r="B593" t="s">
        <v>88</v>
      </c>
      <c r="C593">
        <v>818</v>
      </c>
      <c r="D593">
        <v>308</v>
      </c>
      <c r="E593" t="s">
        <v>29</v>
      </c>
      <c r="F593">
        <v>239346.8</v>
      </c>
      <c r="G593">
        <v>42409</v>
      </c>
      <c r="H593">
        <v>42419</v>
      </c>
      <c r="I593" t="s">
        <v>17</v>
      </c>
      <c r="J593">
        <v>3779.16</v>
      </c>
      <c r="K593">
        <f t="shared" si="9"/>
        <v>292.59999999999997</v>
      </c>
    </row>
    <row r="594" spans="1:11" x14ac:dyDescent="0.25">
      <c r="A594">
        <v>593</v>
      </c>
      <c r="B594" t="s">
        <v>90</v>
      </c>
      <c r="C594">
        <v>921</v>
      </c>
      <c r="D594">
        <v>1005</v>
      </c>
      <c r="E594" t="s">
        <v>22</v>
      </c>
      <c r="F594">
        <v>879324.75</v>
      </c>
      <c r="G594">
        <v>42827</v>
      </c>
      <c r="H594">
        <v>42852</v>
      </c>
      <c r="I594" t="s">
        <v>11</v>
      </c>
      <c r="J594">
        <v>13884.074999999999</v>
      </c>
      <c r="K594">
        <f t="shared" si="9"/>
        <v>954.75</v>
      </c>
    </row>
    <row r="595" spans="1:11" x14ac:dyDescent="0.25">
      <c r="A595">
        <v>594</v>
      </c>
      <c r="B595" t="s">
        <v>88</v>
      </c>
      <c r="C595">
        <v>811</v>
      </c>
      <c r="D595">
        <v>874</v>
      </c>
      <c r="E595" t="s">
        <v>9</v>
      </c>
      <c r="F595">
        <v>673373.3</v>
      </c>
      <c r="G595">
        <v>43003</v>
      </c>
      <c r="H595">
        <v>43022</v>
      </c>
      <c r="I595" t="s">
        <v>11</v>
      </c>
      <c r="J595">
        <v>10632.21</v>
      </c>
      <c r="K595">
        <f t="shared" si="9"/>
        <v>830.30000000000007</v>
      </c>
    </row>
    <row r="596" spans="1:11" x14ac:dyDescent="0.25">
      <c r="A596">
        <v>595</v>
      </c>
      <c r="B596" t="s">
        <v>89</v>
      </c>
      <c r="C596">
        <v>255</v>
      </c>
      <c r="D596">
        <v>54</v>
      </c>
      <c r="E596" t="s">
        <v>16</v>
      </c>
      <c r="F596">
        <v>13081.5</v>
      </c>
      <c r="G596">
        <v>42775</v>
      </c>
      <c r="H596">
        <v>42794</v>
      </c>
      <c r="I596" t="s">
        <v>11</v>
      </c>
      <c r="J596">
        <v>206.54999999999998</v>
      </c>
      <c r="K596">
        <f t="shared" si="9"/>
        <v>51.3</v>
      </c>
    </row>
    <row r="597" spans="1:11" x14ac:dyDescent="0.25">
      <c r="A597">
        <v>596</v>
      </c>
      <c r="B597" t="s">
        <v>88</v>
      </c>
      <c r="C597">
        <v>601</v>
      </c>
      <c r="D597">
        <v>27</v>
      </c>
      <c r="E597" t="s">
        <v>26</v>
      </c>
      <c r="F597">
        <v>15415.65</v>
      </c>
      <c r="G597">
        <v>42547</v>
      </c>
      <c r="H597">
        <v>42576</v>
      </c>
      <c r="I597" t="s">
        <v>17</v>
      </c>
      <c r="J597">
        <v>243.405</v>
      </c>
      <c r="K597">
        <f t="shared" si="9"/>
        <v>25.65</v>
      </c>
    </row>
    <row r="598" spans="1:11" x14ac:dyDescent="0.25">
      <c r="A598">
        <v>597</v>
      </c>
      <c r="B598" t="s">
        <v>90</v>
      </c>
      <c r="C598">
        <v>754</v>
      </c>
      <c r="D598">
        <v>856</v>
      </c>
      <c r="E598" t="s">
        <v>22</v>
      </c>
      <c r="F598">
        <v>613152.80000000005</v>
      </c>
      <c r="G598">
        <v>42411</v>
      </c>
      <c r="H598">
        <v>42444</v>
      </c>
      <c r="I598" t="s">
        <v>11</v>
      </c>
      <c r="J598">
        <v>9681.3599999999988</v>
      </c>
      <c r="K598">
        <f t="shared" si="9"/>
        <v>813.2</v>
      </c>
    </row>
    <row r="599" spans="1:11" x14ac:dyDescent="0.25">
      <c r="A599">
        <v>598</v>
      </c>
      <c r="B599" t="s">
        <v>90</v>
      </c>
      <c r="C599">
        <v>842</v>
      </c>
      <c r="D599">
        <v>208</v>
      </c>
      <c r="E599" t="s">
        <v>21</v>
      </c>
      <c r="F599">
        <v>166379.20000000001</v>
      </c>
      <c r="G599">
        <v>42712</v>
      </c>
      <c r="H599">
        <v>42743</v>
      </c>
      <c r="I599" t="s">
        <v>14</v>
      </c>
      <c r="J599">
        <v>2627.04</v>
      </c>
      <c r="K599">
        <f t="shared" si="9"/>
        <v>197.60000000000002</v>
      </c>
    </row>
    <row r="600" spans="1:11" x14ac:dyDescent="0.25">
      <c r="A600">
        <v>599</v>
      </c>
      <c r="B600" t="s">
        <v>88</v>
      </c>
      <c r="C600">
        <v>674</v>
      </c>
      <c r="D600">
        <v>271</v>
      </c>
      <c r="E600" t="s">
        <v>29</v>
      </c>
      <c r="F600">
        <v>173521.3</v>
      </c>
      <c r="G600">
        <v>43179</v>
      </c>
      <c r="H600">
        <v>43213</v>
      </c>
      <c r="I600" t="s">
        <v>18</v>
      </c>
      <c r="J600">
        <v>2739.81</v>
      </c>
      <c r="K600">
        <f t="shared" si="9"/>
        <v>257.45</v>
      </c>
    </row>
    <row r="601" spans="1:11" x14ac:dyDescent="0.25">
      <c r="A601">
        <v>600</v>
      </c>
      <c r="B601" t="s">
        <v>90</v>
      </c>
      <c r="C601">
        <v>162</v>
      </c>
      <c r="D601">
        <v>1002</v>
      </c>
      <c r="E601" t="s">
        <v>19</v>
      </c>
      <c r="F601">
        <v>154207.79999999999</v>
      </c>
      <c r="G601">
        <v>42525</v>
      </c>
      <c r="H601">
        <v>42553</v>
      </c>
      <c r="I601" t="s">
        <v>25</v>
      </c>
      <c r="J601">
        <v>2434.86</v>
      </c>
      <c r="K601">
        <f t="shared" si="9"/>
        <v>951.9</v>
      </c>
    </row>
    <row r="602" spans="1:11" x14ac:dyDescent="0.25">
      <c r="A602">
        <v>601</v>
      </c>
      <c r="B602" t="s">
        <v>89</v>
      </c>
      <c r="C602">
        <v>757</v>
      </c>
      <c r="D602">
        <v>15</v>
      </c>
      <c r="E602" t="s">
        <v>24</v>
      </c>
      <c r="F602">
        <v>10787.25</v>
      </c>
      <c r="G602">
        <v>42774</v>
      </c>
      <c r="H602">
        <v>42804</v>
      </c>
      <c r="I602" t="s">
        <v>25</v>
      </c>
      <c r="J602">
        <v>170.32499999999999</v>
      </c>
      <c r="K602">
        <f t="shared" si="9"/>
        <v>14.25</v>
      </c>
    </row>
    <row r="603" spans="1:11" x14ac:dyDescent="0.25">
      <c r="A603">
        <v>602</v>
      </c>
      <c r="B603" t="s">
        <v>88</v>
      </c>
      <c r="C603">
        <v>743</v>
      </c>
      <c r="D603">
        <v>835</v>
      </c>
      <c r="E603" t="s">
        <v>9</v>
      </c>
      <c r="F603">
        <v>589384.75</v>
      </c>
      <c r="G603">
        <v>42782</v>
      </c>
      <c r="H603">
        <v>42815</v>
      </c>
      <c r="I603" t="s">
        <v>11</v>
      </c>
      <c r="J603">
        <v>9306.0749999999989</v>
      </c>
      <c r="K603">
        <f t="shared" si="9"/>
        <v>793.25</v>
      </c>
    </row>
    <row r="604" spans="1:11" x14ac:dyDescent="0.25">
      <c r="A604">
        <v>603</v>
      </c>
      <c r="B604" t="s">
        <v>90</v>
      </c>
      <c r="C604">
        <v>493</v>
      </c>
      <c r="D604">
        <v>67</v>
      </c>
      <c r="E604" t="s">
        <v>31</v>
      </c>
      <c r="F604">
        <v>31379.45</v>
      </c>
      <c r="G604">
        <v>42817</v>
      </c>
      <c r="H604">
        <v>42844</v>
      </c>
      <c r="I604" t="s">
        <v>14</v>
      </c>
      <c r="J604">
        <v>495.46499999999997</v>
      </c>
      <c r="K604">
        <f t="shared" si="9"/>
        <v>63.65</v>
      </c>
    </row>
    <row r="605" spans="1:11" x14ac:dyDescent="0.25">
      <c r="A605">
        <v>604</v>
      </c>
      <c r="B605" t="s">
        <v>88</v>
      </c>
      <c r="C605">
        <v>501</v>
      </c>
      <c r="D605">
        <v>988</v>
      </c>
      <c r="E605" t="s">
        <v>9</v>
      </c>
      <c r="F605">
        <v>470238.6</v>
      </c>
      <c r="G605">
        <v>42385</v>
      </c>
      <c r="H605">
        <v>42401</v>
      </c>
      <c r="I605" t="s">
        <v>11</v>
      </c>
      <c r="J605">
        <v>7424.82</v>
      </c>
      <c r="K605">
        <f t="shared" si="9"/>
        <v>938.59999999999991</v>
      </c>
    </row>
    <row r="606" spans="1:11" x14ac:dyDescent="0.25">
      <c r="A606">
        <v>605</v>
      </c>
      <c r="B606" t="s">
        <v>90</v>
      </c>
      <c r="C606">
        <v>962</v>
      </c>
      <c r="D606">
        <v>973</v>
      </c>
      <c r="E606" t="s">
        <v>30</v>
      </c>
      <c r="F606">
        <v>889224.7</v>
      </c>
      <c r="G606">
        <v>42603</v>
      </c>
      <c r="H606">
        <v>42634</v>
      </c>
      <c r="I606" t="s">
        <v>11</v>
      </c>
      <c r="J606">
        <v>14040.39</v>
      </c>
      <c r="K606">
        <f t="shared" si="9"/>
        <v>924.34999999999991</v>
      </c>
    </row>
    <row r="607" spans="1:11" x14ac:dyDescent="0.25">
      <c r="A607">
        <v>606</v>
      </c>
      <c r="B607" t="s">
        <v>90</v>
      </c>
      <c r="C607">
        <v>361</v>
      </c>
      <c r="D607">
        <v>105</v>
      </c>
      <c r="E607" t="s">
        <v>9</v>
      </c>
      <c r="F607">
        <v>36009.75</v>
      </c>
      <c r="G607">
        <v>43284</v>
      </c>
      <c r="H607">
        <v>43309</v>
      </c>
      <c r="I607" t="s">
        <v>18</v>
      </c>
      <c r="J607">
        <v>568.57499999999993</v>
      </c>
      <c r="K607">
        <f t="shared" si="9"/>
        <v>99.75</v>
      </c>
    </row>
    <row r="608" spans="1:11" x14ac:dyDescent="0.25">
      <c r="A608">
        <v>607</v>
      </c>
      <c r="B608" t="s">
        <v>88</v>
      </c>
      <c r="C608">
        <v>491</v>
      </c>
      <c r="D608">
        <v>123</v>
      </c>
      <c r="E608" t="s">
        <v>86</v>
      </c>
      <c r="F608">
        <v>57373.35</v>
      </c>
      <c r="G608">
        <v>42542</v>
      </c>
      <c r="H608">
        <v>42566</v>
      </c>
      <c r="I608" t="s">
        <v>18</v>
      </c>
      <c r="J608">
        <v>905.89499999999998</v>
      </c>
      <c r="K608">
        <f t="shared" si="9"/>
        <v>116.85</v>
      </c>
    </row>
    <row r="609" spans="1:11" x14ac:dyDescent="0.25">
      <c r="A609">
        <v>608</v>
      </c>
      <c r="B609" t="s">
        <v>88</v>
      </c>
      <c r="C609">
        <v>928</v>
      </c>
      <c r="D609">
        <v>26</v>
      </c>
      <c r="E609" t="s">
        <v>26</v>
      </c>
      <c r="F609">
        <v>22921.599999999999</v>
      </c>
      <c r="G609">
        <v>42559</v>
      </c>
      <c r="H609">
        <v>42573</v>
      </c>
      <c r="I609" t="s">
        <v>11</v>
      </c>
      <c r="J609">
        <v>361.91999999999996</v>
      </c>
      <c r="K609">
        <f t="shared" si="9"/>
        <v>24.7</v>
      </c>
    </row>
    <row r="610" spans="1:11" x14ac:dyDescent="0.25">
      <c r="A610">
        <v>609</v>
      </c>
      <c r="B610" t="s">
        <v>90</v>
      </c>
      <c r="C610">
        <v>211</v>
      </c>
      <c r="D610">
        <v>863</v>
      </c>
      <c r="E610" t="s">
        <v>22</v>
      </c>
      <c r="F610">
        <v>172988.35</v>
      </c>
      <c r="G610">
        <v>42600</v>
      </c>
      <c r="H610">
        <v>42616</v>
      </c>
      <c r="I610" t="s">
        <v>20</v>
      </c>
      <c r="J610">
        <v>2731.395</v>
      </c>
      <c r="K610">
        <f t="shared" si="9"/>
        <v>819.85</v>
      </c>
    </row>
    <row r="611" spans="1:11" x14ac:dyDescent="0.25">
      <c r="A611">
        <v>610</v>
      </c>
      <c r="B611" t="s">
        <v>90</v>
      </c>
      <c r="C611">
        <v>294</v>
      </c>
      <c r="D611">
        <v>920</v>
      </c>
      <c r="E611" t="s">
        <v>19</v>
      </c>
      <c r="F611">
        <v>256956</v>
      </c>
      <c r="G611">
        <v>42829</v>
      </c>
      <c r="H611">
        <v>42850</v>
      </c>
      <c r="I611" t="s">
        <v>11</v>
      </c>
      <c r="J611">
        <v>4057.2</v>
      </c>
      <c r="K611">
        <f t="shared" si="9"/>
        <v>874</v>
      </c>
    </row>
    <row r="612" spans="1:11" x14ac:dyDescent="0.25">
      <c r="A612">
        <v>611</v>
      </c>
      <c r="B612" t="s">
        <v>90</v>
      </c>
      <c r="C612">
        <v>109</v>
      </c>
      <c r="D612">
        <v>206</v>
      </c>
      <c r="E612" t="s">
        <v>21</v>
      </c>
      <c r="F612">
        <v>21331.3</v>
      </c>
      <c r="G612">
        <v>43009</v>
      </c>
      <c r="H612">
        <v>43039</v>
      </c>
      <c r="I612" t="s">
        <v>11</v>
      </c>
      <c r="J612">
        <v>336.81</v>
      </c>
      <c r="K612">
        <f t="shared" si="9"/>
        <v>195.7</v>
      </c>
    </row>
    <row r="613" spans="1:11" x14ac:dyDescent="0.25">
      <c r="A613">
        <v>612</v>
      </c>
      <c r="B613" t="s">
        <v>88</v>
      </c>
      <c r="C613">
        <v>983</v>
      </c>
      <c r="D613">
        <v>232</v>
      </c>
      <c r="E613" t="s">
        <v>16</v>
      </c>
      <c r="F613">
        <v>216653.2</v>
      </c>
      <c r="G613">
        <v>42412</v>
      </c>
      <c r="H613">
        <v>42437</v>
      </c>
      <c r="I613" t="s">
        <v>11</v>
      </c>
      <c r="J613">
        <v>3420.8399999999997</v>
      </c>
      <c r="K613">
        <f t="shared" si="9"/>
        <v>220.4</v>
      </c>
    </row>
    <row r="614" spans="1:11" x14ac:dyDescent="0.25">
      <c r="A614">
        <v>613</v>
      </c>
      <c r="B614" t="s">
        <v>90</v>
      </c>
      <c r="C614">
        <v>829</v>
      </c>
      <c r="D614">
        <v>1168</v>
      </c>
      <c r="E614" t="s">
        <v>21</v>
      </c>
      <c r="F614">
        <v>919858.4</v>
      </c>
      <c r="G614">
        <v>42873</v>
      </c>
      <c r="H614">
        <v>42899</v>
      </c>
      <c r="I614" t="s">
        <v>32</v>
      </c>
      <c r="J614">
        <v>14524.08</v>
      </c>
      <c r="K614">
        <f t="shared" si="9"/>
        <v>1109.6000000000001</v>
      </c>
    </row>
    <row r="615" spans="1:11" x14ac:dyDescent="0.25">
      <c r="A615">
        <v>614</v>
      </c>
      <c r="B615" t="s">
        <v>90</v>
      </c>
      <c r="C615">
        <v>668</v>
      </c>
      <c r="D615">
        <v>931</v>
      </c>
      <c r="E615" t="s">
        <v>22</v>
      </c>
      <c r="F615">
        <v>590812.6</v>
      </c>
      <c r="G615">
        <v>42752</v>
      </c>
      <c r="H615">
        <v>42787</v>
      </c>
      <c r="I615" t="s">
        <v>32</v>
      </c>
      <c r="J615">
        <v>9328.619999999999</v>
      </c>
      <c r="K615">
        <f t="shared" si="9"/>
        <v>884.44999999999993</v>
      </c>
    </row>
    <row r="616" spans="1:11" x14ac:dyDescent="0.25">
      <c r="A616">
        <v>615</v>
      </c>
      <c r="B616" t="s">
        <v>90</v>
      </c>
      <c r="C616">
        <v>556</v>
      </c>
      <c r="D616">
        <v>837</v>
      </c>
      <c r="E616" t="s">
        <v>19</v>
      </c>
      <c r="F616">
        <v>442103.4</v>
      </c>
      <c r="G616">
        <v>42710</v>
      </c>
      <c r="H616">
        <v>42724</v>
      </c>
      <c r="I616" t="s">
        <v>20</v>
      </c>
      <c r="J616">
        <v>6980.58</v>
      </c>
      <c r="K616">
        <f t="shared" si="9"/>
        <v>795.15000000000009</v>
      </c>
    </row>
    <row r="617" spans="1:11" x14ac:dyDescent="0.25">
      <c r="A617">
        <v>616</v>
      </c>
      <c r="B617" t="s">
        <v>90</v>
      </c>
      <c r="C617">
        <v>246</v>
      </c>
      <c r="D617">
        <v>1060</v>
      </c>
      <c r="E617" t="s">
        <v>22</v>
      </c>
      <c r="F617">
        <v>247722</v>
      </c>
      <c r="G617">
        <v>43275</v>
      </c>
      <c r="H617">
        <v>43305</v>
      </c>
      <c r="I617" t="s">
        <v>11</v>
      </c>
      <c r="J617">
        <v>3911.3999999999996</v>
      </c>
      <c r="K617">
        <f t="shared" si="9"/>
        <v>1007</v>
      </c>
    </row>
    <row r="618" spans="1:11" x14ac:dyDescent="0.25">
      <c r="A618">
        <v>617</v>
      </c>
      <c r="B618" t="s">
        <v>90</v>
      </c>
      <c r="C618">
        <v>825</v>
      </c>
      <c r="D618">
        <v>203</v>
      </c>
      <c r="E618" t="s">
        <v>21</v>
      </c>
      <c r="F618">
        <v>159101.25</v>
      </c>
      <c r="G618">
        <v>42631</v>
      </c>
      <c r="H618">
        <v>42644</v>
      </c>
      <c r="I618" t="s">
        <v>17</v>
      </c>
      <c r="J618">
        <v>2512.125</v>
      </c>
      <c r="K618">
        <f t="shared" si="9"/>
        <v>192.85</v>
      </c>
    </row>
    <row r="619" spans="1:11" x14ac:dyDescent="0.25">
      <c r="A619">
        <v>618</v>
      </c>
      <c r="B619" t="s">
        <v>90</v>
      </c>
      <c r="C619">
        <v>109</v>
      </c>
      <c r="D619">
        <v>960</v>
      </c>
      <c r="E619" t="s">
        <v>22</v>
      </c>
      <c r="F619">
        <v>99408</v>
      </c>
      <c r="G619">
        <v>42930</v>
      </c>
      <c r="H619">
        <v>42950</v>
      </c>
      <c r="I619" t="s">
        <v>14</v>
      </c>
      <c r="J619">
        <v>1569.6</v>
      </c>
      <c r="K619">
        <f t="shared" si="9"/>
        <v>912</v>
      </c>
    </row>
    <row r="620" spans="1:11" x14ac:dyDescent="0.25">
      <c r="A620">
        <v>619</v>
      </c>
      <c r="B620" t="s">
        <v>90</v>
      </c>
      <c r="C620">
        <v>689</v>
      </c>
      <c r="D620">
        <v>941</v>
      </c>
      <c r="E620" t="s">
        <v>22</v>
      </c>
      <c r="F620">
        <v>615931.55000000005</v>
      </c>
      <c r="G620">
        <v>42892</v>
      </c>
      <c r="H620">
        <v>42917</v>
      </c>
      <c r="I620" t="s">
        <v>11</v>
      </c>
      <c r="J620">
        <v>9725.2349999999988</v>
      </c>
      <c r="K620">
        <f t="shared" si="9"/>
        <v>893.95</v>
      </c>
    </row>
    <row r="621" spans="1:11" x14ac:dyDescent="0.25">
      <c r="A621">
        <v>620</v>
      </c>
      <c r="B621" t="s">
        <v>90</v>
      </c>
      <c r="C621">
        <v>605</v>
      </c>
      <c r="D621">
        <v>216</v>
      </c>
      <c r="E621" t="s">
        <v>9</v>
      </c>
      <c r="F621">
        <v>124146</v>
      </c>
      <c r="G621">
        <v>42407</v>
      </c>
      <c r="H621">
        <v>42431</v>
      </c>
      <c r="I621" t="s">
        <v>11</v>
      </c>
      <c r="J621">
        <v>1960.1999999999998</v>
      </c>
      <c r="K621">
        <f t="shared" si="9"/>
        <v>205.2</v>
      </c>
    </row>
    <row r="622" spans="1:11" x14ac:dyDescent="0.25">
      <c r="A622">
        <v>621</v>
      </c>
      <c r="B622" t="s">
        <v>89</v>
      </c>
      <c r="C622">
        <v>916</v>
      </c>
      <c r="D622">
        <v>32</v>
      </c>
      <c r="E622" t="s">
        <v>16</v>
      </c>
      <c r="F622">
        <v>27846.400000000001</v>
      </c>
      <c r="G622">
        <v>42966</v>
      </c>
      <c r="H622">
        <v>42999</v>
      </c>
      <c r="I622" t="s">
        <v>25</v>
      </c>
      <c r="J622">
        <v>439.68</v>
      </c>
      <c r="K622">
        <f t="shared" si="9"/>
        <v>30.400000000000002</v>
      </c>
    </row>
    <row r="623" spans="1:11" x14ac:dyDescent="0.25">
      <c r="A623">
        <v>622</v>
      </c>
      <c r="B623" t="s">
        <v>90</v>
      </c>
      <c r="C623">
        <v>966</v>
      </c>
      <c r="D623">
        <v>74</v>
      </c>
      <c r="E623" t="s">
        <v>31</v>
      </c>
      <c r="F623">
        <v>67909.8</v>
      </c>
      <c r="G623">
        <v>43231</v>
      </c>
      <c r="H623">
        <v>43265</v>
      </c>
      <c r="I623" t="s">
        <v>18</v>
      </c>
      <c r="J623">
        <v>1072.26</v>
      </c>
      <c r="K623">
        <f t="shared" si="9"/>
        <v>70.3</v>
      </c>
    </row>
    <row r="624" spans="1:11" x14ac:dyDescent="0.25">
      <c r="A624">
        <v>623</v>
      </c>
      <c r="B624" t="s">
        <v>89</v>
      </c>
      <c r="C624">
        <v>73</v>
      </c>
      <c r="D624">
        <v>61</v>
      </c>
      <c r="E624" t="s">
        <v>24</v>
      </c>
      <c r="F624">
        <v>4230.3500000000004</v>
      </c>
      <c r="G624">
        <v>42504</v>
      </c>
      <c r="H624">
        <v>42520</v>
      </c>
      <c r="I624" t="s">
        <v>17</v>
      </c>
      <c r="J624">
        <v>66.795000000000002</v>
      </c>
      <c r="K624">
        <f t="shared" si="9"/>
        <v>57.95</v>
      </c>
    </row>
    <row r="625" spans="1:11" x14ac:dyDescent="0.25">
      <c r="A625">
        <v>624</v>
      </c>
      <c r="B625" t="s">
        <v>90</v>
      </c>
      <c r="C625">
        <v>285</v>
      </c>
      <c r="D625">
        <v>68</v>
      </c>
      <c r="E625" t="s">
        <v>31</v>
      </c>
      <c r="F625">
        <v>18411</v>
      </c>
      <c r="G625">
        <v>42726</v>
      </c>
      <c r="H625">
        <v>42739</v>
      </c>
      <c r="I625" t="s">
        <v>32</v>
      </c>
      <c r="J625">
        <v>290.7</v>
      </c>
      <c r="K625">
        <f t="shared" si="9"/>
        <v>64.599999999999994</v>
      </c>
    </row>
    <row r="626" spans="1:11" x14ac:dyDescent="0.25">
      <c r="A626">
        <v>625</v>
      </c>
      <c r="B626" t="s">
        <v>90</v>
      </c>
      <c r="C626">
        <v>146</v>
      </c>
      <c r="D626">
        <v>934</v>
      </c>
      <c r="E626" t="s">
        <v>22</v>
      </c>
      <c r="F626">
        <v>129545.8</v>
      </c>
      <c r="G626">
        <v>42801</v>
      </c>
      <c r="H626">
        <v>42827</v>
      </c>
      <c r="I626" t="s">
        <v>25</v>
      </c>
      <c r="J626">
        <v>2045.46</v>
      </c>
      <c r="K626">
        <f t="shared" si="9"/>
        <v>887.30000000000007</v>
      </c>
    </row>
    <row r="627" spans="1:11" x14ac:dyDescent="0.25">
      <c r="A627">
        <v>626</v>
      </c>
      <c r="B627" t="s">
        <v>88</v>
      </c>
      <c r="C627">
        <v>496</v>
      </c>
      <c r="D627">
        <v>844</v>
      </c>
      <c r="E627" t="s">
        <v>9</v>
      </c>
      <c r="F627">
        <v>397692.8</v>
      </c>
      <c r="G627">
        <v>43155</v>
      </c>
      <c r="H627">
        <v>43179</v>
      </c>
      <c r="I627" t="s">
        <v>11</v>
      </c>
      <c r="J627">
        <v>6279.36</v>
      </c>
      <c r="K627">
        <f t="shared" si="9"/>
        <v>801.8</v>
      </c>
    </row>
    <row r="628" spans="1:11" x14ac:dyDescent="0.25">
      <c r="A628">
        <v>627</v>
      </c>
      <c r="B628" t="s">
        <v>88</v>
      </c>
      <c r="C628">
        <v>673</v>
      </c>
      <c r="D628">
        <v>1095</v>
      </c>
      <c r="E628" t="s">
        <v>86</v>
      </c>
      <c r="F628">
        <v>700088.25</v>
      </c>
      <c r="G628">
        <v>42874</v>
      </c>
      <c r="H628">
        <v>42887</v>
      </c>
      <c r="I628" t="s">
        <v>28</v>
      </c>
      <c r="J628">
        <v>11054.025</v>
      </c>
      <c r="K628">
        <f t="shared" si="9"/>
        <v>1040.25</v>
      </c>
    </row>
    <row r="629" spans="1:11" x14ac:dyDescent="0.25">
      <c r="A629">
        <v>628</v>
      </c>
      <c r="B629" t="s">
        <v>88</v>
      </c>
      <c r="C629">
        <v>296</v>
      </c>
      <c r="D629">
        <v>127</v>
      </c>
      <c r="E629" t="s">
        <v>16</v>
      </c>
      <c r="F629">
        <v>35712.400000000001</v>
      </c>
      <c r="G629">
        <v>42409</v>
      </c>
      <c r="H629">
        <v>42440</v>
      </c>
      <c r="I629" t="s">
        <v>17</v>
      </c>
      <c r="J629">
        <v>563.88</v>
      </c>
      <c r="K629">
        <f t="shared" si="9"/>
        <v>120.65</v>
      </c>
    </row>
    <row r="630" spans="1:11" x14ac:dyDescent="0.25">
      <c r="A630">
        <v>629</v>
      </c>
      <c r="B630" t="s">
        <v>89</v>
      </c>
      <c r="C630">
        <v>715</v>
      </c>
      <c r="D630">
        <v>16</v>
      </c>
      <c r="E630" t="s">
        <v>24</v>
      </c>
      <c r="F630">
        <v>10868</v>
      </c>
      <c r="G630">
        <v>42859</v>
      </c>
      <c r="H630">
        <v>42875</v>
      </c>
      <c r="I630" t="s">
        <v>17</v>
      </c>
      <c r="J630">
        <v>171.6</v>
      </c>
      <c r="K630">
        <f t="shared" si="9"/>
        <v>15.2</v>
      </c>
    </row>
    <row r="631" spans="1:11" x14ac:dyDescent="0.25">
      <c r="A631">
        <v>630</v>
      </c>
      <c r="B631" t="s">
        <v>90</v>
      </c>
      <c r="C631">
        <v>319</v>
      </c>
      <c r="D631">
        <v>926</v>
      </c>
      <c r="E631" t="s">
        <v>22</v>
      </c>
      <c r="F631">
        <v>280624.3</v>
      </c>
      <c r="G631">
        <v>42775</v>
      </c>
      <c r="H631">
        <v>42799</v>
      </c>
      <c r="I631" t="s">
        <v>25</v>
      </c>
      <c r="J631">
        <v>4430.91</v>
      </c>
      <c r="K631">
        <f t="shared" si="9"/>
        <v>879.69999999999993</v>
      </c>
    </row>
    <row r="632" spans="1:11" x14ac:dyDescent="0.25">
      <c r="A632">
        <v>631</v>
      </c>
      <c r="B632" t="s">
        <v>88</v>
      </c>
      <c r="C632">
        <v>124</v>
      </c>
      <c r="D632">
        <v>1354</v>
      </c>
      <c r="E632" t="s">
        <v>9</v>
      </c>
      <c r="F632">
        <v>159501.20000000001</v>
      </c>
      <c r="G632">
        <v>42611</v>
      </c>
      <c r="H632">
        <v>42626</v>
      </c>
      <c r="I632" t="s">
        <v>23</v>
      </c>
      <c r="J632">
        <v>2518.44</v>
      </c>
      <c r="K632">
        <f t="shared" si="9"/>
        <v>1286.3000000000002</v>
      </c>
    </row>
    <row r="633" spans="1:11" x14ac:dyDescent="0.25">
      <c r="A633">
        <v>632</v>
      </c>
      <c r="B633" t="s">
        <v>90</v>
      </c>
      <c r="C633">
        <v>495</v>
      </c>
      <c r="D633">
        <v>1010</v>
      </c>
      <c r="E633" t="s">
        <v>30</v>
      </c>
      <c r="F633">
        <v>474952.5</v>
      </c>
      <c r="G633">
        <v>42735</v>
      </c>
      <c r="H633">
        <v>42763</v>
      </c>
      <c r="I633" t="s">
        <v>11</v>
      </c>
      <c r="J633">
        <v>7499.25</v>
      </c>
      <c r="K633">
        <f t="shared" si="9"/>
        <v>959.5</v>
      </c>
    </row>
    <row r="634" spans="1:11" x14ac:dyDescent="0.25">
      <c r="A634">
        <v>633</v>
      </c>
      <c r="B634" t="s">
        <v>90</v>
      </c>
      <c r="C634">
        <v>471</v>
      </c>
      <c r="D634">
        <v>634</v>
      </c>
      <c r="E634" t="s">
        <v>13</v>
      </c>
      <c r="F634">
        <v>283683.3</v>
      </c>
      <c r="G634">
        <v>43153</v>
      </c>
      <c r="H634">
        <v>43171</v>
      </c>
      <c r="I634" t="s">
        <v>17</v>
      </c>
      <c r="J634">
        <v>4479.21</v>
      </c>
      <c r="K634">
        <f t="shared" si="9"/>
        <v>602.29999999999995</v>
      </c>
    </row>
    <row r="635" spans="1:11" x14ac:dyDescent="0.25">
      <c r="A635">
        <v>634</v>
      </c>
      <c r="B635" t="s">
        <v>88</v>
      </c>
      <c r="C635">
        <v>976</v>
      </c>
      <c r="D635">
        <v>143</v>
      </c>
      <c r="E635" t="s">
        <v>86</v>
      </c>
      <c r="F635">
        <v>132589.6</v>
      </c>
      <c r="G635">
        <v>42736</v>
      </c>
      <c r="H635">
        <v>42770</v>
      </c>
      <c r="I635" t="s">
        <v>17</v>
      </c>
      <c r="J635">
        <v>2093.52</v>
      </c>
      <c r="K635">
        <f t="shared" si="9"/>
        <v>135.85</v>
      </c>
    </row>
    <row r="636" spans="1:11" x14ac:dyDescent="0.25">
      <c r="A636">
        <v>635</v>
      </c>
      <c r="B636" t="s">
        <v>90</v>
      </c>
      <c r="C636">
        <v>674</v>
      </c>
      <c r="D636">
        <v>113</v>
      </c>
      <c r="E636" t="s">
        <v>9</v>
      </c>
      <c r="F636">
        <v>72353.899999999994</v>
      </c>
      <c r="G636">
        <v>42726</v>
      </c>
      <c r="H636">
        <v>42741</v>
      </c>
      <c r="I636" t="s">
        <v>11</v>
      </c>
      <c r="J636">
        <v>1142.43</v>
      </c>
      <c r="K636">
        <f t="shared" si="9"/>
        <v>107.35</v>
      </c>
    </row>
    <row r="637" spans="1:11" x14ac:dyDescent="0.25">
      <c r="A637">
        <v>636</v>
      </c>
      <c r="B637" t="s">
        <v>90</v>
      </c>
      <c r="C637">
        <v>616</v>
      </c>
      <c r="D637">
        <v>114</v>
      </c>
      <c r="E637" t="s">
        <v>9</v>
      </c>
      <c r="F637">
        <v>66712.800000000003</v>
      </c>
      <c r="G637">
        <v>42662</v>
      </c>
      <c r="H637">
        <v>42694</v>
      </c>
      <c r="I637" t="s">
        <v>23</v>
      </c>
      <c r="J637">
        <v>1053.3599999999999</v>
      </c>
      <c r="K637">
        <f t="shared" si="9"/>
        <v>108.30000000000001</v>
      </c>
    </row>
    <row r="638" spans="1:11" x14ac:dyDescent="0.25">
      <c r="A638">
        <v>637</v>
      </c>
      <c r="B638" t="s">
        <v>90</v>
      </c>
      <c r="C638">
        <v>171</v>
      </c>
      <c r="D638">
        <v>922</v>
      </c>
      <c r="E638" t="s">
        <v>22</v>
      </c>
      <c r="F638">
        <v>149778.9</v>
      </c>
      <c r="G638">
        <v>42462</v>
      </c>
      <c r="H638">
        <v>42476</v>
      </c>
      <c r="I638" t="s">
        <v>28</v>
      </c>
      <c r="J638">
        <v>2364.9299999999998</v>
      </c>
      <c r="K638">
        <f t="shared" si="9"/>
        <v>875.9</v>
      </c>
    </row>
    <row r="639" spans="1:11" x14ac:dyDescent="0.25">
      <c r="A639">
        <v>638</v>
      </c>
      <c r="B639" t="s">
        <v>89</v>
      </c>
      <c r="C639">
        <v>183</v>
      </c>
      <c r="D639">
        <v>50</v>
      </c>
      <c r="E639" t="s">
        <v>24</v>
      </c>
      <c r="F639">
        <v>8692.5</v>
      </c>
      <c r="G639">
        <v>43250</v>
      </c>
      <c r="H639">
        <v>43260</v>
      </c>
      <c r="I639" t="s">
        <v>14</v>
      </c>
      <c r="J639">
        <v>137.25</v>
      </c>
      <c r="K639">
        <f t="shared" si="9"/>
        <v>47.5</v>
      </c>
    </row>
    <row r="640" spans="1:11" x14ac:dyDescent="0.25">
      <c r="A640">
        <v>639</v>
      </c>
      <c r="B640" t="s">
        <v>90</v>
      </c>
      <c r="C640">
        <v>670</v>
      </c>
      <c r="D640">
        <v>207</v>
      </c>
      <c r="E640" t="s">
        <v>9</v>
      </c>
      <c r="F640">
        <v>131755.5</v>
      </c>
      <c r="G640">
        <v>42869</v>
      </c>
      <c r="H640">
        <v>42889</v>
      </c>
      <c r="I640" t="s">
        <v>11</v>
      </c>
      <c r="J640">
        <v>2080.35</v>
      </c>
      <c r="K640">
        <f t="shared" si="9"/>
        <v>196.65</v>
      </c>
    </row>
    <row r="641" spans="1:11" x14ac:dyDescent="0.25">
      <c r="A641">
        <v>640</v>
      </c>
      <c r="B641" t="s">
        <v>90</v>
      </c>
      <c r="C641">
        <v>380</v>
      </c>
      <c r="D641">
        <v>46</v>
      </c>
      <c r="E641" t="s">
        <v>9</v>
      </c>
      <c r="F641">
        <v>16606</v>
      </c>
      <c r="G641">
        <v>43100</v>
      </c>
      <c r="H641">
        <v>43111</v>
      </c>
      <c r="I641" t="s">
        <v>17</v>
      </c>
      <c r="J641">
        <v>262.2</v>
      </c>
      <c r="K641">
        <f t="shared" si="9"/>
        <v>43.7</v>
      </c>
    </row>
    <row r="642" spans="1:11" x14ac:dyDescent="0.25">
      <c r="A642">
        <v>641</v>
      </c>
      <c r="B642" t="s">
        <v>90</v>
      </c>
      <c r="C642">
        <v>168</v>
      </c>
      <c r="D642">
        <v>940</v>
      </c>
      <c r="E642" t="s">
        <v>19</v>
      </c>
      <c r="F642">
        <v>150024</v>
      </c>
      <c r="G642">
        <v>42959</v>
      </c>
      <c r="H642">
        <v>42994</v>
      </c>
      <c r="I642" t="s">
        <v>20</v>
      </c>
      <c r="J642">
        <v>2368.7999999999997</v>
      </c>
      <c r="K642">
        <f t="shared" si="9"/>
        <v>893</v>
      </c>
    </row>
    <row r="643" spans="1:11" x14ac:dyDescent="0.25">
      <c r="A643">
        <v>642</v>
      </c>
      <c r="B643" t="s">
        <v>90</v>
      </c>
      <c r="C643">
        <v>715</v>
      </c>
      <c r="D643">
        <v>1196</v>
      </c>
      <c r="E643" t="s">
        <v>21</v>
      </c>
      <c r="F643">
        <v>812383</v>
      </c>
      <c r="G643">
        <v>42859</v>
      </c>
      <c r="H643">
        <v>42883</v>
      </c>
      <c r="I643" t="s">
        <v>17</v>
      </c>
      <c r="J643">
        <v>12827.1</v>
      </c>
      <c r="K643">
        <f t="shared" ref="K643:K706" si="10">F643/C643</f>
        <v>1136.2</v>
      </c>
    </row>
    <row r="644" spans="1:11" x14ac:dyDescent="0.25">
      <c r="A644">
        <v>643</v>
      </c>
      <c r="B644" t="s">
        <v>88</v>
      </c>
      <c r="C644">
        <v>644</v>
      </c>
      <c r="D644">
        <v>94</v>
      </c>
      <c r="E644" t="s">
        <v>27</v>
      </c>
      <c r="F644">
        <v>57509.2</v>
      </c>
      <c r="G644">
        <v>43153</v>
      </c>
      <c r="H644">
        <v>43168</v>
      </c>
      <c r="I644" t="s">
        <v>11</v>
      </c>
      <c r="J644">
        <v>908.04</v>
      </c>
      <c r="K644">
        <f t="shared" si="10"/>
        <v>89.3</v>
      </c>
    </row>
    <row r="645" spans="1:11" x14ac:dyDescent="0.25">
      <c r="A645">
        <v>644</v>
      </c>
      <c r="B645" t="s">
        <v>90</v>
      </c>
      <c r="C645">
        <v>308</v>
      </c>
      <c r="D645">
        <v>529</v>
      </c>
      <c r="E645" t="s">
        <v>13</v>
      </c>
      <c r="F645">
        <v>154785.4</v>
      </c>
      <c r="G645">
        <v>42786</v>
      </c>
      <c r="H645">
        <v>42809</v>
      </c>
      <c r="I645" t="s">
        <v>28</v>
      </c>
      <c r="J645">
        <v>2443.98</v>
      </c>
      <c r="K645">
        <f t="shared" si="10"/>
        <v>502.54999999999995</v>
      </c>
    </row>
    <row r="646" spans="1:11" x14ac:dyDescent="0.25">
      <c r="A646">
        <v>645</v>
      </c>
      <c r="B646" t="s">
        <v>90</v>
      </c>
      <c r="C646">
        <v>865</v>
      </c>
      <c r="D646">
        <v>904</v>
      </c>
      <c r="E646" t="s">
        <v>22</v>
      </c>
      <c r="F646">
        <v>742862</v>
      </c>
      <c r="G646">
        <v>42628</v>
      </c>
      <c r="H646">
        <v>42640</v>
      </c>
      <c r="I646" t="s">
        <v>23</v>
      </c>
      <c r="J646">
        <v>11729.4</v>
      </c>
      <c r="K646">
        <f t="shared" si="10"/>
        <v>858.8</v>
      </c>
    </row>
    <row r="647" spans="1:11" x14ac:dyDescent="0.25">
      <c r="A647">
        <v>646</v>
      </c>
      <c r="B647" t="s">
        <v>89</v>
      </c>
      <c r="C647">
        <v>617</v>
      </c>
      <c r="D647">
        <v>53</v>
      </c>
      <c r="E647" t="s">
        <v>24</v>
      </c>
      <c r="F647">
        <v>31065.95</v>
      </c>
      <c r="G647">
        <v>43098</v>
      </c>
      <c r="H647">
        <v>43119</v>
      </c>
      <c r="I647" t="s">
        <v>18</v>
      </c>
      <c r="J647">
        <v>490.51499999999999</v>
      </c>
      <c r="K647">
        <f t="shared" si="10"/>
        <v>50.35</v>
      </c>
    </row>
    <row r="648" spans="1:11" x14ac:dyDescent="0.25">
      <c r="A648">
        <v>647</v>
      </c>
      <c r="B648" t="s">
        <v>89</v>
      </c>
      <c r="C648">
        <v>848</v>
      </c>
      <c r="D648">
        <v>51</v>
      </c>
      <c r="E648" t="s">
        <v>16</v>
      </c>
      <c r="F648">
        <v>41085.599999999999</v>
      </c>
      <c r="G648">
        <v>42883</v>
      </c>
      <c r="H648">
        <v>42914</v>
      </c>
      <c r="I648" t="s">
        <v>18</v>
      </c>
      <c r="J648">
        <v>648.72</v>
      </c>
      <c r="K648">
        <f t="shared" si="10"/>
        <v>48.449999999999996</v>
      </c>
    </row>
    <row r="649" spans="1:11" x14ac:dyDescent="0.25">
      <c r="A649">
        <v>648</v>
      </c>
      <c r="B649" t="s">
        <v>88</v>
      </c>
      <c r="C649">
        <v>440</v>
      </c>
      <c r="D649">
        <v>273</v>
      </c>
      <c r="E649" t="s">
        <v>29</v>
      </c>
      <c r="F649">
        <v>114114</v>
      </c>
      <c r="G649">
        <v>43093</v>
      </c>
      <c r="H649">
        <v>43114</v>
      </c>
      <c r="I649" t="s">
        <v>11</v>
      </c>
      <c r="J649">
        <v>1801.8</v>
      </c>
      <c r="K649">
        <f t="shared" si="10"/>
        <v>259.35000000000002</v>
      </c>
    </row>
    <row r="650" spans="1:11" x14ac:dyDescent="0.25">
      <c r="A650">
        <v>649</v>
      </c>
      <c r="B650" t="s">
        <v>88</v>
      </c>
      <c r="C650">
        <v>995</v>
      </c>
      <c r="D650">
        <v>292</v>
      </c>
      <c r="E650" t="s">
        <v>29</v>
      </c>
      <c r="F650">
        <v>276013</v>
      </c>
      <c r="G650">
        <v>43086</v>
      </c>
      <c r="H650">
        <v>43119</v>
      </c>
      <c r="I650" t="s">
        <v>11</v>
      </c>
      <c r="J650">
        <v>4358.0999999999995</v>
      </c>
      <c r="K650">
        <f t="shared" si="10"/>
        <v>277.39999999999998</v>
      </c>
    </row>
    <row r="651" spans="1:11" x14ac:dyDescent="0.25">
      <c r="A651">
        <v>650</v>
      </c>
      <c r="B651" t="s">
        <v>90</v>
      </c>
      <c r="C651">
        <v>447</v>
      </c>
      <c r="D651">
        <v>134</v>
      </c>
      <c r="E651" t="s">
        <v>9</v>
      </c>
      <c r="F651">
        <v>56903.1</v>
      </c>
      <c r="G651">
        <v>42963</v>
      </c>
      <c r="H651">
        <v>42978</v>
      </c>
      <c r="I651" t="s">
        <v>17</v>
      </c>
      <c r="J651">
        <v>898.46999999999991</v>
      </c>
      <c r="K651">
        <f t="shared" si="10"/>
        <v>127.3</v>
      </c>
    </row>
    <row r="652" spans="1:11" x14ac:dyDescent="0.25">
      <c r="A652">
        <v>651</v>
      </c>
      <c r="B652" t="s">
        <v>90</v>
      </c>
      <c r="C652">
        <v>433</v>
      </c>
      <c r="D652">
        <v>218</v>
      </c>
      <c r="E652" t="s">
        <v>9</v>
      </c>
      <c r="F652">
        <v>89674.3</v>
      </c>
      <c r="G652">
        <v>42499</v>
      </c>
      <c r="H652">
        <v>42532</v>
      </c>
      <c r="I652" t="s">
        <v>11</v>
      </c>
      <c r="J652">
        <v>1415.9099999999999</v>
      </c>
      <c r="K652">
        <f t="shared" si="10"/>
        <v>207.1</v>
      </c>
    </row>
    <row r="653" spans="1:11" x14ac:dyDescent="0.25">
      <c r="A653">
        <v>652</v>
      </c>
      <c r="B653" t="s">
        <v>88</v>
      </c>
      <c r="C653">
        <v>703</v>
      </c>
      <c r="D653">
        <v>828</v>
      </c>
      <c r="E653" t="s">
        <v>9</v>
      </c>
      <c r="F653">
        <v>552979.80000000005</v>
      </c>
      <c r="G653">
        <v>42479</v>
      </c>
      <c r="H653">
        <v>42490</v>
      </c>
      <c r="I653" t="s">
        <v>11</v>
      </c>
      <c r="J653">
        <v>8731.26</v>
      </c>
      <c r="K653">
        <f t="shared" si="10"/>
        <v>786.6</v>
      </c>
    </row>
    <row r="654" spans="1:11" x14ac:dyDescent="0.25">
      <c r="A654">
        <v>653</v>
      </c>
      <c r="B654" t="s">
        <v>88</v>
      </c>
      <c r="C654">
        <v>406</v>
      </c>
      <c r="D654">
        <v>118</v>
      </c>
      <c r="E654" t="s">
        <v>16</v>
      </c>
      <c r="F654">
        <v>45512.6</v>
      </c>
      <c r="G654">
        <v>42525</v>
      </c>
      <c r="H654">
        <v>42560</v>
      </c>
      <c r="I654" t="s">
        <v>17</v>
      </c>
      <c r="J654">
        <v>718.62</v>
      </c>
      <c r="K654">
        <f t="shared" si="10"/>
        <v>112.1</v>
      </c>
    </row>
    <row r="655" spans="1:11" x14ac:dyDescent="0.25">
      <c r="A655">
        <v>654</v>
      </c>
      <c r="B655" t="s">
        <v>90</v>
      </c>
      <c r="C655">
        <v>512</v>
      </c>
      <c r="D655">
        <v>999</v>
      </c>
      <c r="E655" t="s">
        <v>22</v>
      </c>
      <c r="F655">
        <v>485913.59999999998</v>
      </c>
      <c r="G655">
        <v>43082</v>
      </c>
      <c r="H655">
        <v>43113</v>
      </c>
      <c r="I655" t="s">
        <v>11</v>
      </c>
      <c r="J655">
        <v>7672.32</v>
      </c>
      <c r="K655">
        <f t="shared" si="10"/>
        <v>949.05</v>
      </c>
    </row>
    <row r="656" spans="1:11" x14ac:dyDescent="0.25">
      <c r="A656">
        <v>655</v>
      </c>
      <c r="B656" t="s">
        <v>90</v>
      </c>
      <c r="C656">
        <v>891</v>
      </c>
      <c r="D656">
        <v>221</v>
      </c>
      <c r="E656" t="s">
        <v>9</v>
      </c>
      <c r="F656">
        <v>187065.45</v>
      </c>
      <c r="G656">
        <v>42493</v>
      </c>
      <c r="H656">
        <v>42508</v>
      </c>
      <c r="I656" t="s">
        <v>25</v>
      </c>
      <c r="J656">
        <v>2953.665</v>
      </c>
      <c r="K656">
        <f t="shared" si="10"/>
        <v>209.95000000000002</v>
      </c>
    </row>
    <row r="657" spans="1:11" x14ac:dyDescent="0.25">
      <c r="A657">
        <v>656</v>
      </c>
      <c r="B657" t="s">
        <v>88</v>
      </c>
      <c r="C657">
        <v>584</v>
      </c>
      <c r="D657">
        <v>837</v>
      </c>
      <c r="E657" t="s">
        <v>9</v>
      </c>
      <c r="F657">
        <v>464367.6</v>
      </c>
      <c r="G657">
        <v>42827</v>
      </c>
      <c r="H657">
        <v>42839</v>
      </c>
      <c r="I657" t="s">
        <v>17</v>
      </c>
      <c r="J657">
        <v>7332.12</v>
      </c>
      <c r="K657">
        <f t="shared" si="10"/>
        <v>795.15</v>
      </c>
    </row>
    <row r="658" spans="1:11" x14ac:dyDescent="0.25">
      <c r="A658">
        <v>657</v>
      </c>
      <c r="B658" t="s">
        <v>88</v>
      </c>
      <c r="C658">
        <v>455</v>
      </c>
      <c r="D658">
        <v>299</v>
      </c>
      <c r="E658" t="s">
        <v>29</v>
      </c>
      <c r="F658">
        <v>129242.75</v>
      </c>
      <c r="G658">
        <v>42654</v>
      </c>
      <c r="H658">
        <v>42671</v>
      </c>
      <c r="I658" t="s">
        <v>32</v>
      </c>
      <c r="J658">
        <v>2040.675</v>
      </c>
      <c r="K658">
        <f t="shared" si="10"/>
        <v>284.05</v>
      </c>
    </row>
    <row r="659" spans="1:11" x14ac:dyDescent="0.25">
      <c r="A659">
        <v>658</v>
      </c>
      <c r="B659" t="s">
        <v>88</v>
      </c>
      <c r="C659">
        <v>225</v>
      </c>
      <c r="D659">
        <v>309</v>
      </c>
      <c r="E659" t="s">
        <v>29</v>
      </c>
      <c r="F659">
        <v>66048.75</v>
      </c>
      <c r="G659">
        <v>42577</v>
      </c>
      <c r="H659">
        <v>42595</v>
      </c>
      <c r="I659" t="s">
        <v>20</v>
      </c>
      <c r="J659">
        <v>1042.875</v>
      </c>
      <c r="K659">
        <f t="shared" si="10"/>
        <v>293.55</v>
      </c>
    </row>
    <row r="660" spans="1:11" x14ac:dyDescent="0.25">
      <c r="A660">
        <v>659</v>
      </c>
      <c r="B660" t="s">
        <v>90</v>
      </c>
      <c r="C660">
        <v>379</v>
      </c>
      <c r="D660">
        <v>728</v>
      </c>
      <c r="E660" t="s">
        <v>13</v>
      </c>
      <c r="F660">
        <v>262116.4</v>
      </c>
      <c r="G660">
        <v>43155</v>
      </c>
      <c r="H660">
        <v>43172</v>
      </c>
      <c r="I660" t="s">
        <v>32</v>
      </c>
      <c r="J660">
        <v>4138.68</v>
      </c>
      <c r="K660">
        <f t="shared" si="10"/>
        <v>691.6</v>
      </c>
    </row>
    <row r="661" spans="1:11" x14ac:dyDescent="0.25">
      <c r="A661">
        <v>660</v>
      </c>
      <c r="B661" t="s">
        <v>89</v>
      </c>
      <c r="C661">
        <v>450</v>
      </c>
      <c r="D661">
        <v>31</v>
      </c>
      <c r="E661" t="s">
        <v>16</v>
      </c>
      <c r="F661">
        <v>13252.5</v>
      </c>
      <c r="G661">
        <v>43013</v>
      </c>
      <c r="H661">
        <v>43048</v>
      </c>
      <c r="I661" t="s">
        <v>32</v>
      </c>
      <c r="J661">
        <v>209.25</v>
      </c>
      <c r="K661">
        <f t="shared" si="10"/>
        <v>29.45</v>
      </c>
    </row>
    <row r="662" spans="1:11" x14ac:dyDescent="0.25">
      <c r="A662">
        <v>661</v>
      </c>
      <c r="B662" t="s">
        <v>89</v>
      </c>
      <c r="C662">
        <v>261</v>
      </c>
      <c r="D662">
        <v>58</v>
      </c>
      <c r="E662" t="s">
        <v>16</v>
      </c>
      <c r="F662">
        <v>14381.1</v>
      </c>
      <c r="G662">
        <v>42710</v>
      </c>
      <c r="H662">
        <v>42722</v>
      </c>
      <c r="I662" t="s">
        <v>25</v>
      </c>
      <c r="J662">
        <v>227.07</v>
      </c>
      <c r="K662">
        <f t="shared" si="10"/>
        <v>55.1</v>
      </c>
    </row>
    <row r="663" spans="1:11" x14ac:dyDescent="0.25">
      <c r="A663">
        <v>662</v>
      </c>
      <c r="B663" t="s">
        <v>88</v>
      </c>
      <c r="C663">
        <v>266</v>
      </c>
      <c r="D663">
        <v>153</v>
      </c>
      <c r="E663" t="s">
        <v>86</v>
      </c>
      <c r="F663">
        <v>38663.1</v>
      </c>
      <c r="G663">
        <v>42895</v>
      </c>
      <c r="H663">
        <v>42909</v>
      </c>
      <c r="I663" t="s">
        <v>17</v>
      </c>
      <c r="J663">
        <v>610.47</v>
      </c>
      <c r="K663">
        <f t="shared" si="10"/>
        <v>145.35</v>
      </c>
    </row>
    <row r="664" spans="1:11" x14ac:dyDescent="0.25">
      <c r="A664">
        <v>663</v>
      </c>
      <c r="B664" t="s">
        <v>88</v>
      </c>
      <c r="C664">
        <v>604</v>
      </c>
      <c r="D664">
        <v>900</v>
      </c>
      <c r="E664" t="s">
        <v>9</v>
      </c>
      <c r="F664">
        <v>516420</v>
      </c>
      <c r="G664">
        <v>42881</v>
      </c>
      <c r="H664">
        <v>42897</v>
      </c>
      <c r="I664" t="s">
        <v>20</v>
      </c>
      <c r="J664">
        <v>8154</v>
      </c>
      <c r="K664">
        <f t="shared" si="10"/>
        <v>855</v>
      </c>
    </row>
    <row r="665" spans="1:11" x14ac:dyDescent="0.25">
      <c r="A665">
        <v>664</v>
      </c>
      <c r="B665" t="s">
        <v>90</v>
      </c>
      <c r="C665">
        <v>494</v>
      </c>
      <c r="D665">
        <v>1383</v>
      </c>
      <c r="E665" t="s">
        <v>21</v>
      </c>
      <c r="F665">
        <v>649041.9</v>
      </c>
      <c r="G665">
        <v>42418</v>
      </c>
      <c r="H665">
        <v>42437</v>
      </c>
      <c r="I665" t="s">
        <v>11</v>
      </c>
      <c r="J665">
        <v>10248.029999999999</v>
      </c>
      <c r="K665">
        <f t="shared" si="10"/>
        <v>1313.8500000000001</v>
      </c>
    </row>
    <row r="666" spans="1:11" x14ac:dyDescent="0.25">
      <c r="A666">
        <v>665</v>
      </c>
      <c r="B666" t="s">
        <v>88</v>
      </c>
      <c r="C666">
        <v>241</v>
      </c>
      <c r="D666">
        <v>132</v>
      </c>
      <c r="E666" t="s">
        <v>86</v>
      </c>
      <c r="F666">
        <v>30221.4</v>
      </c>
      <c r="G666">
        <v>43097</v>
      </c>
      <c r="H666">
        <v>43110</v>
      </c>
      <c r="I666" t="s">
        <v>18</v>
      </c>
      <c r="J666">
        <v>477.18</v>
      </c>
      <c r="K666">
        <f t="shared" si="10"/>
        <v>125.4</v>
      </c>
    </row>
    <row r="667" spans="1:11" x14ac:dyDescent="0.25">
      <c r="A667">
        <v>666</v>
      </c>
      <c r="B667" t="s">
        <v>90</v>
      </c>
      <c r="C667">
        <v>284</v>
      </c>
      <c r="D667">
        <v>1108</v>
      </c>
      <c r="E667" t="s">
        <v>30</v>
      </c>
      <c r="F667">
        <v>298938.40000000002</v>
      </c>
      <c r="G667">
        <v>42731</v>
      </c>
      <c r="H667">
        <v>42758</v>
      </c>
      <c r="I667" t="s">
        <v>18</v>
      </c>
      <c r="J667">
        <v>4720.08</v>
      </c>
      <c r="K667">
        <f t="shared" si="10"/>
        <v>1052.6000000000001</v>
      </c>
    </row>
    <row r="668" spans="1:11" x14ac:dyDescent="0.25">
      <c r="A668">
        <v>667</v>
      </c>
      <c r="B668" t="s">
        <v>90</v>
      </c>
      <c r="C668">
        <v>606</v>
      </c>
      <c r="D668">
        <v>1193</v>
      </c>
      <c r="E668" t="s">
        <v>21</v>
      </c>
      <c r="F668">
        <v>686810.1</v>
      </c>
      <c r="G668">
        <v>42690</v>
      </c>
      <c r="H668">
        <v>42707</v>
      </c>
      <c r="I668" t="s">
        <v>20</v>
      </c>
      <c r="J668">
        <v>10844.369999999999</v>
      </c>
      <c r="K668">
        <f t="shared" si="10"/>
        <v>1133.3499999999999</v>
      </c>
    </row>
    <row r="669" spans="1:11" x14ac:dyDescent="0.25">
      <c r="A669">
        <v>668</v>
      </c>
      <c r="B669" t="s">
        <v>88</v>
      </c>
      <c r="C669">
        <v>529</v>
      </c>
      <c r="D669">
        <v>88</v>
      </c>
      <c r="E669" t="s">
        <v>27</v>
      </c>
      <c r="F669">
        <v>44224.4</v>
      </c>
      <c r="G669">
        <v>42867</v>
      </c>
      <c r="H669">
        <v>42885</v>
      </c>
      <c r="I669" t="s">
        <v>11</v>
      </c>
      <c r="J669">
        <v>698.28</v>
      </c>
      <c r="K669">
        <f t="shared" si="10"/>
        <v>83.600000000000009</v>
      </c>
    </row>
    <row r="670" spans="1:11" x14ac:dyDescent="0.25">
      <c r="A670">
        <v>669</v>
      </c>
      <c r="B670" t="s">
        <v>88</v>
      </c>
      <c r="C670">
        <v>343</v>
      </c>
      <c r="D670">
        <v>929</v>
      </c>
      <c r="E670" t="s">
        <v>9</v>
      </c>
      <c r="F670">
        <v>302714.65000000002</v>
      </c>
      <c r="G670">
        <v>42599</v>
      </c>
      <c r="H670">
        <v>42630</v>
      </c>
      <c r="I670" t="s">
        <v>11</v>
      </c>
      <c r="J670">
        <v>4779.7049999999999</v>
      </c>
      <c r="K670">
        <f t="shared" si="10"/>
        <v>882.55000000000007</v>
      </c>
    </row>
    <row r="671" spans="1:11" x14ac:dyDescent="0.25">
      <c r="A671">
        <v>670</v>
      </c>
      <c r="B671" t="s">
        <v>88</v>
      </c>
      <c r="C671">
        <v>776</v>
      </c>
      <c r="D671">
        <v>107</v>
      </c>
      <c r="E671" t="s">
        <v>16</v>
      </c>
      <c r="F671">
        <v>78880.399999999994</v>
      </c>
      <c r="G671">
        <v>42504</v>
      </c>
      <c r="H671">
        <v>42525</v>
      </c>
      <c r="I671" t="s">
        <v>28</v>
      </c>
      <c r="J671">
        <v>1245.48</v>
      </c>
      <c r="K671">
        <f t="shared" si="10"/>
        <v>101.64999999999999</v>
      </c>
    </row>
    <row r="672" spans="1:11" x14ac:dyDescent="0.25">
      <c r="A672">
        <v>671</v>
      </c>
      <c r="B672" t="s">
        <v>88</v>
      </c>
      <c r="C672">
        <v>725</v>
      </c>
      <c r="D672">
        <v>332</v>
      </c>
      <c r="E672" t="s">
        <v>29</v>
      </c>
      <c r="F672">
        <v>228665</v>
      </c>
      <c r="G672">
        <v>42900</v>
      </c>
      <c r="H672">
        <v>42916</v>
      </c>
      <c r="I672" t="s">
        <v>28</v>
      </c>
      <c r="J672">
        <v>3610.5</v>
      </c>
      <c r="K672">
        <f t="shared" si="10"/>
        <v>315.39999999999998</v>
      </c>
    </row>
    <row r="673" spans="1:11" x14ac:dyDescent="0.25">
      <c r="A673">
        <v>672</v>
      </c>
      <c r="B673" t="s">
        <v>90</v>
      </c>
      <c r="C673">
        <v>661</v>
      </c>
      <c r="D673">
        <v>203</v>
      </c>
      <c r="E673" t="s">
        <v>9</v>
      </c>
      <c r="F673">
        <v>127473.85</v>
      </c>
      <c r="G673">
        <v>42497</v>
      </c>
      <c r="H673">
        <v>42525</v>
      </c>
      <c r="I673" t="s">
        <v>17</v>
      </c>
      <c r="J673">
        <v>2012.7449999999999</v>
      </c>
      <c r="K673">
        <f t="shared" si="10"/>
        <v>192.85000000000002</v>
      </c>
    </row>
    <row r="674" spans="1:11" x14ac:dyDescent="0.25">
      <c r="A674">
        <v>673</v>
      </c>
      <c r="B674" t="s">
        <v>88</v>
      </c>
      <c r="C674">
        <v>213</v>
      </c>
      <c r="D674">
        <v>1029</v>
      </c>
      <c r="E674" t="s">
        <v>9</v>
      </c>
      <c r="F674">
        <v>208218.15</v>
      </c>
      <c r="G674">
        <v>42758</v>
      </c>
      <c r="H674">
        <v>42773</v>
      </c>
      <c r="I674" t="s">
        <v>14</v>
      </c>
      <c r="J674">
        <v>3287.6549999999997</v>
      </c>
      <c r="K674">
        <f t="shared" si="10"/>
        <v>977.55</v>
      </c>
    </row>
    <row r="675" spans="1:11" x14ac:dyDescent="0.25">
      <c r="A675">
        <v>674</v>
      </c>
      <c r="B675" t="s">
        <v>89</v>
      </c>
      <c r="C675">
        <v>739</v>
      </c>
      <c r="D675">
        <v>50</v>
      </c>
      <c r="E675" t="s">
        <v>16</v>
      </c>
      <c r="F675">
        <v>35102.5</v>
      </c>
      <c r="G675">
        <v>42604</v>
      </c>
      <c r="H675">
        <v>42632</v>
      </c>
      <c r="I675" t="s">
        <v>32</v>
      </c>
      <c r="J675">
        <v>554.25</v>
      </c>
      <c r="K675">
        <f t="shared" si="10"/>
        <v>47.5</v>
      </c>
    </row>
    <row r="676" spans="1:11" x14ac:dyDescent="0.25">
      <c r="A676">
        <v>675</v>
      </c>
      <c r="B676" t="s">
        <v>90</v>
      </c>
      <c r="C676">
        <v>185</v>
      </c>
      <c r="D676">
        <v>937</v>
      </c>
      <c r="E676" t="s">
        <v>19</v>
      </c>
      <c r="F676">
        <v>164677.75</v>
      </c>
      <c r="G676">
        <v>42980</v>
      </c>
      <c r="H676">
        <v>42998</v>
      </c>
      <c r="I676" t="s">
        <v>17</v>
      </c>
      <c r="J676">
        <v>2600.1749999999997</v>
      </c>
      <c r="K676">
        <f t="shared" si="10"/>
        <v>890.15</v>
      </c>
    </row>
    <row r="677" spans="1:11" x14ac:dyDescent="0.25">
      <c r="A677">
        <v>676</v>
      </c>
      <c r="B677" t="s">
        <v>90</v>
      </c>
      <c r="C677">
        <v>932</v>
      </c>
      <c r="D677">
        <v>180</v>
      </c>
      <c r="E677" t="s">
        <v>9</v>
      </c>
      <c r="F677">
        <v>159372</v>
      </c>
      <c r="G677">
        <v>42618</v>
      </c>
      <c r="H677">
        <v>42649</v>
      </c>
      <c r="I677" t="s">
        <v>28</v>
      </c>
      <c r="J677">
        <v>2516.4</v>
      </c>
      <c r="K677">
        <f t="shared" si="10"/>
        <v>171</v>
      </c>
    </row>
    <row r="678" spans="1:11" x14ac:dyDescent="0.25">
      <c r="A678">
        <v>677</v>
      </c>
      <c r="B678" t="s">
        <v>88</v>
      </c>
      <c r="C678">
        <v>851</v>
      </c>
      <c r="D678">
        <v>1652</v>
      </c>
      <c r="E678" t="s">
        <v>9</v>
      </c>
      <c r="F678">
        <v>1335559.3999999999</v>
      </c>
      <c r="G678">
        <v>43258</v>
      </c>
      <c r="H678">
        <v>43281</v>
      </c>
      <c r="I678" t="s">
        <v>17</v>
      </c>
      <c r="J678">
        <v>21087.78</v>
      </c>
      <c r="K678">
        <f t="shared" si="10"/>
        <v>1569.3999999999999</v>
      </c>
    </row>
    <row r="679" spans="1:11" x14ac:dyDescent="0.25">
      <c r="A679">
        <v>678</v>
      </c>
      <c r="B679" t="s">
        <v>88</v>
      </c>
      <c r="C679">
        <v>711</v>
      </c>
      <c r="D679">
        <v>1008</v>
      </c>
      <c r="E679" t="s">
        <v>9</v>
      </c>
      <c r="F679">
        <v>680853.6</v>
      </c>
      <c r="G679">
        <v>42550</v>
      </c>
      <c r="H679">
        <v>42576</v>
      </c>
      <c r="I679" t="s">
        <v>17</v>
      </c>
      <c r="J679">
        <v>10750.32</v>
      </c>
      <c r="K679">
        <f t="shared" si="10"/>
        <v>957.6</v>
      </c>
    </row>
    <row r="680" spans="1:11" x14ac:dyDescent="0.25">
      <c r="A680">
        <v>679</v>
      </c>
      <c r="B680" t="s">
        <v>90</v>
      </c>
      <c r="C680">
        <v>260</v>
      </c>
      <c r="D680">
        <v>999</v>
      </c>
      <c r="E680" t="s">
        <v>19</v>
      </c>
      <c r="F680">
        <v>246753</v>
      </c>
      <c r="G680">
        <v>42733</v>
      </c>
      <c r="H680">
        <v>42757</v>
      </c>
      <c r="I680" t="s">
        <v>17</v>
      </c>
      <c r="J680">
        <v>3896.1</v>
      </c>
      <c r="K680">
        <f t="shared" si="10"/>
        <v>949.05</v>
      </c>
    </row>
    <row r="681" spans="1:11" x14ac:dyDescent="0.25">
      <c r="A681">
        <v>680</v>
      </c>
      <c r="B681" t="s">
        <v>89</v>
      </c>
      <c r="C681">
        <v>744</v>
      </c>
      <c r="D681">
        <v>50</v>
      </c>
      <c r="E681" t="s">
        <v>24</v>
      </c>
      <c r="F681">
        <v>35340</v>
      </c>
      <c r="G681">
        <v>43102</v>
      </c>
      <c r="H681">
        <v>43118</v>
      </c>
      <c r="I681" t="s">
        <v>25</v>
      </c>
      <c r="J681">
        <v>558</v>
      </c>
      <c r="K681">
        <f t="shared" si="10"/>
        <v>47.5</v>
      </c>
    </row>
    <row r="682" spans="1:11" x14ac:dyDescent="0.25">
      <c r="A682">
        <v>681</v>
      </c>
      <c r="B682" t="s">
        <v>90</v>
      </c>
      <c r="C682">
        <v>653</v>
      </c>
      <c r="D682">
        <v>1046</v>
      </c>
      <c r="E682" t="s">
        <v>22</v>
      </c>
      <c r="F682">
        <v>648886.1</v>
      </c>
      <c r="G682">
        <v>42794</v>
      </c>
      <c r="H682">
        <v>42825</v>
      </c>
      <c r="I682" t="s">
        <v>25</v>
      </c>
      <c r="J682">
        <v>10245.57</v>
      </c>
      <c r="K682">
        <f t="shared" si="10"/>
        <v>993.69999999999993</v>
      </c>
    </row>
    <row r="683" spans="1:11" x14ac:dyDescent="0.25">
      <c r="A683">
        <v>682</v>
      </c>
      <c r="B683" t="s">
        <v>90</v>
      </c>
      <c r="C683">
        <v>965</v>
      </c>
      <c r="D683">
        <v>213</v>
      </c>
      <c r="E683" t="s">
        <v>21</v>
      </c>
      <c r="F683">
        <v>195267.75</v>
      </c>
      <c r="G683">
        <v>43250</v>
      </c>
      <c r="H683">
        <v>43283</v>
      </c>
      <c r="I683" t="s">
        <v>11</v>
      </c>
      <c r="J683">
        <v>3083.1749999999997</v>
      </c>
      <c r="K683">
        <f t="shared" si="10"/>
        <v>202.35</v>
      </c>
    </row>
    <row r="684" spans="1:11" x14ac:dyDescent="0.25">
      <c r="A684">
        <v>683</v>
      </c>
      <c r="B684" t="s">
        <v>90</v>
      </c>
      <c r="C684">
        <v>868</v>
      </c>
      <c r="D684">
        <v>946</v>
      </c>
      <c r="E684" t="s">
        <v>22</v>
      </c>
      <c r="F684">
        <v>780071.6</v>
      </c>
      <c r="G684">
        <v>42512</v>
      </c>
      <c r="H684">
        <v>42528</v>
      </c>
      <c r="I684" t="s">
        <v>18</v>
      </c>
      <c r="J684">
        <v>12316.92</v>
      </c>
      <c r="K684">
        <f t="shared" si="10"/>
        <v>898.69999999999993</v>
      </c>
    </row>
    <row r="685" spans="1:11" x14ac:dyDescent="0.25">
      <c r="A685">
        <v>684</v>
      </c>
      <c r="B685" t="s">
        <v>88</v>
      </c>
      <c r="C685">
        <v>927</v>
      </c>
      <c r="D685">
        <v>232</v>
      </c>
      <c r="E685" t="s">
        <v>16</v>
      </c>
      <c r="F685">
        <v>204310.8</v>
      </c>
      <c r="G685">
        <v>43254</v>
      </c>
      <c r="H685">
        <v>43280</v>
      </c>
      <c r="I685" t="s">
        <v>18</v>
      </c>
      <c r="J685">
        <v>3225.96</v>
      </c>
      <c r="K685">
        <f t="shared" si="10"/>
        <v>220.39999999999998</v>
      </c>
    </row>
    <row r="686" spans="1:11" x14ac:dyDescent="0.25">
      <c r="A686">
        <v>685</v>
      </c>
      <c r="B686" t="s">
        <v>90</v>
      </c>
      <c r="C686">
        <v>749</v>
      </c>
      <c r="D686">
        <v>135</v>
      </c>
      <c r="E686" t="s">
        <v>9</v>
      </c>
      <c r="F686">
        <v>96059.25</v>
      </c>
      <c r="G686">
        <v>42441</v>
      </c>
      <c r="H686">
        <v>42456</v>
      </c>
      <c r="I686" t="s">
        <v>20</v>
      </c>
      <c r="J686">
        <v>1516.7249999999999</v>
      </c>
      <c r="K686">
        <f t="shared" si="10"/>
        <v>128.25</v>
      </c>
    </row>
    <row r="687" spans="1:11" x14ac:dyDescent="0.25">
      <c r="A687">
        <v>686</v>
      </c>
      <c r="B687" t="s">
        <v>88</v>
      </c>
      <c r="C687">
        <v>458</v>
      </c>
      <c r="D687">
        <v>27</v>
      </c>
      <c r="E687" t="s">
        <v>26</v>
      </c>
      <c r="F687">
        <v>11747.7</v>
      </c>
      <c r="G687">
        <v>43278</v>
      </c>
      <c r="H687">
        <v>43301</v>
      </c>
      <c r="I687" t="s">
        <v>11</v>
      </c>
      <c r="J687">
        <v>185.48999999999998</v>
      </c>
      <c r="K687">
        <f t="shared" si="10"/>
        <v>25.650000000000002</v>
      </c>
    </row>
    <row r="688" spans="1:11" x14ac:dyDescent="0.25">
      <c r="A688">
        <v>687</v>
      </c>
      <c r="B688" t="s">
        <v>90</v>
      </c>
      <c r="C688">
        <v>971</v>
      </c>
      <c r="D688">
        <v>959</v>
      </c>
      <c r="E688" t="s">
        <v>19</v>
      </c>
      <c r="F688">
        <v>884629.55</v>
      </c>
      <c r="G688">
        <v>42796</v>
      </c>
      <c r="H688">
        <v>42813</v>
      </c>
      <c r="I688" t="s">
        <v>32</v>
      </c>
      <c r="J688">
        <v>13967.834999999999</v>
      </c>
      <c r="K688">
        <f t="shared" si="10"/>
        <v>911.05000000000007</v>
      </c>
    </row>
    <row r="689" spans="1:11" x14ac:dyDescent="0.25">
      <c r="A689">
        <v>688</v>
      </c>
      <c r="B689" t="s">
        <v>88</v>
      </c>
      <c r="C689">
        <v>516</v>
      </c>
      <c r="D689">
        <v>265</v>
      </c>
      <c r="E689" t="s">
        <v>16</v>
      </c>
      <c r="F689">
        <v>129903</v>
      </c>
      <c r="G689">
        <v>43132</v>
      </c>
      <c r="H689">
        <v>43151</v>
      </c>
      <c r="I689" t="s">
        <v>11</v>
      </c>
      <c r="J689">
        <v>2051.1</v>
      </c>
      <c r="K689">
        <f t="shared" si="10"/>
        <v>251.75</v>
      </c>
    </row>
    <row r="690" spans="1:11" x14ac:dyDescent="0.25">
      <c r="A690">
        <v>689</v>
      </c>
      <c r="B690" t="s">
        <v>90</v>
      </c>
      <c r="C690">
        <v>114</v>
      </c>
      <c r="D690">
        <v>1428</v>
      </c>
      <c r="E690" t="s">
        <v>21</v>
      </c>
      <c r="F690">
        <v>154652.4</v>
      </c>
      <c r="G690">
        <v>42614</v>
      </c>
      <c r="H690">
        <v>42631</v>
      </c>
      <c r="I690" t="s">
        <v>11</v>
      </c>
      <c r="J690">
        <v>2441.88</v>
      </c>
      <c r="K690">
        <f t="shared" si="10"/>
        <v>1356.6</v>
      </c>
    </row>
    <row r="691" spans="1:11" x14ac:dyDescent="0.25">
      <c r="A691">
        <v>690</v>
      </c>
      <c r="B691" t="s">
        <v>88</v>
      </c>
      <c r="C691">
        <v>367</v>
      </c>
      <c r="D691">
        <v>250</v>
      </c>
      <c r="E691" t="s">
        <v>16</v>
      </c>
      <c r="F691">
        <v>87162.5</v>
      </c>
      <c r="G691">
        <v>42858</v>
      </c>
      <c r="H691">
        <v>42872</v>
      </c>
      <c r="I691" t="s">
        <v>20</v>
      </c>
      <c r="J691">
        <v>1376.25</v>
      </c>
      <c r="K691">
        <f t="shared" si="10"/>
        <v>237.5</v>
      </c>
    </row>
    <row r="692" spans="1:11" x14ac:dyDescent="0.25">
      <c r="A692">
        <v>691</v>
      </c>
      <c r="B692" t="s">
        <v>88</v>
      </c>
      <c r="C692">
        <v>439</v>
      </c>
      <c r="D692">
        <v>303</v>
      </c>
      <c r="E692" t="s">
        <v>29</v>
      </c>
      <c r="F692">
        <v>126366.15</v>
      </c>
      <c r="G692">
        <v>42763</v>
      </c>
      <c r="H692">
        <v>42792</v>
      </c>
      <c r="I692" t="s">
        <v>23</v>
      </c>
      <c r="J692">
        <v>1995.2549999999999</v>
      </c>
      <c r="K692">
        <f t="shared" si="10"/>
        <v>287.84999999999997</v>
      </c>
    </row>
    <row r="693" spans="1:11" x14ac:dyDescent="0.25">
      <c r="A693">
        <v>692</v>
      </c>
      <c r="B693" t="s">
        <v>90</v>
      </c>
      <c r="C693">
        <v>695</v>
      </c>
      <c r="D693">
        <v>214</v>
      </c>
      <c r="E693" t="s">
        <v>21</v>
      </c>
      <c r="F693">
        <v>141293.5</v>
      </c>
      <c r="G693">
        <v>43189</v>
      </c>
      <c r="H693">
        <v>43200</v>
      </c>
      <c r="I693" t="s">
        <v>11</v>
      </c>
      <c r="J693">
        <v>2230.9499999999998</v>
      </c>
      <c r="K693">
        <f t="shared" si="10"/>
        <v>203.3</v>
      </c>
    </row>
    <row r="694" spans="1:11" x14ac:dyDescent="0.25">
      <c r="A694">
        <v>693</v>
      </c>
      <c r="B694" t="s">
        <v>90</v>
      </c>
      <c r="C694">
        <v>928</v>
      </c>
      <c r="D694">
        <v>981</v>
      </c>
      <c r="E694" t="s">
        <v>22</v>
      </c>
      <c r="F694">
        <v>864849.6</v>
      </c>
      <c r="G694">
        <v>43076</v>
      </c>
      <c r="H694">
        <v>43087</v>
      </c>
      <c r="I694" t="s">
        <v>17</v>
      </c>
      <c r="J694">
        <v>13655.519999999999</v>
      </c>
      <c r="K694">
        <f t="shared" si="10"/>
        <v>931.94999999999993</v>
      </c>
    </row>
    <row r="695" spans="1:11" x14ac:dyDescent="0.25">
      <c r="A695">
        <v>694</v>
      </c>
      <c r="B695" t="s">
        <v>90</v>
      </c>
      <c r="C695">
        <v>716</v>
      </c>
      <c r="D695">
        <v>649</v>
      </c>
      <c r="E695" t="s">
        <v>13</v>
      </c>
      <c r="F695">
        <v>441449.8</v>
      </c>
      <c r="G695">
        <v>42844</v>
      </c>
      <c r="H695">
        <v>42866</v>
      </c>
      <c r="I695" t="s">
        <v>11</v>
      </c>
      <c r="J695">
        <v>6970.2599999999993</v>
      </c>
      <c r="K695">
        <f t="shared" si="10"/>
        <v>616.54999999999995</v>
      </c>
    </row>
    <row r="696" spans="1:11" x14ac:dyDescent="0.25">
      <c r="A696">
        <v>695</v>
      </c>
      <c r="B696" t="s">
        <v>90</v>
      </c>
      <c r="C696">
        <v>251</v>
      </c>
      <c r="D696">
        <v>219</v>
      </c>
      <c r="E696" t="s">
        <v>9</v>
      </c>
      <c r="F696">
        <v>52220.55</v>
      </c>
      <c r="G696">
        <v>42638</v>
      </c>
      <c r="H696">
        <v>42654</v>
      </c>
      <c r="I696" t="s">
        <v>11</v>
      </c>
      <c r="J696">
        <v>824.53499999999997</v>
      </c>
      <c r="K696">
        <f t="shared" si="10"/>
        <v>208.05</v>
      </c>
    </row>
    <row r="697" spans="1:11" x14ac:dyDescent="0.25">
      <c r="A697">
        <v>696</v>
      </c>
      <c r="B697" t="s">
        <v>88</v>
      </c>
      <c r="C697">
        <v>890</v>
      </c>
      <c r="D697">
        <v>264</v>
      </c>
      <c r="E697" t="s">
        <v>16</v>
      </c>
      <c r="F697">
        <v>223212</v>
      </c>
      <c r="G697">
        <v>43207</v>
      </c>
      <c r="H697">
        <v>43219</v>
      </c>
      <c r="I697" t="s">
        <v>17</v>
      </c>
      <c r="J697">
        <v>3524.4</v>
      </c>
      <c r="K697">
        <f t="shared" si="10"/>
        <v>250.8</v>
      </c>
    </row>
    <row r="698" spans="1:11" x14ac:dyDescent="0.25">
      <c r="A698">
        <v>697</v>
      </c>
      <c r="B698" t="s">
        <v>90</v>
      </c>
      <c r="C698">
        <v>619</v>
      </c>
      <c r="D698">
        <v>56</v>
      </c>
      <c r="E698" t="s">
        <v>9</v>
      </c>
      <c r="F698">
        <v>32930.800000000003</v>
      </c>
      <c r="G698">
        <v>43250</v>
      </c>
      <c r="H698">
        <v>43262</v>
      </c>
      <c r="I698" t="s">
        <v>32</v>
      </c>
      <c r="J698">
        <v>519.96</v>
      </c>
      <c r="K698">
        <f t="shared" si="10"/>
        <v>53.2</v>
      </c>
    </row>
    <row r="699" spans="1:11" x14ac:dyDescent="0.25">
      <c r="A699">
        <v>698</v>
      </c>
      <c r="B699" t="s">
        <v>90</v>
      </c>
      <c r="C699">
        <v>918</v>
      </c>
      <c r="D699">
        <v>778</v>
      </c>
      <c r="E699" t="s">
        <v>13</v>
      </c>
      <c r="F699">
        <v>678493.8</v>
      </c>
      <c r="G699">
        <v>42751</v>
      </c>
      <c r="H699">
        <v>42786</v>
      </c>
      <c r="I699" t="s">
        <v>17</v>
      </c>
      <c r="J699">
        <v>10713.06</v>
      </c>
      <c r="K699">
        <f t="shared" si="10"/>
        <v>739.1</v>
      </c>
    </row>
    <row r="700" spans="1:11" x14ac:dyDescent="0.25">
      <c r="A700">
        <v>699</v>
      </c>
      <c r="B700" t="s">
        <v>90</v>
      </c>
      <c r="C700">
        <v>162</v>
      </c>
      <c r="D700">
        <v>1224</v>
      </c>
      <c r="E700" t="s">
        <v>21</v>
      </c>
      <c r="F700">
        <v>188373.6</v>
      </c>
      <c r="G700">
        <v>42925</v>
      </c>
      <c r="H700">
        <v>42960</v>
      </c>
      <c r="I700" t="s">
        <v>17</v>
      </c>
      <c r="J700">
        <v>2974.3199999999997</v>
      </c>
      <c r="K700">
        <f t="shared" si="10"/>
        <v>1162.8</v>
      </c>
    </row>
    <row r="701" spans="1:11" x14ac:dyDescent="0.25">
      <c r="A701">
        <v>700</v>
      </c>
      <c r="B701" t="s">
        <v>90</v>
      </c>
      <c r="C701">
        <v>285</v>
      </c>
      <c r="D701">
        <v>131</v>
      </c>
      <c r="E701" t="s">
        <v>9</v>
      </c>
      <c r="F701">
        <v>35468.25</v>
      </c>
      <c r="G701">
        <v>42638</v>
      </c>
      <c r="H701">
        <v>42662</v>
      </c>
      <c r="I701" t="s">
        <v>17</v>
      </c>
      <c r="J701">
        <v>560.02499999999998</v>
      </c>
      <c r="K701">
        <f t="shared" si="10"/>
        <v>124.45</v>
      </c>
    </row>
    <row r="702" spans="1:11" x14ac:dyDescent="0.25">
      <c r="A702">
        <v>701</v>
      </c>
      <c r="B702" t="s">
        <v>88</v>
      </c>
      <c r="C702">
        <v>994</v>
      </c>
      <c r="D702">
        <v>126</v>
      </c>
      <c r="E702" t="s">
        <v>16</v>
      </c>
      <c r="F702">
        <v>118981.8</v>
      </c>
      <c r="G702">
        <v>43169</v>
      </c>
      <c r="H702">
        <v>43184</v>
      </c>
      <c r="I702" t="s">
        <v>23</v>
      </c>
      <c r="J702">
        <v>1878.6599999999999</v>
      </c>
      <c r="K702">
        <f t="shared" si="10"/>
        <v>119.7</v>
      </c>
    </row>
    <row r="703" spans="1:11" x14ac:dyDescent="0.25">
      <c r="A703">
        <v>702</v>
      </c>
      <c r="B703" t="s">
        <v>90</v>
      </c>
      <c r="C703">
        <v>602</v>
      </c>
      <c r="D703">
        <v>1090</v>
      </c>
      <c r="E703" t="s">
        <v>30</v>
      </c>
      <c r="F703">
        <v>623371</v>
      </c>
      <c r="G703">
        <v>43052</v>
      </c>
      <c r="H703">
        <v>43074</v>
      </c>
      <c r="I703" t="s">
        <v>25</v>
      </c>
      <c r="J703">
        <v>9842.6999999999989</v>
      </c>
      <c r="K703">
        <f t="shared" si="10"/>
        <v>1035.5</v>
      </c>
    </row>
    <row r="704" spans="1:11" x14ac:dyDescent="0.25">
      <c r="A704">
        <v>703</v>
      </c>
      <c r="B704" t="s">
        <v>89</v>
      </c>
      <c r="C704">
        <v>694</v>
      </c>
      <c r="D704">
        <v>14</v>
      </c>
      <c r="E704" t="s">
        <v>24</v>
      </c>
      <c r="F704">
        <v>9230.2000000000007</v>
      </c>
      <c r="G704">
        <v>42694</v>
      </c>
      <c r="H704">
        <v>42726</v>
      </c>
      <c r="I704" t="s">
        <v>14</v>
      </c>
      <c r="J704">
        <v>145.73999999999998</v>
      </c>
      <c r="K704">
        <f t="shared" si="10"/>
        <v>13.3</v>
      </c>
    </row>
    <row r="705" spans="1:11" x14ac:dyDescent="0.25">
      <c r="A705">
        <v>704</v>
      </c>
      <c r="B705" t="s">
        <v>90</v>
      </c>
      <c r="C705">
        <v>902</v>
      </c>
      <c r="D705">
        <v>215</v>
      </c>
      <c r="E705" t="s">
        <v>9</v>
      </c>
      <c r="F705">
        <v>184233.5</v>
      </c>
      <c r="G705">
        <v>42728</v>
      </c>
      <c r="H705">
        <v>42753</v>
      </c>
      <c r="I705" t="s">
        <v>32</v>
      </c>
      <c r="J705">
        <v>2908.95</v>
      </c>
      <c r="K705">
        <f t="shared" si="10"/>
        <v>204.25</v>
      </c>
    </row>
    <row r="706" spans="1:11" x14ac:dyDescent="0.25">
      <c r="A706">
        <v>705</v>
      </c>
      <c r="B706" t="s">
        <v>90</v>
      </c>
      <c r="C706">
        <v>498</v>
      </c>
      <c r="D706">
        <v>70</v>
      </c>
      <c r="E706" t="s">
        <v>31</v>
      </c>
      <c r="F706">
        <v>33117</v>
      </c>
      <c r="G706">
        <v>42883</v>
      </c>
      <c r="H706">
        <v>42908</v>
      </c>
      <c r="I706" t="s">
        <v>18</v>
      </c>
      <c r="J706">
        <v>522.9</v>
      </c>
      <c r="K706">
        <f t="shared" si="10"/>
        <v>66.5</v>
      </c>
    </row>
    <row r="707" spans="1:11" x14ac:dyDescent="0.25">
      <c r="A707">
        <v>706</v>
      </c>
      <c r="B707" t="s">
        <v>90</v>
      </c>
      <c r="C707">
        <v>144</v>
      </c>
      <c r="D707">
        <v>871</v>
      </c>
      <c r="E707" t="s">
        <v>22</v>
      </c>
      <c r="F707">
        <v>119152.8</v>
      </c>
      <c r="G707">
        <v>42665</v>
      </c>
      <c r="H707">
        <v>42682</v>
      </c>
      <c r="I707" t="s">
        <v>11</v>
      </c>
      <c r="J707">
        <v>1881.36</v>
      </c>
      <c r="K707">
        <f t="shared" ref="K707:K770" si="11">F707/C707</f>
        <v>827.45</v>
      </c>
    </row>
    <row r="708" spans="1:11" x14ac:dyDescent="0.25">
      <c r="A708">
        <v>707</v>
      </c>
      <c r="B708" t="s">
        <v>89</v>
      </c>
      <c r="C708">
        <v>491</v>
      </c>
      <c r="D708">
        <v>61</v>
      </c>
      <c r="E708" t="s">
        <v>16</v>
      </c>
      <c r="F708">
        <v>28453.45</v>
      </c>
      <c r="G708">
        <v>42444</v>
      </c>
      <c r="H708">
        <v>42468</v>
      </c>
      <c r="I708" t="s">
        <v>17</v>
      </c>
      <c r="J708">
        <v>449.26499999999999</v>
      </c>
      <c r="K708">
        <f t="shared" si="11"/>
        <v>57.95</v>
      </c>
    </row>
    <row r="709" spans="1:11" x14ac:dyDescent="0.25">
      <c r="A709">
        <v>708</v>
      </c>
      <c r="B709" t="s">
        <v>90</v>
      </c>
      <c r="C709">
        <v>917</v>
      </c>
      <c r="D709">
        <v>48</v>
      </c>
      <c r="E709" t="s">
        <v>9</v>
      </c>
      <c r="F709">
        <v>41815.199999999997</v>
      </c>
      <c r="G709">
        <v>42561</v>
      </c>
      <c r="H709">
        <v>42584</v>
      </c>
      <c r="I709" t="s">
        <v>17</v>
      </c>
      <c r="J709">
        <v>660.24</v>
      </c>
      <c r="K709">
        <f t="shared" si="11"/>
        <v>45.599999999999994</v>
      </c>
    </row>
    <row r="710" spans="1:11" x14ac:dyDescent="0.25">
      <c r="A710">
        <v>709</v>
      </c>
      <c r="B710" t="s">
        <v>88</v>
      </c>
      <c r="C710">
        <v>794</v>
      </c>
      <c r="D710">
        <v>27</v>
      </c>
      <c r="E710" t="s">
        <v>26</v>
      </c>
      <c r="F710">
        <v>20366.099999999999</v>
      </c>
      <c r="G710">
        <v>42700</v>
      </c>
      <c r="H710">
        <v>42718</v>
      </c>
      <c r="I710" t="s">
        <v>25</v>
      </c>
      <c r="J710">
        <v>321.57</v>
      </c>
      <c r="K710">
        <f t="shared" si="11"/>
        <v>25.65</v>
      </c>
    </row>
    <row r="711" spans="1:11" x14ac:dyDescent="0.25">
      <c r="A711">
        <v>710</v>
      </c>
      <c r="B711" t="s">
        <v>90</v>
      </c>
      <c r="C711">
        <v>439</v>
      </c>
      <c r="D711">
        <v>657</v>
      </c>
      <c r="E711" t="s">
        <v>13</v>
      </c>
      <c r="F711">
        <v>274001.84999999998</v>
      </c>
      <c r="G711">
        <v>42596</v>
      </c>
      <c r="H711">
        <v>42627</v>
      </c>
      <c r="I711" t="s">
        <v>18</v>
      </c>
      <c r="J711">
        <v>4326.3450000000003</v>
      </c>
      <c r="K711">
        <f t="shared" si="11"/>
        <v>624.15</v>
      </c>
    </row>
    <row r="712" spans="1:11" x14ac:dyDescent="0.25">
      <c r="A712">
        <v>711</v>
      </c>
      <c r="B712" t="s">
        <v>88</v>
      </c>
      <c r="C712">
        <v>573</v>
      </c>
      <c r="D712">
        <v>231</v>
      </c>
      <c r="E712" t="s">
        <v>16</v>
      </c>
      <c r="F712">
        <v>125744.85</v>
      </c>
      <c r="G712">
        <v>42723</v>
      </c>
      <c r="H712">
        <v>42753</v>
      </c>
      <c r="I712" t="s">
        <v>11</v>
      </c>
      <c r="J712">
        <v>1985.4449999999999</v>
      </c>
      <c r="K712">
        <f t="shared" si="11"/>
        <v>219.45000000000002</v>
      </c>
    </row>
    <row r="713" spans="1:11" x14ac:dyDescent="0.25">
      <c r="A713">
        <v>712</v>
      </c>
      <c r="B713" t="s">
        <v>90</v>
      </c>
      <c r="C713">
        <v>76</v>
      </c>
      <c r="D713">
        <v>1407</v>
      </c>
      <c r="E713" t="s">
        <v>21</v>
      </c>
      <c r="F713">
        <v>101585.4</v>
      </c>
      <c r="G713">
        <v>42526</v>
      </c>
      <c r="H713">
        <v>42537</v>
      </c>
      <c r="I713" t="s">
        <v>20</v>
      </c>
      <c r="J713">
        <v>1603.98</v>
      </c>
      <c r="K713">
        <f t="shared" si="11"/>
        <v>1336.6499999999999</v>
      </c>
    </row>
    <row r="714" spans="1:11" x14ac:dyDescent="0.25">
      <c r="A714">
        <v>713</v>
      </c>
      <c r="B714" t="s">
        <v>88</v>
      </c>
      <c r="C714">
        <v>792</v>
      </c>
      <c r="D714">
        <v>266</v>
      </c>
      <c r="E714" t="s">
        <v>29</v>
      </c>
      <c r="F714">
        <v>200138.4</v>
      </c>
      <c r="G714">
        <v>43051</v>
      </c>
      <c r="H714">
        <v>43076</v>
      </c>
      <c r="I714" t="s">
        <v>17</v>
      </c>
      <c r="J714">
        <v>3160.08</v>
      </c>
      <c r="K714">
        <f t="shared" si="11"/>
        <v>252.7</v>
      </c>
    </row>
    <row r="715" spans="1:11" x14ac:dyDescent="0.25">
      <c r="A715">
        <v>714</v>
      </c>
      <c r="B715" t="s">
        <v>88</v>
      </c>
      <c r="C715">
        <v>420</v>
      </c>
      <c r="D715">
        <v>278</v>
      </c>
      <c r="E715" t="s">
        <v>16</v>
      </c>
      <c r="F715">
        <v>110922</v>
      </c>
      <c r="G715">
        <v>42573</v>
      </c>
      <c r="H715">
        <v>42588</v>
      </c>
      <c r="I715" t="s">
        <v>11</v>
      </c>
      <c r="J715">
        <v>1751.3999999999999</v>
      </c>
      <c r="K715">
        <f t="shared" si="11"/>
        <v>264.10000000000002</v>
      </c>
    </row>
    <row r="716" spans="1:11" x14ac:dyDescent="0.25">
      <c r="A716">
        <v>715</v>
      </c>
      <c r="B716" t="s">
        <v>88</v>
      </c>
      <c r="C716">
        <v>573</v>
      </c>
      <c r="D716">
        <v>91</v>
      </c>
      <c r="E716" t="s">
        <v>27</v>
      </c>
      <c r="F716">
        <v>49535.85</v>
      </c>
      <c r="G716">
        <v>42877</v>
      </c>
      <c r="H716">
        <v>42907</v>
      </c>
      <c r="I716" t="s">
        <v>32</v>
      </c>
      <c r="J716">
        <v>782.14499999999998</v>
      </c>
      <c r="K716">
        <f t="shared" si="11"/>
        <v>86.45</v>
      </c>
    </row>
    <row r="717" spans="1:11" x14ac:dyDescent="0.25">
      <c r="A717">
        <v>716</v>
      </c>
      <c r="B717" t="s">
        <v>90</v>
      </c>
      <c r="C717">
        <v>691</v>
      </c>
      <c r="D717">
        <v>51</v>
      </c>
      <c r="E717" t="s">
        <v>9</v>
      </c>
      <c r="F717">
        <v>33478.949999999997</v>
      </c>
      <c r="G717">
        <v>43195</v>
      </c>
      <c r="H717">
        <v>43213</v>
      </c>
      <c r="I717" t="s">
        <v>32</v>
      </c>
      <c r="J717">
        <v>528.61500000000001</v>
      </c>
      <c r="K717">
        <f t="shared" si="11"/>
        <v>48.449999999999996</v>
      </c>
    </row>
    <row r="718" spans="1:11" x14ac:dyDescent="0.25">
      <c r="A718">
        <v>717</v>
      </c>
      <c r="B718" t="s">
        <v>88</v>
      </c>
      <c r="C718">
        <v>312</v>
      </c>
      <c r="D718">
        <v>1636</v>
      </c>
      <c r="E718" t="s">
        <v>9</v>
      </c>
      <c r="F718">
        <v>484910.4</v>
      </c>
      <c r="G718">
        <v>42561</v>
      </c>
      <c r="H718">
        <v>42588</v>
      </c>
      <c r="I718" t="s">
        <v>17</v>
      </c>
      <c r="J718">
        <v>7656.48</v>
      </c>
      <c r="K718">
        <f t="shared" si="11"/>
        <v>1554.2</v>
      </c>
    </row>
    <row r="719" spans="1:11" x14ac:dyDescent="0.25">
      <c r="A719">
        <v>718</v>
      </c>
      <c r="B719" t="s">
        <v>88</v>
      </c>
      <c r="C719">
        <v>359</v>
      </c>
      <c r="D719">
        <v>23</v>
      </c>
      <c r="E719" t="s">
        <v>26</v>
      </c>
      <c r="F719">
        <v>7844.15</v>
      </c>
      <c r="G719">
        <v>43075</v>
      </c>
      <c r="H719">
        <v>43091</v>
      </c>
      <c r="I719" t="s">
        <v>18</v>
      </c>
      <c r="J719">
        <v>123.85499999999999</v>
      </c>
      <c r="K719">
        <f t="shared" si="11"/>
        <v>21.849999999999998</v>
      </c>
    </row>
    <row r="720" spans="1:11" x14ac:dyDescent="0.25">
      <c r="A720">
        <v>719</v>
      </c>
      <c r="B720" t="s">
        <v>90</v>
      </c>
      <c r="C720">
        <v>296</v>
      </c>
      <c r="D720">
        <v>1152</v>
      </c>
      <c r="E720" t="s">
        <v>21</v>
      </c>
      <c r="F720">
        <v>323942.40000000002</v>
      </c>
      <c r="G720">
        <v>42667</v>
      </c>
      <c r="H720">
        <v>42693</v>
      </c>
      <c r="I720" t="s">
        <v>14</v>
      </c>
      <c r="J720">
        <v>5114.88</v>
      </c>
      <c r="K720">
        <f t="shared" si="11"/>
        <v>1094.4000000000001</v>
      </c>
    </row>
    <row r="721" spans="1:11" x14ac:dyDescent="0.25">
      <c r="A721">
        <v>720</v>
      </c>
      <c r="B721" t="s">
        <v>90</v>
      </c>
      <c r="C721">
        <v>592</v>
      </c>
      <c r="D721">
        <v>1064</v>
      </c>
      <c r="E721" t="s">
        <v>22</v>
      </c>
      <c r="F721">
        <v>598393.59999999998</v>
      </c>
      <c r="G721">
        <v>42410</v>
      </c>
      <c r="H721">
        <v>42435</v>
      </c>
      <c r="I721" t="s">
        <v>17</v>
      </c>
      <c r="J721">
        <v>9448.32</v>
      </c>
      <c r="K721">
        <f t="shared" si="11"/>
        <v>1010.8</v>
      </c>
    </row>
    <row r="722" spans="1:11" x14ac:dyDescent="0.25">
      <c r="A722">
        <v>721</v>
      </c>
      <c r="B722" t="s">
        <v>88</v>
      </c>
      <c r="C722">
        <v>473</v>
      </c>
      <c r="D722">
        <v>846</v>
      </c>
      <c r="E722" t="s">
        <v>9</v>
      </c>
      <c r="F722">
        <v>380150.1</v>
      </c>
      <c r="G722">
        <v>42419</v>
      </c>
      <c r="H722">
        <v>42436</v>
      </c>
      <c r="I722" t="s">
        <v>18</v>
      </c>
      <c r="J722">
        <v>6002.37</v>
      </c>
      <c r="K722">
        <f t="shared" si="11"/>
        <v>803.69999999999993</v>
      </c>
    </row>
    <row r="723" spans="1:11" x14ac:dyDescent="0.25">
      <c r="A723">
        <v>722</v>
      </c>
      <c r="B723" t="s">
        <v>89</v>
      </c>
      <c r="C723">
        <v>339</v>
      </c>
      <c r="D723">
        <v>16</v>
      </c>
      <c r="E723" t="s">
        <v>24</v>
      </c>
      <c r="F723">
        <v>5152.8</v>
      </c>
      <c r="G723">
        <v>42841</v>
      </c>
      <c r="H723">
        <v>42869</v>
      </c>
      <c r="I723" t="s">
        <v>11</v>
      </c>
      <c r="J723">
        <v>81.36</v>
      </c>
      <c r="K723">
        <f t="shared" si="11"/>
        <v>15.200000000000001</v>
      </c>
    </row>
    <row r="724" spans="1:11" x14ac:dyDescent="0.25">
      <c r="A724">
        <v>723</v>
      </c>
      <c r="B724" t="s">
        <v>90</v>
      </c>
      <c r="C724">
        <v>169</v>
      </c>
      <c r="D724">
        <v>907</v>
      </c>
      <c r="E724" t="s">
        <v>19</v>
      </c>
      <c r="F724">
        <v>145618.85</v>
      </c>
      <c r="G724">
        <v>43277</v>
      </c>
      <c r="H724">
        <v>43299</v>
      </c>
      <c r="I724" t="s">
        <v>23</v>
      </c>
      <c r="J724">
        <v>2299.2449999999999</v>
      </c>
      <c r="K724">
        <f t="shared" si="11"/>
        <v>861.65000000000009</v>
      </c>
    </row>
    <row r="725" spans="1:11" x14ac:dyDescent="0.25">
      <c r="A725">
        <v>724</v>
      </c>
      <c r="B725" t="s">
        <v>88</v>
      </c>
      <c r="C725">
        <v>87</v>
      </c>
      <c r="D725">
        <v>127</v>
      </c>
      <c r="E725" t="s">
        <v>16</v>
      </c>
      <c r="F725">
        <v>10496.55</v>
      </c>
      <c r="G725">
        <v>42690</v>
      </c>
      <c r="H725">
        <v>42709</v>
      </c>
      <c r="I725" t="s">
        <v>11</v>
      </c>
      <c r="J725">
        <v>165.73499999999999</v>
      </c>
      <c r="K725">
        <f t="shared" si="11"/>
        <v>120.64999999999999</v>
      </c>
    </row>
    <row r="726" spans="1:11" x14ac:dyDescent="0.25">
      <c r="A726">
        <v>725</v>
      </c>
      <c r="B726" t="s">
        <v>90</v>
      </c>
      <c r="C726">
        <v>228</v>
      </c>
      <c r="D726">
        <v>183</v>
      </c>
      <c r="E726" t="s">
        <v>21</v>
      </c>
      <c r="F726">
        <v>39637.800000000003</v>
      </c>
      <c r="G726">
        <v>42389</v>
      </c>
      <c r="H726">
        <v>42402</v>
      </c>
      <c r="I726" t="s">
        <v>32</v>
      </c>
      <c r="J726">
        <v>625.86</v>
      </c>
      <c r="K726">
        <f t="shared" si="11"/>
        <v>173.85000000000002</v>
      </c>
    </row>
    <row r="727" spans="1:11" x14ac:dyDescent="0.25">
      <c r="A727">
        <v>726</v>
      </c>
      <c r="B727" t="s">
        <v>90</v>
      </c>
      <c r="C727">
        <v>206</v>
      </c>
      <c r="D727">
        <v>222</v>
      </c>
      <c r="E727" t="s">
        <v>21</v>
      </c>
      <c r="F727">
        <v>43445.4</v>
      </c>
      <c r="G727">
        <v>43130</v>
      </c>
      <c r="H727">
        <v>43165</v>
      </c>
      <c r="I727" t="s">
        <v>25</v>
      </c>
      <c r="J727">
        <v>685.98</v>
      </c>
      <c r="K727">
        <f t="shared" si="11"/>
        <v>210.9</v>
      </c>
    </row>
    <row r="728" spans="1:11" x14ac:dyDescent="0.25">
      <c r="A728">
        <v>727</v>
      </c>
      <c r="B728" t="s">
        <v>90</v>
      </c>
      <c r="C728">
        <v>322</v>
      </c>
      <c r="D728">
        <v>1235</v>
      </c>
      <c r="E728" t="s">
        <v>21</v>
      </c>
      <c r="F728">
        <v>377786.5</v>
      </c>
      <c r="G728">
        <v>42980</v>
      </c>
      <c r="H728">
        <v>42996</v>
      </c>
      <c r="I728" t="s">
        <v>14</v>
      </c>
      <c r="J728">
        <v>5965.05</v>
      </c>
      <c r="K728">
        <f t="shared" si="11"/>
        <v>1173.25</v>
      </c>
    </row>
    <row r="729" spans="1:11" x14ac:dyDescent="0.25">
      <c r="A729">
        <v>728</v>
      </c>
      <c r="B729" t="s">
        <v>89</v>
      </c>
      <c r="C729">
        <v>257</v>
      </c>
      <c r="D729">
        <v>53</v>
      </c>
      <c r="E729" t="s">
        <v>24</v>
      </c>
      <c r="F729">
        <v>12939.95</v>
      </c>
      <c r="G729">
        <v>42753</v>
      </c>
      <c r="H729">
        <v>42784</v>
      </c>
      <c r="I729" t="s">
        <v>28</v>
      </c>
      <c r="J729">
        <v>204.315</v>
      </c>
      <c r="K729">
        <f t="shared" si="11"/>
        <v>50.35</v>
      </c>
    </row>
    <row r="730" spans="1:11" x14ac:dyDescent="0.25">
      <c r="A730">
        <v>729</v>
      </c>
      <c r="B730" t="s">
        <v>90</v>
      </c>
      <c r="C730">
        <v>793</v>
      </c>
      <c r="D730">
        <v>686</v>
      </c>
      <c r="E730" t="s">
        <v>13</v>
      </c>
      <c r="F730">
        <v>516798.1</v>
      </c>
      <c r="G730">
        <v>42422</v>
      </c>
      <c r="H730">
        <v>42436</v>
      </c>
      <c r="I730" t="s">
        <v>14</v>
      </c>
      <c r="J730">
        <v>8159.9699999999993</v>
      </c>
      <c r="K730">
        <f t="shared" si="11"/>
        <v>651.69999999999993</v>
      </c>
    </row>
    <row r="731" spans="1:11" x14ac:dyDescent="0.25">
      <c r="A731">
        <v>730</v>
      </c>
      <c r="B731" t="s">
        <v>90</v>
      </c>
      <c r="C731">
        <v>400</v>
      </c>
      <c r="D731">
        <v>1110</v>
      </c>
      <c r="E731" t="s">
        <v>30</v>
      </c>
      <c r="F731">
        <v>421800</v>
      </c>
      <c r="G731">
        <v>42942</v>
      </c>
      <c r="H731">
        <v>42965</v>
      </c>
      <c r="I731" t="s">
        <v>14</v>
      </c>
      <c r="J731">
        <v>6660</v>
      </c>
      <c r="K731">
        <f t="shared" si="11"/>
        <v>1054.5</v>
      </c>
    </row>
    <row r="732" spans="1:11" x14ac:dyDescent="0.25">
      <c r="A732">
        <v>731</v>
      </c>
      <c r="B732" t="s">
        <v>90</v>
      </c>
      <c r="C732">
        <v>91</v>
      </c>
      <c r="D732">
        <v>1063</v>
      </c>
      <c r="E732" t="s">
        <v>22</v>
      </c>
      <c r="F732">
        <v>91896.35</v>
      </c>
      <c r="G732">
        <v>42675</v>
      </c>
      <c r="H732">
        <v>42707</v>
      </c>
      <c r="I732" t="s">
        <v>17</v>
      </c>
      <c r="J732">
        <v>1450.9949999999999</v>
      </c>
      <c r="K732">
        <f t="shared" si="11"/>
        <v>1009.85</v>
      </c>
    </row>
    <row r="733" spans="1:11" x14ac:dyDescent="0.25">
      <c r="A733">
        <v>732</v>
      </c>
      <c r="B733" t="s">
        <v>90</v>
      </c>
      <c r="C733">
        <v>616</v>
      </c>
      <c r="D733">
        <v>980</v>
      </c>
      <c r="E733" t="s">
        <v>19</v>
      </c>
      <c r="F733">
        <v>573496</v>
      </c>
      <c r="G733">
        <v>42992</v>
      </c>
      <c r="H733">
        <v>43020</v>
      </c>
      <c r="I733" t="s">
        <v>25</v>
      </c>
      <c r="J733">
        <v>9055.1999999999989</v>
      </c>
      <c r="K733">
        <f t="shared" si="11"/>
        <v>931</v>
      </c>
    </row>
    <row r="734" spans="1:11" x14ac:dyDescent="0.25">
      <c r="A734">
        <v>733</v>
      </c>
      <c r="B734" t="s">
        <v>88</v>
      </c>
      <c r="C734">
        <v>673</v>
      </c>
      <c r="D734">
        <v>1211</v>
      </c>
      <c r="E734" t="s">
        <v>86</v>
      </c>
      <c r="F734">
        <v>774252.85</v>
      </c>
      <c r="G734">
        <v>42735</v>
      </c>
      <c r="H734">
        <v>42762</v>
      </c>
      <c r="I734" t="s">
        <v>17</v>
      </c>
      <c r="J734">
        <v>12225.045</v>
      </c>
      <c r="K734">
        <f t="shared" si="11"/>
        <v>1150.45</v>
      </c>
    </row>
    <row r="735" spans="1:11" x14ac:dyDescent="0.25">
      <c r="A735">
        <v>734</v>
      </c>
      <c r="B735" t="s">
        <v>90</v>
      </c>
      <c r="C735">
        <v>518</v>
      </c>
      <c r="D735">
        <v>68</v>
      </c>
      <c r="E735" t="s">
        <v>31</v>
      </c>
      <c r="F735">
        <v>33462.800000000003</v>
      </c>
      <c r="G735">
        <v>43197</v>
      </c>
      <c r="H735">
        <v>43222</v>
      </c>
      <c r="I735" t="s">
        <v>17</v>
      </c>
      <c r="J735">
        <v>528.36</v>
      </c>
      <c r="K735">
        <f t="shared" si="11"/>
        <v>64.600000000000009</v>
      </c>
    </row>
    <row r="736" spans="1:11" x14ac:dyDescent="0.25">
      <c r="A736">
        <v>735</v>
      </c>
      <c r="B736" t="s">
        <v>90</v>
      </c>
      <c r="C736">
        <v>401</v>
      </c>
      <c r="D736">
        <v>772</v>
      </c>
      <c r="E736" t="s">
        <v>13</v>
      </c>
      <c r="F736">
        <v>294093.40000000002</v>
      </c>
      <c r="G736">
        <v>42693</v>
      </c>
      <c r="H736">
        <v>42715</v>
      </c>
      <c r="I736" t="s">
        <v>18</v>
      </c>
      <c r="J736">
        <v>4643.58</v>
      </c>
      <c r="K736">
        <f t="shared" si="11"/>
        <v>733.40000000000009</v>
      </c>
    </row>
    <row r="737" spans="1:11" x14ac:dyDescent="0.25">
      <c r="A737">
        <v>736</v>
      </c>
      <c r="B737" t="s">
        <v>90</v>
      </c>
      <c r="C737">
        <v>411</v>
      </c>
      <c r="D737">
        <v>201</v>
      </c>
      <c r="E737" t="s">
        <v>21</v>
      </c>
      <c r="F737">
        <v>78480.45</v>
      </c>
      <c r="G737">
        <v>42542</v>
      </c>
      <c r="H737">
        <v>42554</v>
      </c>
      <c r="I737" t="s">
        <v>18</v>
      </c>
      <c r="J737">
        <v>1239.165</v>
      </c>
      <c r="K737">
        <f t="shared" si="11"/>
        <v>190.95</v>
      </c>
    </row>
    <row r="738" spans="1:11" x14ac:dyDescent="0.25">
      <c r="A738">
        <v>737</v>
      </c>
      <c r="B738" t="s">
        <v>89</v>
      </c>
      <c r="C738">
        <v>843</v>
      </c>
      <c r="D738">
        <v>16</v>
      </c>
      <c r="E738" t="s">
        <v>24</v>
      </c>
      <c r="F738">
        <v>12813.6</v>
      </c>
      <c r="G738">
        <v>43265</v>
      </c>
      <c r="H738">
        <v>43278</v>
      </c>
      <c r="I738" t="s">
        <v>25</v>
      </c>
      <c r="J738">
        <v>202.32</v>
      </c>
      <c r="K738">
        <f t="shared" si="11"/>
        <v>15.200000000000001</v>
      </c>
    </row>
    <row r="739" spans="1:11" x14ac:dyDescent="0.25">
      <c r="A739">
        <v>738</v>
      </c>
      <c r="B739" t="s">
        <v>88</v>
      </c>
      <c r="C739">
        <v>858</v>
      </c>
      <c r="D739">
        <v>868</v>
      </c>
      <c r="E739" t="s">
        <v>9</v>
      </c>
      <c r="F739">
        <v>707506.8</v>
      </c>
      <c r="G739">
        <v>43100</v>
      </c>
      <c r="H739">
        <v>43115</v>
      </c>
      <c r="I739" t="s">
        <v>11</v>
      </c>
      <c r="J739">
        <v>11171.16</v>
      </c>
      <c r="K739">
        <f t="shared" si="11"/>
        <v>824.6</v>
      </c>
    </row>
    <row r="740" spans="1:11" x14ac:dyDescent="0.25">
      <c r="A740">
        <v>739</v>
      </c>
      <c r="B740" t="s">
        <v>88</v>
      </c>
      <c r="C740">
        <v>867</v>
      </c>
      <c r="D740">
        <v>108</v>
      </c>
      <c r="E740" t="s">
        <v>27</v>
      </c>
      <c r="F740">
        <v>88954.2</v>
      </c>
      <c r="G740">
        <v>43272</v>
      </c>
      <c r="H740">
        <v>43298</v>
      </c>
      <c r="I740" t="s">
        <v>20</v>
      </c>
      <c r="J740">
        <v>1404.54</v>
      </c>
      <c r="K740">
        <f t="shared" si="11"/>
        <v>102.6</v>
      </c>
    </row>
    <row r="741" spans="1:11" x14ac:dyDescent="0.25">
      <c r="A741">
        <v>740</v>
      </c>
      <c r="B741" t="s">
        <v>88</v>
      </c>
      <c r="C741">
        <v>98</v>
      </c>
      <c r="D741">
        <v>1514</v>
      </c>
      <c r="E741" t="s">
        <v>9</v>
      </c>
      <c r="F741">
        <v>140953.4</v>
      </c>
      <c r="G741">
        <v>42984</v>
      </c>
      <c r="H741">
        <v>43000</v>
      </c>
      <c r="I741" t="s">
        <v>18</v>
      </c>
      <c r="J741">
        <v>2225.58</v>
      </c>
      <c r="K741">
        <f t="shared" si="11"/>
        <v>1438.3</v>
      </c>
    </row>
    <row r="742" spans="1:11" x14ac:dyDescent="0.25">
      <c r="A742">
        <v>741</v>
      </c>
      <c r="B742" t="s">
        <v>90</v>
      </c>
      <c r="C742">
        <v>296</v>
      </c>
      <c r="D742">
        <v>1388</v>
      </c>
      <c r="E742" t="s">
        <v>21</v>
      </c>
      <c r="F742">
        <v>390305.6</v>
      </c>
      <c r="G742">
        <v>42966</v>
      </c>
      <c r="H742">
        <v>42997</v>
      </c>
      <c r="I742" t="s">
        <v>17</v>
      </c>
      <c r="J742">
        <v>6162.7199999999993</v>
      </c>
      <c r="K742">
        <f t="shared" si="11"/>
        <v>1318.6</v>
      </c>
    </row>
    <row r="743" spans="1:11" x14ac:dyDescent="0.25">
      <c r="A743">
        <v>742</v>
      </c>
      <c r="B743" t="s">
        <v>89</v>
      </c>
      <c r="C743">
        <v>192</v>
      </c>
      <c r="D743">
        <v>16</v>
      </c>
      <c r="E743" t="s">
        <v>24</v>
      </c>
      <c r="F743">
        <v>2918.4</v>
      </c>
      <c r="G743">
        <v>43077</v>
      </c>
      <c r="H743">
        <v>43092</v>
      </c>
      <c r="I743" t="s">
        <v>17</v>
      </c>
      <c r="J743">
        <v>46.08</v>
      </c>
      <c r="K743">
        <f t="shared" si="11"/>
        <v>15.200000000000001</v>
      </c>
    </row>
    <row r="744" spans="1:11" x14ac:dyDescent="0.25">
      <c r="A744">
        <v>743</v>
      </c>
      <c r="B744" t="s">
        <v>90</v>
      </c>
      <c r="C744">
        <v>106</v>
      </c>
      <c r="D744">
        <v>884</v>
      </c>
      <c r="E744" t="s">
        <v>22</v>
      </c>
      <c r="F744">
        <v>89018.8</v>
      </c>
      <c r="G744">
        <v>42837</v>
      </c>
      <c r="H744">
        <v>42858</v>
      </c>
      <c r="I744" t="s">
        <v>28</v>
      </c>
      <c r="J744">
        <v>1405.56</v>
      </c>
      <c r="K744">
        <f t="shared" si="11"/>
        <v>839.80000000000007</v>
      </c>
    </row>
    <row r="745" spans="1:11" x14ac:dyDescent="0.25">
      <c r="A745">
        <v>744</v>
      </c>
      <c r="B745" t="s">
        <v>90</v>
      </c>
      <c r="C745">
        <v>165</v>
      </c>
      <c r="D745">
        <v>185</v>
      </c>
      <c r="E745" t="s">
        <v>21</v>
      </c>
      <c r="F745">
        <v>28998.75</v>
      </c>
      <c r="G745">
        <v>42427</v>
      </c>
      <c r="H745">
        <v>42454</v>
      </c>
      <c r="I745" t="s">
        <v>11</v>
      </c>
      <c r="J745">
        <v>457.875</v>
      </c>
      <c r="K745">
        <f t="shared" si="11"/>
        <v>175.75</v>
      </c>
    </row>
    <row r="746" spans="1:11" x14ac:dyDescent="0.25">
      <c r="A746">
        <v>745</v>
      </c>
      <c r="B746" t="s">
        <v>88</v>
      </c>
      <c r="C746">
        <v>521</v>
      </c>
      <c r="D746">
        <v>47</v>
      </c>
      <c r="E746" t="s">
        <v>21</v>
      </c>
      <c r="F746">
        <v>23262.65</v>
      </c>
      <c r="G746">
        <v>42688</v>
      </c>
      <c r="H746">
        <v>42698</v>
      </c>
      <c r="I746" t="s">
        <v>14</v>
      </c>
      <c r="J746">
        <v>367.30500000000001</v>
      </c>
      <c r="K746">
        <f t="shared" si="11"/>
        <v>44.650000000000006</v>
      </c>
    </row>
    <row r="747" spans="1:11" x14ac:dyDescent="0.25">
      <c r="A747">
        <v>746</v>
      </c>
      <c r="B747" t="s">
        <v>90</v>
      </c>
      <c r="C747">
        <v>794</v>
      </c>
      <c r="D747">
        <v>637</v>
      </c>
      <c r="E747" t="s">
        <v>13</v>
      </c>
      <c r="F747">
        <v>480489.1</v>
      </c>
      <c r="G747">
        <v>42565</v>
      </c>
      <c r="H747">
        <v>42588</v>
      </c>
      <c r="I747" t="s">
        <v>20</v>
      </c>
      <c r="J747">
        <v>7586.67</v>
      </c>
      <c r="K747">
        <f t="shared" si="11"/>
        <v>605.15</v>
      </c>
    </row>
    <row r="748" spans="1:11" x14ac:dyDescent="0.25">
      <c r="A748">
        <v>747</v>
      </c>
      <c r="B748" t="s">
        <v>88</v>
      </c>
      <c r="C748">
        <v>813</v>
      </c>
      <c r="D748">
        <v>298</v>
      </c>
      <c r="E748" t="s">
        <v>29</v>
      </c>
      <c r="F748">
        <v>230160.3</v>
      </c>
      <c r="G748">
        <v>42534</v>
      </c>
      <c r="H748">
        <v>42561</v>
      </c>
      <c r="I748" t="s">
        <v>32</v>
      </c>
      <c r="J748">
        <v>3634.1099999999997</v>
      </c>
      <c r="K748">
        <f t="shared" si="11"/>
        <v>283.09999999999997</v>
      </c>
    </row>
    <row r="749" spans="1:11" x14ac:dyDescent="0.25">
      <c r="A749">
        <v>748</v>
      </c>
      <c r="B749" t="s">
        <v>90</v>
      </c>
      <c r="C749">
        <v>514</v>
      </c>
      <c r="D749">
        <v>847</v>
      </c>
      <c r="E749" t="s">
        <v>19</v>
      </c>
      <c r="F749">
        <v>413590.1</v>
      </c>
      <c r="G749">
        <v>43082</v>
      </c>
      <c r="H749">
        <v>43114</v>
      </c>
      <c r="I749" t="s">
        <v>25</v>
      </c>
      <c r="J749">
        <v>6530.37</v>
      </c>
      <c r="K749">
        <f t="shared" si="11"/>
        <v>804.65</v>
      </c>
    </row>
    <row r="750" spans="1:11" x14ac:dyDescent="0.25">
      <c r="A750">
        <v>749</v>
      </c>
      <c r="B750" t="s">
        <v>88</v>
      </c>
      <c r="C750">
        <v>898</v>
      </c>
      <c r="D750">
        <v>152</v>
      </c>
      <c r="E750" t="s">
        <v>86</v>
      </c>
      <c r="F750">
        <v>129671.2</v>
      </c>
      <c r="G750">
        <v>42428</v>
      </c>
      <c r="H750">
        <v>42457</v>
      </c>
      <c r="I750" t="s">
        <v>17</v>
      </c>
      <c r="J750">
        <v>2047.4399999999998</v>
      </c>
      <c r="K750">
        <f t="shared" si="11"/>
        <v>144.4</v>
      </c>
    </row>
    <row r="751" spans="1:11" x14ac:dyDescent="0.25">
      <c r="A751">
        <v>750</v>
      </c>
      <c r="B751" t="s">
        <v>90</v>
      </c>
      <c r="C751">
        <v>642</v>
      </c>
      <c r="D751">
        <v>961</v>
      </c>
      <c r="E751" t="s">
        <v>22</v>
      </c>
      <c r="F751">
        <v>586113.9</v>
      </c>
      <c r="G751">
        <v>43101</v>
      </c>
      <c r="H751">
        <v>43131</v>
      </c>
      <c r="I751" t="s">
        <v>17</v>
      </c>
      <c r="J751">
        <v>9254.43</v>
      </c>
      <c r="K751">
        <f t="shared" si="11"/>
        <v>912.95</v>
      </c>
    </row>
    <row r="752" spans="1:11" x14ac:dyDescent="0.25">
      <c r="A752">
        <v>751</v>
      </c>
      <c r="B752" t="s">
        <v>90</v>
      </c>
      <c r="C752">
        <v>493</v>
      </c>
      <c r="D752">
        <v>798</v>
      </c>
      <c r="E752" t="s">
        <v>19</v>
      </c>
      <c r="F752">
        <v>373743.3</v>
      </c>
      <c r="G752">
        <v>43235</v>
      </c>
      <c r="H752">
        <v>43254</v>
      </c>
      <c r="I752" t="s">
        <v>11</v>
      </c>
      <c r="J752">
        <v>5901.21</v>
      </c>
      <c r="K752">
        <f t="shared" si="11"/>
        <v>758.1</v>
      </c>
    </row>
    <row r="753" spans="1:11" x14ac:dyDescent="0.25">
      <c r="A753">
        <v>752</v>
      </c>
      <c r="B753" t="s">
        <v>89</v>
      </c>
      <c r="C753">
        <v>528</v>
      </c>
      <c r="D753">
        <v>52</v>
      </c>
      <c r="E753" t="s">
        <v>16</v>
      </c>
      <c r="F753">
        <v>26083.200000000001</v>
      </c>
      <c r="G753">
        <v>42828</v>
      </c>
      <c r="H753">
        <v>42852</v>
      </c>
      <c r="I753" t="s">
        <v>11</v>
      </c>
      <c r="J753">
        <v>411.84</v>
      </c>
      <c r="K753">
        <f t="shared" si="11"/>
        <v>49.4</v>
      </c>
    </row>
    <row r="754" spans="1:11" x14ac:dyDescent="0.25">
      <c r="A754">
        <v>753</v>
      </c>
      <c r="B754" t="s">
        <v>90</v>
      </c>
      <c r="C754">
        <v>75</v>
      </c>
      <c r="D754">
        <v>1023</v>
      </c>
      <c r="E754" t="s">
        <v>22</v>
      </c>
      <c r="F754">
        <v>72888.75</v>
      </c>
      <c r="G754">
        <v>43114</v>
      </c>
      <c r="H754">
        <v>43142</v>
      </c>
      <c r="I754" t="s">
        <v>17</v>
      </c>
      <c r="J754">
        <v>1150.875</v>
      </c>
      <c r="K754">
        <f t="shared" si="11"/>
        <v>971.85</v>
      </c>
    </row>
    <row r="755" spans="1:11" x14ac:dyDescent="0.25">
      <c r="A755">
        <v>754</v>
      </c>
      <c r="B755" t="s">
        <v>90</v>
      </c>
      <c r="C755">
        <v>455</v>
      </c>
      <c r="D755">
        <v>797</v>
      </c>
      <c r="E755" t="s">
        <v>19</v>
      </c>
      <c r="F755">
        <v>344503.25</v>
      </c>
      <c r="G755">
        <v>42495</v>
      </c>
      <c r="H755">
        <v>42506</v>
      </c>
      <c r="I755" t="s">
        <v>11</v>
      </c>
      <c r="J755">
        <v>5439.5249999999996</v>
      </c>
      <c r="K755">
        <f t="shared" si="11"/>
        <v>757.15</v>
      </c>
    </row>
    <row r="756" spans="1:11" x14ac:dyDescent="0.25">
      <c r="A756">
        <v>755</v>
      </c>
      <c r="B756" t="s">
        <v>89</v>
      </c>
      <c r="C756">
        <v>437</v>
      </c>
      <c r="D756">
        <v>16</v>
      </c>
      <c r="E756" t="s">
        <v>24</v>
      </c>
      <c r="F756">
        <v>6642.4</v>
      </c>
      <c r="G756">
        <v>42899</v>
      </c>
      <c r="H756">
        <v>42918</v>
      </c>
      <c r="I756" t="s">
        <v>17</v>
      </c>
      <c r="J756">
        <v>104.88</v>
      </c>
      <c r="K756">
        <f t="shared" si="11"/>
        <v>15.2</v>
      </c>
    </row>
    <row r="757" spans="1:11" x14ac:dyDescent="0.25">
      <c r="A757">
        <v>756</v>
      </c>
      <c r="B757" t="s">
        <v>90</v>
      </c>
      <c r="C757">
        <v>123</v>
      </c>
      <c r="D757">
        <v>1118</v>
      </c>
      <c r="E757" t="s">
        <v>30</v>
      </c>
      <c r="F757">
        <v>130638.3</v>
      </c>
      <c r="G757">
        <v>43024</v>
      </c>
      <c r="H757">
        <v>43049</v>
      </c>
      <c r="I757" t="s">
        <v>17</v>
      </c>
      <c r="J757">
        <v>2062.71</v>
      </c>
      <c r="K757">
        <f t="shared" si="11"/>
        <v>1062.1000000000001</v>
      </c>
    </row>
    <row r="758" spans="1:11" x14ac:dyDescent="0.25">
      <c r="A758">
        <v>757</v>
      </c>
      <c r="B758" t="s">
        <v>88</v>
      </c>
      <c r="C758">
        <v>114</v>
      </c>
      <c r="D758">
        <v>1496</v>
      </c>
      <c r="E758" t="s">
        <v>9</v>
      </c>
      <c r="F758">
        <v>162016.79999999999</v>
      </c>
      <c r="G758">
        <v>42629</v>
      </c>
      <c r="H758">
        <v>42641</v>
      </c>
      <c r="I758" t="s">
        <v>32</v>
      </c>
      <c r="J758">
        <v>2558.16</v>
      </c>
      <c r="K758">
        <f t="shared" si="11"/>
        <v>1421.1999999999998</v>
      </c>
    </row>
    <row r="759" spans="1:11" x14ac:dyDescent="0.25">
      <c r="A759">
        <v>758</v>
      </c>
      <c r="B759" t="s">
        <v>88</v>
      </c>
      <c r="C759">
        <v>732</v>
      </c>
      <c r="D759">
        <v>316</v>
      </c>
      <c r="E759" t="s">
        <v>29</v>
      </c>
      <c r="F759">
        <v>219746.4</v>
      </c>
      <c r="G759">
        <v>42946</v>
      </c>
      <c r="H759">
        <v>42974</v>
      </c>
      <c r="I759" t="s">
        <v>32</v>
      </c>
      <c r="J759">
        <v>3469.68</v>
      </c>
      <c r="K759">
        <f t="shared" si="11"/>
        <v>300.2</v>
      </c>
    </row>
    <row r="760" spans="1:11" x14ac:dyDescent="0.25">
      <c r="A760">
        <v>759</v>
      </c>
      <c r="B760" t="s">
        <v>90</v>
      </c>
      <c r="C760">
        <v>677</v>
      </c>
      <c r="D760">
        <v>197</v>
      </c>
      <c r="E760" t="s">
        <v>21</v>
      </c>
      <c r="F760">
        <v>126700.55</v>
      </c>
      <c r="G760">
        <v>42705</v>
      </c>
      <c r="H760">
        <v>42731</v>
      </c>
      <c r="I760" t="s">
        <v>25</v>
      </c>
      <c r="J760">
        <v>2000.5349999999999</v>
      </c>
      <c r="K760">
        <f t="shared" si="11"/>
        <v>187.15</v>
      </c>
    </row>
    <row r="761" spans="1:11" x14ac:dyDescent="0.25">
      <c r="A761">
        <v>760</v>
      </c>
      <c r="B761" t="s">
        <v>90</v>
      </c>
      <c r="C761">
        <v>576</v>
      </c>
      <c r="D761">
        <v>115</v>
      </c>
      <c r="E761" t="s">
        <v>9</v>
      </c>
      <c r="F761">
        <v>62928</v>
      </c>
      <c r="G761">
        <v>42728</v>
      </c>
      <c r="H761">
        <v>42752</v>
      </c>
      <c r="I761" t="s">
        <v>11</v>
      </c>
      <c r="J761">
        <v>993.59999999999991</v>
      </c>
      <c r="K761">
        <f t="shared" si="11"/>
        <v>109.25</v>
      </c>
    </row>
    <row r="762" spans="1:11" x14ac:dyDescent="0.25">
      <c r="A762">
        <v>761</v>
      </c>
      <c r="B762" t="s">
        <v>90</v>
      </c>
      <c r="C762">
        <v>283</v>
      </c>
      <c r="D762">
        <v>927</v>
      </c>
      <c r="E762" t="s">
        <v>22</v>
      </c>
      <c r="F762">
        <v>249223.95</v>
      </c>
      <c r="G762">
        <v>42519</v>
      </c>
      <c r="H762">
        <v>42538</v>
      </c>
      <c r="I762" t="s">
        <v>20</v>
      </c>
      <c r="J762">
        <v>3935.1149999999998</v>
      </c>
      <c r="K762">
        <f t="shared" si="11"/>
        <v>880.65000000000009</v>
      </c>
    </row>
    <row r="763" spans="1:11" x14ac:dyDescent="0.25">
      <c r="A763">
        <v>762</v>
      </c>
      <c r="B763" t="s">
        <v>90</v>
      </c>
      <c r="C763">
        <v>577</v>
      </c>
      <c r="D763">
        <v>979</v>
      </c>
      <c r="E763" t="s">
        <v>19</v>
      </c>
      <c r="F763">
        <v>536638.85</v>
      </c>
      <c r="G763">
        <v>42866</v>
      </c>
      <c r="H763">
        <v>42892</v>
      </c>
      <c r="I763" t="s">
        <v>25</v>
      </c>
      <c r="J763">
        <v>8473.244999999999</v>
      </c>
      <c r="K763">
        <f t="shared" si="11"/>
        <v>930.05</v>
      </c>
    </row>
    <row r="764" spans="1:11" x14ac:dyDescent="0.25">
      <c r="A764">
        <v>763</v>
      </c>
      <c r="B764" t="s">
        <v>90</v>
      </c>
      <c r="C764">
        <v>151</v>
      </c>
      <c r="D764">
        <v>220</v>
      </c>
      <c r="E764" t="s">
        <v>21</v>
      </c>
      <c r="F764">
        <v>31559</v>
      </c>
      <c r="G764">
        <v>42410</v>
      </c>
      <c r="H764">
        <v>42440</v>
      </c>
      <c r="I764" t="s">
        <v>11</v>
      </c>
      <c r="J764">
        <v>498.29999999999995</v>
      </c>
      <c r="K764">
        <f t="shared" si="11"/>
        <v>209</v>
      </c>
    </row>
    <row r="765" spans="1:11" x14ac:dyDescent="0.25">
      <c r="A765">
        <v>764</v>
      </c>
      <c r="B765" t="s">
        <v>90</v>
      </c>
      <c r="C765">
        <v>127</v>
      </c>
      <c r="D765">
        <v>54</v>
      </c>
      <c r="E765" t="s">
        <v>9</v>
      </c>
      <c r="F765">
        <v>6515.1</v>
      </c>
      <c r="G765">
        <v>42598</v>
      </c>
      <c r="H765">
        <v>42629</v>
      </c>
      <c r="I765" t="s">
        <v>25</v>
      </c>
      <c r="J765">
        <v>102.86999999999999</v>
      </c>
      <c r="K765">
        <f t="shared" si="11"/>
        <v>51.300000000000004</v>
      </c>
    </row>
    <row r="766" spans="1:11" x14ac:dyDescent="0.25">
      <c r="A766">
        <v>765</v>
      </c>
      <c r="B766" t="s">
        <v>88</v>
      </c>
      <c r="C766">
        <v>290</v>
      </c>
      <c r="D766">
        <v>251</v>
      </c>
      <c r="E766" t="s">
        <v>16</v>
      </c>
      <c r="F766">
        <v>69150.5</v>
      </c>
      <c r="G766">
        <v>42742</v>
      </c>
      <c r="H766">
        <v>42759</v>
      </c>
      <c r="I766" t="s">
        <v>32</v>
      </c>
      <c r="J766">
        <v>1091.8499999999999</v>
      </c>
      <c r="K766">
        <f t="shared" si="11"/>
        <v>238.45</v>
      </c>
    </row>
    <row r="767" spans="1:11" x14ac:dyDescent="0.25">
      <c r="A767">
        <v>766</v>
      </c>
      <c r="B767" t="s">
        <v>88</v>
      </c>
      <c r="C767">
        <v>346</v>
      </c>
      <c r="D767">
        <v>157</v>
      </c>
      <c r="E767" t="s">
        <v>86</v>
      </c>
      <c r="F767">
        <v>51605.9</v>
      </c>
      <c r="G767">
        <v>43247</v>
      </c>
      <c r="H767">
        <v>43278</v>
      </c>
      <c r="I767" t="s">
        <v>32</v>
      </c>
      <c r="J767">
        <v>814.82999999999993</v>
      </c>
      <c r="K767">
        <f t="shared" si="11"/>
        <v>149.15</v>
      </c>
    </row>
    <row r="768" spans="1:11" x14ac:dyDescent="0.25">
      <c r="A768">
        <v>767</v>
      </c>
      <c r="B768" t="s">
        <v>90</v>
      </c>
      <c r="C768">
        <v>774</v>
      </c>
      <c r="D768">
        <v>224</v>
      </c>
      <c r="E768" t="s">
        <v>21</v>
      </c>
      <c r="F768">
        <v>164707.20000000001</v>
      </c>
      <c r="G768">
        <v>42422</v>
      </c>
      <c r="H768">
        <v>42439</v>
      </c>
      <c r="I768" t="s">
        <v>11</v>
      </c>
      <c r="J768">
        <v>2600.64</v>
      </c>
      <c r="K768">
        <f t="shared" si="11"/>
        <v>212.8</v>
      </c>
    </row>
    <row r="769" spans="1:11" x14ac:dyDescent="0.25">
      <c r="A769">
        <v>768</v>
      </c>
      <c r="B769" t="s">
        <v>88</v>
      </c>
      <c r="C769">
        <v>232</v>
      </c>
      <c r="D769">
        <v>27</v>
      </c>
      <c r="E769" t="s">
        <v>26</v>
      </c>
      <c r="F769">
        <v>5950.8</v>
      </c>
      <c r="G769">
        <v>43225</v>
      </c>
      <c r="H769">
        <v>43259</v>
      </c>
      <c r="I769" t="s">
        <v>14</v>
      </c>
      <c r="J769">
        <v>93.96</v>
      </c>
      <c r="K769">
        <f t="shared" si="11"/>
        <v>25.650000000000002</v>
      </c>
    </row>
    <row r="770" spans="1:11" x14ac:dyDescent="0.25">
      <c r="A770">
        <v>769</v>
      </c>
      <c r="B770" t="s">
        <v>90</v>
      </c>
      <c r="C770">
        <v>190</v>
      </c>
      <c r="D770">
        <v>180</v>
      </c>
      <c r="E770" t="s">
        <v>9</v>
      </c>
      <c r="F770">
        <v>32490</v>
      </c>
      <c r="G770">
        <v>42399</v>
      </c>
      <c r="H770">
        <v>42425</v>
      </c>
      <c r="I770" t="s">
        <v>23</v>
      </c>
      <c r="J770">
        <v>513</v>
      </c>
      <c r="K770">
        <f t="shared" si="11"/>
        <v>171</v>
      </c>
    </row>
    <row r="771" spans="1:11" x14ac:dyDescent="0.25">
      <c r="A771">
        <v>770</v>
      </c>
      <c r="B771" t="s">
        <v>88</v>
      </c>
      <c r="C771">
        <v>712</v>
      </c>
      <c r="D771">
        <v>113</v>
      </c>
      <c r="E771" t="s">
        <v>16</v>
      </c>
      <c r="F771">
        <v>76433.2</v>
      </c>
      <c r="G771">
        <v>43050</v>
      </c>
      <c r="H771">
        <v>43075</v>
      </c>
      <c r="I771" t="s">
        <v>11</v>
      </c>
      <c r="J771">
        <v>1206.8399999999999</v>
      </c>
      <c r="K771">
        <f t="shared" ref="K771:K834" si="12">F771/C771</f>
        <v>107.35</v>
      </c>
    </row>
    <row r="772" spans="1:11" x14ac:dyDescent="0.25">
      <c r="A772">
        <v>771</v>
      </c>
      <c r="B772" t="s">
        <v>90</v>
      </c>
      <c r="C772">
        <v>595</v>
      </c>
      <c r="D772">
        <v>207</v>
      </c>
      <c r="E772" t="s">
        <v>21</v>
      </c>
      <c r="F772">
        <v>117006.75</v>
      </c>
      <c r="G772">
        <v>43123</v>
      </c>
      <c r="H772">
        <v>43144</v>
      </c>
      <c r="I772" t="s">
        <v>17</v>
      </c>
      <c r="J772">
        <v>1847.4749999999999</v>
      </c>
      <c r="K772">
        <f t="shared" si="12"/>
        <v>196.65</v>
      </c>
    </row>
    <row r="773" spans="1:11" x14ac:dyDescent="0.25">
      <c r="A773">
        <v>772</v>
      </c>
      <c r="B773" t="s">
        <v>88</v>
      </c>
      <c r="C773">
        <v>104</v>
      </c>
      <c r="D773">
        <v>1632</v>
      </c>
      <c r="E773" t="s">
        <v>9</v>
      </c>
      <c r="F773">
        <v>161241.60000000001</v>
      </c>
      <c r="G773">
        <v>43130</v>
      </c>
      <c r="H773">
        <v>43161</v>
      </c>
      <c r="I773" t="s">
        <v>25</v>
      </c>
      <c r="J773">
        <v>2545.92</v>
      </c>
      <c r="K773">
        <f t="shared" si="12"/>
        <v>1550.4</v>
      </c>
    </row>
    <row r="774" spans="1:11" x14ac:dyDescent="0.25">
      <c r="A774">
        <v>773</v>
      </c>
      <c r="B774" t="s">
        <v>90</v>
      </c>
      <c r="C774">
        <v>520</v>
      </c>
      <c r="D774">
        <v>224</v>
      </c>
      <c r="E774" t="s">
        <v>21</v>
      </c>
      <c r="F774">
        <v>110656</v>
      </c>
      <c r="G774">
        <v>42661</v>
      </c>
      <c r="H774">
        <v>42691</v>
      </c>
      <c r="I774" t="s">
        <v>17</v>
      </c>
      <c r="J774">
        <v>1747.2</v>
      </c>
      <c r="K774">
        <f t="shared" si="12"/>
        <v>212.8</v>
      </c>
    </row>
    <row r="775" spans="1:11" x14ac:dyDescent="0.25">
      <c r="A775">
        <v>774</v>
      </c>
      <c r="B775" t="s">
        <v>90</v>
      </c>
      <c r="C775">
        <v>976</v>
      </c>
      <c r="D775">
        <v>1057</v>
      </c>
      <c r="E775" t="s">
        <v>22</v>
      </c>
      <c r="F775">
        <v>980050.4</v>
      </c>
      <c r="G775">
        <v>43241</v>
      </c>
      <c r="H775">
        <v>43256</v>
      </c>
      <c r="I775" t="s">
        <v>11</v>
      </c>
      <c r="J775">
        <v>15474.48</v>
      </c>
      <c r="K775">
        <f t="shared" si="12"/>
        <v>1004.15</v>
      </c>
    </row>
    <row r="776" spans="1:11" x14ac:dyDescent="0.25">
      <c r="A776">
        <v>775</v>
      </c>
      <c r="B776" t="s">
        <v>88</v>
      </c>
      <c r="C776">
        <v>730</v>
      </c>
      <c r="D776">
        <v>1032</v>
      </c>
      <c r="E776" t="s">
        <v>9</v>
      </c>
      <c r="F776">
        <v>715692</v>
      </c>
      <c r="G776">
        <v>42503</v>
      </c>
      <c r="H776">
        <v>42535</v>
      </c>
      <c r="I776" t="s">
        <v>17</v>
      </c>
      <c r="J776">
        <v>11300.4</v>
      </c>
      <c r="K776">
        <f t="shared" si="12"/>
        <v>980.4</v>
      </c>
    </row>
    <row r="777" spans="1:11" x14ac:dyDescent="0.25">
      <c r="A777">
        <v>776</v>
      </c>
      <c r="B777" t="s">
        <v>90</v>
      </c>
      <c r="C777">
        <v>144</v>
      </c>
      <c r="D777">
        <v>566</v>
      </c>
      <c r="E777" t="s">
        <v>13</v>
      </c>
      <c r="F777">
        <v>77428.800000000003</v>
      </c>
      <c r="G777">
        <v>42734</v>
      </c>
      <c r="H777">
        <v>42747</v>
      </c>
      <c r="I777" t="s">
        <v>11</v>
      </c>
      <c r="J777">
        <v>1222.56</v>
      </c>
      <c r="K777">
        <f t="shared" si="12"/>
        <v>537.70000000000005</v>
      </c>
    </row>
    <row r="778" spans="1:11" x14ac:dyDescent="0.25">
      <c r="A778">
        <v>777</v>
      </c>
      <c r="B778" t="s">
        <v>90</v>
      </c>
      <c r="C778">
        <v>521</v>
      </c>
      <c r="D778">
        <v>114</v>
      </c>
      <c r="E778" t="s">
        <v>9</v>
      </c>
      <c r="F778">
        <v>56424.3</v>
      </c>
      <c r="G778">
        <v>42986</v>
      </c>
      <c r="H778">
        <v>43009</v>
      </c>
      <c r="I778" t="s">
        <v>18</v>
      </c>
      <c r="J778">
        <v>890.91</v>
      </c>
      <c r="K778">
        <f t="shared" si="12"/>
        <v>108.30000000000001</v>
      </c>
    </row>
    <row r="779" spans="1:11" x14ac:dyDescent="0.25">
      <c r="A779">
        <v>778</v>
      </c>
      <c r="B779" t="s">
        <v>90</v>
      </c>
      <c r="C779">
        <v>346</v>
      </c>
      <c r="D779">
        <v>219</v>
      </c>
      <c r="E779" t="s">
        <v>9</v>
      </c>
      <c r="F779">
        <v>71985.3</v>
      </c>
      <c r="G779">
        <v>43082</v>
      </c>
      <c r="H779">
        <v>43109</v>
      </c>
      <c r="I779" t="s">
        <v>17</v>
      </c>
      <c r="J779">
        <v>1136.6099999999999</v>
      </c>
      <c r="K779">
        <f t="shared" si="12"/>
        <v>208.05</v>
      </c>
    </row>
    <row r="780" spans="1:11" x14ac:dyDescent="0.25">
      <c r="A780">
        <v>779</v>
      </c>
      <c r="B780" t="s">
        <v>90</v>
      </c>
      <c r="C780">
        <v>689</v>
      </c>
      <c r="D780">
        <v>1143</v>
      </c>
      <c r="E780" t="s">
        <v>21</v>
      </c>
      <c r="F780">
        <v>748150.65</v>
      </c>
      <c r="G780">
        <v>42775</v>
      </c>
      <c r="H780">
        <v>42804</v>
      </c>
      <c r="I780" t="s">
        <v>17</v>
      </c>
      <c r="J780">
        <v>11812.904999999999</v>
      </c>
      <c r="K780">
        <f t="shared" si="12"/>
        <v>1085.8500000000001</v>
      </c>
    </row>
    <row r="781" spans="1:11" x14ac:dyDescent="0.25">
      <c r="A781">
        <v>780</v>
      </c>
      <c r="B781" t="s">
        <v>88</v>
      </c>
      <c r="C781">
        <v>315</v>
      </c>
      <c r="D781">
        <v>88</v>
      </c>
      <c r="E781" t="s">
        <v>27</v>
      </c>
      <c r="F781">
        <v>26334</v>
      </c>
      <c r="G781">
        <v>42653</v>
      </c>
      <c r="H781">
        <v>42679</v>
      </c>
      <c r="I781" t="s">
        <v>11</v>
      </c>
      <c r="J781">
        <v>415.8</v>
      </c>
      <c r="K781">
        <f t="shared" si="12"/>
        <v>83.6</v>
      </c>
    </row>
    <row r="782" spans="1:11" x14ac:dyDescent="0.25">
      <c r="A782">
        <v>781</v>
      </c>
      <c r="B782" t="s">
        <v>88</v>
      </c>
      <c r="C782">
        <v>605</v>
      </c>
      <c r="D782">
        <v>24</v>
      </c>
      <c r="E782" t="s">
        <v>26</v>
      </c>
      <c r="F782">
        <v>13794</v>
      </c>
      <c r="G782">
        <v>42691</v>
      </c>
      <c r="H782">
        <v>42705</v>
      </c>
      <c r="I782" t="s">
        <v>32</v>
      </c>
      <c r="J782">
        <v>217.79999999999998</v>
      </c>
      <c r="K782">
        <f t="shared" si="12"/>
        <v>22.8</v>
      </c>
    </row>
    <row r="783" spans="1:11" x14ac:dyDescent="0.25">
      <c r="A783">
        <v>782</v>
      </c>
      <c r="B783" t="s">
        <v>88</v>
      </c>
      <c r="C783">
        <v>644</v>
      </c>
      <c r="D783">
        <v>119</v>
      </c>
      <c r="E783" t="s">
        <v>16</v>
      </c>
      <c r="F783">
        <v>72804.2</v>
      </c>
      <c r="G783">
        <v>42992</v>
      </c>
      <c r="H783">
        <v>43003</v>
      </c>
      <c r="I783" t="s">
        <v>28</v>
      </c>
      <c r="J783">
        <v>1149.54</v>
      </c>
      <c r="K783">
        <f t="shared" si="12"/>
        <v>113.05</v>
      </c>
    </row>
    <row r="784" spans="1:11" x14ac:dyDescent="0.25">
      <c r="A784">
        <v>783</v>
      </c>
      <c r="B784" t="s">
        <v>89</v>
      </c>
      <c r="C784">
        <v>941</v>
      </c>
      <c r="D784">
        <v>16</v>
      </c>
      <c r="E784" t="s">
        <v>24</v>
      </c>
      <c r="F784">
        <v>14303.2</v>
      </c>
      <c r="G784">
        <v>43127</v>
      </c>
      <c r="H784">
        <v>43162</v>
      </c>
      <c r="I784" t="s">
        <v>11</v>
      </c>
      <c r="J784">
        <v>225.84</v>
      </c>
      <c r="K784">
        <f t="shared" si="12"/>
        <v>15.200000000000001</v>
      </c>
    </row>
    <row r="785" spans="1:11" x14ac:dyDescent="0.25">
      <c r="A785">
        <v>784</v>
      </c>
      <c r="B785" t="s">
        <v>90</v>
      </c>
      <c r="C785">
        <v>604</v>
      </c>
      <c r="D785">
        <v>1204</v>
      </c>
      <c r="E785" t="s">
        <v>21</v>
      </c>
      <c r="F785">
        <v>690855.2</v>
      </c>
      <c r="G785">
        <v>42692</v>
      </c>
      <c r="H785">
        <v>42703</v>
      </c>
      <c r="I785" t="s">
        <v>11</v>
      </c>
      <c r="J785">
        <v>10908.24</v>
      </c>
      <c r="K785">
        <f t="shared" si="12"/>
        <v>1143.8</v>
      </c>
    </row>
    <row r="786" spans="1:11" x14ac:dyDescent="0.25">
      <c r="A786">
        <v>785</v>
      </c>
      <c r="B786" t="s">
        <v>88</v>
      </c>
      <c r="C786">
        <v>620</v>
      </c>
      <c r="D786">
        <v>289</v>
      </c>
      <c r="E786" t="s">
        <v>29</v>
      </c>
      <c r="F786">
        <v>170221</v>
      </c>
      <c r="G786">
        <v>42596</v>
      </c>
      <c r="H786">
        <v>42606</v>
      </c>
      <c r="I786" t="s">
        <v>23</v>
      </c>
      <c r="J786">
        <v>2687.7</v>
      </c>
      <c r="K786">
        <f t="shared" si="12"/>
        <v>274.55</v>
      </c>
    </row>
    <row r="787" spans="1:11" x14ac:dyDescent="0.25">
      <c r="A787">
        <v>786</v>
      </c>
      <c r="B787" t="s">
        <v>90</v>
      </c>
      <c r="C787">
        <v>101</v>
      </c>
      <c r="D787">
        <v>132</v>
      </c>
      <c r="E787" t="s">
        <v>9</v>
      </c>
      <c r="F787">
        <v>12665.4</v>
      </c>
      <c r="G787">
        <v>42939</v>
      </c>
      <c r="H787">
        <v>42974</v>
      </c>
      <c r="I787" t="s">
        <v>11</v>
      </c>
      <c r="J787">
        <v>199.98</v>
      </c>
      <c r="K787">
        <f t="shared" si="12"/>
        <v>125.39999999999999</v>
      </c>
    </row>
    <row r="788" spans="1:11" x14ac:dyDescent="0.25">
      <c r="A788">
        <v>787</v>
      </c>
      <c r="B788" t="s">
        <v>88</v>
      </c>
      <c r="C788">
        <v>999</v>
      </c>
      <c r="D788">
        <v>1483</v>
      </c>
      <c r="E788" t="s">
        <v>9</v>
      </c>
      <c r="F788">
        <v>1407441.15</v>
      </c>
      <c r="G788">
        <v>43245</v>
      </c>
      <c r="H788">
        <v>43268</v>
      </c>
      <c r="I788" t="s">
        <v>11</v>
      </c>
      <c r="J788">
        <v>22222.754999999997</v>
      </c>
      <c r="K788">
        <f t="shared" si="12"/>
        <v>1408.85</v>
      </c>
    </row>
    <row r="789" spans="1:11" x14ac:dyDescent="0.25">
      <c r="A789">
        <v>788</v>
      </c>
      <c r="B789" t="s">
        <v>90</v>
      </c>
      <c r="C789">
        <v>337</v>
      </c>
      <c r="D789">
        <v>930</v>
      </c>
      <c r="E789" t="s">
        <v>22</v>
      </c>
      <c r="F789">
        <v>297739.5</v>
      </c>
      <c r="G789">
        <v>42405</v>
      </c>
      <c r="H789">
        <v>42436</v>
      </c>
      <c r="I789" t="s">
        <v>28</v>
      </c>
      <c r="J789">
        <v>4701.1499999999996</v>
      </c>
      <c r="K789">
        <f t="shared" si="12"/>
        <v>883.5</v>
      </c>
    </row>
    <row r="790" spans="1:11" x14ac:dyDescent="0.25">
      <c r="A790">
        <v>789</v>
      </c>
      <c r="B790" t="s">
        <v>88</v>
      </c>
      <c r="C790">
        <v>606</v>
      </c>
      <c r="D790">
        <v>25</v>
      </c>
      <c r="E790" t="s">
        <v>26</v>
      </c>
      <c r="F790">
        <v>14392.5</v>
      </c>
      <c r="G790">
        <v>42920</v>
      </c>
      <c r="H790">
        <v>42941</v>
      </c>
      <c r="I790" t="s">
        <v>25</v>
      </c>
      <c r="J790">
        <v>227.25</v>
      </c>
      <c r="K790">
        <f t="shared" si="12"/>
        <v>23.75</v>
      </c>
    </row>
    <row r="791" spans="1:11" x14ac:dyDescent="0.25">
      <c r="A791">
        <v>790</v>
      </c>
      <c r="B791" t="s">
        <v>89</v>
      </c>
      <c r="C791">
        <v>835</v>
      </c>
      <c r="D791">
        <v>38</v>
      </c>
      <c r="E791" t="s">
        <v>16</v>
      </c>
      <c r="F791">
        <v>30143.5</v>
      </c>
      <c r="G791">
        <v>43080</v>
      </c>
      <c r="H791">
        <v>43104</v>
      </c>
      <c r="I791" t="s">
        <v>11</v>
      </c>
      <c r="J791">
        <v>475.95</v>
      </c>
      <c r="K791">
        <f t="shared" si="12"/>
        <v>36.1</v>
      </c>
    </row>
    <row r="792" spans="1:11" x14ac:dyDescent="0.25">
      <c r="A792">
        <v>791</v>
      </c>
      <c r="B792" t="s">
        <v>90</v>
      </c>
      <c r="C792">
        <v>779</v>
      </c>
      <c r="D792">
        <v>984</v>
      </c>
      <c r="E792" t="s">
        <v>22</v>
      </c>
      <c r="F792">
        <v>728209.2</v>
      </c>
      <c r="G792">
        <v>42786</v>
      </c>
      <c r="H792">
        <v>42799</v>
      </c>
      <c r="I792" t="s">
        <v>25</v>
      </c>
      <c r="J792">
        <v>11498.039999999999</v>
      </c>
      <c r="K792">
        <f t="shared" si="12"/>
        <v>934.8</v>
      </c>
    </row>
    <row r="793" spans="1:11" x14ac:dyDescent="0.25">
      <c r="A793">
        <v>792</v>
      </c>
      <c r="B793" t="s">
        <v>90</v>
      </c>
      <c r="C793">
        <v>923</v>
      </c>
      <c r="D793">
        <v>927</v>
      </c>
      <c r="E793" t="s">
        <v>22</v>
      </c>
      <c r="F793">
        <v>812839.95</v>
      </c>
      <c r="G793">
        <v>42394</v>
      </c>
      <c r="H793">
        <v>42426</v>
      </c>
      <c r="I793" t="s">
        <v>18</v>
      </c>
      <c r="J793">
        <v>12834.314999999999</v>
      </c>
      <c r="K793">
        <f t="shared" si="12"/>
        <v>880.65</v>
      </c>
    </row>
    <row r="794" spans="1:11" x14ac:dyDescent="0.25">
      <c r="A794">
        <v>793</v>
      </c>
      <c r="B794" t="s">
        <v>90</v>
      </c>
      <c r="C794">
        <v>549</v>
      </c>
      <c r="D794">
        <v>204</v>
      </c>
      <c r="E794" t="s">
        <v>9</v>
      </c>
      <c r="F794">
        <v>106396.2</v>
      </c>
      <c r="G794">
        <v>43124</v>
      </c>
      <c r="H794">
        <v>43150</v>
      </c>
      <c r="I794" t="s">
        <v>18</v>
      </c>
      <c r="J794">
        <v>1679.9399999999998</v>
      </c>
      <c r="K794">
        <f t="shared" si="12"/>
        <v>193.79999999999998</v>
      </c>
    </row>
    <row r="795" spans="1:11" x14ac:dyDescent="0.25">
      <c r="A795">
        <v>794</v>
      </c>
      <c r="B795" t="s">
        <v>90</v>
      </c>
      <c r="C795">
        <v>675</v>
      </c>
      <c r="D795">
        <v>199</v>
      </c>
      <c r="E795" t="s">
        <v>9</v>
      </c>
      <c r="F795">
        <v>127608.75</v>
      </c>
      <c r="G795">
        <v>42512</v>
      </c>
      <c r="H795">
        <v>42532</v>
      </c>
      <c r="I795" t="s">
        <v>18</v>
      </c>
      <c r="J795">
        <v>2014.875</v>
      </c>
      <c r="K795">
        <f t="shared" si="12"/>
        <v>189.05</v>
      </c>
    </row>
    <row r="796" spans="1:11" x14ac:dyDescent="0.25">
      <c r="A796">
        <v>795</v>
      </c>
      <c r="B796" t="s">
        <v>90</v>
      </c>
      <c r="C796">
        <v>550</v>
      </c>
      <c r="D796">
        <v>1183</v>
      </c>
      <c r="E796" t="s">
        <v>21</v>
      </c>
      <c r="F796">
        <v>618117.5</v>
      </c>
      <c r="G796">
        <v>42903</v>
      </c>
      <c r="H796">
        <v>42919</v>
      </c>
      <c r="I796" t="s">
        <v>20</v>
      </c>
      <c r="J796">
        <v>9759.75</v>
      </c>
      <c r="K796">
        <f t="shared" si="12"/>
        <v>1123.8499999999999</v>
      </c>
    </row>
    <row r="797" spans="1:11" x14ac:dyDescent="0.25">
      <c r="A797">
        <v>796</v>
      </c>
      <c r="B797" t="s">
        <v>88</v>
      </c>
      <c r="C797">
        <v>169</v>
      </c>
      <c r="D797">
        <v>877</v>
      </c>
      <c r="E797" t="s">
        <v>9</v>
      </c>
      <c r="F797">
        <v>140802.35</v>
      </c>
      <c r="G797">
        <v>42633</v>
      </c>
      <c r="H797">
        <v>42647</v>
      </c>
      <c r="I797" t="s">
        <v>18</v>
      </c>
      <c r="J797">
        <v>2223.1949999999997</v>
      </c>
      <c r="K797">
        <f t="shared" si="12"/>
        <v>833.15000000000009</v>
      </c>
    </row>
    <row r="798" spans="1:11" x14ac:dyDescent="0.25">
      <c r="A798">
        <v>797</v>
      </c>
      <c r="B798" t="s">
        <v>88</v>
      </c>
      <c r="C798">
        <v>365</v>
      </c>
      <c r="D798">
        <v>1351</v>
      </c>
      <c r="E798" t="s">
        <v>86</v>
      </c>
      <c r="F798">
        <v>468459.25</v>
      </c>
      <c r="G798">
        <v>42511</v>
      </c>
      <c r="H798">
        <v>42527</v>
      </c>
      <c r="I798" t="s">
        <v>20</v>
      </c>
      <c r="J798">
        <v>7396.7249999999995</v>
      </c>
      <c r="K798">
        <f t="shared" si="12"/>
        <v>1283.45</v>
      </c>
    </row>
    <row r="799" spans="1:11" x14ac:dyDescent="0.25">
      <c r="A799">
        <v>798</v>
      </c>
      <c r="B799" t="s">
        <v>90</v>
      </c>
      <c r="C799">
        <v>448</v>
      </c>
      <c r="D799">
        <v>1081</v>
      </c>
      <c r="E799" t="s">
        <v>30</v>
      </c>
      <c r="F799">
        <v>460073.6</v>
      </c>
      <c r="G799">
        <v>43247</v>
      </c>
      <c r="H799">
        <v>43266</v>
      </c>
      <c r="I799" t="s">
        <v>20</v>
      </c>
      <c r="J799">
        <v>7264.32</v>
      </c>
      <c r="K799">
        <f t="shared" si="12"/>
        <v>1026.95</v>
      </c>
    </row>
    <row r="800" spans="1:11" x14ac:dyDescent="0.25">
      <c r="A800">
        <v>799</v>
      </c>
      <c r="B800" t="s">
        <v>90</v>
      </c>
      <c r="C800">
        <v>682</v>
      </c>
      <c r="D800">
        <v>113</v>
      </c>
      <c r="E800" t="s">
        <v>9</v>
      </c>
      <c r="F800">
        <v>73212.7</v>
      </c>
      <c r="G800">
        <v>43064</v>
      </c>
      <c r="H800">
        <v>43096</v>
      </c>
      <c r="I800" t="s">
        <v>32</v>
      </c>
      <c r="J800">
        <v>1155.99</v>
      </c>
      <c r="K800">
        <f t="shared" si="12"/>
        <v>107.35</v>
      </c>
    </row>
    <row r="801" spans="1:11" x14ac:dyDescent="0.25">
      <c r="A801">
        <v>800</v>
      </c>
      <c r="B801" t="s">
        <v>88</v>
      </c>
      <c r="C801">
        <v>184</v>
      </c>
      <c r="D801">
        <v>1659</v>
      </c>
      <c r="E801" t="s">
        <v>9</v>
      </c>
      <c r="F801">
        <v>289993.2</v>
      </c>
      <c r="G801">
        <v>42731</v>
      </c>
      <c r="H801">
        <v>42745</v>
      </c>
      <c r="I801" t="s">
        <v>11</v>
      </c>
      <c r="J801">
        <v>4578.84</v>
      </c>
      <c r="K801">
        <f t="shared" si="12"/>
        <v>1576.05</v>
      </c>
    </row>
    <row r="802" spans="1:11" x14ac:dyDescent="0.25">
      <c r="A802">
        <v>801</v>
      </c>
      <c r="B802" t="s">
        <v>88</v>
      </c>
      <c r="C802">
        <v>823</v>
      </c>
      <c r="D802">
        <v>250</v>
      </c>
      <c r="E802" t="s">
        <v>16</v>
      </c>
      <c r="F802">
        <v>195462.5</v>
      </c>
      <c r="G802">
        <v>42860</v>
      </c>
      <c r="H802">
        <v>42878</v>
      </c>
      <c r="I802" t="s">
        <v>25</v>
      </c>
      <c r="J802">
        <v>3086.25</v>
      </c>
      <c r="K802">
        <f t="shared" si="12"/>
        <v>237.5</v>
      </c>
    </row>
    <row r="803" spans="1:11" x14ac:dyDescent="0.25">
      <c r="A803">
        <v>802</v>
      </c>
      <c r="B803" t="s">
        <v>90</v>
      </c>
      <c r="C803">
        <v>956</v>
      </c>
      <c r="D803">
        <v>1056</v>
      </c>
      <c r="E803" t="s">
        <v>22</v>
      </c>
      <c r="F803">
        <v>959059.2</v>
      </c>
      <c r="G803">
        <v>42559</v>
      </c>
      <c r="H803">
        <v>42582</v>
      </c>
      <c r="I803" t="s">
        <v>32</v>
      </c>
      <c r="J803">
        <v>15143.039999999999</v>
      </c>
      <c r="K803">
        <f t="shared" si="12"/>
        <v>1003.1999999999999</v>
      </c>
    </row>
    <row r="804" spans="1:11" x14ac:dyDescent="0.25">
      <c r="A804">
        <v>803</v>
      </c>
      <c r="B804" t="s">
        <v>90</v>
      </c>
      <c r="C804">
        <v>498</v>
      </c>
      <c r="D804">
        <v>1426</v>
      </c>
      <c r="E804" t="s">
        <v>21</v>
      </c>
      <c r="F804">
        <v>674640.6</v>
      </c>
      <c r="G804">
        <v>42562</v>
      </c>
      <c r="H804">
        <v>42576</v>
      </c>
      <c r="I804" t="s">
        <v>32</v>
      </c>
      <c r="J804">
        <v>10652.22</v>
      </c>
      <c r="K804">
        <f t="shared" si="12"/>
        <v>1354.7</v>
      </c>
    </row>
    <row r="805" spans="1:11" x14ac:dyDescent="0.25">
      <c r="A805">
        <v>804</v>
      </c>
      <c r="B805" t="s">
        <v>90</v>
      </c>
      <c r="C805">
        <v>204</v>
      </c>
      <c r="D805">
        <v>907</v>
      </c>
      <c r="E805" t="s">
        <v>22</v>
      </c>
      <c r="F805">
        <v>175776.6</v>
      </c>
      <c r="G805">
        <v>43132</v>
      </c>
      <c r="H805">
        <v>43161</v>
      </c>
      <c r="I805" t="s">
        <v>11</v>
      </c>
      <c r="J805">
        <v>2775.42</v>
      </c>
      <c r="K805">
        <f t="shared" si="12"/>
        <v>861.65</v>
      </c>
    </row>
    <row r="806" spans="1:11" x14ac:dyDescent="0.25">
      <c r="A806">
        <v>805</v>
      </c>
      <c r="B806" t="s">
        <v>88</v>
      </c>
      <c r="C806">
        <v>363</v>
      </c>
      <c r="D806">
        <v>22</v>
      </c>
      <c r="E806" t="s">
        <v>26</v>
      </c>
      <c r="F806">
        <v>7586.7</v>
      </c>
      <c r="G806">
        <v>43123</v>
      </c>
      <c r="H806">
        <v>43135</v>
      </c>
      <c r="I806" t="s">
        <v>25</v>
      </c>
      <c r="J806">
        <v>119.78999999999999</v>
      </c>
      <c r="K806">
        <f t="shared" si="12"/>
        <v>20.9</v>
      </c>
    </row>
    <row r="807" spans="1:11" x14ac:dyDescent="0.25">
      <c r="A807">
        <v>806</v>
      </c>
      <c r="B807" t="s">
        <v>90</v>
      </c>
      <c r="C807">
        <v>315</v>
      </c>
      <c r="D807">
        <v>639</v>
      </c>
      <c r="E807" t="s">
        <v>13</v>
      </c>
      <c r="F807">
        <v>191220.75</v>
      </c>
      <c r="G807">
        <v>43123</v>
      </c>
      <c r="H807">
        <v>43149</v>
      </c>
      <c r="I807" t="s">
        <v>17</v>
      </c>
      <c r="J807">
        <v>3019.2750000000001</v>
      </c>
      <c r="K807">
        <f t="shared" si="12"/>
        <v>607.04999999999995</v>
      </c>
    </row>
    <row r="808" spans="1:11" x14ac:dyDescent="0.25">
      <c r="A808">
        <v>807</v>
      </c>
      <c r="B808" t="s">
        <v>88</v>
      </c>
      <c r="C808">
        <v>127</v>
      </c>
      <c r="D808">
        <v>273</v>
      </c>
      <c r="E808" t="s">
        <v>29</v>
      </c>
      <c r="F808">
        <v>32937.449999999997</v>
      </c>
      <c r="G808">
        <v>43280</v>
      </c>
      <c r="H808">
        <v>43307</v>
      </c>
      <c r="I808" t="s">
        <v>17</v>
      </c>
      <c r="J808">
        <v>520.06499999999994</v>
      </c>
      <c r="K808">
        <f t="shared" si="12"/>
        <v>259.34999999999997</v>
      </c>
    </row>
    <row r="809" spans="1:11" x14ac:dyDescent="0.25">
      <c r="A809">
        <v>808</v>
      </c>
      <c r="B809" t="s">
        <v>90</v>
      </c>
      <c r="C809">
        <v>639</v>
      </c>
      <c r="D809">
        <v>749</v>
      </c>
      <c r="E809" t="s">
        <v>13</v>
      </c>
      <c r="F809">
        <v>454680.45</v>
      </c>
      <c r="G809">
        <v>43024</v>
      </c>
      <c r="H809">
        <v>43056</v>
      </c>
      <c r="I809" t="s">
        <v>11</v>
      </c>
      <c r="J809">
        <v>7179.165</v>
      </c>
      <c r="K809">
        <f t="shared" si="12"/>
        <v>711.55000000000007</v>
      </c>
    </row>
    <row r="810" spans="1:11" x14ac:dyDescent="0.25">
      <c r="A810">
        <v>809</v>
      </c>
      <c r="B810" t="s">
        <v>88</v>
      </c>
      <c r="C810">
        <v>87</v>
      </c>
      <c r="D810">
        <v>1125</v>
      </c>
      <c r="E810" t="s">
        <v>86</v>
      </c>
      <c r="F810">
        <v>92981.25</v>
      </c>
      <c r="G810">
        <v>42915</v>
      </c>
      <c r="H810">
        <v>42928</v>
      </c>
      <c r="I810" t="s">
        <v>25</v>
      </c>
      <c r="J810">
        <v>1468.125</v>
      </c>
      <c r="K810">
        <f t="shared" si="12"/>
        <v>1068.75</v>
      </c>
    </row>
    <row r="811" spans="1:11" x14ac:dyDescent="0.25">
      <c r="A811">
        <v>810</v>
      </c>
      <c r="B811" t="s">
        <v>90</v>
      </c>
      <c r="C811">
        <v>824</v>
      </c>
      <c r="D811">
        <v>604</v>
      </c>
      <c r="E811" t="s">
        <v>13</v>
      </c>
      <c r="F811">
        <v>472811.2</v>
      </c>
      <c r="G811">
        <v>42411</v>
      </c>
      <c r="H811">
        <v>42437</v>
      </c>
      <c r="I811" t="s">
        <v>17</v>
      </c>
      <c r="J811">
        <v>7465.44</v>
      </c>
      <c r="K811">
        <f t="shared" si="12"/>
        <v>573.80000000000007</v>
      </c>
    </row>
    <row r="812" spans="1:11" x14ac:dyDescent="0.25">
      <c r="A812">
        <v>811</v>
      </c>
      <c r="B812" t="s">
        <v>88</v>
      </c>
      <c r="C812">
        <v>903</v>
      </c>
      <c r="D812">
        <v>1251</v>
      </c>
      <c r="E812" t="s">
        <v>86</v>
      </c>
      <c r="F812">
        <v>1073170.3500000001</v>
      </c>
      <c r="G812">
        <v>43217</v>
      </c>
      <c r="H812">
        <v>43243</v>
      </c>
      <c r="I812" t="s">
        <v>11</v>
      </c>
      <c r="J812">
        <v>16944.794999999998</v>
      </c>
      <c r="K812">
        <f t="shared" si="12"/>
        <v>1188.45</v>
      </c>
    </row>
    <row r="813" spans="1:11" x14ac:dyDescent="0.25">
      <c r="A813">
        <v>812</v>
      </c>
      <c r="B813" t="s">
        <v>90</v>
      </c>
      <c r="C813">
        <v>165</v>
      </c>
      <c r="D813">
        <v>183</v>
      </c>
      <c r="E813" t="s">
        <v>21</v>
      </c>
      <c r="F813">
        <v>28685.25</v>
      </c>
      <c r="G813">
        <v>43137</v>
      </c>
      <c r="H813">
        <v>43156</v>
      </c>
      <c r="I813" t="s">
        <v>17</v>
      </c>
      <c r="J813">
        <v>452.92500000000001</v>
      </c>
      <c r="K813">
        <f t="shared" si="12"/>
        <v>173.85</v>
      </c>
    </row>
    <row r="814" spans="1:11" x14ac:dyDescent="0.25">
      <c r="A814">
        <v>813</v>
      </c>
      <c r="B814" t="s">
        <v>88</v>
      </c>
      <c r="C814">
        <v>334</v>
      </c>
      <c r="D814">
        <v>106</v>
      </c>
      <c r="E814" t="s">
        <v>27</v>
      </c>
      <c r="F814">
        <v>33633.800000000003</v>
      </c>
      <c r="G814">
        <v>42531</v>
      </c>
      <c r="H814">
        <v>42562</v>
      </c>
      <c r="I814" t="s">
        <v>11</v>
      </c>
      <c r="J814">
        <v>531.05999999999995</v>
      </c>
      <c r="K814">
        <f t="shared" si="12"/>
        <v>100.7</v>
      </c>
    </row>
    <row r="815" spans="1:11" x14ac:dyDescent="0.25">
      <c r="A815">
        <v>814</v>
      </c>
      <c r="B815" t="s">
        <v>90</v>
      </c>
      <c r="C815">
        <v>771</v>
      </c>
      <c r="D815">
        <v>666</v>
      </c>
      <c r="E815" t="s">
        <v>13</v>
      </c>
      <c r="F815">
        <v>487811.7</v>
      </c>
      <c r="G815">
        <v>42832</v>
      </c>
      <c r="H815">
        <v>42862</v>
      </c>
      <c r="I815" t="s">
        <v>14</v>
      </c>
      <c r="J815">
        <v>7702.29</v>
      </c>
      <c r="K815">
        <f t="shared" si="12"/>
        <v>632.70000000000005</v>
      </c>
    </row>
    <row r="816" spans="1:11" x14ac:dyDescent="0.25">
      <c r="A816">
        <v>815</v>
      </c>
      <c r="B816" t="s">
        <v>88</v>
      </c>
      <c r="C816">
        <v>197</v>
      </c>
      <c r="D816">
        <v>148</v>
      </c>
      <c r="E816" t="s">
        <v>86</v>
      </c>
      <c r="F816">
        <v>27698.2</v>
      </c>
      <c r="G816">
        <v>42991</v>
      </c>
      <c r="H816">
        <v>43016</v>
      </c>
      <c r="I816" t="s">
        <v>11</v>
      </c>
      <c r="J816">
        <v>437.34</v>
      </c>
      <c r="K816">
        <f t="shared" si="12"/>
        <v>140.6</v>
      </c>
    </row>
    <row r="817" spans="1:11" x14ac:dyDescent="0.25">
      <c r="A817">
        <v>816</v>
      </c>
      <c r="B817" t="s">
        <v>88</v>
      </c>
      <c r="C817">
        <v>838</v>
      </c>
      <c r="D817">
        <v>1318</v>
      </c>
      <c r="E817" t="s">
        <v>9</v>
      </c>
      <c r="F817">
        <v>1049259.8</v>
      </c>
      <c r="G817">
        <v>43120</v>
      </c>
      <c r="H817">
        <v>43150</v>
      </c>
      <c r="I817" t="s">
        <v>11</v>
      </c>
      <c r="J817">
        <v>16567.259999999998</v>
      </c>
      <c r="K817">
        <f t="shared" si="12"/>
        <v>1252.1000000000001</v>
      </c>
    </row>
    <row r="818" spans="1:11" x14ac:dyDescent="0.25">
      <c r="A818">
        <v>817</v>
      </c>
      <c r="B818" t="s">
        <v>88</v>
      </c>
      <c r="C818">
        <v>861</v>
      </c>
      <c r="D818">
        <v>110</v>
      </c>
      <c r="E818" t="s">
        <v>16</v>
      </c>
      <c r="F818">
        <v>89974.5</v>
      </c>
      <c r="G818">
        <v>42672</v>
      </c>
      <c r="H818">
        <v>42688</v>
      </c>
      <c r="I818" t="s">
        <v>18</v>
      </c>
      <c r="J818">
        <v>1420.6499999999999</v>
      </c>
      <c r="K818">
        <f t="shared" si="12"/>
        <v>104.5</v>
      </c>
    </row>
    <row r="819" spans="1:11" x14ac:dyDescent="0.25">
      <c r="A819">
        <v>818</v>
      </c>
      <c r="B819" t="s">
        <v>90</v>
      </c>
      <c r="C819">
        <v>883</v>
      </c>
      <c r="D819">
        <v>1273</v>
      </c>
      <c r="E819" t="s">
        <v>21</v>
      </c>
      <c r="F819">
        <v>1067856.05</v>
      </c>
      <c r="G819">
        <v>43192</v>
      </c>
      <c r="H819">
        <v>43209</v>
      </c>
      <c r="I819" t="s">
        <v>17</v>
      </c>
      <c r="J819">
        <v>16860.884999999998</v>
      </c>
      <c r="K819">
        <f t="shared" si="12"/>
        <v>1209.3500000000001</v>
      </c>
    </row>
    <row r="820" spans="1:11" x14ac:dyDescent="0.25">
      <c r="A820">
        <v>819</v>
      </c>
      <c r="B820" t="s">
        <v>89</v>
      </c>
      <c r="C820">
        <v>594</v>
      </c>
      <c r="D820">
        <v>61</v>
      </c>
      <c r="E820" t="s">
        <v>24</v>
      </c>
      <c r="F820">
        <v>34422.300000000003</v>
      </c>
      <c r="G820">
        <v>43027</v>
      </c>
      <c r="H820">
        <v>43040</v>
      </c>
      <c r="I820" t="s">
        <v>32</v>
      </c>
      <c r="J820">
        <v>543.51</v>
      </c>
      <c r="K820">
        <f t="shared" si="12"/>
        <v>57.95</v>
      </c>
    </row>
    <row r="821" spans="1:11" x14ac:dyDescent="0.25">
      <c r="A821">
        <v>820</v>
      </c>
      <c r="B821" t="s">
        <v>88</v>
      </c>
      <c r="C821">
        <v>153</v>
      </c>
      <c r="D821">
        <v>1604</v>
      </c>
      <c r="E821" t="s">
        <v>9</v>
      </c>
      <c r="F821">
        <v>233141.4</v>
      </c>
      <c r="G821">
        <v>43060</v>
      </c>
      <c r="H821">
        <v>43091</v>
      </c>
      <c r="I821" t="s">
        <v>32</v>
      </c>
      <c r="J821">
        <v>3681.18</v>
      </c>
      <c r="K821">
        <f t="shared" si="12"/>
        <v>1523.8</v>
      </c>
    </row>
    <row r="822" spans="1:11" x14ac:dyDescent="0.25">
      <c r="A822">
        <v>821</v>
      </c>
      <c r="B822" t="s">
        <v>88</v>
      </c>
      <c r="C822">
        <v>739</v>
      </c>
      <c r="D822">
        <v>27</v>
      </c>
      <c r="E822" t="s">
        <v>26</v>
      </c>
      <c r="F822">
        <v>18955.349999999999</v>
      </c>
      <c r="G822">
        <v>42564</v>
      </c>
      <c r="H822">
        <v>42597</v>
      </c>
      <c r="I822" t="s">
        <v>32</v>
      </c>
      <c r="J822">
        <v>299.29500000000002</v>
      </c>
      <c r="K822">
        <f t="shared" si="12"/>
        <v>25.65</v>
      </c>
    </row>
    <row r="823" spans="1:11" x14ac:dyDescent="0.25">
      <c r="A823">
        <v>822</v>
      </c>
      <c r="B823" t="s">
        <v>90</v>
      </c>
      <c r="C823">
        <v>119</v>
      </c>
      <c r="D823">
        <v>108</v>
      </c>
      <c r="E823" t="s">
        <v>9</v>
      </c>
      <c r="F823">
        <v>12209.4</v>
      </c>
      <c r="G823">
        <v>42645</v>
      </c>
      <c r="H823">
        <v>42673</v>
      </c>
      <c r="I823" t="s">
        <v>25</v>
      </c>
      <c r="J823">
        <v>192.78</v>
      </c>
      <c r="K823">
        <f t="shared" si="12"/>
        <v>102.6</v>
      </c>
    </row>
    <row r="824" spans="1:11" x14ac:dyDescent="0.25">
      <c r="A824">
        <v>823</v>
      </c>
      <c r="B824" t="s">
        <v>90</v>
      </c>
      <c r="C824">
        <v>875</v>
      </c>
      <c r="D824">
        <v>1121</v>
      </c>
      <c r="E824" t="s">
        <v>30</v>
      </c>
      <c r="F824">
        <v>931831.25</v>
      </c>
      <c r="G824">
        <v>43088</v>
      </c>
      <c r="H824">
        <v>43111</v>
      </c>
      <c r="I824" t="s">
        <v>14</v>
      </c>
      <c r="J824">
        <v>14713.125</v>
      </c>
      <c r="K824">
        <f t="shared" si="12"/>
        <v>1064.95</v>
      </c>
    </row>
    <row r="825" spans="1:11" x14ac:dyDescent="0.25">
      <c r="A825">
        <v>824</v>
      </c>
      <c r="B825" t="s">
        <v>90</v>
      </c>
      <c r="C825">
        <v>319</v>
      </c>
      <c r="D825">
        <v>954</v>
      </c>
      <c r="E825" t="s">
        <v>22</v>
      </c>
      <c r="F825">
        <v>289109.7</v>
      </c>
      <c r="G825">
        <v>42992</v>
      </c>
      <c r="H825">
        <v>43022</v>
      </c>
      <c r="I825" t="s">
        <v>14</v>
      </c>
      <c r="J825">
        <v>4564.8899999999994</v>
      </c>
      <c r="K825">
        <f t="shared" si="12"/>
        <v>906.30000000000007</v>
      </c>
    </row>
    <row r="826" spans="1:11" x14ac:dyDescent="0.25">
      <c r="A826">
        <v>825</v>
      </c>
      <c r="B826" t="s">
        <v>90</v>
      </c>
      <c r="C826">
        <v>775</v>
      </c>
      <c r="D826">
        <v>1283</v>
      </c>
      <c r="E826" t="s">
        <v>21</v>
      </c>
      <c r="F826">
        <v>944608.75</v>
      </c>
      <c r="G826">
        <v>42776</v>
      </c>
      <c r="H826">
        <v>42796</v>
      </c>
      <c r="I826" t="s">
        <v>20</v>
      </c>
      <c r="J826">
        <v>14914.875</v>
      </c>
      <c r="K826">
        <f t="shared" si="12"/>
        <v>1218.8499999999999</v>
      </c>
    </row>
    <row r="827" spans="1:11" x14ac:dyDescent="0.25">
      <c r="A827">
        <v>826</v>
      </c>
      <c r="B827" t="s">
        <v>90</v>
      </c>
      <c r="C827">
        <v>257</v>
      </c>
      <c r="D827">
        <v>1118</v>
      </c>
      <c r="E827" t="s">
        <v>30</v>
      </c>
      <c r="F827">
        <v>272959.7</v>
      </c>
      <c r="G827">
        <v>42748</v>
      </c>
      <c r="H827">
        <v>42761</v>
      </c>
      <c r="I827" t="s">
        <v>32</v>
      </c>
      <c r="J827">
        <v>4309.8899999999994</v>
      </c>
      <c r="K827">
        <f t="shared" si="12"/>
        <v>1062.1000000000001</v>
      </c>
    </row>
    <row r="828" spans="1:11" x14ac:dyDescent="0.25">
      <c r="A828">
        <v>827</v>
      </c>
      <c r="B828" t="s">
        <v>88</v>
      </c>
      <c r="C828">
        <v>141</v>
      </c>
      <c r="D828">
        <v>325</v>
      </c>
      <c r="E828" t="s">
        <v>29</v>
      </c>
      <c r="F828">
        <v>43533.75</v>
      </c>
      <c r="G828">
        <v>42792</v>
      </c>
      <c r="H828">
        <v>42804</v>
      </c>
      <c r="I828" t="s">
        <v>14</v>
      </c>
      <c r="J828">
        <v>687.375</v>
      </c>
      <c r="K828">
        <f t="shared" si="12"/>
        <v>308.75</v>
      </c>
    </row>
    <row r="829" spans="1:11" x14ac:dyDescent="0.25">
      <c r="A829">
        <v>828</v>
      </c>
      <c r="B829" t="s">
        <v>90</v>
      </c>
      <c r="C829">
        <v>133</v>
      </c>
      <c r="D829">
        <v>640</v>
      </c>
      <c r="E829" t="s">
        <v>13</v>
      </c>
      <c r="F829">
        <v>80864</v>
      </c>
      <c r="G829">
        <v>42410</v>
      </c>
      <c r="H829">
        <v>42443</v>
      </c>
      <c r="I829" t="s">
        <v>11</v>
      </c>
      <c r="J829">
        <v>1276.8</v>
      </c>
      <c r="K829">
        <f t="shared" si="12"/>
        <v>608</v>
      </c>
    </row>
    <row r="830" spans="1:11" x14ac:dyDescent="0.25">
      <c r="A830">
        <v>829</v>
      </c>
      <c r="B830" t="s">
        <v>88</v>
      </c>
      <c r="C830">
        <v>420</v>
      </c>
      <c r="D830">
        <v>157</v>
      </c>
      <c r="E830" t="s">
        <v>86</v>
      </c>
      <c r="F830">
        <v>62643</v>
      </c>
      <c r="G830">
        <v>43225</v>
      </c>
      <c r="H830">
        <v>43247</v>
      </c>
      <c r="I830" t="s">
        <v>17</v>
      </c>
      <c r="J830">
        <v>989.09999999999991</v>
      </c>
      <c r="K830">
        <f t="shared" si="12"/>
        <v>149.15</v>
      </c>
    </row>
    <row r="831" spans="1:11" x14ac:dyDescent="0.25">
      <c r="A831">
        <v>830</v>
      </c>
      <c r="B831" t="s">
        <v>90</v>
      </c>
      <c r="C831">
        <v>696</v>
      </c>
      <c r="D831">
        <v>932</v>
      </c>
      <c r="E831" t="s">
        <v>19</v>
      </c>
      <c r="F831">
        <v>616238.4</v>
      </c>
      <c r="G831">
        <v>42880</v>
      </c>
      <c r="H831">
        <v>42903</v>
      </c>
      <c r="I831" t="s">
        <v>17</v>
      </c>
      <c r="J831">
        <v>9730.08</v>
      </c>
      <c r="K831">
        <f t="shared" si="12"/>
        <v>885.4</v>
      </c>
    </row>
    <row r="832" spans="1:11" x14ac:dyDescent="0.25">
      <c r="A832">
        <v>831</v>
      </c>
      <c r="B832" t="s">
        <v>90</v>
      </c>
      <c r="C832">
        <v>998</v>
      </c>
      <c r="D832">
        <v>847</v>
      </c>
      <c r="E832" t="s">
        <v>19</v>
      </c>
      <c r="F832">
        <v>803040.7</v>
      </c>
      <c r="G832">
        <v>42764</v>
      </c>
      <c r="H832">
        <v>42793</v>
      </c>
      <c r="I832" t="s">
        <v>18</v>
      </c>
      <c r="J832">
        <v>12679.59</v>
      </c>
      <c r="K832">
        <f t="shared" si="12"/>
        <v>804.65</v>
      </c>
    </row>
    <row r="833" spans="1:11" x14ac:dyDescent="0.25">
      <c r="A833">
        <v>832</v>
      </c>
      <c r="B833" t="s">
        <v>90</v>
      </c>
      <c r="C833">
        <v>616</v>
      </c>
      <c r="D833">
        <v>847</v>
      </c>
      <c r="E833" t="s">
        <v>22</v>
      </c>
      <c r="F833">
        <v>495664.4</v>
      </c>
      <c r="G833">
        <v>42655</v>
      </c>
      <c r="H833">
        <v>42685</v>
      </c>
      <c r="I833" t="s">
        <v>17</v>
      </c>
      <c r="J833">
        <v>7826.28</v>
      </c>
      <c r="K833">
        <f t="shared" si="12"/>
        <v>804.65000000000009</v>
      </c>
    </row>
    <row r="834" spans="1:11" x14ac:dyDescent="0.25">
      <c r="A834">
        <v>833</v>
      </c>
      <c r="B834" t="s">
        <v>90</v>
      </c>
      <c r="C834">
        <v>875</v>
      </c>
      <c r="D834">
        <v>1051</v>
      </c>
      <c r="E834" t="s">
        <v>22</v>
      </c>
      <c r="F834">
        <v>873643.75</v>
      </c>
      <c r="G834">
        <v>43028</v>
      </c>
      <c r="H834">
        <v>43057</v>
      </c>
      <c r="I834" t="s">
        <v>25</v>
      </c>
      <c r="J834">
        <v>13794.375</v>
      </c>
      <c r="K834">
        <f t="shared" si="12"/>
        <v>998.45</v>
      </c>
    </row>
    <row r="835" spans="1:11" x14ac:dyDescent="0.25">
      <c r="A835">
        <v>834</v>
      </c>
      <c r="B835" t="s">
        <v>88</v>
      </c>
      <c r="C835">
        <v>220</v>
      </c>
      <c r="D835">
        <v>1679</v>
      </c>
      <c r="E835" t="s">
        <v>9</v>
      </c>
      <c r="F835">
        <v>350911</v>
      </c>
      <c r="G835">
        <v>42496</v>
      </c>
      <c r="H835">
        <v>42515</v>
      </c>
      <c r="I835" t="s">
        <v>32</v>
      </c>
      <c r="J835">
        <v>5540.7</v>
      </c>
      <c r="K835">
        <f t="shared" ref="K835:K898" si="13">F835/C835</f>
        <v>1595.05</v>
      </c>
    </row>
    <row r="836" spans="1:11" x14ac:dyDescent="0.25">
      <c r="A836">
        <v>835</v>
      </c>
      <c r="B836" t="s">
        <v>88</v>
      </c>
      <c r="C836">
        <v>70</v>
      </c>
      <c r="D836">
        <v>882</v>
      </c>
      <c r="E836" t="s">
        <v>9</v>
      </c>
      <c r="F836">
        <v>58653</v>
      </c>
      <c r="G836">
        <v>43113</v>
      </c>
      <c r="H836">
        <v>43130</v>
      </c>
      <c r="I836" t="s">
        <v>11</v>
      </c>
      <c r="J836">
        <v>926.09999999999991</v>
      </c>
      <c r="K836">
        <f t="shared" si="13"/>
        <v>837.9</v>
      </c>
    </row>
    <row r="837" spans="1:11" x14ac:dyDescent="0.25">
      <c r="A837">
        <v>836</v>
      </c>
      <c r="B837" t="s">
        <v>88</v>
      </c>
      <c r="C837">
        <v>590</v>
      </c>
      <c r="D837">
        <v>130</v>
      </c>
      <c r="E837" t="s">
        <v>16</v>
      </c>
      <c r="F837">
        <v>72865</v>
      </c>
      <c r="G837">
        <v>43175</v>
      </c>
      <c r="H837">
        <v>43198</v>
      </c>
      <c r="I837" t="s">
        <v>17</v>
      </c>
      <c r="J837">
        <v>1150.5</v>
      </c>
      <c r="K837">
        <f t="shared" si="13"/>
        <v>123.5</v>
      </c>
    </row>
    <row r="838" spans="1:11" x14ac:dyDescent="0.25">
      <c r="A838">
        <v>837</v>
      </c>
      <c r="B838" t="s">
        <v>90</v>
      </c>
      <c r="C838">
        <v>255</v>
      </c>
      <c r="D838">
        <v>544</v>
      </c>
      <c r="E838" t="s">
        <v>13</v>
      </c>
      <c r="F838">
        <v>131784</v>
      </c>
      <c r="G838">
        <v>42824</v>
      </c>
      <c r="H838">
        <v>42839</v>
      </c>
      <c r="I838" t="s">
        <v>32</v>
      </c>
      <c r="J838">
        <v>2080.7999999999997</v>
      </c>
      <c r="K838">
        <f t="shared" si="13"/>
        <v>516.79999999999995</v>
      </c>
    </row>
    <row r="839" spans="1:11" x14ac:dyDescent="0.25">
      <c r="A839">
        <v>838</v>
      </c>
      <c r="B839" t="s">
        <v>90</v>
      </c>
      <c r="C839">
        <v>240</v>
      </c>
      <c r="D839">
        <v>868</v>
      </c>
      <c r="E839" t="s">
        <v>22</v>
      </c>
      <c r="F839">
        <v>197904</v>
      </c>
      <c r="G839">
        <v>42895</v>
      </c>
      <c r="H839">
        <v>42925</v>
      </c>
      <c r="I839" t="s">
        <v>11</v>
      </c>
      <c r="J839">
        <v>3124.7999999999997</v>
      </c>
      <c r="K839">
        <f t="shared" si="13"/>
        <v>824.6</v>
      </c>
    </row>
    <row r="840" spans="1:11" x14ac:dyDescent="0.25">
      <c r="A840">
        <v>839</v>
      </c>
      <c r="B840" t="s">
        <v>90</v>
      </c>
      <c r="C840">
        <v>731</v>
      </c>
      <c r="D840">
        <v>867</v>
      </c>
      <c r="E840" t="s">
        <v>19</v>
      </c>
      <c r="F840">
        <v>602088.15</v>
      </c>
      <c r="G840">
        <v>43074</v>
      </c>
      <c r="H840">
        <v>43092</v>
      </c>
      <c r="I840" t="s">
        <v>25</v>
      </c>
      <c r="J840">
        <v>9506.6549999999988</v>
      </c>
      <c r="K840">
        <f t="shared" si="13"/>
        <v>823.65</v>
      </c>
    </row>
    <row r="841" spans="1:11" x14ac:dyDescent="0.25">
      <c r="A841">
        <v>840</v>
      </c>
      <c r="B841" t="s">
        <v>89</v>
      </c>
      <c r="C841">
        <v>595</v>
      </c>
      <c r="D841">
        <v>16</v>
      </c>
      <c r="E841" t="s">
        <v>24</v>
      </c>
      <c r="F841">
        <v>9044</v>
      </c>
      <c r="G841">
        <v>43087</v>
      </c>
      <c r="H841">
        <v>43114</v>
      </c>
      <c r="I841" t="s">
        <v>14</v>
      </c>
      <c r="J841">
        <v>142.79999999999998</v>
      </c>
      <c r="K841">
        <f t="shared" si="13"/>
        <v>15.2</v>
      </c>
    </row>
    <row r="842" spans="1:11" x14ac:dyDescent="0.25">
      <c r="A842">
        <v>841</v>
      </c>
      <c r="B842" t="s">
        <v>89</v>
      </c>
      <c r="C842">
        <v>215</v>
      </c>
      <c r="D842">
        <v>55</v>
      </c>
      <c r="E842" t="s">
        <v>16</v>
      </c>
      <c r="F842">
        <v>11233.75</v>
      </c>
      <c r="G842">
        <v>42383</v>
      </c>
      <c r="H842">
        <v>42418</v>
      </c>
      <c r="I842" t="s">
        <v>17</v>
      </c>
      <c r="J842">
        <v>177.375</v>
      </c>
      <c r="K842">
        <f t="shared" si="13"/>
        <v>52.25</v>
      </c>
    </row>
    <row r="843" spans="1:11" x14ac:dyDescent="0.25">
      <c r="A843">
        <v>842</v>
      </c>
      <c r="B843" t="s">
        <v>88</v>
      </c>
      <c r="C843">
        <v>625</v>
      </c>
      <c r="D843">
        <v>115</v>
      </c>
      <c r="E843" t="s">
        <v>16</v>
      </c>
      <c r="F843">
        <v>68281.25</v>
      </c>
      <c r="G843">
        <v>42483</v>
      </c>
      <c r="H843">
        <v>42503</v>
      </c>
      <c r="I843" t="s">
        <v>25</v>
      </c>
      <c r="J843">
        <v>1078.125</v>
      </c>
      <c r="K843">
        <f t="shared" si="13"/>
        <v>109.25</v>
      </c>
    </row>
    <row r="844" spans="1:11" x14ac:dyDescent="0.25">
      <c r="A844">
        <v>843</v>
      </c>
      <c r="B844" t="s">
        <v>90</v>
      </c>
      <c r="C844">
        <v>796</v>
      </c>
      <c r="D844">
        <v>656</v>
      </c>
      <c r="E844" t="s">
        <v>13</v>
      </c>
      <c r="F844">
        <v>496067.2</v>
      </c>
      <c r="G844">
        <v>42545</v>
      </c>
      <c r="H844">
        <v>42557</v>
      </c>
      <c r="I844" t="s">
        <v>28</v>
      </c>
      <c r="J844">
        <v>7832.6399999999994</v>
      </c>
      <c r="K844">
        <f t="shared" si="13"/>
        <v>623.20000000000005</v>
      </c>
    </row>
    <row r="845" spans="1:11" x14ac:dyDescent="0.25">
      <c r="A845">
        <v>844</v>
      </c>
      <c r="B845" t="s">
        <v>88</v>
      </c>
      <c r="C845">
        <v>151</v>
      </c>
      <c r="D845">
        <v>1504</v>
      </c>
      <c r="E845" t="s">
        <v>9</v>
      </c>
      <c r="F845">
        <v>215748.8</v>
      </c>
      <c r="G845">
        <v>42843</v>
      </c>
      <c r="H845">
        <v>42871</v>
      </c>
      <c r="I845" t="s">
        <v>25</v>
      </c>
      <c r="J845">
        <v>3406.56</v>
      </c>
      <c r="K845">
        <f t="shared" si="13"/>
        <v>1428.8</v>
      </c>
    </row>
    <row r="846" spans="1:11" x14ac:dyDescent="0.25">
      <c r="A846">
        <v>845</v>
      </c>
      <c r="B846" t="s">
        <v>90</v>
      </c>
      <c r="C846">
        <v>191</v>
      </c>
      <c r="D846">
        <v>864</v>
      </c>
      <c r="E846" t="s">
        <v>19</v>
      </c>
      <c r="F846">
        <v>156772.79999999999</v>
      </c>
      <c r="G846">
        <v>43219</v>
      </c>
      <c r="H846">
        <v>43242</v>
      </c>
      <c r="I846" t="s">
        <v>17</v>
      </c>
      <c r="J846">
        <v>2475.36</v>
      </c>
      <c r="K846">
        <f t="shared" si="13"/>
        <v>820.8</v>
      </c>
    </row>
    <row r="847" spans="1:11" x14ac:dyDescent="0.25">
      <c r="A847">
        <v>846</v>
      </c>
      <c r="B847" t="s">
        <v>90</v>
      </c>
      <c r="C847">
        <v>443</v>
      </c>
      <c r="D847">
        <v>77</v>
      </c>
      <c r="E847" t="s">
        <v>31</v>
      </c>
      <c r="F847">
        <v>32405.45</v>
      </c>
      <c r="G847">
        <v>43188</v>
      </c>
      <c r="H847">
        <v>43203</v>
      </c>
      <c r="I847" t="s">
        <v>23</v>
      </c>
      <c r="J847">
        <v>511.66499999999996</v>
      </c>
      <c r="K847">
        <f t="shared" si="13"/>
        <v>73.150000000000006</v>
      </c>
    </row>
    <row r="848" spans="1:11" x14ac:dyDescent="0.25">
      <c r="A848">
        <v>847</v>
      </c>
      <c r="B848" t="s">
        <v>90</v>
      </c>
      <c r="C848">
        <v>670</v>
      </c>
      <c r="D848">
        <v>679</v>
      </c>
      <c r="E848" t="s">
        <v>13</v>
      </c>
      <c r="F848">
        <v>432183.5</v>
      </c>
      <c r="G848">
        <v>43172</v>
      </c>
      <c r="H848">
        <v>43198</v>
      </c>
      <c r="I848" t="s">
        <v>17</v>
      </c>
      <c r="J848">
        <v>6823.95</v>
      </c>
      <c r="K848">
        <f t="shared" si="13"/>
        <v>645.04999999999995</v>
      </c>
    </row>
    <row r="849" spans="1:11" x14ac:dyDescent="0.25">
      <c r="A849">
        <v>848</v>
      </c>
      <c r="B849" t="s">
        <v>90</v>
      </c>
      <c r="C849">
        <v>538</v>
      </c>
      <c r="D849">
        <v>1034</v>
      </c>
      <c r="E849" t="s">
        <v>22</v>
      </c>
      <c r="F849">
        <v>528477.4</v>
      </c>
      <c r="G849">
        <v>42442</v>
      </c>
      <c r="H849">
        <v>42456</v>
      </c>
      <c r="I849" t="s">
        <v>25</v>
      </c>
      <c r="J849">
        <v>8344.3799999999992</v>
      </c>
      <c r="K849">
        <f t="shared" si="13"/>
        <v>982.30000000000007</v>
      </c>
    </row>
    <row r="850" spans="1:11" x14ac:dyDescent="0.25">
      <c r="A850">
        <v>849</v>
      </c>
      <c r="B850" t="s">
        <v>90</v>
      </c>
      <c r="C850">
        <v>483</v>
      </c>
      <c r="D850">
        <v>645</v>
      </c>
      <c r="E850" t="s">
        <v>13</v>
      </c>
      <c r="F850">
        <v>295958.25</v>
      </c>
      <c r="G850">
        <v>43016</v>
      </c>
      <c r="H850">
        <v>43048</v>
      </c>
      <c r="I850" t="s">
        <v>11</v>
      </c>
      <c r="J850">
        <v>4673.0249999999996</v>
      </c>
      <c r="K850">
        <f t="shared" si="13"/>
        <v>612.75</v>
      </c>
    </row>
    <row r="851" spans="1:11" x14ac:dyDescent="0.25">
      <c r="A851">
        <v>850</v>
      </c>
      <c r="B851" t="s">
        <v>88</v>
      </c>
      <c r="C851">
        <v>824</v>
      </c>
      <c r="D851">
        <v>325</v>
      </c>
      <c r="E851" t="s">
        <v>29</v>
      </c>
      <c r="F851">
        <v>254410</v>
      </c>
      <c r="G851">
        <v>42567</v>
      </c>
      <c r="H851">
        <v>42595</v>
      </c>
      <c r="I851" t="s">
        <v>11</v>
      </c>
      <c r="J851">
        <v>4017</v>
      </c>
      <c r="K851">
        <f t="shared" si="13"/>
        <v>308.75</v>
      </c>
    </row>
    <row r="852" spans="1:11" x14ac:dyDescent="0.25">
      <c r="A852">
        <v>851</v>
      </c>
      <c r="B852" t="s">
        <v>88</v>
      </c>
      <c r="C852">
        <v>328</v>
      </c>
      <c r="D852">
        <v>117</v>
      </c>
      <c r="E852" t="s">
        <v>16</v>
      </c>
      <c r="F852">
        <v>36457.199999999997</v>
      </c>
      <c r="G852">
        <v>42615</v>
      </c>
      <c r="H852">
        <v>42631</v>
      </c>
      <c r="I852" t="s">
        <v>17</v>
      </c>
      <c r="J852">
        <v>575.64</v>
      </c>
      <c r="K852">
        <f t="shared" si="13"/>
        <v>111.14999999999999</v>
      </c>
    </row>
    <row r="853" spans="1:11" x14ac:dyDescent="0.25">
      <c r="A853">
        <v>852</v>
      </c>
      <c r="B853" t="s">
        <v>89</v>
      </c>
      <c r="C853">
        <v>915</v>
      </c>
      <c r="D853">
        <v>54</v>
      </c>
      <c r="E853" t="s">
        <v>24</v>
      </c>
      <c r="F853">
        <v>46939.5</v>
      </c>
      <c r="G853">
        <v>42997</v>
      </c>
      <c r="H853">
        <v>43027</v>
      </c>
      <c r="I853" t="s">
        <v>14</v>
      </c>
      <c r="J853">
        <v>741.15</v>
      </c>
      <c r="K853">
        <f t="shared" si="13"/>
        <v>51.3</v>
      </c>
    </row>
    <row r="854" spans="1:11" x14ac:dyDescent="0.25">
      <c r="A854">
        <v>853</v>
      </c>
      <c r="B854" t="s">
        <v>90</v>
      </c>
      <c r="C854">
        <v>396</v>
      </c>
      <c r="D854">
        <v>123</v>
      </c>
      <c r="E854" t="s">
        <v>9</v>
      </c>
      <c r="F854">
        <v>46272.6</v>
      </c>
      <c r="G854">
        <v>42607</v>
      </c>
      <c r="H854">
        <v>42641</v>
      </c>
      <c r="I854" t="s">
        <v>17</v>
      </c>
      <c r="J854">
        <v>730.62</v>
      </c>
      <c r="K854">
        <f t="shared" si="13"/>
        <v>116.85</v>
      </c>
    </row>
    <row r="855" spans="1:11" x14ac:dyDescent="0.25">
      <c r="A855">
        <v>854</v>
      </c>
      <c r="B855" t="s">
        <v>88</v>
      </c>
      <c r="C855">
        <v>869</v>
      </c>
      <c r="D855">
        <v>140</v>
      </c>
      <c r="E855" t="s">
        <v>86</v>
      </c>
      <c r="F855">
        <v>115577</v>
      </c>
      <c r="G855">
        <v>43029</v>
      </c>
      <c r="H855">
        <v>43051</v>
      </c>
      <c r="I855" t="s">
        <v>18</v>
      </c>
      <c r="J855">
        <v>1824.8999999999999</v>
      </c>
      <c r="K855">
        <f t="shared" si="13"/>
        <v>133</v>
      </c>
    </row>
    <row r="856" spans="1:11" x14ac:dyDescent="0.25">
      <c r="A856">
        <v>855</v>
      </c>
      <c r="B856" t="s">
        <v>90</v>
      </c>
      <c r="C856">
        <v>610</v>
      </c>
      <c r="D856">
        <v>921</v>
      </c>
      <c r="E856" t="s">
        <v>19</v>
      </c>
      <c r="F856">
        <v>533719.5</v>
      </c>
      <c r="G856">
        <v>43115</v>
      </c>
      <c r="H856">
        <v>43132</v>
      </c>
      <c r="I856" t="s">
        <v>17</v>
      </c>
      <c r="J856">
        <v>8427.15</v>
      </c>
      <c r="K856">
        <f t="shared" si="13"/>
        <v>874.95</v>
      </c>
    </row>
    <row r="857" spans="1:11" x14ac:dyDescent="0.25">
      <c r="A857">
        <v>856</v>
      </c>
      <c r="B857" t="s">
        <v>90</v>
      </c>
      <c r="C857">
        <v>827</v>
      </c>
      <c r="D857">
        <v>114</v>
      </c>
      <c r="E857" t="s">
        <v>9</v>
      </c>
      <c r="F857">
        <v>89564.1</v>
      </c>
      <c r="G857">
        <v>42639</v>
      </c>
      <c r="H857">
        <v>42671</v>
      </c>
      <c r="I857" t="s">
        <v>14</v>
      </c>
      <c r="J857">
        <v>1414.1699999999998</v>
      </c>
      <c r="K857">
        <f t="shared" si="13"/>
        <v>108.30000000000001</v>
      </c>
    </row>
    <row r="858" spans="1:11" x14ac:dyDescent="0.25">
      <c r="A858">
        <v>857</v>
      </c>
      <c r="B858" t="s">
        <v>90</v>
      </c>
      <c r="C858">
        <v>922</v>
      </c>
      <c r="D858">
        <v>117</v>
      </c>
      <c r="E858" t="s">
        <v>9</v>
      </c>
      <c r="F858">
        <v>102480.3</v>
      </c>
      <c r="G858">
        <v>42630</v>
      </c>
      <c r="H858">
        <v>42662</v>
      </c>
      <c r="I858" t="s">
        <v>23</v>
      </c>
      <c r="J858">
        <v>1618.11</v>
      </c>
      <c r="K858">
        <f t="shared" si="13"/>
        <v>111.15</v>
      </c>
    </row>
    <row r="859" spans="1:11" x14ac:dyDescent="0.25">
      <c r="A859">
        <v>858</v>
      </c>
      <c r="B859" t="s">
        <v>90</v>
      </c>
      <c r="C859">
        <v>529</v>
      </c>
      <c r="D859">
        <v>187</v>
      </c>
      <c r="E859" t="s">
        <v>21</v>
      </c>
      <c r="F859">
        <v>93976.85</v>
      </c>
      <c r="G859">
        <v>43055</v>
      </c>
      <c r="H859">
        <v>43068</v>
      </c>
      <c r="I859" t="s">
        <v>11</v>
      </c>
      <c r="J859">
        <v>1483.845</v>
      </c>
      <c r="K859">
        <f t="shared" si="13"/>
        <v>177.65</v>
      </c>
    </row>
    <row r="860" spans="1:11" x14ac:dyDescent="0.25">
      <c r="A860">
        <v>859</v>
      </c>
      <c r="B860" t="s">
        <v>90</v>
      </c>
      <c r="C860">
        <v>425</v>
      </c>
      <c r="D860">
        <v>1004</v>
      </c>
      <c r="E860" t="s">
        <v>22</v>
      </c>
      <c r="F860">
        <v>405365</v>
      </c>
      <c r="G860">
        <v>42726</v>
      </c>
      <c r="H860">
        <v>42756</v>
      </c>
      <c r="I860" t="s">
        <v>32</v>
      </c>
      <c r="J860">
        <v>6400.5</v>
      </c>
      <c r="K860">
        <f t="shared" si="13"/>
        <v>953.8</v>
      </c>
    </row>
    <row r="861" spans="1:11" x14ac:dyDescent="0.25">
      <c r="A861">
        <v>860</v>
      </c>
      <c r="B861" t="s">
        <v>90</v>
      </c>
      <c r="C861">
        <v>199</v>
      </c>
      <c r="D861">
        <v>907</v>
      </c>
      <c r="E861" t="s">
        <v>19</v>
      </c>
      <c r="F861">
        <v>171468.35</v>
      </c>
      <c r="G861">
        <v>43186</v>
      </c>
      <c r="H861">
        <v>43217</v>
      </c>
      <c r="I861" t="s">
        <v>25</v>
      </c>
      <c r="J861">
        <v>2707.395</v>
      </c>
      <c r="K861">
        <f t="shared" si="13"/>
        <v>861.65</v>
      </c>
    </row>
    <row r="862" spans="1:11" x14ac:dyDescent="0.25">
      <c r="A862">
        <v>861</v>
      </c>
      <c r="B862" t="s">
        <v>88</v>
      </c>
      <c r="C862">
        <v>730</v>
      </c>
      <c r="D862">
        <v>294</v>
      </c>
      <c r="E862" t="s">
        <v>29</v>
      </c>
      <c r="F862">
        <v>203889</v>
      </c>
      <c r="G862">
        <v>42565</v>
      </c>
      <c r="H862">
        <v>42576</v>
      </c>
      <c r="I862" t="s">
        <v>11</v>
      </c>
      <c r="J862">
        <v>3219.2999999999997</v>
      </c>
      <c r="K862">
        <f t="shared" si="13"/>
        <v>279.3</v>
      </c>
    </row>
    <row r="863" spans="1:11" x14ac:dyDescent="0.25">
      <c r="A863">
        <v>862</v>
      </c>
      <c r="B863" t="s">
        <v>88</v>
      </c>
      <c r="C863">
        <v>312</v>
      </c>
      <c r="D863">
        <v>294</v>
      </c>
      <c r="E863" t="s">
        <v>29</v>
      </c>
      <c r="F863">
        <v>87141.6</v>
      </c>
      <c r="G863">
        <v>42695</v>
      </c>
      <c r="H863">
        <v>42724</v>
      </c>
      <c r="I863" t="s">
        <v>11</v>
      </c>
      <c r="J863">
        <v>1375.9199999999998</v>
      </c>
      <c r="K863">
        <f t="shared" si="13"/>
        <v>279.3</v>
      </c>
    </row>
    <row r="864" spans="1:11" x14ac:dyDescent="0.25">
      <c r="A864">
        <v>863</v>
      </c>
      <c r="B864" t="s">
        <v>90</v>
      </c>
      <c r="C864">
        <v>834</v>
      </c>
      <c r="D864">
        <v>1249</v>
      </c>
      <c r="E864" t="s">
        <v>21</v>
      </c>
      <c r="F864">
        <v>989582.7</v>
      </c>
      <c r="G864">
        <v>42527</v>
      </c>
      <c r="H864">
        <v>42543</v>
      </c>
      <c r="I864" t="s">
        <v>18</v>
      </c>
      <c r="J864">
        <v>15624.99</v>
      </c>
      <c r="K864">
        <f t="shared" si="13"/>
        <v>1186.55</v>
      </c>
    </row>
    <row r="865" spans="1:11" x14ac:dyDescent="0.25">
      <c r="A865">
        <v>864</v>
      </c>
      <c r="B865" t="s">
        <v>88</v>
      </c>
      <c r="C865">
        <v>241</v>
      </c>
      <c r="D865">
        <v>270</v>
      </c>
      <c r="E865" t="s">
        <v>29</v>
      </c>
      <c r="F865">
        <v>61816.5</v>
      </c>
      <c r="G865">
        <v>42940</v>
      </c>
      <c r="H865">
        <v>42961</v>
      </c>
      <c r="I865" t="s">
        <v>17</v>
      </c>
      <c r="J865">
        <v>976.05</v>
      </c>
      <c r="K865">
        <f t="shared" si="13"/>
        <v>256.5</v>
      </c>
    </row>
    <row r="866" spans="1:11" x14ac:dyDescent="0.25">
      <c r="A866">
        <v>865</v>
      </c>
      <c r="B866" t="s">
        <v>90</v>
      </c>
      <c r="C866">
        <v>94</v>
      </c>
      <c r="D866">
        <v>1060</v>
      </c>
      <c r="E866" t="s">
        <v>30</v>
      </c>
      <c r="F866">
        <v>94658</v>
      </c>
      <c r="G866">
        <v>42663</v>
      </c>
      <c r="H866">
        <v>42674</v>
      </c>
      <c r="I866" t="s">
        <v>25</v>
      </c>
      <c r="J866">
        <v>1494.6</v>
      </c>
      <c r="K866">
        <f t="shared" si="13"/>
        <v>1007</v>
      </c>
    </row>
    <row r="867" spans="1:11" x14ac:dyDescent="0.25">
      <c r="A867">
        <v>866</v>
      </c>
      <c r="B867" t="s">
        <v>88</v>
      </c>
      <c r="C867">
        <v>374</v>
      </c>
      <c r="D867">
        <v>157</v>
      </c>
      <c r="E867" t="s">
        <v>86</v>
      </c>
      <c r="F867">
        <v>55782.1</v>
      </c>
      <c r="G867">
        <v>42995</v>
      </c>
      <c r="H867">
        <v>43024</v>
      </c>
      <c r="I867" t="s">
        <v>17</v>
      </c>
      <c r="J867">
        <v>880.77</v>
      </c>
      <c r="K867">
        <f t="shared" si="13"/>
        <v>149.15</v>
      </c>
    </row>
    <row r="868" spans="1:11" x14ac:dyDescent="0.25">
      <c r="A868">
        <v>867</v>
      </c>
      <c r="B868" t="s">
        <v>88</v>
      </c>
      <c r="C868">
        <v>298</v>
      </c>
      <c r="D868">
        <v>133</v>
      </c>
      <c r="E868" t="s">
        <v>86</v>
      </c>
      <c r="F868">
        <v>37652.300000000003</v>
      </c>
      <c r="G868">
        <v>42534</v>
      </c>
      <c r="H868">
        <v>42547</v>
      </c>
      <c r="I868" t="s">
        <v>18</v>
      </c>
      <c r="J868">
        <v>594.51</v>
      </c>
      <c r="K868">
        <f t="shared" si="13"/>
        <v>126.35000000000001</v>
      </c>
    </row>
    <row r="869" spans="1:11" x14ac:dyDescent="0.25">
      <c r="A869">
        <v>868</v>
      </c>
      <c r="B869" t="s">
        <v>90</v>
      </c>
      <c r="C869">
        <v>289</v>
      </c>
      <c r="D869">
        <v>638</v>
      </c>
      <c r="E869" t="s">
        <v>13</v>
      </c>
      <c r="F869">
        <v>175162.9</v>
      </c>
      <c r="G869">
        <v>42614</v>
      </c>
      <c r="H869">
        <v>42643</v>
      </c>
      <c r="I869" t="s">
        <v>18</v>
      </c>
      <c r="J869">
        <v>2765.73</v>
      </c>
      <c r="K869">
        <f t="shared" si="13"/>
        <v>606.1</v>
      </c>
    </row>
    <row r="870" spans="1:11" x14ac:dyDescent="0.25">
      <c r="A870">
        <v>869</v>
      </c>
      <c r="B870" t="s">
        <v>89</v>
      </c>
      <c r="C870">
        <v>945</v>
      </c>
      <c r="D870">
        <v>14</v>
      </c>
      <c r="E870" t="s">
        <v>24</v>
      </c>
      <c r="F870">
        <v>12568.5</v>
      </c>
      <c r="G870">
        <v>42390</v>
      </c>
      <c r="H870">
        <v>42405</v>
      </c>
      <c r="I870" t="s">
        <v>25</v>
      </c>
      <c r="J870">
        <v>198.45</v>
      </c>
      <c r="K870">
        <f t="shared" si="13"/>
        <v>13.3</v>
      </c>
    </row>
    <row r="871" spans="1:11" x14ac:dyDescent="0.25">
      <c r="A871">
        <v>870</v>
      </c>
      <c r="B871" t="s">
        <v>88</v>
      </c>
      <c r="C871">
        <v>98</v>
      </c>
      <c r="D871">
        <v>870</v>
      </c>
      <c r="E871" t="s">
        <v>9</v>
      </c>
      <c r="F871">
        <v>80997</v>
      </c>
      <c r="G871">
        <v>43030</v>
      </c>
      <c r="H871">
        <v>43060</v>
      </c>
      <c r="I871" t="s">
        <v>18</v>
      </c>
      <c r="J871">
        <v>1278.8999999999999</v>
      </c>
      <c r="K871">
        <f t="shared" si="13"/>
        <v>826.5</v>
      </c>
    </row>
    <row r="872" spans="1:11" x14ac:dyDescent="0.25">
      <c r="A872">
        <v>871</v>
      </c>
      <c r="B872" t="s">
        <v>89</v>
      </c>
      <c r="C872">
        <v>536</v>
      </c>
      <c r="D872">
        <v>30</v>
      </c>
      <c r="E872" t="s">
        <v>16</v>
      </c>
      <c r="F872">
        <v>15276</v>
      </c>
      <c r="G872">
        <v>42447</v>
      </c>
      <c r="H872">
        <v>42481</v>
      </c>
      <c r="I872" t="s">
        <v>23</v>
      </c>
      <c r="J872">
        <v>241.2</v>
      </c>
      <c r="K872">
        <f t="shared" si="13"/>
        <v>28.5</v>
      </c>
    </row>
    <row r="873" spans="1:11" x14ac:dyDescent="0.25">
      <c r="A873">
        <v>872</v>
      </c>
      <c r="B873" t="s">
        <v>90</v>
      </c>
      <c r="C873">
        <v>781</v>
      </c>
      <c r="D873">
        <v>222</v>
      </c>
      <c r="E873" t="s">
        <v>9</v>
      </c>
      <c r="F873">
        <v>164712.9</v>
      </c>
      <c r="G873">
        <v>42392</v>
      </c>
      <c r="H873">
        <v>42402</v>
      </c>
      <c r="I873" t="s">
        <v>18</v>
      </c>
      <c r="J873">
        <v>2600.73</v>
      </c>
      <c r="K873">
        <f t="shared" si="13"/>
        <v>210.9</v>
      </c>
    </row>
    <row r="874" spans="1:11" x14ac:dyDescent="0.25">
      <c r="A874">
        <v>873</v>
      </c>
      <c r="B874" t="s">
        <v>88</v>
      </c>
      <c r="C874">
        <v>580</v>
      </c>
      <c r="D874">
        <v>254</v>
      </c>
      <c r="E874" t="s">
        <v>16</v>
      </c>
      <c r="F874">
        <v>139954</v>
      </c>
      <c r="G874">
        <v>42427</v>
      </c>
      <c r="H874">
        <v>42444</v>
      </c>
      <c r="I874" t="s">
        <v>25</v>
      </c>
      <c r="J874">
        <v>2209.7999999999997</v>
      </c>
      <c r="K874">
        <f t="shared" si="13"/>
        <v>241.3</v>
      </c>
    </row>
    <row r="875" spans="1:11" x14ac:dyDescent="0.25">
      <c r="A875">
        <v>874</v>
      </c>
      <c r="B875" t="s">
        <v>90</v>
      </c>
      <c r="C875">
        <v>892</v>
      </c>
      <c r="D875">
        <v>659</v>
      </c>
      <c r="E875" t="s">
        <v>13</v>
      </c>
      <c r="F875">
        <v>558436.6</v>
      </c>
      <c r="G875">
        <v>43235</v>
      </c>
      <c r="H875">
        <v>43260</v>
      </c>
      <c r="I875" t="s">
        <v>18</v>
      </c>
      <c r="J875">
        <v>8817.42</v>
      </c>
      <c r="K875">
        <f t="shared" si="13"/>
        <v>626.04999999999995</v>
      </c>
    </row>
    <row r="876" spans="1:11" x14ac:dyDescent="0.25">
      <c r="A876">
        <v>875</v>
      </c>
      <c r="B876" t="s">
        <v>88</v>
      </c>
      <c r="C876">
        <v>169</v>
      </c>
      <c r="D876">
        <v>111</v>
      </c>
      <c r="E876" t="s">
        <v>16</v>
      </c>
      <c r="F876">
        <v>17821.05</v>
      </c>
      <c r="G876">
        <v>42716</v>
      </c>
      <c r="H876">
        <v>42748</v>
      </c>
      <c r="I876" t="s">
        <v>25</v>
      </c>
      <c r="J876">
        <v>281.38499999999999</v>
      </c>
      <c r="K876">
        <f t="shared" si="13"/>
        <v>105.44999999999999</v>
      </c>
    </row>
    <row r="877" spans="1:11" x14ac:dyDescent="0.25">
      <c r="A877">
        <v>876</v>
      </c>
      <c r="B877" t="s">
        <v>90</v>
      </c>
      <c r="C877">
        <v>455</v>
      </c>
      <c r="D877">
        <v>1024</v>
      </c>
      <c r="E877" t="s">
        <v>22</v>
      </c>
      <c r="F877">
        <v>442624</v>
      </c>
      <c r="G877">
        <v>43060</v>
      </c>
      <c r="H877">
        <v>43092</v>
      </c>
      <c r="I877" t="s">
        <v>23</v>
      </c>
      <c r="J877">
        <v>6988.8</v>
      </c>
      <c r="K877">
        <f t="shared" si="13"/>
        <v>972.8</v>
      </c>
    </row>
    <row r="878" spans="1:11" x14ac:dyDescent="0.25">
      <c r="A878">
        <v>877</v>
      </c>
      <c r="B878" t="s">
        <v>90</v>
      </c>
      <c r="C878">
        <v>932</v>
      </c>
      <c r="D878">
        <v>210</v>
      </c>
      <c r="E878" t="s">
        <v>21</v>
      </c>
      <c r="F878">
        <v>185934</v>
      </c>
      <c r="G878">
        <v>43182</v>
      </c>
      <c r="H878">
        <v>43212</v>
      </c>
      <c r="I878" t="s">
        <v>23</v>
      </c>
      <c r="J878">
        <v>2935.7999999999997</v>
      </c>
      <c r="K878">
        <f t="shared" si="13"/>
        <v>199.5</v>
      </c>
    </row>
    <row r="879" spans="1:11" x14ac:dyDescent="0.25">
      <c r="A879">
        <v>878</v>
      </c>
      <c r="B879" t="s">
        <v>88</v>
      </c>
      <c r="C879">
        <v>526</v>
      </c>
      <c r="D879">
        <v>1521</v>
      </c>
      <c r="E879" t="s">
        <v>9</v>
      </c>
      <c r="F879">
        <v>760043.7</v>
      </c>
      <c r="G879">
        <v>42794</v>
      </c>
      <c r="H879">
        <v>42807</v>
      </c>
      <c r="I879" t="s">
        <v>25</v>
      </c>
      <c r="J879">
        <v>12000.689999999999</v>
      </c>
      <c r="K879">
        <f t="shared" si="13"/>
        <v>1444.9499999999998</v>
      </c>
    </row>
    <row r="880" spans="1:11" x14ac:dyDescent="0.25">
      <c r="A880">
        <v>879</v>
      </c>
      <c r="B880" t="s">
        <v>90</v>
      </c>
      <c r="C880">
        <v>377</v>
      </c>
      <c r="D880">
        <v>75</v>
      </c>
      <c r="E880" t="s">
        <v>31</v>
      </c>
      <c r="F880">
        <v>26861.25</v>
      </c>
      <c r="G880">
        <v>43165</v>
      </c>
      <c r="H880">
        <v>43188</v>
      </c>
      <c r="I880" t="s">
        <v>14</v>
      </c>
      <c r="J880">
        <v>424.125</v>
      </c>
      <c r="K880">
        <f t="shared" si="13"/>
        <v>71.25</v>
      </c>
    </row>
    <row r="881" spans="1:11" x14ac:dyDescent="0.25">
      <c r="A881">
        <v>880</v>
      </c>
      <c r="B881" t="s">
        <v>88</v>
      </c>
      <c r="C881">
        <v>869</v>
      </c>
      <c r="D881">
        <v>1073</v>
      </c>
      <c r="E881" t="s">
        <v>86</v>
      </c>
      <c r="F881">
        <v>885815.15</v>
      </c>
      <c r="G881">
        <v>43187</v>
      </c>
      <c r="H881">
        <v>43220</v>
      </c>
      <c r="I881" t="s">
        <v>17</v>
      </c>
      <c r="J881">
        <v>13986.555</v>
      </c>
      <c r="K881">
        <f t="shared" si="13"/>
        <v>1019.35</v>
      </c>
    </row>
    <row r="882" spans="1:11" x14ac:dyDescent="0.25">
      <c r="A882">
        <v>881</v>
      </c>
      <c r="B882" t="s">
        <v>90</v>
      </c>
      <c r="C882">
        <v>205</v>
      </c>
      <c r="D882">
        <v>219</v>
      </c>
      <c r="E882" t="s">
        <v>9</v>
      </c>
      <c r="F882">
        <v>42650.25</v>
      </c>
      <c r="G882">
        <v>43093</v>
      </c>
      <c r="H882">
        <v>43104</v>
      </c>
      <c r="I882" t="s">
        <v>17</v>
      </c>
      <c r="J882">
        <v>673.42499999999995</v>
      </c>
      <c r="K882">
        <f t="shared" si="13"/>
        <v>208.05</v>
      </c>
    </row>
    <row r="883" spans="1:11" x14ac:dyDescent="0.25">
      <c r="A883">
        <v>882</v>
      </c>
      <c r="B883" t="s">
        <v>88</v>
      </c>
      <c r="C883">
        <v>718</v>
      </c>
      <c r="D883">
        <v>102</v>
      </c>
      <c r="E883" t="s">
        <v>27</v>
      </c>
      <c r="F883">
        <v>69574.2</v>
      </c>
      <c r="G883">
        <v>42531</v>
      </c>
      <c r="H883">
        <v>42556</v>
      </c>
      <c r="I883" t="s">
        <v>32</v>
      </c>
      <c r="J883">
        <v>1098.54</v>
      </c>
      <c r="K883">
        <f t="shared" si="13"/>
        <v>96.899999999999991</v>
      </c>
    </row>
    <row r="884" spans="1:11" x14ac:dyDescent="0.25">
      <c r="A884">
        <v>883</v>
      </c>
      <c r="B884" t="s">
        <v>88</v>
      </c>
      <c r="C884">
        <v>737</v>
      </c>
      <c r="D884">
        <v>27</v>
      </c>
      <c r="E884" t="s">
        <v>26</v>
      </c>
      <c r="F884">
        <v>18904.05</v>
      </c>
      <c r="G884">
        <v>42580</v>
      </c>
      <c r="H884">
        <v>42612</v>
      </c>
      <c r="I884" t="s">
        <v>20</v>
      </c>
      <c r="J884">
        <v>298.48500000000001</v>
      </c>
      <c r="K884">
        <f t="shared" si="13"/>
        <v>25.65</v>
      </c>
    </row>
    <row r="885" spans="1:11" x14ac:dyDescent="0.25">
      <c r="A885">
        <v>884</v>
      </c>
      <c r="B885" t="s">
        <v>88</v>
      </c>
      <c r="C885">
        <v>233</v>
      </c>
      <c r="D885">
        <v>238</v>
      </c>
      <c r="E885" t="s">
        <v>16</v>
      </c>
      <c r="F885">
        <v>52681.3</v>
      </c>
      <c r="G885">
        <v>43082</v>
      </c>
      <c r="H885">
        <v>43099</v>
      </c>
      <c r="I885" t="s">
        <v>25</v>
      </c>
      <c r="J885">
        <v>831.81</v>
      </c>
      <c r="K885">
        <f t="shared" si="13"/>
        <v>226.10000000000002</v>
      </c>
    </row>
    <row r="886" spans="1:11" x14ac:dyDescent="0.25">
      <c r="A886">
        <v>885</v>
      </c>
      <c r="B886" t="s">
        <v>88</v>
      </c>
      <c r="C886">
        <v>526</v>
      </c>
      <c r="D886">
        <v>989</v>
      </c>
      <c r="E886" t="s">
        <v>9</v>
      </c>
      <c r="F886">
        <v>494203.3</v>
      </c>
      <c r="G886">
        <v>43113</v>
      </c>
      <c r="H886">
        <v>43128</v>
      </c>
      <c r="I886" t="s">
        <v>23</v>
      </c>
      <c r="J886">
        <v>7803.21</v>
      </c>
      <c r="K886">
        <f t="shared" si="13"/>
        <v>939.55</v>
      </c>
    </row>
    <row r="887" spans="1:11" x14ac:dyDescent="0.25">
      <c r="A887">
        <v>886</v>
      </c>
      <c r="B887" t="s">
        <v>89</v>
      </c>
      <c r="C887">
        <v>853</v>
      </c>
      <c r="D887">
        <v>35</v>
      </c>
      <c r="E887" t="s">
        <v>16</v>
      </c>
      <c r="F887">
        <v>28362.25</v>
      </c>
      <c r="G887">
        <v>43226</v>
      </c>
      <c r="H887">
        <v>43238</v>
      </c>
      <c r="I887" t="s">
        <v>20</v>
      </c>
      <c r="J887">
        <v>447.82499999999999</v>
      </c>
      <c r="K887">
        <f t="shared" si="13"/>
        <v>33.25</v>
      </c>
    </row>
    <row r="888" spans="1:11" x14ac:dyDescent="0.25">
      <c r="A888">
        <v>887</v>
      </c>
      <c r="B888" t="s">
        <v>90</v>
      </c>
      <c r="C888">
        <v>524</v>
      </c>
      <c r="D888">
        <v>867</v>
      </c>
      <c r="E888" t="s">
        <v>22</v>
      </c>
      <c r="F888">
        <v>431592.6</v>
      </c>
      <c r="G888">
        <v>43278</v>
      </c>
      <c r="H888">
        <v>43313</v>
      </c>
      <c r="I888" t="s">
        <v>18</v>
      </c>
      <c r="J888">
        <v>6814.62</v>
      </c>
      <c r="K888">
        <f t="shared" si="13"/>
        <v>823.65</v>
      </c>
    </row>
    <row r="889" spans="1:11" x14ac:dyDescent="0.25">
      <c r="A889">
        <v>888</v>
      </c>
      <c r="B889" t="s">
        <v>89</v>
      </c>
      <c r="C889">
        <v>343</v>
      </c>
      <c r="D889">
        <v>35</v>
      </c>
      <c r="E889" t="s">
        <v>16</v>
      </c>
      <c r="F889">
        <v>11404.75</v>
      </c>
      <c r="G889">
        <v>42835</v>
      </c>
      <c r="H889">
        <v>42870</v>
      </c>
      <c r="I889" t="s">
        <v>17</v>
      </c>
      <c r="J889">
        <v>180.07499999999999</v>
      </c>
      <c r="K889">
        <f t="shared" si="13"/>
        <v>33.25</v>
      </c>
    </row>
    <row r="890" spans="1:11" x14ac:dyDescent="0.25">
      <c r="A890">
        <v>889</v>
      </c>
      <c r="B890" t="s">
        <v>88</v>
      </c>
      <c r="C890">
        <v>149</v>
      </c>
      <c r="D890">
        <v>278</v>
      </c>
      <c r="E890" t="s">
        <v>29</v>
      </c>
      <c r="F890">
        <v>39350.9</v>
      </c>
      <c r="G890">
        <v>42949</v>
      </c>
      <c r="H890">
        <v>42959</v>
      </c>
      <c r="I890" t="s">
        <v>11</v>
      </c>
      <c r="J890">
        <v>621.32999999999993</v>
      </c>
      <c r="K890">
        <f t="shared" si="13"/>
        <v>264.10000000000002</v>
      </c>
    </row>
    <row r="891" spans="1:11" x14ac:dyDescent="0.25">
      <c r="A891">
        <v>890</v>
      </c>
      <c r="B891" t="s">
        <v>89</v>
      </c>
      <c r="C891">
        <v>517</v>
      </c>
      <c r="D891">
        <v>38</v>
      </c>
      <c r="E891" t="s">
        <v>16</v>
      </c>
      <c r="F891">
        <v>18663.7</v>
      </c>
      <c r="G891">
        <v>42948</v>
      </c>
      <c r="H891">
        <v>42960</v>
      </c>
      <c r="I891" t="s">
        <v>11</v>
      </c>
      <c r="J891">
        <v>294.69</v>
      </c>
      <c r="K891">
        <f t="shared" si="13"/>
        <v>36.1</v>
      </c>
    </row>
    <row r="892" spans="1:11" x14ac:dyDescent="0.25">
      <c r="A892">
        <v>891</v>
      </c>
      <c r="B892" t="s">
        <v>90</v>
      </c>
      <c r="C892">
        <v>832</v>
      </c>
      <c r="D892">
        <v>1017</v>
      </c>
      <c r="E892" t="s">
        <v>22</v>
      </c>
      <c r="F892">
        <v>803836.8</v>
      </c>
      <c r="G892">
        <v>42583</v>
      </c>
      <c r="H892">
        <v>42613</v>
      </c>
      <c r="I892" t="s">
        <v>17</v>
      </c>
      <c r="J892">
        <v>12692.16</v>
      </c>
      <c r="K892">
        <f t="shared" si="13"/>
        <v>966.15000000000009</v>
      </c>
    </row>
    <row r="893" spans="1:11" x14ac:dyDescent="0.25">
      <c r="A893">
        <v>892</v>
      </c>
      <c r="B893" t="s">
        <v>89</v>
      </c>
      <c r="C893">
        <v>84</v>
      </c>
      <c r="D893">
        <v>54</v>
      </c>
      <c r="E893" t="s">
        <v>24</v>
      </c>
      <c r="F893">
        <v>4309.2</v>
      </c>
      <c r="G893">
        <v>42755</v>
      </c>
      <c r="H893">
        <v>42766</v>
      </c>
      <c r="I893" t="s">
        <v>17</v>
      </c>
      <c r="J893">
        <v>68.039999999999992</v>
      </c>
      <c r="K893">
        <f t="shared" si="13"/>
        <v>51.3</v>
      </c>
    </row>
    <row r="894" spans="1:11" x14ac:dyDescent="0.25">
      <c r="A894">
        <v>893</v>
      </c>
      <c r="B894" t="s">
        <v>88</v>
      </c>
      <c r="C894">
        <v>453</v>
      </c>
      <c r="D894">
        <v>854</v>
      </c>
      <c r="E894" t="s">
        <v>9</v>
      </c>
      <c r="F894">
        <v>367518.9</v>
      </c>
      <c r="G894">
        <v>42810</v>
      </c>
      <c r="H894">
        <v>42845</v>
      </c>
      <c r="I894" t="s">
        <v>11</v>
      </c>
      <c r="J894">
        <v>5802.9299999999994</v>
      </c>
      <c r="K894">
        <f t="shared" si="13"/>
        <v>811.30000000000007</v>
      </c>
    </row>
    <row r="895" spans="1:11" x14ac:dyDescent="0.25">
      <c r="A895">
        <v>894</v>
      </c>
      <c r="B895" t="s">
        <v>90</v>
      </c>
      <c r="C895">
        <v>181</v>
      </c>
      <c r="D895">
        <v>965</v>
      </c>
      <c r="E895" t="s">
        <v>22</v>
      </c>
      <c r="F895">
        <v>165931.75</v>
      </c>
      <c r="G895">
        <v>43090</v>
      </c>
      <c r="H895">
        <v>43114</v>
      </c>
      <c r="I895" t="s">
        <v>11</v>
      </c>
      <c r="J895">
        <v>2619.9749999999999</v>
      </c>
      <c r="K895">
        <f t="shared" si="13"/>
        <v>916.75</v>
      </c>
    </row>
    <row r="896" spans="1:11" x14ac:dyDescent="0.25">
      <c r="A896">
        <v>895</v>
      </c>
      <c r="B896" t="s">
        <v>90</v>
      </c>
      <c r="C896">
        <v>277</v>
      </c>
      <c r="D896">
        <v>184</v>
      </c>
      <c r="E896" t="s">
        <v>9</v>
      </c>
      <c r="F896">
        <v>48419.6</v>
      </c>
      <c r="G896">
        <v>43199</v>
      </c>
      <c r="H896">
        <v>43224</v>
      </c>
      <c r="I896" t="s">
        <v>14</v>
      </c>
      <c r="J896">
        <v>764.52</v>
      </c>
      <c r="K896">
        <f t="shared" si="13"/>
        <v>174.79999999999998</v>
      </c>
    </row>
    <row r="897" spans="1:11" x14ac:dyDescent="0.25">
      <c r="A897">
        <v>896</v>
      </c>
      <c r="B897" t="s">
        <v>89</v>
      </c>
      <c r="C897">
        <v>964</v>
      </c>
      <c r="D897">
        <v>35</v>
      </c>
      <c r="E897" t="s">
        <v>16</v>
      </c>
      <c r="F897">
        <v>32053</v>
      </c>
      <c r="G897">
        <v>43190</v>
      </c>
      <c r="H897">
        <v>43210</v>
      </c>
      <c r="I897" t="s">
        <v>17</v>
      </c>
      <c r="J897">
        <v>506.09999999999997</v>
      </c>
      <c r="K897">
        <f t="shared" si="13"/>
        <v>33.25</v>
      </c>
    </row>
    <row r="898" spans="1:11" x14ac:dyDescent="0.25">
      <c r="A898">
        <v>897</v>
      </c>
      <c r="B898" t="s">
        <v>90</v>
      </c>
      <c r="C898">
        <v>619</v>
      </c>
      <c r="D898">
        <v>1184</v>
      </c>
      <c r="E898" t="s">
        <v>21</v>
      </c>
      <c r="F898">
        <v>696251.2</v>
      </c>
      <c r="G898">
        <v>42618</v>
      </c>
      <c r="H898">
        <v>42642</v>
      </c>
      <c r="I898" t="s">
        <v>14</v>
      </c>
      <c r="J898">
        <v>10993.439999999999</v>
      </c>
      <c r="K898">
        <f t="shared" si="13"/>
        <v>1124.8</v>
      </c>
    </row>
    <row r="899" spans="1:11" x14ac:dyDescent="0.25">
      <c r="A899">
        <v>898</v>
      </c>
      <c r="B899" t="s">
        <v>90</v>
      </c>
      <c r="C899">
        <v>273</v>
      </c>
      <c r="D899">
        <v>932</v>
      </c>
      <c r="E899" t="s">
        <v>22</v>
      </c>
      <c r="F899">
        <v>241714.2</v>
      </c>
      <c r="G899">
        <v>42743</v>
      </c>
      <c r="H899">
        <v>42768</v>
      </c>
      <c r="I899" t="s">
        <v>18</v>
      </c>
      <c r="J899">
        <v>3816.54</v>
      </c>
      <c r="K899">
        <f t="shared" ref="K899:K962" si="14">F899/C899</f>
        <v>885.40000000000009</v>
      </c>
    </row>
    <row r="900" spans="1:11" x14ac:dyDescent="0.25">
      <c r="A900">
        <v>899</v>
      </c>
      <c r="B900" t="s">
        <v>90</v>
      </c>
      <c r="C900">
        <v>690</v>
      </c>
      <c r="D900">
        <v>77</v>
      </c>
      <c r="E900" t="s">
        <v>31</v>
      </c>
      <c r="F900">
        <v>50473.5</v>
      </c>
      <c r="G900">
        <v>42909</v>
      </c>
      <c r="H900">
        <v>42922</v>
      </c>
      <c r="I900" t="s">
        <v>11</v>
      </c>
      <c r="J900">
        <v>796.94999999999993</v>
      </c>
      <c r="K900">
        <f t="shared" si="14"/>
        <v>73.150000000000006</v>
      </c>
    </row>
    <row r="901" spans="1:11" x14ac:dyDescent="0.25">
      <c r="A901">
        <v>900</v>
      </c>
      <c r="B901" t="s">
        <v>90</v>
      </c>
      <c r="C901">
        <v>381</v>
      </c>
      <c r="D901">
        <v>63</v>
      </c>
      <c r="E901" t="s">
        <v>31</v>
      </c>
      <c r="F901">
        <v>22802.85</v>
      </c>
      <c r="G901">
        <v>42478</v>
      </c>
      <c r="H901">
        <v>42494</v>
      </c>
      <c r="I901" t="s">
        <v>20</v>
      </c>
      <c r="J901">
        <v>360.04499999999996</v>
      </c>
      <c r="K901">
        <f t="shared" si="14"/>
        <v>59.849999999999994</v>
      </c>
    </row>
    <row r="902" spans="1:11" x14ac:dyDescent="0.25">
      <c r="A902">
        <v>901</v>
      </c>
      <c r="B902" t="s">
        <v>89</v>
      </c>
      <c r="C902">
        <v>373</v>
      </c>
      <c r="D902">
        <v>59</v>
      </c>
      <c r="E902" t="s">
        <v>24</v>
      </c>
      <c r="F902">
        <v>20906.650000000001</v>
      </c>
      <c r="G902">
        <v>42686</v>
      </c>
      <c r="H902">
        <v>42704</v>
      </c>
      <c r="I902" t="s">
        <v>23</v>
      </c>
      <c r="J902">
        <v>330.10499999999996</v>
      </c>
      <c r="K902">
        <f t="shared" si="14"/>
        <v>56.050000000000004</v>
      </c>
    </row>
    <row r="903" spans="1:11" x14ac:dyDescent="0.25">
      <c r="A903">
        <v>902</v>
      </c>
      <c r="B903" t="s">
        <v>89</v>
      </c>
      <c r="C903">
        <v>489</v>
      </c>
      <c r="D903">
        <v>16</v>
      </c>
      <c r="E903" t="s">
        <v>24</v>
      </c>
      <c r="F903">
        <v>7432.8</v>
      </c>
      <c r="G903">
        <v>43231</v>
      </c>
      <c r="H903">
        <v>43251</v>
      </c>
      <c r="I903" t="s">
        <v>28</v>
      </c>
      <c r="J903">
        <v>117.36</v>
      </c>
      <c r="K903">
        <f t="shared" si="14"/>
        <v>15.200000000000001</v>
      </c>
    </row>
    <row r="904" spans="1:11" x14ac:dyDescent="0.25">
      <c r="A904">
        <v>903</v>
      </c>
      <c r="B904" t="s">
        <v>88</v>
      </c>
      <c r="C904">
        <v>560</v>
      </c>
      <c r="D904">
        <v>26</v>
      </c>
      <c r="E904" t="s">
        <v>26</v>
      </c>
      <c r="F904">
        <v>13832</v>
      </c>
      <c r="G904">
        <v>42723</v>
      </c>
      <c r="H904">
        <v>42735</v>
      </c>
      <c r="I904" t="s">
        <v>25</v>
      </c>
      <c r="J904">
        <v>218.4</v>
      </c>
      <c r="K904">
        <f t="shared" si="14"/>
        <v>24.7</v>
      </c>
    </row>
    <row r="905" spans="1:11" x14ac:dyDescent="0.25">
      <c r="A905">
        <v>904</v>
      </c>
      <c r="B905" t="s">
        <v>88</v>
      </c>
      <c r="C905">
        <v>135</v>
      </c>
      <c r="D905">
        <v>969</v>
      </c>
      <c r="E905" t="s">
        <v>9</v>
      </c>
      <c r="F905">
        <v>124274.25</v>
      </c>
      <c r="G905">
        <v>42489</v>
      </c>
      <c r="H905">
        <v>42500</v>
      </c>
      <c r="I905" t="s">
        <v>11</v>
      </c>
      <c r="J905">
        <v>1962.2249999999999</v>
      </c>
      <c r="K905">
        <f t="shared" si="14"/>
        <v>920.55</v>
      </c>
    </row>
    <row r="906" spans="1:11" x14ac:dyDescent="0.25">
      <c r="A906">
        <v>905</v>
      </c>
      <c r="B906" t="s">
        <v>90</v>
      </c>
      <c r="C906">
        <v>393</v>
      </c>
      <c r="D906">
        <v>177</v>
      </c>
      <c r="E906" t="s">
        <v>9</v>
      </c>
      <c r="F906">
        <v>66082.95</v>
      </c>
      <c r="G906">
        <v>42787</v>
      </c>
      <c r="H906">
        <v>42819</v>
      </c>
      <c r="I906" t="s">
        <v>11</v>
      </c>
      <c r="J906">
        <v>1043.415</v>
      </c>
      <c r="K906">
        <f t="shared" si="14"/>
        <v>168.15</v>
      </c>
    </row>
    <row r="907" spans="1:11" x14ac:dyDescent="0.25">
      <c r="A907">
        <v>906</v>
      </c>
      <c r="B907" t="s">
        <v>90</v>
      </c>
      <c r="C907">
        <v>552</v>
      </c>
      <c r="D907">
        <v>1151</v>
      </c>
      <c r="E907" t="s">
        <v>21</v>
      </c>
      <c r="F907">
        <v>603584.4</v>
      </c>
      <c r="G907">
        <v>43078</v>
      </c>
      <c r="H907">
        <v>43101</v>
      </c>
      <c r="I907" t="s">
        <v>11</v>
      </c>
      <c r="J907">
        <v>9530.2799999999988</v>
      </c>
      <c r="K907">
        <f t="shared" si="14"/>
        <v>1093.45</v>
      </c>
    </row>
    <row r="908" spans="1:11" x14ac:dyDescent="0.25">
      <c r="A908">
        <v>907</v>
      </c>
      <c r="B908" t="s">
        <v>90</v>
      </c>
      <c r="C908">
        <v>746</v>
      </c>
      <c r="D908">
        <v>865</v>
      </c>
      <c r="E908" t="s">
        <v>22</v>
      </c>
      <c r="F908">
        <v>613025.5</v>
      </c>
      <c r="G908">
        <v>42409</v>
      </c>
      <c r="H908">
        <v>42426</v>
      </c>
      <c r="I908" t="s">
        <v>18</v>
      </c>
      <c r="J908">
        <v>9679.35</v>
      </c>
      <c r="K908">
        <f t="shared" si="14"/>
        <v>821.75</v>
      </c>
    </row>
    <row r="909" spans="1:11" x14ac:dyDescent="0.25">
      <c r="A909">
        <v>908</v>
      </c>
      <c r="B909" t="s">
        <v>90</v>
      </c>
      <c r="C909">
        <v>543</v>
      </c>
      <c r="D909">
        <v>877</v>
      </c>
      <c r="E909" t="s">
        <v>30</v>
      </c>
      <c r="F909">
        <v>452400.45</v>
      </c>
      <c r="G909">
        <v>42563</v>
      </c>
      <c r="H909">
        <v>42594</v>
      </c>
      <c r="I909" t="s">
        <v>17</v>
      </c>
      <c r="J909">
        <v>7143.165</v>
      </c>
      <c r="K909">
        <f t="shared" si="14"/>
        <v>833.15</v>
      </c>
    </row>
    <row r="910" spans="1:11" x14ac:dyDescent="0.25">
      <c r="A910">
        <v>909</v>
      </c>
      <c r="B910" t="s">
        <v>90</v>
      </c>
      <c r="C910">
        <v>351</v>
      </c>
      <c r="D910">
        <v>835</v>
      </c>
      <c r="E910" t="s">
        <v>22</v>
      </c>
      <c r="F910">
        <v>278430.75</v>
      </c>
      <c r="G910">
        <v>42518</v>
      </c>
      <c r="H910">
        <v>42553</v>
      </c>
      <c r="I910" t="s">
        <v>14</v>
      </c>
      <c r="J910">
        <v>4396.2749999999996</v>
      </c>
      <c r="K910">
        <f t="shared" si="14"/>
        <v>793.25</v>
      </c>
    </row>
    <row r="911" spans="1:11" x14ac:dyDescent="0.25">
      <c r="A911">
        <v>910</v>
      </c>
      <c r="B911" t="s">
        <v>90</v>
      </c>
      <c r="C911">
        <v>235</v>
      </c>
      <c r="D911">
        <v>975</v>
      </c>
      <c r="E911" t="s">
        <v>30</v>
      </c>
      <c r="F911">
        <v>217668.75</v>
      </c>
      <c r="G911">
        <v>42792</v>
      </c>
      <c r="H911">
        <v>42811</v>
      </c>
      <c r="I911" t="s">
        <v>32</v>
      </c>
      <c r="J911">
        <v>3436.875</v>
      </c>
      <c r="K911">
        <f t="shared" si="14"/>
        <v>926.25</v>
      </c>
    </row>
    <row r="912" spans="1:11" x14ac:dyDescent="0.25">
      <c r="A912">
        <v>911</v>
      </c>
      <c r="B912" t="s">
        <v>88</v>
      </c>
      <c r="C912">
        <v>221</v>
      </c>
      <c r="D912">
        <v>48</v>
      </c>
      <c r="E912" t="s">
        <v>21</v>
      </c>
      <c r="F912">
        <v>10077.6</v>
      </c>
      <c r="G912">
        <v>43210</v>
      </c>
      <c r="H912">
        <v>43233</v>
      </c>
      <c r="I912" t="s">
        <v>32</v>
      </c>
      <c r="J912">
        <v>159.12</v>
      </c>
      <c r="K912">
        <f t="shared" si="14"/>
        <v>45.6</v>
      </c>
    </row>
    <row r="913" spans="1:11" x14ac:dyDescent="0.25">
      <c r="A913">
        <v>912</v>
      </c>
      <c r="B913" t="s">
        <v>88</v>
      </c>
      <c r="C913">
        <v>273</v>
      </c>
      <c r="D913">
        <v>989</v>
      </c>
      <c r="E913" t="s">
        <v>9</v>
      </c>
      <c r="F913">
        <v>256497.15</v>
      </c>
      <c r="G913">
        <v>42458</v>
      </c>
      <c r="H913">
        <v>42471</v>
      </c>
      <c r="I913" t="s">
        <v>18</v>
      </c>
      <c r="J913">
        <v>4049.9549999999999</v>
      </c>
      <c r="K913">
        <f t="shared" si="14"/>
        <v>939.55</v>
      </c>
    </row>
    <row r="914" spans="1:11" x14ac:dyDescent="0.25">
      <c r="A914">
        <v>913</v>
      </c>
      <c r="B914" t="s">
        <v>90</v>
      </c>
      <c r="C914">
        <v>220</v>
      </c>
      <c r="D914">
        <v>1382</v>
      </c>
      <c r="E914" t="s">
        <v>21</v>
      </c>
      <c r="F914">
        <v>288838</v>
      </c>
      <c r="G914">
        <v>42672</v>
      </c>
      <c r="H914">
        <v>42688</v>
      </c>
      <c r="I914" t="s">
        <v>28</v>
      </c>
      <c r="J914">
        <v>4560.5999999999995</v>
      </c>
      <c r="K914">
        <f t="shared" si="14"/>
        <v>1312.9</v>
      </c>
    </row>
    <row r="915" spans="1:11" x14ac:dyDescent="0.25">
      <c r="A915">
        <v>914</v>
      </c>
      <c r="B915" t="s">
        <v>88</v>
      </c>
      <c r="C915">
        <v>809</v>
      </c>
      <c r="D915">
        <v>913</v>
      </c>
      <c r="E915" t="s">
        <v>9</v>
      </c>
      <c r="F915">
        <v>701686.15</v>
      </c>
      <c r="G915">
        <v>43048</v>
      </c>
      <c r="H915">
        <v>43072</v>
      </c>
      <c r="I915" t="s">
        <v>20</v>
      </c>
      <c r="J915">
        <v>11079.254999999999</v>
      </c>
      <c r="K915">
        <f t="shared" si="14"/>
        <v>867.35</v>
      </c>
    </row>
    <row r="916" spans="1:11" x14ac:dyDescent="0.25">
      <c r="A916">
        <v>915</v>
      </c>
      <c r="B916" t="s">
        <v>88</v>
      </c>
      <c r="C916">
        <v>267</v>
      </c>
      <c r="D916">
        <v>22</v>
      </c>
      <c r="E916" t="s">
        <v>26</v>
      </c>
      <c r="F916">
        <v>5580.3</v>
      </c>
      <c r="G916">
        <v>42720</v>
      </c>
      <c r="H916">
        <v>42733</v>
      </c>
      <c r="I916" t="s">
        <v>23</v>
      </c>
      <c r="J916">
        <v>88.11</v>
      </c>
      <c r="K916">
        <f t="shared" si="14"/>
        <v>20.900000000000002</v>
      </c>
    </row>
    <row r="917" spans="1:11" x14ac:dyDescent="0.25">
      <c r="A917">
        <v>916</v>
      </c>
      <c r="B917" t="s">
        <v>90</v>
      </c>
      <c r="C917">
        <v>420</v>
      </c>
      <c r="D917">
        <v>965</v>
      </c>
      <c r="E917" t="s">
        <v>22</v>
      </c>
      <c r="F917">
        <v>385035</v>
      </c>
      <c r="G917">
        <v>42384</v>
      </c>
      <c r="H917">
        <v>42418</v>
      </c>
      <c r="I917" t="s">
        <v>18</v>
      </c>
      <c r="J917">
        <v>6079.5</v>
      </c>
      <c r="K917">
        <f t="shared" si="14"/>
        <v>916.75</v>
      </c>
    </row>
    <row r="918" spans="1:11" x14ac:dyDescent="0.25">
      <c r="A918">
        <v>917</v>
      </c>
      <c r="B918" t="s">
        <v>90</v>
      </c>
      <c r="C918">
        <v>483</v>
      </c>
      <c r="D918">
        <v>917</v>
      </c>
      <c r="E918" t="s">
        <v>22</v>
      </c>
      <c r="F918">
        <v>420765.45</v>
      </c>
      <c r="G918">
        <v>42597</v>
      </c>
      <c r="H918">
        <v>42630</v>
      </c>
      <c r="I918" t="s">
        <v>25</v>
      </c>
      <c r="J918">
        <v>6643.665</v>
      </c>
      <c r="K918">
        <f t="shared" si="14"/>
        <v>871.15</v>
      </c>
    </row>
    <row r="919" spans="1:11" x14ac:dyDescent="0.25">
      <c r="A919">
        <v>918</v>
      </c>
      <c r="B919" t="s">
        <v>88</v>
      </c>
      <c r="C919">
        <v>810</v>
      </c>
      <c r="D919">
        <v>275</v>
      </c>
      <c r="E919" t="s">
        <v>29</v>
      </c>
      <c r="F919">
        <v>211612.5</v>
      </c>
      <c r="G919">
        <v>43102</v>
      </c>
      <c r="H919">
        <v>43135</v>
      </c>
      <c r="I919" t="s">
        <v>18</v>
      </c>
      <c r="J919">
        <v>3341.25</v>
      </c>
      <c r="K919">
        <f t="shared" si="14"/>
        <v>261.25</v>
      </c>
    </row>
    <row r="920" spans="1:11" x14ac:dyDescent="0.25">
      <c r="A920">
        <v>919</v>
      </c>
      <c r="B920" t="s">
        <v>88</v>
      </c>
      <c r="C920">
        <v>590</v>
      </c>
      <c r="D920">
        <v>240</v>
      </c>
      <c r="E920" t="s">
        <v>16</v>
      </c>
      <c r="F920">
        <v>134520</v>
      </c>
      <c r="G920">
        <v>42950</v>
      </c>
      <c r="H920">
        <v>42976</v>
      </c>
      <c r="I920" t="s">
        <v>20</v>
      </c>
      <c r="J920">
        <v>2124</v>
      </c>
      <c r="K920">
        <f t="shared" si="14"/>
        <v>228</v>
      </c>
    </row>
    <row r="921" spans="1:11" x14ac:dyDescent="0.25">
      <c r="A921">
        <v>920</v>
      </c>
      <c r="B921" t="s">
        <v>90</v>
      </c>
      <c r="C921">
        <v>734</v>
      </c>
      <c r="D921">
        <v>179</v>
      </c>
      <c r="E921" t="s">
        <v>9</v>
      </c>
      <c r="F921">
        <v>124816.7</v>
      </c>
      <c r="G921">
        <v>42871</v>
      </c>
      <c r="H921">
        <v>42896</v>
      </c>
      <c r="I921" t="s">
        <v>14</v>
      </c>
      <c r="J921">
        <v>1970.79</v>
      </c>
      <c r="K921">
        <f t="shared" si="14"/>
        <v>170.04999999999998</v>
      </c>
    </row>
    <row r="922" spans="1:11" x14ac:dyDescent="0.25">
      <c r="A922">
        <v>921</v>
      </c>
      <c r="B922" t="s">
        <v>90</v>
      </c>
      <c r="C922">
        <v>942</v>
      </c>
      <c r="D922">
        <v>614</v>
      </c>
      <c r="E922" t="s">
        <v>13</v>
      </c>
      <c r="F922">
        <v>549468.6</v>
      </c>
      <c r="G922">
        <v>42532</v>
      </c>
      <c r="H922">
        <v>42545</v>
      </c>
      <c r="I922" t="s">
        <v>20</v>
      </c>
      <c r="J922">
        <v>8675.82</v>
      </c>
      <c r="K922">
        <f t="shared" si="14"/>
        <v>583.29999999999995</v>
      </c>
    </row>
    <row r="923" spans="1:11" x14ac:dyDescent="0.25">
      <c r="A923">
        <v>922</v>
      </c>
      <c r="B923" t="s">
        <v>88</v>
      </c>
      <c r="C923">
        <v>498</v>
      </c>
      <c r="D923">
        <v>102</v>
      </c>
      <c r="E923" t="s">
        <v>27</v>
      </c>
      <c r="F923">
        <v>48256.2</v>
      </c>
      <c r="G923">
        <v>43077</v>
      </c>
      <c r="H923">
        <v>43111</v>
      </c>
      <c r="I923" t="s">
        <v>25</v>
      </c>
      <c r="J923">
        <v>761.93999999999994</v>
      </c>
      <c r="K923">
        <f t="shared" si="14"/>
        <v>96.899999999999991</v>
      </c>
    </row>
    <row r="924" spans="1:11" x14ac:dyDescent="0.25">
      <c r="A924">
        <v>923</v>
      </c>
      <c r="B924" t="s">
        <v>88</v>
      </c>
      <c r="C924">
        <v>666</v>
      </c>
      <c r="D924">
        <v>105</v>
      </c>
      <c r="E924" t="s">
        <v>27</v>
      </c>
      <c r="F924">
        <v>66433.5</v>
      </c>
      <c r="G924">
        <v>42399</v>
      </c>
      <c r="H924">
        <v>42434</v>
      </c>
      <c r="I924" t="s">
        <v>32</v>
      </c>
      <c r="J924">
        <v>1048.95</v>
      </c>
      <c r="K924">
        <f t="shared" si="14"/>
        <v>99.75</v>
      </c>
    </row>
    <row r="925" spans="1:11" x14ac:dyDescent="0.25">
      <c r="A925">
        <v>924</v>
      </c>
      <c r="B925" t="s">
        <v>89</v>
      </c>
      <c r="C925">
        <v>959</v>
      </c>
      <c r="D925">
        <v>55</v>
      </c>
      <c r="E925" t="s">
        <v>24</v>
      </c>
      <c r="F925">
        <v>50107.75</v>
      </c>
      <c r="G925">
        <v>43000</v>
      </c>
      <c r="H925">
        <v>43016</v>
      </c>
      <c r="I925" t="s">
        <v>14</v>
      </c>
      <c r="J925">
        <v>791.17499999999995</v>
      </c>
      <c r="K925">
        <f t="shared" si="14"/>
        <v>52.25</v>
      </c>
    </row>
    <row r="926" spans="1:11" x14ac:dyDescent="0.25">
      <c r="A926">
        <v>925</v>
      </c>
      <c r="B926" t="s">
        <v>90</v>
      </c>
      <c r="C926">
        <v>580</v>
      </c>
      <c r="D926">
        <v>1027</v>
      </c>
      <c r="E926" t="s">
        <v>30</v>
      </c>
      <c r="F926">
        <v>565877</v>
      </c>
      <c r="G926">
        <v>42452</v>
      </c>
      <c r="H926">
        <v>42466</v>
      </c>
      <c r="I926" t="s">
        <v>17</v>
      </c>
      <c r="J926">
        <v>8934.9</v>
      </c>
      <c r="K926">
        <f t="shared" si="14"/>
        <v>975.65</v>
      </c>
    </row>
    <row r="927" spans="1:11" x14ac:dyDescent="0.25">
      <c r="A927">
        <v>926</v>
      </c>
      <c r="B927" t="s">
        <v>88</v>
      </c>
      <c r="C927">
        <v>332</v>
      </c>
      <c r="D927">
        <v>314</v>
      </c>
      <c r="E927" t="s">
        <v>29</v>
      </c>
      <c r="F927">
        <v>99035.6</v>
      </c>
      <c r="G927">
        <v>42690</v>
      </c>
      <c r="H927">
        <v>42700</v>
      </c>
      <c r="I927" t="s">
        <v>17</v>
      </c>
      <c r="J927">
        <v>1563.72</v>
      </c>
      <c r="K927">
        <f t="shared" si="14"/>
        <v>298.3</v>
      </c>
    </row>
    <row r="928" spans="1:11" x14ac:dyDescent="0.25">
      <c r="A928">
        <v>927</v>
      </c>
      <c r="B928" t="s">
        <v>88</v>
      </c>
      <c r="C928">
        <v>309</v>
      </c>
      <c r="D928">
        <v>157</v>
      </c>
      <c r="E928" t="s">
        <v>86</v>
      </c>
      <c r="F928">
        <v>46087.35</v>
      </c>
      <c r="G928">
        <v>42549</v>
      </c>
      <c r="H928">
        <v>42572</v>
      </c>
      <c r="I928" t="s">
        <v>18</v>
      </c>
      <c r="J928">
        <v>727.69499999999994</v>
      </c>
      <c r="K928">
        <f t="shared" si="14"/>
        <v>149.15</v>
      </c>
    </row>
    <row r="929" spans="1:11" x14ac:dyDescent="0.25">
      <c r="A929">
        <v>928</v>
      </c>
      <c r="B929" t="s">
        <v>89</v>
      </c>
      <c r="C929">
        <v>135</v>
      </c>
      <c r="D929">
        <v>52</v>
      </c>
      <c r="E929" t="s">
        <v>24</v>
      </c>
      <c r="F929">
        <v>6669</v>
      </c>
      <c r="G929">
        <v>42467</v>
      </c>
      <c r="H929">
        <v>42494</v>
      </c>
      <c r="I929" t="s">
        <v>11</v>
      </c>
      <c r="J929">
        <v>105.3</v>
      </c>
      <c r="K929">
        <f t="shared" si="14"/>
        <v>49.4</v>
      </c>
    </row>
    <row r="930" spans="1:11" x14ac:dyDescent="0.25">
      <c r="A930">
        <v>929</v>
      </c>
      <c r="B930" t="s">
        <v>90</v>
      </c>
      <c r="C930">
        <v>549</v>
      </c>
      <c r="D930">
        <v>823</v>
      </c>
      <c r="E930" t="s">
        <v>19</v>
      </c>
      <c r="F930">
        <v>429235.65</v>
      </c>
      <c r="G930">
        <v>42746</v>
      </c>
      <c r="H930">
        <v>42770</v>
      </c>
      <c r="I930" t="s">
        <v>11</v>
      </c>
      <c r="J930">
        <v>6777.4049999999997</v>
      </c>
      <c r="K930">
        <f t="shared" si="14"/>
        <v>781.85</v>
      </c>
    </row>
    <row r="931" spans="1:11" x14ac:dyDescent="0.25">
      <c r="A931">
        <v>930</v>
      </c>
      <c r="B931" t="s">
        <v>90</v>
      </c>
      <c r="C931">
        <v>830</v>
      </c>
      <c r="D931">
        <v>1076</v>
      </c>
      <c r="E931" t="s">
        <v>30</v>
      </c>
      <c r="F931">
        <v>848426</v>
      </c>
      <c r="G931">
        <v>42689</v>
      </c>
      <c r="H931">
        <v>42702</v>
      </c>
      <c r="I931" t="s">
        <v>32</v>
      </c>
      <c r="J931">
        <v>13396.199999999999</v>
      </c>
      <c r="K931">
        <f t="shared" si="14"/>
        <v>1022.2</v>
      </c>
    </row>
    <row r="932" spans="1:11" x14ac:dyDescent="0.25">
      <c r="A932">
        <v>931</v>
      </c>
      <c r="B932" t="s">
        <v>88</v>
      </c>
      <c r="C932">
        <v>393</v>
      </c>
      <c r="D932">
        <v>89</v>
      </c>
      <c r="E932" t="s">
        <v>27</v>
      </c>
      <c r="F932">
        <v>33228.15</v>
      </c>
      <c r="G932">
        <v>43177</v>
      </c>
      <c r="H932">
        <v>43200</v>
      </c>
      <c r="I932" t="s">
        <v>25</v>
      </c>
      <c r="J932">
        <v>524.65499999999997</v>
      </c>
      <c r="K932">
        <f t="shared" si="14"/>
        <v>84.55</v>
      </c>
    </row>
    <row r="933" spans="1:11" x14ac:dyDescent="0.25">
      <c r="A933">
        <v>932</v>
      </c>
      <c r="B933" t="s">
        <v>88</v>
      </c>
      <c r="C933">
        <v>528</v>
      </c>
      <c r="D933">
        <v>944</v>
      </c>
      <c r="E933" t="s">
        <v>9</v>
      </c>
      <c r="F933">
        <v>473510.40000000002</v>
      </c>
      <c r="G933">
        <v>43032</v>
      </c>
      <c r="H933">
        <v>43058</v>
      </c>
      <c r="I933" t="s">
        <v>20</v>
      </c>
      <c r="J933">
        <v>7476.48</v>
      </c>
      <c r="K933">
        <f t="shared" si="14"/>
        <v>896.80000000000007</v>
      </c>
    </row>
    <row r="934" spans="1:11" x14ac:dyDescent="0.25">
      <c r="A934">
        <v>933</v>
      </c>
      <c r="B934" t="s">
        <v>88</v>
      </c>
      <c r="C934">
        <v>281</v>
      </c>
      <c r="D934">
        <v>219</v>
      </c>
      <c r="E934" t="s">
        <v>16</v>
      </c>
      <c r="F934">
        <v>58462.05</v>
      </c>
      <c r="G934">
        <v>42965</v>
      </c>
      <c r="H934">
        <v>42996</v>
      </c>
      <c r="I934" t="s">
        <v>17</v>
      </c>
      <c r="J934">
        <v>923.08499999999992</v>
      </c>
      <c r="K934">
        <f t="shared" si="14"/>
        <v>208.05</v>
      </c>
    </row>
    <row r="935" spans="1:11" x14ac:dyDescent="0.25">
      <c r="A935">
        <v>934</v>
      </c>
      <c r="B935" t="s">
        <v>90</v>
      </c>
      <c r="C935">
        <v>474</v>
      </c>
      <c r="D935">
        <v>673</v>
      </c>
      <c r="E935" t="s">
        <v>13</v>
      </c>
      <c r="F935">
        <v>303051.90000000002</v>
      </c>
      <c r="G935">
        <v>42607</v>
      </c>
      <c r="H935">
        <v>42636</v>
      </c>
      <c r="I935" t="s">
        <v>20</v>
      </c>
      <c r="J935">
        <v>4785.03</v>
      </c>
      <c r="K935">
        <f t="shared" si="14"/>
        <v>639.35</v>
      </c>
    </row>
    <row r="936" spans="1:11" x14ac:dyDescent="0.25">
      <c r="A936">
        <v>935</v>
      </c>
      <c r="B936" t="s">
        <v>88</v>
      </c>
      <c r="C936">
        <v>182</v>
      </c>
      <c r="D936">
        <v>23</v>
      </c>
      <c r="E936" t="s">
        <v>26</v>
      </c>
      <c r="F936">
        <v>3976.7</v>
      </c>
      <c r="G936">
        <v>42484</v>
      </c>
      <c r="H936">
        <v>42519</v>
      </c>
      <c r="I936" t="s">
        <v>25</v>
      </c>
      <c r="J936">
        <v>62.79</v>
      </c>
      <c r="K936">
        <f t="shared" si="14"/>
        <v>21.849999999999998</v>
      </c>
    </row>
    <row r="937" spans="1:11" x14ac:dyDescent="0.25">
      <c r="A937">
        <v>936</v>
      </c>
      <c r="B937" t="s">
        <v>88</v>
      </c>
      <c r="C937">
        <v>144</v>
      </c>
      <c r="D937">
        <v>270</v>
      </c>
      <c r="E937" t="s">
        <v>29</v>
      </c>
      <c r="F937">
        <v>36936</v>
      </c>
      <c r="G937">
        <v>43168</v>
      </c>
      <c r="H937">
        <v>43189</v>
      </c>
      <c r="I937" t="s">
        <v>11</v>
      </c>
      <c r="J937">
        <v>583.19999999999993</v>
      </c>
      <c r="K937">
        <f t="shared" si="14"/>
        <v>256.5</v>
      </c>
    </row>
    <row r="938" spans="1:11" x14ac:dyDescent="0.25">
      <c r="A938">
        <v>937</v>
      </c>
      <c r="B938" t="s">
        <v>90</v>
      </c>
      <c r="C938">
        <v>355</v>
      </c>
      <c r="D938">
        <v>208</v>
      </c>
      <c r="E938" t="s">
        <v>9</v>
      </c>
      <c r="F938">
        <v>70148</v>
      </c>
      <c r="G938">
        <v>42749</v>
      </c>
      <c r="H938">
        <v>42783</v>
      </c>
      <c r="I938" t="s">
        <v>20</v>
      </c>
      <c r="J938">
        <v>1107.5999999999999</v>
      </c>
      <c r="K938">
        <f t="shared" si="14"/>
        <v>197.6</v>
      </c>
    </row>
    <row r="939" spans="1:11" x14ac:dyDescent="0.25">
      <c r="A939">
        <v>938</v>
      </c>
      <c r="B939" t="s">
        <v>90</v>
      </c>
      <c r="C939">
        <v>406</v>
      </c>
      <c r="D939">
        <v>181</v>
      </c>
      <c r="E939" t="s">
        <v>9</v>
      </c>
      <c r="F939">
        <v>69811.7</v>
      </c>
      <c r="G939">
        <v>42572</v>
      </c>
      <c r="H939">
        <v>42583</v>
      </c>
      <c r="I939" t="s">
        <v>25</v>
      </c>
      <c r="J939">
        <v>1102.29</v>
      </c>
      <c r="K939">
        <f t="shared" si="14"/>
        <v>171.95</v>
      </c>
    </row>
    <row r="940" spans="1:11" x14ac:dyDescent="0.25">
      <c r="A940">
        <v>939</v>
      </c>
      <c r="B940" t="s">
        <v>88</v>
      </c>
      <c r="C940">
        <v>143</v>
      </c>
      <c r="D940">
        <v>333</v>
      </c>
      <c r="E940" t="s">
        <v>29</v>
      </c>
      <c r="F940">
        <v>45238.05</v>
      </c>
      <c r="G940">
        <v>43248</v>
      </c>
      <c r="H940">
        <v>43269</v>
      </c>
      <c r="I940" t="s">
        <v>25</v>
      </c>
      <c r="J940">
        <v>714.28499999999997</v>
      </c>
      <c r="K940">
        <f t="shared" si="14"/>
        <v>316.35000000000002</v>
      </c>
    </row>
    <row r="941" spans="1:11" x14ac:dyDescent="0.25">
      <c r="A941">
        <v>940</v>
      </c>
      <c r="B941" t="s">
        <v>90</v>
      </c>
      <c r="C941">
        <v>421</v>
      </c>
      <c r="D941">
        <v>70</v>
      </c>
      <c r="E941" t="s">
        <v>31</v>
      </c>
      <c r="F941">
        <v>27996.5</v>
      </c>
      <c r="G941">
        <v>43004</v>
      </c>
      <c r="H941">
        <v>43021</v>
      </c>
      <c r="I941" t="s">
        <v>17</v>
      </c>
      <c r="J941">
        <v>442.05</v>
      </c>
      <c r="K941">
        <f t="shared" si="14"/>
        <v>66.5</v>
      </c>
    </row>
    <row r="942" spans="1:11" x14ac:dyDescent="0.25">
      <c r="A942">
        <v>941</v>
      </c>
      <c r="B942" t="s">
        <v>90</v>
      </c>
      <c r="C942">
        <v>748</v>
      </c>
      <c r="D942">
        <v>784</v>
      </c>
      <c r="E942" t="s">
        <v>13</v>
      </c>
      <c r="F942">
        <v>557110.4</v>
      </c>
      <c r="G942">
        <v>43138</v>
      </c>
      <c r="H942">
        <v>43168</v>
      </c>
      <c r="I942" t="s">
        <v>28</v>
      </c>
      <c r="J942">
        <v>8796.48</v>
      </c>
      <c r="K942">
        <f t="shared" si="14"/>
        <v>744.80000000000007</v>
      </c>
    </row>
    <row r="943" spans="1:11" x14ac:dyDescent="0.25">
      <c r="A943">
        <v>942</v>
      </c>
      <c r="B943" t="s">
        <v>90</v>
      </c>
      <c r="C943">
        <v>70</v>
      </c>
      <c r="D943">
        <v>1405</v>
      </c>
      <c r="E943" t="s">
        <v>21</v>
      </c>
      <c r="F943">
        <v>93432.5</v>
      </c>
      <c r="G943">
        <v>42948</v>
      </c>
      <c r="H943">
        <v>42962</v>
      </c>
      <c r="I943" t="s">
        <v>18</v>
      </c>
      <c r="J943">
        <v>1475.25</v>
      </c>
      <c r="K943">
        <f t="shared" si="14"/>
        <v>1334.75</v>
      </c>
    </row>
    <row r="944" spans="1:11" x14ac:dyDescent="0.25">
      <c r="A944">
        <v>943</v>
      </c>
      <c r="B944" t="s">
        <v>88</v>
      </c>
      <c r="C944">
        <v>829</v>
      </c>
      <c r="D944">
        <v>22</v>
      </c>
      <c r="E944" t="s">
        <v>26</v>
      </c>
      <c r="F944">
        <v>17326.099999999999</v>
      </c>
      <c r="G944">
        <v>43071</v>
      </c>
      <c r="H944">
        <v>43089</v>
      </c>
      <c r="I944" t="s">
        <v>32</v>
      </c>
      <c r="J944">
        <v>273.57</v>
      </c>
      <c r="K944">
        <f t="shared" si="14"/>
        <v>20.9</v>
      </c>
    </row>
    <row r="945" spans="1:11" x14ac:dyDescent="0.25">
      <c r="A945">
        <v>944</v>
      </c>
      <c r="B945" t="s">
        <v>88</v>
      </c>
      <c r="C945">
        <v>502</v>
      </c>
      <c r="D945">
        <v>133</v>
      </c>
      <c r="E945" t="s">
        <v>16</v>
      </c>
      <c r="F945">
        <v>63427.7</v>
      </c>
      <c r="G945">
        <v>42458</v>
      </c>
      <c r="H945">
        <v>42476</v>
      </c>
      <c r="I945" t="s">
        <v>17</v>
      </c>
      <c r="J945">
        <v>1001.49</v>
      </c>
      <c r="K945">
        <f t="shared" si="14"/>
        <v>126.35</v>
      </c>
    </row>
    <row r="946" spans="1:11" x14ac:dyDescent="0.25">
      <c r="A946">
        <v>945</v>
      </c>
      <c r="B946" t="s">
        <v>90</v>
      </c>
      <c r="C946">
        <v>342</v>
      </c>
      <c r="D946">
        <v>788</v>
      </c>
      <c r="E946" t="s">
        <v>19</v>
      </c>
      <c r="F946">
        <v>256021.2</v>
      </c>
      <c r="G946">
        <v>42501</v>
      </c>
      <c r="H946">
        <v>42536</v>
      </c>
      <c r="I946" t="s">
        <v>11</v>
      </c>
      <c r="J946">
        <v>4042.44</v>
      </c>
      <c r="K946">
        <f t="shared" si="14"/>
        <v>748.6</v>
      </c>
    </row>
    <row r="947" spans="1:11" x14ac:dyDescent="0.25">
      <c r="A947">
        <v>946</v>
      </c>
      <c r="B947" t="s">
        <v>88</v>
      </c>
      <c r="C947">
        <v>709</v>
      </c>
      <c r="D947">
        <v>88</v>
      </c>
      <c r="E947" t="s">
        <v>27</v>
      </c>
      <c r="F947">
        <v>59272.4</v>
      </c>
      <c r="G947">
        <v>42584</v>
      </c>
      <c r="H947">
        <v>42607</v>
      </c>
      <c r="I947" t="s">
        <v>11</v>
      </c>
      <c r="J947">
        <v>935.88</v>
      </c>
      <c r="K947">
        <f t="shared" si="14"/>
        <v>83.600000000000009</v>
      </c>
    </row>
    <row r="948" spans="1:11" x14ac:dyDescent="0.25">
      <c r="A948">
        <v>947</v>
      </c>
      <c r="B948" t="s">
        <v>89</v>
      </c>
      <c r="C948">
        <v>931</v>
      </c>
      <c r="D948">
        <v>62</v>
      </c>
      <c r="E948" t="s">
        <v>16</v>
      </c>
      <c r="F948">
        <v>54835.9</v>
      </c>
      <c r="G948">
        <v>42614</v>
      </c>
      <c r="H948">
        <v>42637</v>
      </c>
      <c r="I948" t="s">
        <v>18</v>
      </c>
      <c r="J948">
        <v>865.82999999999993</v>
      </c>
      <c r="K948">
        <f t="shared" si="14"/>
        <v>58.9</v>
      </c>
    </row>
    <row r="949" spans="1:11" x14ac:dyDescent="0.25">
      <c r="A949">
        <v>948</v>
      </c>
      <c r="B949" t="s">
        <v>90</v>
      </c>
      <c r="C949">
        <v>288</v>
      </c>
      <c r="D949">
        <v>190</v>
      </c>
      <c r="E949" t="s">
        <v>9</v>
      </c>
      <c r="F949">
        <v>51984</v>
      </c>
      <c r="G949">
        <v>43266</v>
      </c>
      <c r="H949">
        <v>43281</v>
      </c>
      <c r="I949" t="s">
        <v>32</v>
      </c>
      <c r="J949">
        <v>820.8</v>
      </c>
      <c r="K949">
        <f t="shared" si="14"/>
        <v>180.5</v>
      </c>
    </row>
    <row r="950" spans="1:11" x14ac:dyDescent="0.25">
      <c r="A950">
        <v>949</v>
      </c>
      <c r="B950" t="s">
        <v>88</v>
      </c>
      <c r="C950">
        <v>974</v>
      </c>
      <c r="D950">
        <v>25</v>
      </c>
      <c r="E950" t="s">
        <v>26</v>
      </c>
      <c r="F950">
        <v>23132.5</v>
      </c>
      <c r="G950">
        <v>42554</v>
      </c>
      <c r="H950">
        <v>42585</v>
      </c>
      <c r="I950" t="s">
        <v>17</v>
      </c>
      <c r="J950">
        <v>365.25</v>
      </c>
      <c r="K950">
        <f t="shared" si="14"/>
        <v>23.75</v>
      </c>
    </row>
    <row r="951" spans="1:11" x14ac:dyDescent="0.25">
      <c r="A951">
        <v>950</v>
      </c>
      <c r="B951" t="s">
        <v>90</v>
      </c>
      <c r="C951">
        <v>465</v>
      </c>
      <c r="D951">
        <v>204</v>
      </c>
      <c r="E951" t="s">
        <v>9</v>
      </c>
      <c r="F951">
        <v>90117</v>
      </c>
      <c r="G951">
        <v>42463</v>
      </c>
      <c r="H951">
        <v>42481</v>
      </c>
      <c r="I951" t="s">
        <v>11</v>
      </c>
      <c r="J951">
        <v>1422.8999999999999</v>
      </c>
      <c r="K951">
        <f t="shared" si="14"/>
        <v>193.8</v>
      </c>
    </row>
    <row r="952" spans="1:11" x14ac:dyDescent="0.25">
      <c r="A952">
        <v>951</v>
      </c>
      <c r="B952" t="s">
        <v>90</v>
      </c>
      <c r="C952">
        <v>459</v>
      </c>
      <c r="D952">
        <v>834</v>
      </c>
      <c r="E952" t="s">
        <v>22</v>
      </c>
      <c r="F952">
        <v>363665.7</v>
      </c>
      <c r="G952">
        <v>42898</v>
      </c>
      <c r="H952">
        <v>42917</v>
      </c>
      <c r="I952" t="s">
        <v>17</v>
      </c>
      <c r="J952">
        <v>5742.09</v>
      </c>
      <c r="K952">
        <f t="shared" si="14"/>
        <v>792.30000000000007</v>
      </c>
    </row>
    <row r="953" spans="1:11" x14ac:dyDescent="0.25">
      <c r="A953">
        <v>952</v>
      </c>
      <c r="B953" t="s">
        <v>88</v>
      </c>
      <c r="C953">
        <v>891</v>
      </c>
      <c r="D953">
        <v>1497</v>
      </c>
      <c r="E953" t="s">
        <v>9</v>
      </c>
      <c r="F953">
        <v>1267135.6499999999</v>
      </c>
      <c r="G953">
        <v>43121</v>
      </c>
      <c r="H953">
        <v>43139</v>
      </c>
      <c r="I953" t="s">
        <v>17</v>
      </c>
      <c r="J953">
        <v>20007.404999999999</v>
      </c>
      <c r="K953">
        <f t="shared" si="14"/>
        <v>1422.1499999999999</v>
      </c>
    </row>
    <row r="954" spans="1:11" x14ac:dyDescent="0.25">
      <c r="A954">
        <v>953</v>
      </c>
      <c r="B954" t="s">
        <v>90</v>
      </c>
      <c r="C954">
        <v>865</v>
      </c>
      <c r="D954">
        <v>875</v>
      </c>
      <c r="E954" t="s">
        <v>30</v>
      </c>
      <c r="F954">
        <v>719031.25</v>
      </c>
      <c r="G954">
        <v>42878</v>
      </c>
      <c r="H954">
        <v>42910</v>
      </c>
      <c r="I954" t="s">
        <v>25</v>
      </c>
      <c r="J954">
        <v>11353.125</v>
      </c>
      <c r="K954">
        <f t="shared" si="14"/>
        <v>831.25</v>
      </c>
    </row>
    <row r="955" spans="1:11" x14ac:dyDescent="0.25">
      <c r="A955">
        <v>954</v>
      </c>
      <c r="B955" t="s">
        <v>88</v>
      </c>
      <c r="C955">
        <v>565</v>
      </c>
      <c r="D955">
        <v>882</v>
      </c>
      <c r="E955" t="s">
        <v>9</v>
      </c>
      <c r="F955">
        <v>473413.5</v>
      </c>
      <c r="G955">
        <v>42860</v>
      </c>
      <c r="H955">
        <v>42890</v>
      </c>
      <c r="I955" t="s">
        <v>17</v>
      </c>
      <c r="J955">
        <v>7474.95</v>
      </c>
      <c r="K955">
        <f t="shared" si="14"/>
        <v>837.9</v>
      </c>
    </row>
    <row r="956" spans="1:11" x14ac:dyDescent="0.25">
      <c r="A956">
        <v>955</v>
      </c>
      <c r="B956" t="s">
        <v>90</v>
      </c>
      <c r="C956">
        <v>538</v>
      </c>
      <c r="D956">
        <v>662</v>
      </c>
      <c r="E956" t="s">
        <v>13</v>
      </c>
      <c r="F956">
        <v>338348.2</v>
      </c>
      <c r="G956">
        <v>42671</v>
      </c>
      <c r="H956">
        <v>42690</v>
      </c>
      <c r="I956" t="s">
        <v>11</v>
      </c>
      <c r="J956">
        <v>5342.34</v>
      </c>
      <c r="K956">
        <f t="shared" si="14"/>
        <v>628.9</v>
      </c>
    </row>
    <row r="957" spans="1:11" x14ac:dyDescent="0.25">
      <c r="A957">
        <v>956</v>
      </c>
      <c r="B957" t="s">
        <v>89</v>
      </c>
      <c r="C957">
        <v>968</v>
      </c>
      <c r="D957">
        <v>61</v>
      </c>
      <c r="E957" t="s">
        <v>16</v>
      </c>
      <c r="F957">
        <v>56095.6</v>
      </c>
      <c r="G957">
        <v>43011</v>
      </c>
      <c r="H957">
        <v>43033</v>
      </c>
      <c r="I957" t="s">
        <v>28</v>
      </c>
      <c r="J957">
        <v>885.71999999999991</v>
      </c>
      <c r="K957">
        <f t="shared" si="14"/>
        <v>57.949999999999996</v>
      </c>
    </row>
    <row r="958" spans="1:11" x14ac:dyDescent="0.25">
      <c r="A958">
        <v>957</v>
      </c>
      <c r="B958" t="s">
        <v>89</v>
      </c>
      <c r="C958">
        <v>191</v>
      </c>
      <c r="D958">
        <v>16</v>
      </c>
      <c r="E958" t="s">
        <v>24</v>
      </c>
      <c r="F958">
        <v>2903.2</v>
      </c>
      <c r="G958">
        <v>42710</v>
      </c>
      <c r="H958">
        <v>42725</v>
      </c>
      <c r="I958" t="s">
        <v>11</v>
      </c>
      <c r="J958">
        <v>45.839999999999996</v>
      </c>
      <c r="K958">
        <f t="shared" si="14"/>
        <v>15.2</v>
      </c>
    </row>
    <row r="959" spans="1:11" x14ac:dyDescent="0.25">
      <c r="A959">
        <v>958</v>
      </c>
      <c r="B959" t="s">
        <v>90</v>
      </c>
      <c r="C959">
        <v>798</v>
      </c>
      <c r="D959">
        <v>1238</v>
      </c>
      <c r="E959" t="s">
        <v>21</v>
      </c>
      <c r="F959">
        <v>938527.8</v>
      </c>
      <c r="G959">
        <v>42759</v>
      </c>
      <c r="H959">
        <v>42784</v>
      </c>
      <c r="I959" t="s">
        <v>11</v>
      </c>
      <c r="J959">
        <v>14818.859999999999</v>
      </c>
      <c r="K959">
        <f t="shared" si="14"/>
        <v>1176.1000000000001</v>
      </c>
    </row>
    <row r="960" spans="1:11" x14ac:dyDescent="0.25">
      <c r="A960">
        <v>959</v>
      </c>
      <c r="B960" t="s">
        <v>90</v>
      </c>
      <c r="C960">
        <v>183</v>
      </c>
      <c r="D960">
        <v>779</v>
      </c>
      <c r="E960" t="s">
        <v>13</v>
      </c>
      <c r="F960">
        <v>135429.15</v>
      </c>
      <c r="G960">
        <v>42892</v>
      </c>
      <c r="H960">
        <v>42922</v>
      </c>
      <c r="I960" t="s">
        <v>17</v>
      </c>
      <c r="J960">
        <v>2138.355</v>
      </c>
      <c r="K960">
        <f t="shared" si="14"/>
        <v>740.05</v>
      </c>
    </row>
    <row r="961" spans="1:11" x14ac:dyDescent="0.25">
      <c r="A961">
        <v>960</v>
      </c>
      <c r="B961" t="s">
        <v>88</v>
      </c>
      <c r="C961">
        <v>214</v>
      </c>
      <c r="D961">
        <v>276</v>
      </c>
      <c r="E961" t="s">
        <v>29</v>
      </c>
      <c r="F961">
        <v>56110.8</v>
      </c>
      <c r="G961">
        <v>43248</v>
      </c>
      <c r="H961">
        <v>43262</v>
      </c>
      <c r="I961" t="s">
        <v>18</v>
      </c>
      <c r="J961">
        <v>885.95999999999992</v>
      </c>
      <c r="K961">
        <f t="shared" si="14"/>
        <v>262.2</v>
      </c>
    </row>
    <row r="962" spans="1:11" x14ac:dyDescent="0.25">
      <c r="A962">
        <v>961</v>
      </c>
      <c r="B962" t="s">
        <v>90</v>
      </c>
      <c r="C962">
        <v>253</v>
      </c>
      <c r="D962">
        <v>77</v>
      </c>
      <c r="E962" t="s">
        <v>31</v>
      </c>
      <c r="F962">
        <v>18506.95</v>
      </c>
      <c r="G962">
        <v>43231</v>
      </c>
      <c r="H962">
        <v>43252</v>
      </c>
      <c r="I962" t="s">
        <v>32</v>
      </c>
      <c r="J962">
        <v>292.21499999999997</v>
      </c>
      <c r="K962">
        <f t="shared" si="14"/>
        <v>73.150000000000006</v>
      </c>
    </row>
    <row r="963" spans="1:11" x14ac:dyDescent="0.25">
      <c r="A963">
        <v>962</v>
      </c>
      <c r="B963" t="s">
        <v>88</v>
      </c>
      <c r="C963">
        <v>973</v>
      </c>
      <c r="D963">
        <v>26</v>
      </c>
      <c r="E963" t="s">
        <v>26</v>
      </c>
      <c r="F963">
        <v>24033.1</v>
      </c>
      <c r="G963">
        <v>42568</v>
      </c>
      <c r="H963">
        <v>42600</v>
      </c>
      <c r="I963" t="s">
        <v>18</v>
      </c>
      <c r="J963">
        <v>379.46999999999997</v>
      </c>
      <c r="K963">
        <f t="shared" ref="K963:K993" si="15">F963/C963</f>
        <v>24.7</v>
      </c>
    </row>
    <row r="964" spans="1:11" x14ac:dyDescent="0.25">
      <c r="A964">
        <v>963</v>
      </c>
      <c r="B964" t="s">
        <v>90</v>
      </c>
      <c r="C964">
        <v>372</v>
      </c>
      <c r="D964">
        <v>975</v>
      </c>
      <c r="E964" t="s">
        <v>19</v>
      </c>
      <c r="F964">
        <v>344565</v>
      </c>
      <c r="G964">
        <v>43085</v>
      </c>
      <c r="H964">
        <v>43102</v>
      </c>
      <c r="I964" t="s">
        <v>25</v>
      </c>
      <c r="J964">
        <v>5440.5</v>
      </c>
      <c r="K964">
        <f t="shared" si="15"/>
        <v>926.25</v>
      </c>
    </row>
    <row r="965" spans="1:11" x14ac:dyDescent="0.25">
      <c r="A965">
        <v>964</v>
      </c>
      <c r="B965" t="s">
        <v>89</v>
      </c>
      <c r="C965">
        <v>901</v>
      </c>
      <c r="D965">
        <v>49</v>
      </c>
      <c r="E965" t="s">
        <v>16</v>
      </c>
      <c r="F965">
        <v>41941.550000000003</v>
      </c>
      <c r="G965">
        <v>42908</v>
      </c>
      <c r="H965">
        <v>42918</v>
      </c>
      <c r="I965" t="s">
        <v>11</v>
      </c>
      <c r="J965">
        <v>662.23500000000001</v>
      </c>
      <c r="K965">
        <f t="shared" si="15"/>
        <v>46.550000000000004</v>
      </c>
    </row>
    <row r="966" spans="1:11" x14ac:dyDescent="0.25">
      <c r="A966">
        <v>965</v>
      </c>
      <c r="B966" t="s">
        <v>88</v>
      </c>
      <c r="C966">
        <v>456</v>
      </c>
      <c r="D966">
        <v>1336</v>
      </c>
      <c r="E966" t="s">
        <v>9</v>
      </c>
      <c r="F966">
        <v>578755.19999999995</v>
      </c>
      <c r="G966">
        <v>43257</v>
      </c>
      <c r="H966">
        <v>43278</v>
      </c>
      <c r="I966" t="s">
        <v>25</v>
      </c>
      <c r="J966">
        <v>9138.24</v>
      </c>
      <c r="K966">
        <f t="shared" si="15"/>
        <v>1269.1999999999998</v>
      </c>
    </row>
    <row r="967" spans="1:11" x14ac:dyDescent="0.25">
      <c r="A967">
        <v>966</v>
      </c>
      <c r="B967" t="s">
        <v>90</v>
      </c>
      <c r="C967">
        <v>490</v>
      </c>
      <c r="D967">
        <v>212</v>
      </c>
      <c r="E967" t="s">
        <v>21</v>
      </c>
      <c r="F967">
        <v>98686</v>
      </c>
      <c r="G967">
        <v>42860</v>
      </c>
      <c r="H967">
        <v>42872</v>
      </c>
      <c r="I967" t="s">
        <v>20</v>
      </c>
      <c r="J967">
        <v>1558.2</v>
      </c>
      <c r="K967">
        <f t="shared" si="15"/>
        <v>201.4</v>
      </c>
    </row>
    <row r="968" spans="1:11" x14ac:dyDescent="0.25">
      <c r="A968">
        <v>967</v>
      </c>
      <c r="B968" t="s">
        <v>90</v>
      </c>
      <c r="C968">
        <v>733</v>
      </c>
      <c r="D968">
        <v>185</v>
      </c>
      <c r="E968" t="s">
        <v>9</v>
      </c>
      <c r="F968">
        <v>128824.75</v>
      </c>
      <c r="G968">
        <v>42500</v>
      </c>
      <c r="H968">
        <v>42527</v>
      </c>
      <c r="I968" t="s">
        <v>18</v>
      </c>
      <c r="J968">
        <v>2034.0749999999998</v>
      </c>
      <c r="K968">
        <f t="shared" si="15"/>
        <v>175.75</v>
      </c>
    </row>
    <row r="969" spans="1:11" x14ac:dyDescent="0.25">
      <c r="A969">
        <v>968</v>
      </c>
      <c r="B969" t="s">
        <v>88</v>
      </c>
      <c r="C969">
        <v>377</v>
      </c>
      <c r="D969">
        <v>96</v>
      </c>
      <c r="E969" t="s">
        <v>27</v>
      </c>
      <c r="F969">
        <v>34382.400000000001</v>
      </c>
      <c r="G969">
        <v>42480</v>
      </c>
      <c r="H969">
        <v>42506</v>
      </c>
      <c r="I969" t="s">
        <v>32</v>
      </c>
      <c r="J969">
        <v>542.88</v>
      </c>
      <c r="K969">
        <f t="shared" si="15"/>
        <v>91.2</v>
      </c>
    </row>
    <row r="970" spans="1:11" x14ac:dyDescent="0.25">
      <c r="A970">
        <v>969</v>
      </c>
      <c r="B970" t="s">
        <v>90</v>
      </c>
      <c r="C970">
        <v>976</v>
      </c>
      <c r="D970">
        <v>47</v>
      </c>
      <c r="E970" t="s">
        <v>9</v>
      </c>
      <c r="F970">
        <v>43578.400000000001</v>
      </c>
      <c r="G970">
        <v>42820</v>
      </c>
      <c r="H970">
        <v>42833</v>
      </c>
      <c r="I970" t="s">
        <v>17</v>
      </c>
      <c r="J970">
        <v>688.07999999999993</v>
      </c>
      <c r="K970">
        <f t="shared" si="15"/>
        <v>44.65</v>
      </c>
    </row>
    <row r="971" spans="1:11" x14ac:dyDescent="0.25">
      <c r="A971">
        <v>970</v>
      </c>
      <c r="B971" t="s">
        <v>88</v>
      </c>
      <c r="C971">
        <v>319</v>
      </c>
      <c r="D971">
        <v>51</v>
      </c>
      <c r="E971" t="s">
        <v>21</v>
      </c>
      <c r="F971">
        <v>15455.55</v>
      </c>
      <c r="G971">
        <v>42972</v>
      </c>
      <c r="H971">
        <v>42997</v>
      </c>
      <c r="I971" t="s">
        <v>18</v>
      </c>
      <c r="J971">
        <v>244.035</v>
      </c>
      <c r="K971">
        <f t="shared" si="15"/>
        <v>48.449999999999996</v>
      </c>
    </row>
    <row r="972" spans="1:11" x14ac:dyDescent="0.25">
      <c r="A972">
        <v>971</v>
      </c>
      <c r="B972" t="s">
        <v>88</v>
      </c>
      <c r="C972">
        <v>625</v>
      </c>
      <c r="D972">
        <v>916</v>
      </c>
      <c r="E972" t="s">
        <v>9</v>
      </c>
      <c r="F972">
        <v>543875</v>
      </c>
      <c r="G972">
        <v>42953</v>
      </c>
      <c r="H972">
        <v>42975</v>
      </c>
      <c r="I972" t="s">
        <v>28</v>
      </c>
      <c r="J972">
        <v>8587.5</v>
      </c>
      <c r="K972">
        <f t="shared" si="15"/>
        <v>870.2</v>
      </c>
    </row>
    <row r="973" spans="1:11" x14ac:dyDescent="0.25">
      <c r="A973">
        <v>972</v>
      </c>
      <c r="B973" t="s">
        <v>89</v>
      </c>
      <c r="C973">
        <v>729</v>
      </c>
      <c r="D973">
        <v>58</v>
      </c>
      <c r="E973" t="s">
        <v>16</v>
      </c>
      <c r="F973">
        <v>40167.9</v>
      </c>
      <c r="G973">
        <v>42394</v>
      </c>
      <c r="H973">
        <v>42406</v>
      </c>
      <c r="I973" t="s">
        <v>25</v>
      </c>
      <c r="J973">
        <v>634.23</v>
      </c>
      <c r="K973">
        <f t="shared" si="15"/>
        <v>55.1</v>
      </c>
    </row>
    <row r="974" spans="1:11" x14ac:dyDescent="0.25">
      <c r="A974">
        <v>973</v>
      </c>
      <c r="B974" t="s">
        <v>89</v>
      </c>
      <c r="C974">
        <v>304</v>
      </c>
      <c r="D974">
        <v>15</v>
      </c>
      <c r="E974" t="s">
        <v>24</v>
      </c>
      <c r="F974">
        <v>4332</v>
      </c>
      <c r="G974">
        <v>42373</v>
      </c>
      <c r="H974">
        <v>42399</v>
      </c>
      <c r="I974" t="s">
        <v>17</v>
      </c>
      <c r="J974">
        <v>68.399999999999991</v>
      </c>
      <c r="K974">
        <f t="shared" si="15"/>
        <v>14.25</v>
      </c>
    </row>
    <row r="975" spans="1:11" x14ac:dyDescent="0.25">
      <c r="A975">
        <v>974</v>
      </c>
      <c r="B975" t="s">
        <v>89</v>
      </c>
      <c r="C975">
        <v>583</v>
      </c>
      <c r="D975">
        <v>34</v>
      </c>
      <c r="E975" t="s">
        <v>16</v>
      </c>
      <c r="F975">
        <v>18830.900000000001</v>
      </c>
      <c r="G975">
        <v>43195</v>
      </c>
      <c r="H975">
        <v>43212</v>
      </c>
      <c r="I975" t="s">
        <v>11</v>
      </c>
      <c r="J975">
        <v>297.33</v>
      </c>
      <c r="K975">
        <f t="shared" si="15"/>
        <v>32.300000000000004</v>
      </c>
    </row>
    <row r="976" spans="1:11" x14ac:dyDescent="0.25">
      <c r="A976">
        <v>975</v>
      </c>
      <c r="B976" t="s">
        <v>90</v>
      </c>
      <c r="C976">
        <v>890</v>
      </c>
      <c r="D976">
        <v>964</v>
      </c>
      <c r="E976" t="s">
        <v>30</v>
      </c>
      <c r="F976">
        <v>815062</v>
      </c>
      <c r="G976">
        <v>42888</v>
      </c>
      <c r="H976">
        <v>42901</v>
      </c>
      <c r="I976" t="s">
        <v>14</v>
      </c>
      <c r="J976">
        <v>12869.4</v>
      </c>
      <c r="K976">
        <f t="shared" si="15"/>
        <v>915.8</v>
      </c>
    </row>
    <row r="977" spans="1:11" x14ac:dyDescent="0.25">
      <c r="A977">
        <v>976</v>
      </c>
      <c r="B977" t="s">
        <v>90</v>
      </c>
      <c r="C977">
        <v>187</v>
      </c>
      <c r="D977">
        <v>203</v>
      </c>
      <c r="E977" t="s">
        <v>9</v>
      </c>
      <c r="F977">
        <v>36062.949999999997</v>
      </c>
      <c r="G977">
        <v>42872</v>
      </c>
      <c r="H977">
        <v>42903</v>
      </c>
      <c r="I977" t="s">
        <v>17</v>
      </c>
      <c r="J977">
        <v>569.41499999999996</v>
      </c>
      <c r="K977">
        <f t="shared" si="15"/>
        <v>192.85</v>
      </c>
    </row>
    <row r="978" spans="1:11" x14ac:dyDescent="0.25">
      <c r="A978">
        <v>977</v>
      </c>
      <c r="B978" t="s">
        <v>88</v>
      </c>
      <c r="C978">
        <v>334</v>
      </c>
      <c r="D978">
        <v>996</v>
      </c>
      <c r="E978" t="s">
        <v>9</v>
      </c>
      <c r="F978">
        <v>316030.8</v>
      </c>
      <c r="G978">
        <v>42626</v>
      </c>
      <c r="H978">
        <v>42661</v>
      </c>
      <c r="I978" t="s">
        <v>17</v>
      </c>
      <c r="J978">
        <v>4989.96</v>
      </c>
      <c r="K978">
        <f t="shared" si="15"/>
        <v>946.19999999999993</v>
      </c>
    </row>
    <row r="979" spans="1:11" x14ac:dyDescent="0.25">
      <c r="A979">
        <v>978</v>
      </c>
      <c r="B979" t="s">
        <v>90</v>
      </c>
      <c r="C979">
        <v>189</v>
      </c>
      <c r="D979">
        <v>848</v>
      </c>
      <c r="E979" t="s">
        <v>22</v>
      </c>
      <c r="F979">
        <v>152258.4</v>
      </c>
      <c r="G979">
        <v>42762</v>
      </c>
      <c r="H979">
        <v>42788</v>
      </c>
      <c r="I979" t="s">
        <v>11</v>
      </c>
      <c r="J979">
        <v>2404.08</v>
      </c>
      <c r="K979">
        <f t="shared" si="15"/>
        <v>805.6</v>
      </c>
    </row>
    <row r="980" spans="1:11" x14ac:dyDescent="0.25">
      <c r="A980">
        <v>979</v>
      </c>
      <c r="B980" t="s">
        <v>90</v>
      </c>
      <c r="C980">
        <v>573</v>
      </c>
      <c r="D980">
        <v>772</v>
      </c>
      <c r="E980" t="s">
        <v>13</v>
      </c>
      <c r="F980">
        <v>420238.2</v>
      </c>
      <c r="G980">
        <v>42848</v>
      </c>
      <c r="H980">
        <v>42874</v>
      </c>
      <c r="I980" t="s">
        <v>20</v>
      </c>
      <c r="J980">
        <v>6635.34</v>
      </c>
      <c r="K980">
        <f t="shared" si="15"/>
        <v>733.4</v>
      </c>
    </row>
    <row r="981" spans="1:11" x14ac:dyDescent="0.25">
      <c r="A981">
        <v>980</v>
      </c>
      <c r="B981" t="s">
        <v>88</v>
      </c>
      <c r="C981">
        <v>453</v>
      </c>
      <c r="D981">
        <v>109</v>
      </c>
      <c r="E981" t="s">
        <v>27</v>
      </c>
      <c r="F981">
        <v>46908.15</v>
      </c>
      <c r="G981">
        <v>42913</v>
      </c>
      <c r="H981">
        <v>42933</v>
      </c>
      <c r="I981" t="s">
        <v>11</v>
      </c>
      <c r="J981">
        <v>740.65499999999997</v>
      </c>
      <c r="K981">
        <f t="shared" si="15"/>
        <v>103.55</v>
      </c>
    </row>
    <row r="982" spans="1:11" x14ac:dyDescent="0.25">
      <c r="A982">
        <v>981</v>
      </c>
      <c r="B982" t="s">
        <v>90</v>
      </c>
      <c r="C982">
        <v>945</v>
      </c>
      <c r="D982">
        <v>180</v>
      </c>
      <c r="E982" t="s">
        <v>9</v>
      </c>
      <c r="F982">
        <v>161595</v>
      </c>
      <c r="G982">
        <v>42615</v>
      </c>
      <c r="H982">
        <v>42647</v>
      </c>
      <c r="I982" t="s">
        <v>11</v>
      </c>
      <c r="J982">
        <v>2551.5</v>
      </c>
      <c r="K982">
        <f t="shared" si="15"/>
        <v>171</v>
      </c>
    </row>
    <row r="983" spans="1:11" x14ac:dyDescent="0.25">
      <c r="A983">
        <v>982</v>
      </c>
      <c r="B983" t="s">
        <v>88</v>
      </c>
      <c r="C983">
        <v>655</v>
      </c>
      <c r="D983">
        <v>956</v>
      </c>
      <c r="E983" t="s">
        <v>9</v>
      </c>
      <c r="F983">
        <v>594871</v>
      </c>
      <c r="G983">
        <v>43194</v>
      </c>
      <c r="H983">
        <v>43212</v>
      </c>
      <c r="I983" t="s">
        <v>11</v>
      </c>
      <c r="J983">
        <v>9392.6999999999989</v>
      </c>
      <c r="K983">
        <f t="shared" si="15"/>
        <v>908.2</v>
      </c>
    </row>
    <row r="984" spans="1:11" x14ac:dyDescent="0.25">
      <c r="A984">
        <v>983</v>
      </c>
      <c r="B984" t="s">
        <v>88</v>
      </c>
      <c r="C984">
        <v>446</v>
      </c>
      <c r="D984">
        <v>46</v>
      </c>
      <c r="E984" t="s">
        <v>21</v>
      </c>
      <c r="F984">
        <v>19490.2</v>
      </c>
      <c r="G984">
        <v>42937</v>
      </c>
      <c r="H984">
        <v>42956</v>
      </c>
      <c r="I984" t="s">
        <v>14</v>
      </c>
      <c r="J984">
        <v>307.74</v>
      </c>
      <c r="K984">
        <f t="shared" si="15"/>
        <v>43.7</v>
      </c>
    </row>
    <row r="985" spans="1:11" x14ac:dyDescent="0.25">
      <c r="A985">
        <v>984</v>
      </c>
      <c r="B985" t="s">
        <v>89</v>
      </c>
      <c r="C985">
        <v>994</v>
      </c>
      <c r="D985">
        <v>38</v>
      </c>
      <c r="E985" t="s">
        <v>16</v>
      </c>
      <c r="F985">
        <v>35883.4</v>
      </c>
      <c r="G985">
        <v>42934</v>
      </c>
      <c r="H985">
        <v>42966</v>
      </c>
      <c r="I985" t="s">
        <v>28</v>
      </c>
      <c r="J985">
        <v>566.57999999999993</v>
      </c>
      <c r="K985">
        <f t="shared" si="15"/>
        <v>36.1</v>
      </c>
    </row>
    <row r="986" spans="1:11" x14ac:dyDescent="0.25">
      <c r="A986">
        <v>985</v>
      </c>
      <c r="B986" t="s">
        <v>89</v>
      </c>
      <c r="C986">
        <v>182</v>
      </c>
      <c r="D986">
        <v>61</v>
      </c>
      <c r="E986" t="s">
        <v>16</v>
      </c>
      <c r="F986">
        <v>10546.9</v>
      </c>
      <c r="G986">
        <v>42389</v>
      </c>
      <c r="H986">
        <v>42416</v>
      </c>
      <c r="I986" t="s">
        <v>25</v>
      </c>
      <c r="J986">
        <v>166.53</v>
      </c>
      <c r="K986">
        <f t="shared" si="15"/>
        <v>57.949999999999996</v>
      </c>
    </row>
    <row r="987" spans="1:11" x14ac:dyDescent="0.25">
      <c r="A987">
        <v>986</v>
      </c>
      <c r="B987" t="s">
        <v>89</v>
      </c>
      <c r="C987">
        <v>407</v>
      </c>
      <c r="D987">
        <v>49</v>
      </c>
      <c r="E987" t="s">
        <v>16</v>
      </c>
      <c r="F987">
        <v>18945.849999999999</v>
      </c>
      <c r="G987">
        <v>42496</v>
      </c>
      <c r="H987">
        <v>42515</v>
      </c>
      <c r="I987" t="s">
        <v>11</v>
      </c>
      <c r="J987">
        <v>299.14499999999998</v>
      </c>
      <c r="K987">
        <f t="shared" si="15"/>
        <v>46.55</v>
      </c>
    </row>
    <row r="988" spans="1:11" x14ac:dyDescent="0.25">
      <c r="A988">
        <v>987</v>
      </c>
      <c r="B988" t="s">
        <v>90</v>
      </c>
      <c r="C988">
        <v>949</v>
      </c>
      <c r="D988">
        <v>1315</v>
      </c>
      <c r="E988" t="s">
        <v>21</v>
      </c>
      <c r="F988">
        <v>1185538.25</v>
      </c>
      <c r="G988">
        <v>42839</v>
      </c>
      <c r="H988">
        <v>42868</v>
      </c>
      <c r="I988" t="s">
        <v>18</v>
      </c>
      <c r="J988">
        <v>18719.024999999998</v>
      </c>
      <c r="K988">
        <f t="shared" si="15"/>
        <v>1249.25</v>
      </c>
    </row>
    <row r="989" spans="1:11" x14ac:dyDescent="0.25">
      <c r="A989">
        <v>988</v>
      </c>
      <c r="B989" t="s">
        <v>90</v>
      </c>
      <c r="C989">
        <v>932</v>
      </c>
      <c r="D989">
        <v>777</v>
      </c>
      <c r="E989" t="s">
        <v>13</v>
      </c>
      <c r="F989">
        <v>687955.8</v>
      </c>
      <c r="G989">
        <v>42495</v>
      </c>
      <c r="H989">
        <v>42522</v>
      </c>
      <c r="I989" t="s">
        <v>28</v>
      </c>
      <c r="J989">
        <v>10862.46</v>
      </c>
      <c r="K989">
        <f t="shared" si="15"/>
        <v>738.15000000000009</v>
      </c>
    </row>
    <row r="990" spans="1:11" x14ac:dyDescent="0.25">
      <c r="A990">
        <v>989</v>
      </c>
      <c r="B990" t="s">
        <v>90</v>
      </c>
      <c r="C990">
        <v>176</v>
      </c>
      <c r="D990">
        <v>980</v>
      </c>
      <c r="E990" t="s">
        <v>19</v>
      </c>
      <c r="F990">
        <v>163856</v>
      </c>
      <c r="G990">
        <v>43056</v>
      </c>
      <c r="H990">
        <v>43071</v>
      </c>
      <c r="I990" t="s">
        <v>17</v>
      </c>
      <c r="J990">
        <v>2587.1999999999998</v>
      </c>
      <c r="K990">
        <f t="shared" si="15"/>
        <v>931</v>
      </c>
    </row>
    <row r="991" spans="1:11" x14ac:dyDescent="0.25">
      <c r="A991">
        <v>990</v>
      </c>
      <c r="B991" t="s">
        <v>88</v>
      </c>
      <c r="C991">
        <v>285</v>
      </c>
      <c r="D991">
        <v>281</v>
      </c>
      <c r="E991" t="s">
        <v>29</v>
      </c>
      <c r="F991">
        <v>76080.75</v>
      </c>
      <c r="G991">
        <v>42858</v>
      </c>
      <c r="H991">
        <v>42880</v>
      </c>
      <c r="I991" t="s">
        <v>11</v>
      </c>
      <c r="J991">
        <v>1201.2749999999999</v>
      </c>
      <c r="K991">
        <f t="shared" si="15"/>
        <v>266.95</v>
      </c>
    </row>
    <row r="992" spans="1:11" x14ac:dyDescent="0.25">
      <c r="A992">
        <v>991</v>
      </c>
      <c r="B992" t="s">
        <v>89</v>
      </c>
      <c r="C992">
        <v>144</v>
      </c>
      <c r="D992">
        <v>37</v>
      </c>
      <c r="E992" t="s">
        <v>16</v>
      </c>
      <c r="F992">
        <v>5061.6000000000004</v>
      </c>
      <c r="G992">
        <v>43237</v>
      </c>
      <c r="H992">
        <v>43251</v>
      </c>
      <c r="I992" t="s">
        <v>25</v>
      </c>
      <c r="J992">
        <v>79.92</v>
      </c>
      <c r="K992">
        <f t="shared" si="15"/>
        <v>35.150000000000006</v>
      </c>
    </row>
    <row r="993" spans="1:11" x14ac:dyDescent="0.25">
      <c r="A993">
        <v>992</v>
      </c>
      <c r="B993" t="s">
        <v>90</v>
      </c>
      <c r="C993">
        <v>843</v>
      </c>
      <c r="D993">
        <v>784</v>
      </c>
      <c r="E993" t="s">
        <v>13</v>
      </c>
      <c r="F993">
        <v>627866.4</v>
      </c>
      <c r="G993">
        <v>42765</v>
      </c>
      <c r="H993">
        <v>42787</v>
      </c>
      <c r="I993" t="s">
        <v>11</v>
      </c>
      <c r="J993">
        <v>9913.68</v>
      </c>
      <c r="K993">
        <f t="shared" si="15"/>
        <v>744.80000000000007</v>
      </c>
    </row>
  </sheetData>
  <autoFilter ref="A1:J1" xr:uid="{96E84D5B-D633-44AE-A1BC-E17F254F89D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3"/>
  <sheetViews>
    <sheetView workbookViewId="0">
      <selection activeCell="D22" sqref="D22"/>
    </sheetView>
  </sheetViews>
  <sheetFormatPr defaultRowHeight="15" x14ac:dyDescent="0.25"/>
  <cols>
    <col min="1" max="1" width="8" customWidth="1"/>
    <col min="2" max="2" width="11.5703125" bestFit="1" customWidth="1"/>
    <col min="3" max="3" width="10.28515625" customWidth="1"/>
    <col min="4" max="4" width="12.42578125" bestFit="1" customWidth="1"/>
    <col min="5" max="5" width="11.5703125" bestFit="1" customWidth="1"/>
    <col min="6" max="6" width="14.28515625" bestFit="1" customWidth="1"/>
    <col min="7" max="7" width="11.7109375" bestFit="1" customWidth="1"/>
    <col min="8" max="8" width="11" bestFit="1" customWidth="1"/>
    <col min="9" max="9" width="20" bestFit="1" customWidth="1"/>
    <col min="10" max="10" width="12.140625" bestFit="1" customWidth="1"/>
    <col min="11" max="12" width="12.140625" customWidth="1"/>
    <col min="13" max="13" width="14.85546875" bestFit="1" customWidth="1"/>
  </cols>
  <sheetData>
    <row r="1" spans="1:13" x14ac:dyDescent="0.25">
      <c r="A1" s="5" t="s">
        <v>0</v>
      </c>
      <c r="B1" s="5" t="s">
        <v>1</v>
      </c>
      <c r="C1" s="5" t="s">
        <v>2</v>
      </c>
      <c r="D1" s="5" t="s">
        <v>3</v>
      </c>
      <c r="E1" s="5" t="s">
        <v>4</v>
      </c>
      <c r="F1" s="5" t="s">
        <v>33</v>
      </c>
      <c r="G1" s="5" t="s">
        <v>5</v>
      </c>
      <c r="H1" s="6" t="s">
        <v>6</v>
      </c>
      <c r="I1" s="5" t="s">
        <v>7</v>
      </c>
      <c r="J1" s="5" t="s">
        <v>8</v>
      </c>
      <c r="K1" s="5" t="s">
        <v>34</v>
      </c>
      <c r="L1" s="5" t="s">
        <v>35</v>
      </c>
      <c r="M1" s="5" t="s">
        <v>36</v>
      </c>
    </row>
    <row r="2" spans="1:13" x14ac:dyDescent="0.25">
      <c r="A2" s="1">
        <v>1</v>
      </c>
      <c r="B2" s="1" t="s">
        <v>15</v>
      </c>
      <c r="C2" s="1">
        <v>563</v>
      </c>
      <c r="D2" s="1">
        <v>14</v>
      </c>
      <c r="E2" s="1" t="s">
        <v>9</v>
      </c>
      <c r="F2" s="1">
        <v>7487.9</v>
      </c>
      <c r="G2" s="2">
        <v>42519</v>
      </c>
      <c r="H2" s="2">
        <v>42548</v>
      </c>
      <c r="I2" s="1" t="s">
        <v>11</v>
      </c>
      <c r="J2" s="1">
        <v>118.22999999999999</v>
      </c>
      <c r="K2" s="1">
        <f>Table2[[#This Row],[Qnt]]*Table2[[#This Row],[Unit price ]]</f>
        <v>7882</v>
      </c>
      <c r="L2" s="1">
        <f>Table2[[#This Row],[Revenue]]-Table2[[#This Row],[Outside cost]]-Table2[[#This Row],[Trans.cost]]</f>
        <v>275.87000000000035</v>
      </c>
      <c r="M2" s="1">
        <f>Table2[[#This Row],[Exp.date]]-Table2[[#This Row],[Imp.date ]]</f>
        <v>29</v>
      </c>
    </row>
    <row r="3" spans="1:13" x14ac:dyDescent="0.25">
      <c r="A3" s="3">
        <v>2</v>
      </c>
      <c r="B3" s="3" t="s">
        <v>10</v>
      </c>
      <c r="C3" s="3">
        <v>569</v>
      </c>
      <c r="D3" s="3">
        <v>875</v>
      </c>
      <c r="E3" s="3" t="s">
        <v>9</v>
      </c>
      <c r="F3" s="3">
        <v>472981.25</v>
      </c>
      <c r="G3" s="4">
        <v>42814</v>
      </c>
      <c r="H3" s="4">
        <v>42825</v>
      </c>
      <c r="I3" s="3" t="s">
        <v>11</v>
      </c>
      <c r="J3" s="3">
        <v>7468.125</v>
      </c>
      <c r="K3" s="3">
        <f>Table2[[#This Row],[Qnt]]*Table2[[#This Row],[Unit price ]]</f>
        <v>497875</v>
      </c>
      <c r="L3" s="3">
        <f>Table2[[#This Row],[Revenue]]-Table2[[#This Row],[Outside cost]]-Table2[[#This Row],[Trans.cost]]</f>
        <v>17425.625</v>
      </c>
      <c r="M3" s="3">
        <f>Table2[[#This Row],[Exp.date]]-Table2[[#This Row],[Imp.date ]]</f>
        <v>11</v>
      </c>
    </row>
    <row r="4" spans="1:13" x14ac:dyDescent="0.25">
      <c r="A4" s="1">
        <v>3</v>
      </c>
      <c r="B4" s="1" t="s">
        <v>12</v>
      </c>
      <c r="C4" s="1">
        <v>790</v>
      </c>
      <c r="D4" s="1">
        <v>640</v>
      </c>
      <c r="E4" s="1" t="s">
        <v>13</v>
      </c>
      <c r="F4" s="1">
        <v>480320</v>
      </c>
      <c r="G4" s="2">
        <v>42691</v>
      </c>
      <c r="H4" s="2">
        <v>42713</v>
      </c>
      <c r="I4" s="1" t="s">
        <v>11</v>
      </c>
      <c r="J4" s="1">
        <v>7584</v>
      </c>
      <c r="K4" s="1">
        <f>Table2[[#This Row],[Qnt]]*Table2[[#This Row],[Unit price ]]</f>
        <v>505600</v>
      </c>
      <c r="L4" s="1">
        <f>Table2[[#This Row],[Revenue]]-Table2[[#This Row],[Outside cost]]-Table2[[#This Row],[Trans.cost]]</f>
        <v>17696</v>
      </c>
      <c r="M4" s="1">
        <f>Table2[[#This Row],[Exp.date]]-Table2[[#This Row],[Imp.date ]]</f>
        <v>22</v>
      </c>
    </row>
    <row r="5" spans="1:13" x14ac:dyDescent="0.25">
      <c r="A5" s="3">
        <v>4</v>
      </c>
      <c r="B5" s="3" t="s">
        <v>10</v>
      </c>
      <c r="C5" s="3">
        <v>722</v>
      </c>
      <c r="D5" s="3">
        <v>1377</v>
      </c>
      <c r="E5" s="3" t="s">
        <v>9</v>
      </c>
      <c r="F5" s="3">
        <v>944484.3</v>
      </c>
      <c r="G5" s="4">
        <v>42913</v>
      </c>
      <c r="H5" s="4">
        <v>42933</v>
      </c>
      <c r="I5" s="3" t="s">
        <v>14</v>
      </c>
      <c r="J5" s="3">
        <v>14912.91</v>
      </c>
      <c r="K5" s="3">
        <f>Table2[[#This Row],[Qnt]]*Table2[[#This Row],[Unit price ]]</f>
        <v>994194</v>
      </c>
      <c r="L5" s="3">
        <f>Table2[[#This Row],[Revenue]]-Table2[[#This Row],[Outside cost]]-Table2[[#This Row],[Trans.cost]]</f>
        <v>34796.78999999995</v>
      </c>
      <c r="M5" s="3">
        <f>Table2[[#This Row],[Exp.date]]-Table2[[#This Row],[Imp.date ]]</f>
        <v>20</v>
      </c>
    </row>
    <row r="6" spans="1:13" x14ac:dyDescent="0.25">
      <c r="A6" s="1">
        <v>5</v>
      </c>
      <c r="B6" s="1" t="s">
        <v>15</v>
      </c>
      <c r="C6" s="1">
        <v>775</v>
      </c>
      <c r="D6" s="1">
        <v>34</v>
      </c>
      <c r="E6" s="1" t="s">
        <v>16</v>
      </c>
      <c r="F6" s="1">
        <v>25032.5</v>
      </c>
      <c r="G6" s="2">
        <v>43168</v>
      </c>
      <c r="H6" s="2">
        <v>43198</v>
      </c>
      <c r="I6" s="1" t="s">
        <v>17</v>
      </c>
      <c r="J6" s="1">
        <v>395.25</v>
      </c>
      <c r="K6" s="1">
        <f>Table2[[#This Row],[Qnt]]*Table2[[#This Row],[Unit price ]]</f>
        <v>26350</v>
      </c>
      <c r="L6" s="1">
        <f>Table2[[#This Row],[Revenue]]-Table2[[#This Row],[Outside cost]]-Table2[[#This Row],[Trans.cost]]</f>
        <v>922.25</v>
      </c>
      <c r="M6" s="1">
        <f>Table2[[#This Row],[Exp.date]]-Table2[[#This Row],[Imp.date ]]</f>
        <v>30</v>
      </c>
    </row>
    <row r="7" spans="1:13" x14ac:dyDescent="0.25">
      <c r="A7" s="3">
        <v>6</v>
      </c>
      <c r="B7" s="3" t="s">
        <v>10</v>
      </c>
      <c r="C7" s="3">
        <v>539</v>
      </c>
      <c r="D7" s="3">
        <v>880</v>
      </c>
      <c r="E7" s="3" t="s">
        <v>9</v>
      </c>
      <c r="F7" s="3">
        <v>450604</v>
      </c>
      <c r="G7" s="4">
        <v>42949</v>
      </c>
      <c r="H7" s="4">
        <v>42979</v>
      </c>
      <c r="I7" s="3" t="s">
        <v>18</v>
      </c>
      <c r="J7" s="3">
        <v>7114.8</v>
      </c>
      <c r="K7" s="3">
        <f>Table2[[#This Row],[Qnt]]*Table2[[#This Row],[Unit price ]]</f>
        <v>474320</v>
      </c>
      <c r="L7" s="3">
        <f>Table2[[#This Row],[Revenue]]-Table2[[#This Row],[Outside cost]]-Table2[[#This Row],[Trans.cost]]</f>
        <v>16601.2</v>
      </c>
      <c r="M7" s="3">
        <f>Table2[[#This Row],[Exp.date]]-Table2[[#This Row],[Imp.date ]]</f>
        <v>30</v>
      </c>
    </row>
    <row r="8" spans="1:13" x14ac:dyDescent="0.25">
      <c r="A8" s="1">
        <v>7</v>
      </c>
      <c r="B8" s="1" t="s">
        <v>12</v>
      </c>
      <c r="C8" s="1">
        <v>814</v>
      </c>
      <c r="D8" s="1">
        <v>200</v>
      </c>
      <c r="E8" s="1" t="s">
        <v>9</v>
      </c>
      <c r="F8" s="1">
        <v>154660</v>
      </c>
      <c r="G8" s="2">
        <v>43036</v>
      </c>
      <c r="H8" s="2">
        <v>43060</v>
      </c>
      <c r="I8" s="1" t="s">
        <v>17</v>
      </c>
      <c r="J8" s="1">
        <v>2442</v>
      </c>
      <c r="K8" s="1">
        <f>Table2[[#This Row],[Qnt]]*Table2[[#This Row],[Unit price ]]</f>
        <v>162800</v>
      </c>
      <c r="L8" s="1">
        <f>Table2[[#This Row],[Revenue]]-Table2[[#This Row],[Outside cost]]-Table2[[#This Row],[Trans.cost]]</f>
        <v>5698</v>
      </c>
      <c r="M8" s="1">
        <f>Table2[[#This Row],[Exp.date]]-Table2[[#This Row],[Imp.date ]]</f>
        <v>24</v>
      </c>
    </row>
    <row r="9" spans="1:13" x14ac:dyDescent="0.25">
      <c r="A9" s="3">
        <v>8</v>
      </c>
      <c r="B9" s="3" t="s">
        <v>12</v>
      </c>
      <c r="C9" s="3">
        <v>529</v>
      </c>
      <c r="D9" s="3">
        <v>945</v>
      </c>
      <c r="E9" s="3" t="s">
        <v>19</v>
      </c>
      <c r="F9" s="3">
        <v>474909.75</v>
      </c>
      <c r="G9" s="4">
        <v>42820</v>
      </c>
      <c r="H9" s="4">
        <v>42851</v>
      </c>
      <c r="I9" s="3" t="s">
        <v>20</v>
      </c>
      <c r="J9" s="3">
        <v>7498.5749999999998</v>
      </c>
      <c r="K9" s="3">
        <f>Table2[[#This Row],[Qnt]]*Table2[[#This Row],[Unit price ]]</f>
        <v>499905</v>
      </c>
      <c r="L9" s="3">
        <f>Table2[[#This Row],[Revenue]]-Table2[[#This Row],[Outside cost]]-Table2[[#This Row],[Trans.cost]]</f>
        <v>17496.674999999999</v>
      </c>
      <c r="M9" s="3">
        <f>Table2[[#This Row],[Exp.date]]-Table2[[#This Row],[Imp.date ]]</f>
        <v>31</v>
      </c>
    </row>
    <row r="10" spans="1:13" x14ac:dyDescent="0.25">
      <c r="A10" s="1">
        <v>9</v>
      </c>
      <c r="B10" s="1" t="s">
        <v>12</v>
      </c>
      <c r="C10" s="1">
        <v>826</v>
      </c>
      <c r="D10" s="1">
        <v>1239</v>
      </c>
      <c r="E10" s="1" t="s">
        <v>21</v>
      </c>
      <c r="F10" s="1">
        <v>972243.3</v>
      </c>
      <c r="G10" s="2">
        <v>42400</v>
      </c>
      <c r="H10" s="2">
        <v>42423</v>
      </c>
      <c r="I10" s="1" t="s">
        <v>18</v>
      </c>
      <c r="J10" s="1">
        <v>15351.21</v>
      </c>
      <c r="K10" s="1">
        <f>Table2[[#This Row],[Qnt]]*Table2[[#This Row],[Unit price ]]</f>
        <v>1023414</v>
      </c>
      <c r="L10" s="1">
        <f>Table2[[#This Row],[Revenue]]-Table2[[#This Row],[Outside cost]]-Table2[[#This Row],[Trans.cost]]</f>
        <v>35819.489999999954</v>
      </c>
      <c r="M10" s="1">
        <f>Table2[[#This Row],[Exp.date]]-Table2[[#This Row],[Imp.date ]]</f>
        <v>23</v>
      </c>
    </row>
    <row r="11" spans="1:13" x14ac:dyDescent="0.25">
      <c r="A11" s="3">
        <v>10</v>
      </c>
      <c r="B11" s="3" t="s">
        <v>12</v>
      </c>
      <c r="C11" s="3">
        <v>416</v>
      </c>
      <c r="D11" s="3">
        <v>559</v>
      </c>
      <c r="E11" s="3" t="s">
        <v>13</v>
      </c>
      <c r="F11" s="3">
        <v>220916.8</v>
      </c>
      <c r="G11" s="4">
        <v>43001</v>
      </c>
      <c r="H11" s="4">
        <v>43024</v>
      </c>
      <c r="I11" s="3" t="s">
        <v>18</v>
      </c>
      <c r="J11" s="3">
        <v>3488.16</v>
      </c>
      <c r="K11" s="3">
        <f>Table2[[#This Row],[Qnt]]*Table2[[#This Row],[Unit price ]]</f>
        <v>232544</v>
      </c>
      <c r="L11" s="3">
        <f>Table2[[#This Row],[Revenue]]-Table2[[#This Row],[Outside cost]]-Table2[[#This Row],[Trans.cost]]</f>
        <v>8139.0400000000118</v>
      </c>
      <c r="M11" s="3">
        <f>Table2[[#This Row],[Exp.date]]-Table2[[#This Row],[Imp.date ]]</f>
        <v>23</v>
      </c>
    </row>
    <row r="12" spans="1:13" x14ac:dyDescent="0.25">
      <c r="A12" s="1">
        <v>11</v>
      </c>
      <c r="B12" s="1" t="s">
        <v>12</v>
      </c>
      <c r="C12" s="1">
        <v>121</v>
      </c>
      <c r="D12" s="1">
        <v>862</v>
      </c>
      <c r="E12" s="1" t="s">
        <v>19</v>
      </c>
      <c r="F12" s="1">
        <v>99086.9</v>
      </c>
      <c r="G12" s="2">
        <v>42742</v>
      </c>
      <c r="H12" s="2">
        <v>42755</v>
      </c>
      <c r="I12" s="1" t="s">
        <v>11</v>
      </c>
      <c r="J12" s="1">
        <v>1564.53</v>
      </c>
      <c r="K12" s="1">
        <f>Table2[[#This Row],[Qnt]]*Table2[[#This Row],[Unit price ]]</f>
        <v>104302</v>
      </c>
      <c r="L12" s="1">
        <f>Table2[[#This Row],[Revenue]]-Table2[[#This Row],[Outside cost]]-Table2[[#This Row],[Trans.cost]]</f>
        <v>3650.5700000000061</v>
      </c>
      <c r="M12" s="1">
        <f>Table2[[#This Row],[Exp.date]]-Table2[[#This Row],[Imp.date ]]</f>
        <v>13</v>
      </c>
    </row>
    <row r="13" spans="1:13" x14ac:dyDescent="0.25">
      <c r="A13" s="3">
        <v>12</v>
      </c>
      <c r="B13" s="3" t="s">
        <v>12</v>
      </c>
      <c r="C13" s="3">
        <v>996</v>
      </c>
      <c r="D13" s="3">
        <v>858</v>
      </c>
      <c r="E13" s="3" t="s">
        <v>22</v>
      </c>
      <c r="F13" s="3">
        <v>811839.6</v>
      </c>
      <c r="G13" s="4">
        <v>42725</v>
      </c>
      <c r="H13" s="4">
        <v>42760</v>
      </c>
      <c r="I13" s="3" t="s">
        <v>17</v>
      </c>
      <c r="J13" s="3">
        <v>12818.519999999999</v>
      </c>
      <c r="K13" s="3">
        <f>Table2[[#This Row],[Qnt]]*Table2[[#This Row],[Unit price ]]</f>
        <v>854568</v>
      </c>
      <c r="L13" s="3">
        <f>Table2[[#This Row],[Revenue]]-Table2[[#This Row],[Outside cost]]-Table2[[#This Row],[Trans.cost]]</f>
        <v>29909.880000000026</v>
      </c>
      <c r="M13" s="3">
        <f>Table2[[#This Row],[Exp.date]]-Table2[[#This Row],[Imp.date ]]</f>
        <v>35</v>
      </c>
    </row>
    <row r="14" spans="1:13" x14ac:dyDescent="0.25">
      <c r="A14" s="1">
        <v>13</v>
      </c>
      <c r="B14" s="1" t="s">
        <v>12</v>
      </c>
      <c r="C14" s="1">
        <v>207</v>
      </c>
      <c r="D14" s="1">
        <v>652</v>
      </c>
      <c r="E14" s="1" t="s">
        <v>13</v>
      </c>
      <c r="F14" s="1">
        <v>128215.8</v>
      </c>
      <c r="G14" s="2">
        <v>43033</v>
      </c>
      <c r="H14" s="2">
        <v>43067</v>
      </c>
      <c r="I14" s="1" t="s">
        <v>23</v>
      </c>
      <c r="J14" s="1">
        <v>2024.46</v>
      </c>
      <c r="K14" s="1">
        <f>Table2[[#This Row],[Qnt]]*Table2[[#This Row],[Unit price ]]</f>
        <v>134964</v>
      </c>
      <c r="L14" s="1">
        <f>Table2[[#This Row],[Revenue]]-Table2[[#This Row],[Outside cost]]-Table2[[#This Row],[Trans.cost]]</f>
        <v>4723.7399999999971</v>
      </c>
      <c r="M14" s="1">
        <f>Table2[[#This Row],[Exp.date]]-Table2[[#This Row],[Imp.date ]]</f>
        <v>34</v>
      </c>
    </row>
    <row r="15" spans="1:13" x14ac:dyDescent="0.25">
      <c r="A15" s="3">
        <v>14</v>
      </c>
      <c r="B15" s="3" t="s">
        <v>15</v>
      </c>
      <c r="C15" s="3">
        <v>915</v>
      </c>
      <c r="D15" s="3">
        <v>15</v>
      </c>
      <c r="E15" s="3" t="s">
        <v>24</v>
      </c>
      <c r="F15" s="3">
        <v>13038.75</v>
      </c>
      <c r="G15" s="4">
        <v>42440</v>
      </c>
      <c r="H15" s="4">
        <v>42465</v>
      </c>
      <c r="I15" s="3" t="s">
        <v>20</v>
      </c>
      <c r="J15" s="3">
        <v>205.875</v>
      </c>
      <c r="K15" s="3">
        <f>Table2[[#This Row],[Qnt]]*Table2[[#This Row],[Unit price ]]</f>
        <v>13725</v>
      </c>
      <c r="L15" s="3">
        <f>Table2[[#This Row],[Revenue]]-Table2[[#This Row],[Outside cost]]-Table2[[#This Row],[Trans.cost]]</f>
        <v>480.375</v>
      </c>
      <c r="M15" s="3">
        <f>Table2[[#This Row],[Exp.date]]-Table2[[#This Row],[Imp.date ]]</f>
        <v>25</v>
      </c>
    </row>
    <row r="16" spans="1:13" x14ac:dyDescent="0.25">
      <c r="A16" s="1">
        <v>15</v>
      </c>
      <c r="B16" s="1" t="s">
        <v>12</v>
      </c>
      <c r="C16" s="1">
        <v>487</v>
      </c>
      <c r="D16" s="1">
        <v>993</v>
      </c>
      <c r="E16" s="1" t="s">
        <v>19</v>
      </c>
      <c r="F16" s="1">
        <v>459411.45</v>
      </c>
      <c r="G16" s="2">
        <v>43162</v>
      </c>
      <c r="H16" s="2">
        <v>43188</v>
      </c>
      <c r="I16" s="1" t="s">
        <v>14</v>
      </c>
      <c r="J16" s="1">
        <v>7253.8649999999998</v>
      </c>
      <c r="K16" s="1">
        <f>Table2[[#This Row],[Qnt]]*Table2[[#This Row],[Unit price ]]</f>
        <v>483591</v>
      </c>
      <c r="L16" s="1">
        <f>Table2[[#This Row],[Revenue]]-Table2[[#This Row],[Outside cost]]-Table2[[#This Row],[Trans.cost]]</f>
        <v>16925.68499999999</v>
      </c>
      <c r="M16" s="1">
        <f>Table2[[#This Row],[Exp.date]]-Table2[[#This Row],[Imp.date ]]</f>
        <v>26</v>
      </c>
    </row>
    <row r="17" spans="1:13" x14ac:dyDescent="0.25">
      <c r="A17" s="3">
        <v>16</v>
      </c>
      <c r="B17" s="3" t="s">
        <v>12</v>
      </c>
      <c r="C17" s="3">
        <v>268</v>
      </c>
      <c r="D17" s="3">
        <v>105</v>
      </c>
      <c r="E17" s="3" t="s">
        <v>9</v>
      </c>
      <c r="F17" s="3">
        <v>26733</v>
      </c>
      <c r="G17" s="4">
        <v>43215</v>
      </c>
      <c r="H17" s="4">
        <v>43243</v>
      </c>
      <c r="I17" s="3" t="s">
        <v>20</v>
      </c>
      <c r="J17" s="3">
        <v>422.09999999999997</v>
      </c>
      <c r="K17" s="3">
        <f>Table2[[#This Row],[Qnt]]*Table2[[#This Row],[Unit price ]]</f>
        <v>28140</v>
      </c>
      <c r="L17" s="3">
        <f>Table2[[#This Row],[Revenue]]-Table2[[#This Row],[Outside cost]]-Table2[[#This Row],[Trans.cost]]</f>
        <v>984.90000000000009</v>
      </c>
      <c r="M17" s="3">
        <f>Table2[[#This Row],[Exp.date]]-Table2[[#This Row],[Imp.date ]]</f>
        <v>28</v>
      </c>
    </row>
    <row r="18" spans="1:13" x14ac:dyDescent="0.25">
      <c r="A18" s="1">
        <v>17</v>
      </c>
      <c r="B18" s="1" t="s">
        <v>12</v>
      </c>
      <c r="C18" s="1">
        <v>465</v>
      </c>
      <c r="D18" s="1">
        <v>632</v>
      </c>
      <c r="E18" s="1" t="s">
        <v>13</v>
      </c>
      <c r="F18" s="1">
        <v>279186</v>
      </c>
      <c r="G18" s="2">
        <v>42884</v>
      </c>
      <c r="H18" s="2">
        <v>42917</v>
      </c>
      <c r="I18" s="1" t="s">
        <v>18</v>
      </c>
      <c r="J18" s="1">
        <v>4408.2</v>
      </c>
      <c r="K18" s="1">
        <f>Table2[[#This Row],[Qnt]]*Table2[[#This Row],[Unit price ]]</f>
        <v>293880</v>
      </c>
      <c r="L18" s="1">
        <f>Table2[[#This Row],[Revenue]]-Table2[[#This Row],[Outside cost]]-Table2[[#This Row],[Trans.cost]]</f>
        <v>10285.799999999999</v>
      </c>
      <c r="M18" s="1">
        <f>Table2[[#This Row],[Exp.date]]-Table2[[#This Row],[Imp.date ]]</f>
        <v>33</v>
      </c>
    </row>
    <row r="19" spans="1:13" x14ac:dyDescent="0.25">
      <c r="A19" s="3">
        <v>18</v>
      </c>
      <c r="B19" s="3" t="s">
        <v>12</v>
      </c>
      <c r="C19" s="3">
        <v>246</v>
      </c>
      <c r="D19" s="3">
        <v>1029</v>
      </c>
      <c r="E19" s="3" t="s">
        <v>22</v>
      </c>
      <c r="F19" s="3">
        <v>240477.3</v>
      </c>
      <c r="G19" s="4">
        <v>42682</v>
      </c>
      <c r="H19" s="4">
        <v>42709</v>
      </c>
      <c r="I19" s="3" t="s">
        <v>25</v>
      </c>
      <c r="J19" s="3">
        <v>3797.0099999999998</v>
      </c>
      <c r="K19" s="3">
        <f>Table2[[#This Row],[Qnt]]*Table2[[#This Row],[Unit price ]]</f>
        <v>253134</v>
      </c>
      <c r="L19" s="3">
        <f>Table2[[#This Row],[Revenue]]-Table2[[#This Row],[Outside cost]]-Table2[[#This Row],[Trans.cost]]</f>
        <v>8859.6900000000114</v>
      </c>
      <c r="M19" s="3">
        <f>Table2[[#This Row],[Exp.date]]-Table2[[#This Row],[Imp.date ]]</f>
        <v>27</v>
      </c>
    </row>
    <row r="20" spans="1:13" x14ac:dyDescent="0.25">
      <c r="A20" s="1">
        <v>19</v>
      </c>
      <c r="B20" s="1" t="s">
        <v>12</v>
      </c>
      <c r="C20" s="1">
        <v>996</v>
      </c>
      <c r="D20" s="1">
        <v>134</v>
      </c>
      <c r="E20" s="1" t="s">
        <v>9</v>
      </c>
      <c r="F20" s="1">
        <v>126790.8</v>
      </c>
      <c r="G20" s="2">
        <v>42826</v>
      </c>
      <c r="H20" s="2">
        <v>42839</v>
      </c>
      <c r="I20" s="1" t="s">
        <v>18</v>
      </c>
      <c r="J20" s="1">
        <v>2001.96</v>
      </c>
      <c r="K20" s="1">
        <f>Table2[[#This Row],[Qnt]]*Table2[[#This Row],[Unit price ]]</f>
        <v>133464</v>
      </c>
      <c r="L20" s="1">
        <f>Table2[[#This Row],[Revenue]]-Table2[[#This Row],[Outside cost]]-Table2[[#This Row],[Trans.cost]]</f>
        <v>4671.2399999999971</v>
      </c>
      <c r="M20" s="1">
        <f>Table2[[#This Row],[Exp.date]]-Table2[[#This Row],[Imp.date ]]</f>
        <v>13</v>
      </c>
    </row>
    <row r="21" spans="1:13" x14ac:dyDescent="0.25">
      <c r="A21" s="3">
        <v>20</v>
      </c>
      <c r="B21" s="3" t="s">
        <v>12</v>
      </c>
      <c r="C21" s="3">
        <v>556</v>
      </c>
      <c r="D21" s="3">
        <v>973</v>
      </c>
      <c r="E21" s="3" t="s">
        <v>22</v>
      </c>
      <c r="F21" s="3">
        <v>513938.6</v>
      </c>
      <c r="G21" s="4">
        <v>42817</v>
      </c>
      <c r="H21" s="4">
        <v>42837</v>
      </c>
      <c r="I21" s="3" t="s">
        <v>18</v>
      </c>
      <c r="J21" s="3">
        <v>8114.82</v>
      </c>
      <c r="K21" s="3">
        <f>Table2[[#This Row],[Qnt]]*Table2[[#This Row],[Unit price ]]</f>
        <v>540988</v>
      </c>
      <c r="L21" s="3">
        <f>Table2[[#This Row],[Revenue]]-Table2[[#This Row],[Outside cost]]-Table2[[#This Row],[Trans.cost]]</f>
        <v>18934.580000000024</v>
      </c>
      <c r="M21" s="3">
        <f>Table2[[#This Row],[Exp.date]]-Table2[[#This Row],[Imp.date ]]</f>
        <v>20</v>
      </c>
    </row>
    <row r="22" spans="1:13" x14ac:dyDescent="0.25">
      <c r="A22" s="1">
        <v>21</v>
      </c>
      <c r="B22" s="1" t="s">
        <v>12</v>
      </c>
      <c r="C22" s="1">
        <v>87</v>
      </c>
      <c r="D22" s="1">
        <v>1259</v>
      </c>
      <c r="E22" s="1" t="s">
        <v>21</v>
      </c>
      <c r="F22" s="1">
        <v>104056.35</v>
      </c>
      <c r="G22" s="2">
        <v>43277</v>
      </c>
      <c r="H22" s="2">
        <v>43306</v>
      </c>
      <c r="I22" s="1" t="s">
        <v>14</v>
      </c>
      <c r="J22" s="1">
        <v>1642.9949999999999</v>
      </c>
      <c r="K22" s="1">
        <f>Table2[[#This Row],[Qnt]]*Table2[[#This Row],[Unit price ]]</f>
        <v>109533</v>
      </c>
      <c r="L22" s="1">
        <f>Table2[[#This Row],[Revenue]]-Table2[[#This Row],[Outside cost]]-Table2[[#This Row],[Trans.cost]]</f>
        <v>3833.6549999999943</v>
      </c>
      <c r="M22" s="1">
        <f>Table2[[#This Row],[Exp.date]]-Table2[[#This Row],[Imp.date ]]</f>
        <v>29</v>
      </c>
    </row>
    <row r="23" spans="1:13" x14ac:dyDescent="0.25">
      <c r="A23" s="3">
        <v>22</v>
      </c>
      <c r="B23" s="3" t="s">
        <v>12</v>
      </c>
      <c r="C23" s="3">
        <v>541</v>
      </c>
      <c r="D23" s="3">
        <v>1410</v>
      </c>
      <c r="E23" s="3" t="s">
        <v>21</v>
      </c>
      <c r="F23" s="3">
        <v>724669.5</v>
      </c>
      <c r="G23" s="4">
        <v>42615</v>
      </c>
      <c r="H23" s="4">
        <v>42650</v>
      </c>
      <c r="I23" s="3" t="s">
        <v>25</v>
      </c>
      <c r="J23" s="3">
        <v>11442.15</v>
      </c>
      <c r="K23" s="3">
        <f>Table2[[#This Row],[Qnt]]*Table2[[#This Row],[Unit price ]]</f>
        <v>762810</v>
      </c>
      <c r="L23" s="3">
        <f>Table2[[#This Row],[Revenue]]-Table2[[#This Row],[Outside cost]]-Table2[[#This Row],[Trans.cost]]</f>
        <v>26698.35</v>
      </c>
      <c r="M23" s="3">
        <f>Table2[[#This Row],[Exp.date]]-Table2[[#This Row],[Imp.date ]]</f>
        <v>35</v>
      </c>
    </row>
    <row r="24" spans="1:13" x14ac:dyDescent="0.25">
      <c r="A24" s="1">
        <v>23</v>
      </c>
      <c r="B24" s="1" t="s">
        <v>12</v>
      </c>
      <c r="C24" s="1">
        <v>172</v>
      </c>
      <c r="D24" s="1">
        <v>818</v>
      </c>
      <c r="E24" s="1" t="s">
        <v>19</v>
      </c>
      <c r="F24" s="1">
        <v>133661.20000000001</v>
      </c>
      <c r="G24" s="2">
        <v>43089</v>
      </c>
      <c r="H24" s="2">
        <v>43115</v>
      </c>
      <c r="I24" s="1" t="s">
        <v>17</v>
      </c>
      <c r="J24" s="1">
        <v>2110.44</v>
      </c>
      <c r="K24" s="1">
        <f>Table2[[#This Row],[Qnt]]*Table2[[#This Row],[Unit price ]]</f>
        <v>140696</v>
      </c>
      <c r="L24" s="1">
        <f>Table2[[#This Row],[Revenue]]-Table2[[#This Row],[Outside cost]]-Table2[[#This Row],[Trans.cost]]</f>
        <v>4924.3599999999878</v>
      </c>
      <c r="M24" s="1">
        <f>Table2[[#This Row],[Exp.date]]-Table2[[#This Row],[Imp.date ]]</f>
        <v>26</v>
      </c>
    </row>
    <row r="25" spans="1:13" x14ac:dyDescent="0.25">
      <c r="A25" s="3">
        <v>24</v>
      </c>
      <c r="B25" s="3" t="s">
        <v>12</v>
      </c>
      <c r="C25" s="3">
        <v>271</v>
      </c>
      <c r="D25" s="3">
        <v>913</v>
      </c>
      <c r="E25" s="3" t="s">
        <v>22</v>
      </c>
      <c r="F25" s="3">
        <v>235051.85</v>
      </c>
      <c r="G25" s="4">
        <v>42427</v>
      </c>
      <c r="H25" s="4">
        <v>42456</v>
      </c>
      <c r="I25" s="3" t="s">
        <v>25</v>
      </c>
      <c r="J25" s="3">
        <v>3711.3449999999998</v>
      </c>
      <c r="K25" s="3">
        <f>Table2[[#This Row],[Qnt]]*Table2[[#This Row],[Unit price ]]</f>
        <v>247423</v>
      </c>
      <c r="L25" s="3">
        <f>Table2[[#This Row],[Revenue]]-Table2[[#This Row],[Outside cost]]-Table2[[#This Row],[Trans.cost]]</f>
        <v>8659.8049999999948</v>
      </c>
      <c r="M25" s="3">
        <f>Table2[[#This Row],[Exp.date]]-Table2[[#This Row],[Imp.date ]]</f>
        <v>29</v>
      </c>
    </row>
    <row r="26" spans="1:13" x14ac:dyDescent="0.25">
      <c r="A26" s="1">
        <v>25</v>
      </c>
      <c r="B26" s="1" t="s">
        <v>12</v>
      </c>
      <c r="C26" s="1">
        <v>863</v>
      </c>
      <c r="D26" s="1">
        <v>193</v>
      </c>
      <c r="E26" s="1" t="s">
        <v>9</v>
      </c>
      <c r="F26" s="1">
        <v>158231.04999999999</v>
      </c>
      <c r="G26" s="2">
        <v>42513</v>
      </c>
      <c r="H26" s="2">
        <v>42533</v>
      </c>
      <c r="I26" s="1" t="s">
        <v>17</v>
      </c>
      <c r="J26" s="1">
        <v>2498.3849999999998</v>
      </c>
      <c r="K26" s="1">
        <f>Table2[[#This Row],[Qnt]]*Table2[[#This Row],[Unit price ]]</f>
        <v>166559</v>
      </c>
      <c r="L26" s="1">
        <f>Table2[[#This Row],[Revenue]]-Table2[[#This Row],[Outside cost]]-Table2[[#This Row],[Trans.cost]]</f>
        <v>5829.5650000000114</v>
      </c>
      <c r="M26" s="1">
        <f>Table2[[#This Row],[Exp.date]]-Table2[[#This Row],[Imp.date ]]</f>
        <v>20</v>
      </c>
    </row>
    <row r="27" spans="1:13" x14ac:dyDescent="0.25">
      <c r="A27" s="3">
        <v>26</v>
      </c>
      <c r="B27" s="3" t="s">
        <v>12</v>
      </c>
      <c r="C27" s="3">
        <v>864</v>
      </c>
      <c r="D27" s="3">
        <v>901</v>
      </c>
      <c r="E27" s="3" t="s">
        <v>19</v>
      </c>
      <c r="F27" s="3">
        <v>739540.8</v>
      </c>
      <c r="G27" s="4">
        <v>43087</v>
      </c>
      <c r="H27" s="4">
        <v>43116</v>
      </c>
      <c r="I27" s="3" t="s">
        <v>25</v>
      </c>
      <c r="J27" s="3">
        <v>11676.96</v>
      </c>
      <c r="K27" s="3">
        <f>Table2[[#This Row],[Qnt]]*Table2[[#This Row],[Unit price ]]</f>
        <v>778464</v>
      </c>
      <c r="L27" s="3">
        <f>Table2[[#This Row],[Revenue]]-Table2[[#This Row],[Outside cost]]-Table2[[#This Row],[Trans.cost]]</f>
        <v>27246.239999999954</v>
      </c>
      <c r="M27" s="3">
        <f>Table2[[#This Row],[Exp.date]]-Table2[[#This Row],[Imp.date ]]</f>
        <v>29</v>
      </c>
    </row>
    <row r="28" spans="1:13" x14ac:dyDescent="0.25">
      <c r="A28" s="1">
        <v>27</v>
      </c>
      <c r="B28" s="1" t="s">
        <v>10</v>
      </c>
      <c r="C28" s="1">
        <v>372</v>
      </c>
      <c r="D28" s="1">
        <v>1030</v>
      </c>
      <c r="E28" s="1" t="s">
        <v>9</v>
      </c>
      <c r="F28" s="1">
        <v>364002</v>
      </c>
      <c r="G28" s="2">
        <v>42515</v>
      </c>
      <c r="H28" s="2">
        <v>42537</v>
      </c>
      <c r="I28" s="1" t="s">
        <v>17</v>
      </c>
      <c r="J28" s="1">
        <v>5747.4</v>
      </c>
      <c r="K28" s="1">
        <f>Table2[[#This Row],[Qnt]]*Table2[[#This Row],[Unit price ]]</f>
        <v>383160</v>
      </c>
      <c r="L28" s="1">
        <f>Table2[[#This Row],[Revenue]]-Table2[[#This Row],[Outside cost]]-Table2[[#This Row],[Trans.cost]]</f>
        <v>13410.6</v>
      </c>
      <c r="M28" s="1">
        <f>Table2[[#This Row],[Exp.date]]-Table2[[#This Row],[Imp.date ]]</f>
        <v>22</v>
      </c>
    </row>
    <row r="29" spans="1:13" x14ac:dyDescent="0.25">
      <c r="A29" s="3">
        <v>28</v>
      </c>
      <c r="B29" s="3" t="s">
        <v>10</v>
      </c>
      <c r="C29" s="3">
        <v>330</v>
      </c>
      <c r="D29" s="3">
        <v>111</v>
      </c>
      <c r="E29" s="3" t="s">
        <v>16</v>
      </c>
      <c r="F29" s="3">
        <v>34798.5</v>
      </c>
      <c r="G29" s="4">
        <v>42899</v>
      </c>
      <c r="H29" s="4">
        <v>42915</v>
      </c>
      <c r="I29" s="3" t="s">
        <v>23</v>
      </c>
      <c r="J29" s="3">
        <v>549.44999999999993</v>
      </c>
      <c r="K29" s="3">
        <f>Table2[[#This Row],[Qnt]]*Table2[[#This Row],[Unit price ]]</f>
        <v>36630</v>
      </c>
      <c r="L29" s="3">
        <f>Table2[[#This Row],[Revenue]]-Table2[[#This Row],[Outside cost]]-Table2[[#This Row],[Trans.cost]]</f>
        <v>1282.0500000000002</v>
      </c>
      <c r="M29" s="3">
        <f>Table2[[#This Row],[Exp.date]]-Table2[[#This Row],[Imp.date ]]</f>
        <v>16</v>
      </c>
    </row>
    <row r="30" spans="1:13" x14ac:dyDescent="0.25">
      <c r="A30" s="1">
        <v>29</v>
      </c>
      <c r="B30" s="1" t="s">
        <v>10</v>
      </c>
      <c r="C30" s="1">
        <v>371</v>
      </c>
      <c r="D30" s="1">
        <v>23</v>
      </c>
      <c r="E30" s="1" t="s">
        <v>26</v>
      </c>
      <c r="F30" s="1">
        <v>8106.35</v>
      </c>
      <c r="G30" s="2">
        <v>43125</v>
      </c>
      <c r="H30" s="2">
        <v>43137</v>
      </c>
      <c r="I30" s="1" t="s">
        <v>18</v>
      </c>
      <c r="J30" s="1">
        <v>127.99499999999999</v>
      </c>
      <c r="K30" s="1">
        <f>Table2[[#This Row],[Qnt]]*Table2[[#This Row],[Unit price ]]</f>
        <v>8533</v>
      </c>
      <c r="L30" s="1">
        <f>Table2[[#This Row],[Revenue]]-Table2[[#This Row],[Outside cost]]-Table2[[#This Row],[Trans.cost]]</f>
        <v>298.65499999999963</v>
      </c>
      <c r="M30" s="1">
        <f>Table2[[#This Row],[Exp.date]]-Table2[[#This Row],[Imp.date ]]</f>
        <v>12</v>
      </c>
    </row>
    <row r="31" spans="1:13" x14ac:dyDescent="0.25">
      <c r="A31" s="3">
        <v>30</v>
      </c>
      <c r="B31" s="3" t="s">
        <v>10</v>
      </c>
      <c r="C31" s="3">
        <v>476</v>
      </c>
      <c r="D31" s="3">
        <v>88</v>
      </c>
      <c r="E31" s="3" t="s">
        <v>27</v>
      </c>
      <c r="F31" s="3">
        <v>39793.599999999999</v>
      </c>
      <c r="G31" s="4">
        <v>43161</v>
      </c>
      <c r="H31" s="4">
        <v>43195</v>
      </c>
      <c r="I31" s="3" t="s">
        <v>14</v>
      </c>
      <c r="J31" s="3">
        <v>628.31999999999994</v>
      </c>
      <c r="K31" s="3">
        <f>Table2[[#This Row],[Qnt]]*Table2[[#This Row],[Unit price ]]</f>
        <v>41888</v>
      </c>
      <c r="L31" s="3">
        <f>Table2[[#This Row],[Revenue]]-Table2[[#This Row],[Outside cost]]-Table2[[#This Row],[Trans.cost]]</f>
        <v>1466.0800000000015</v>
      </c>
      <c r="M31" s="3">
        <f>Table2[[#This Row],[Exp.date]]-Table2[[#This Row],[Imp.date ]]</f>
        <v>34</v>
      </c>
    </row>
    <row r="32" spans="1:13" x14ac:dyDescent="0.25">
      <c r="A32" s="1">
        <v>31</v>
      </c>
      <c r="B32" s="1" t="s">
        <v>15</v>
      </c>
      <c r="C32" s="1">
        <v>526</v>
      </c>
      <c r="D32" s="1">
        <v>37</v>
      </c>
      <c r="E32" s="1" t="s">
        <v>16</v>
      </c>
      <c r="F32" s="1">
        <v>18488.900000000001</v>
      </c>
      <c r="G32" s="2">
        <v>42775</v>
      </c>
      <c r="H32" s="2">
        <v>42785</v>
      </c>
      <c r="I32" s="1" t="s">
        <v>17</v>
      </c>
      <c r="J32" s="1">
        <v>291.93</v>
      </c>
      <c r="K32" s="1">
        <f>Table2[[#This Row],[Qnt]]*Table2[[#This Row],[Unit price ]]</f>
        <v>19462</v>
      </c>
      <c r="L32" s="1">
        <f>Table2[[#This Row],[Revenue]]-Table2[[#This Row],[Outside cost]]-Table2[[#This Row],[Trans.cost]]</f>
        <v>681.16999999999848</v>
      </c>
      <c r="M32" s="1">
        <f>Table2[[#This Row],[Exp.date]]-Table2[[#This Row],[Imp.date ]]</f>
        <v>10</v>
      </c>
    </row>
    <row r="33" spans="1:13" x14ac:dyDescent="0.25">
      <c r="A33" s="3">
        <v>32</v>
      </c>
      <c r="B33" s="3" t="s">
        <v>10</v>
      </c>
      <c r="C33" s="3">
        <v>563</v>
      </c>
      <c r="D33" s="3">
        <v>133</v>
      </c>
      <c r="E33" s="3" t="s">
        <v>16</v>
      </c>
      <c r="F33" s="3">
        <v>71135.05</v>
      </c>
      <c r="G33" s="4">
        <v>42815</v>
      </c>
      <c r="H33" s="4">
        <v>42842</v>
      </c>
      <c r="I33" s="3" t="s">
        <v>17</v>
      </c>
      <c r="J33" s="3">
        <v>1123.1849999999999</v>
      </c>
      <c r="K33" s="3">
        <f>Table2[[#This Row],[Qnt]]*Table2[[#This Row],[Unit price ]]</f>
        <v>74879</v>
      </c>
      <c r="L33" s="3">
        <f>Table2[[#This Row],[Revenue]]-Table2[[#This Row],[Outside cost]]-Table2[[#This Row],[Trans.cost]]</f>
        <v>2620.7649999999971</v>
      </c>
      <c r="M33" s="3">
        <f>Table2[[#This Row],[Exp.date]]-Table2[[#This Row],[Imp.date ]]</f>
        <v>27</v>
      </c>
    </row>
    <row r="34" spans="1:13" x14ac:dyDescent="0.25">
      <c r="A34" s="1">
        <v>33</v>
      </c>
      <c r="B34" s="1" t="s">
        <v>12</v>
      </c>
      <c r="C34" s="1">
        <v>789</v>
      </c>
      <c r="D34" s="1">
        <v>114</v>
      </c>
      <c r="E34" s="1" t="s">
        <v>9</v>
      </c>
      <c r="F34" s="1">
        <v>85448.7</v>
      </c>
      <c r="G34" s="2">
        <v>42501</v>
      </c>
      <c r="H34" s="2">
        <v>42515</v>
      </c>
      <c r="I34" s="1" t="s">
        <v>28</v>
      </c>
      <c r="J34" s="1">
        <v>1349.19</v>
      </c>
      <c r="K34" s="1">
        <f>Table2[[#This Row],[Qnt]]*Table2[[#This Row],[Unit price ]]</f>
        <v>89946</v>
      </c>
      <c r="L34" s="1">
        <f>Table2[[#This Row],[Revenue]]-Table2[[#This Row],[Outside cost]]-Table2[[#This Row],[Trans.cost]]</f>
        <v>3148.1100000000029</v>
      </c>
      <c r="M34" s="1">
        <f>Table2[[#This Row],[Exp.date]]-Table2[[#This Row],[Imp.date ]]</f>
        <v>14</v>
      </c>
    </row>
    <row r="35" spans="1:13" x14ac:dyDescent="0.25">
      <c r="A35" s="3">
        <v>34</v>
      </c>
      <c r="B35" s="3" t="s">
        <v>12</v>
      </c>
      <c r="C35" s="3">
        <v>521</v>
      </c>
      <c r="D35" s="3">
        <v>200</v>
      </c>
      <c r="E35" s="3" t="s">
        <v>9</v>
      </c>
      <c r="F35" s="3">
        <v>98990</v>
      </c>
      <c r="G35" s="4">
        <v>42395</v>
      </c>
      <c r="H35" s="4">
        <v>42413</v>
      </c>
      <c r="I35" s="3" t="s">
        <v>18</v>
      </c>
      <c r="J35" s="3">
        <v>1563</v>
      </c>
      <c r="K35" s="3">
        <f>Table2[[#This Row],[Qnt]]*Table2[[#This Row],[Unit price ]]</f>
        <v>104200</v>
      </c>
      <c r="L35" s="3">
        <f>Table2[[#This Row],[Revenue]]-Table2[[#This Row],[Outside cost]]-Table2[[#This Row],[Trans.cost]]</f>
        <v>3647</v>
      </c>
      <c r="M35" s="3">
        <f>Table2[[#This Row],[Exp.date]]-Table2[[#This Row],[Imp.date ]]</f>
        <v>18</v>
      </c>
    </row>
    <row r="36" spans="1:13" x14ac:dyDescent="0.25">
      <c r="A36" s="1">
        <v>35</v>
      </c>
      <c r="B36" s="1" t="s">
        <v>15</v>
      </c>
      <c r="C36" s="1">
        <v>226</v>
      </c>
      <c r="D36" s="1">
        <v>52</v>
      </c>
      <c r="E36" s="1" t="s">
        <v>16</v>
      </c>
      <c r="F36" s="1">
        <v>11164.4</v>
      </c>
      <c r="G36" s="2">
        <v>42475</v>
      </c>
      <c r="H36" s="2">
        <v>42488</v>
      </c>
      <c r="I36" s="1" t="s">
        <v>17</v>
      </c>
      <c r="J36" s="1">
        <v>176.28</v>
      </c>
      <c r="K36" s="1">
        <f>Table2[[#This Row],[Qnt]]*Table2[[#This Row],[Unit price ]]</f>
        <v>11752</v>
      </c>
      <c r="L36" s="1">
        <f>Table2[[#This Row],[Revenue]]-Table2[[#This Row],[Outside cost]]-Table2[[#This Row],[Trans.cost]]</f>
        <v>411.32000000000039</v>
      </c>
      <c r="M36" s="1">
        <f>Table2[[#This Row],[Exp.date]]-Table2[[#This Row],[Imp.date ]]</f>
        <v>13</v>
      </c>
    </row>
    <row r="37" spans="1:13" x14ac:dyDescent="0.25">
      <c r="A37" s="3">
        <v>36</v>
      </c>
      <c r="B37" s="3" t="s">
        <v>12</v>
      </c>
      <c r="C37" s="3">
        <v>713</v>
      </c>
      <c r="D37" s="3">
        <v>928</v>
      </c>
      <c r="E37" s="3" t="s">
        <v>19</v>
      </c>
      <c r="F37" s="3">
        <v>628580.80000000005</v>
      </c>
      <c r="G37" s="4">
        <v>42506</v>
      </c>
      <c r="H37" s="4">
        <v>42525</v>
      </c>
      <c r="I37" s="3" t="s">
        <v>11</v>
      </c>
      <c r="J37" s="3">
        <v>9924.9599999999991</v>
      </c>
      <c r="K37" s="3">
        <f>Table2[[#This Row],[Qnt]]*Table2[[#This Row],[Unit price ]]</f>
        <v>661664</v>
      </c>
      <c r="L37" s="3">
        <f>Table2[[#This Row],[Revenue]]-Table2[[#This Row],[Outside cost]]-Table2[[#This Row],[Trans.cost]]</f>
        <v>23158.239999999954</v>
      </c>
      <c r="M37" s="3">
        <f>Table2[[#This Row],[Exp.date]]-Table2[[#This Row],[Imp.date ]]</f>
        <v>19</v>
      </c>
    </row>
    <row r="38" spans="1:13" x14ac:dyDescent="0.25">
      <c r="A38" s="1">
        <v>37</v>
      </c>
      <c r="B38" s="1" t="s">
        <v>15</v>
      </c>
      <c r="C38" s="1">
        <v>972</v>
      </c>
      <c r="D38" s="1">
        <v>61</v>
      </c>
      <c r="E38" s="1" t="s">
        <v>24</v>
      </c>
      <c r="F38" s="1">
        <v>56327.4</v>
      </c>
      <c r="G38" s="2">
        <v>42623</v>
      </c>
      <c r="H38" s="2">
        <v>42655</v>
      </c>
      <c r="I38" s="1" t="s">
        <v>20</v>
      </c>
      <c r="J38" s="1">
        <v>889.38</v>
      </c>
      <c r="K38" s="1">
        <f>Table2[[#This Row],[Qnt]]*Table2[[#This Row],[Unit price ]]</f>
        <v>59292</v>
      </c>
      <c r="L38" s="1">
        <f>Table2[[#This Row],[Revenue]]-Table2[[#This Row],[Outside cost]]-Table2[[#This Row],[Trans.cost]]</f>
        <v>2075.2199999999984</v>
      </c>
      <c r="M38" s="1">
        <f>Table2[[#This Row],[Exp.date]]-Table2[[#This Row],[Imp.date ]]</f>
        <v>32</v>
      </c>
    </row>
    <row r="39" spans="1:13" x14ac:dyDescent="0.25">
      <c r="A39" s="3">
        <v>38</v>
      </c>
      <c r="B39" s="3" t="s">
        <v>10</v>
      </c>
      <c r="C39" s="3">
        <v>428</v>
      </c>
      <c r="D39" s="3">
        <v>137</v>
      </c>
      <c r="E39" s="3" t="s">
        <v>16</v>
      </c>
      <c r="F39" s="3">
        <v>55704.2</v>
      </c>
      <c r="G39" s="4">
        <v>42802</v>
      </c>
      <c r="H39" s="4">
        <v>42832</v>
      </c>
      <c r="I39" s="3" t="s">
        <v>23</v>
      </c>
      <c r="J39" s="3">
        <v>879.54</v>
      </c>
      <c r="K39" s="3">
        <f>Table2[[#This Row],[Qnt]]*Table2[[#This Row],[Unit price ]]</f>
        <v>58636</v>
      </c>
      <c r="L39" s="3">
        <f>Table2[[#This Row],[Revenue]]-Table2[[#This Row],[Outside cost]]-Table2[[#This Row],[Trans.cost]]</f>
        <v>2052.2600000000029</v>
      </c>
      <c r="M39" s="3">
        <f>Table2[[#This Row],[Exp.date]]-Table2[[#This Row],[Imp.date ]]</f>
        <v>30</v>
      </c>
    </row>
    <row r="40" spans="1:13" x14ac:dyDescent="0.25">
      <c r="A40" s="1">
        <v>39</v>
      </c>
      <c r="B40" s="1" t="s">
        <v>12</v>
      </c>
      <c r="C40" s="1">
        <v>510</v>
      </c>
      <c r="D40" s="1">
        <v>867</v>
      </c>
      <c r="E40" s="1" t="s">
        <v>22</v>
      </c>
      <c r="F40" s="1">
        <v>420061.5</v>
      </c>
      <c r="G40" s="2">
        <v>42761</v>
      </c>
      <c r="H40" s="2">
        <v>42781</v>
      </c>
      <c r="I40" s="1" t="s">
        <v>18</v>
      </c>
      <c r="J40" s="1">
        <v>6632.55</v>
      </c>
      <c r="K40" s="1">
        <f>Table2[[#This Row],[Qnt]]*Table2[[#This Row],[Unit price ]]</f>
        <v>442170</v>
      </c>
      <c r="L40" s="1">
        <f>Table2[[#This Row],[Revenue]]-Table2[[#This Row],[Outside cost]]-Table2[[#This Row],[Trans.cost]]</f>
        <v>15475.95</v>
      </c>
      <c r="M40" s="1">
        <f>Table2[[#This Row],[Exp.date]]-Table2[[#This Row],[Imp.date ]]</f>
        <v>20</v>
      </c>
    </row>
    <row r="41" spans="1:13" x14ac:dyDescent="0.25">
      <c r="A41" s="3">
        <v>40</v>
      </c>
      <c r="B41" s="3" t="s">
        <v>10</v>
      </c>
      <c r="C41" s="3">
        <v>559</v>
      </c>
      <c r="D41" s="3">
        <v>263</v>
      </c>
      <c r="E41" s="3" t="s">
        <v>29</v>
      </c>
      <c r="F41" s="3">
        <v>139666.15</v>
      </c>
      <c r="G41" s="4">
        <v>42442</v>
      </c>
      <c r="H41" s="4">
        <v>42453</v>
      </c>
      <c r="I41" s="3" t="s">
        <v>11</v>
      </c>
      <c r="J41" s="3">
        <v>2205.2550000000001</v>
      </c>
      <c r="K41" s="3">
        <f>Table2[[#This Row],[Qnt]]*Table2[[#This Row],[Unit price ]]</f>
        <v>147017</v>
      </c>
      <c r="L41" s="3">
        <f>Table2[[#This Row],[Revenue]]-Table2[[#This Row],[Outside cost]]-Table2[[#This Row],[Trans.cost]]</f>
        <v>5145.5950000000057</v>
      </c>
      <c r="M41" s="3">
        <f>Table2[[#This Row],[Exp.date]]-Table2[[#This Row],[Imp.date ]]</f>
        <v>11</v>
      </c>
    </row>
    <row r="42" spans="1:13" x14ac:dyDescent="0.25">
      <c r="A42" s="1">
        <v>41</v>
      </c>
      <c r="B42" s="1" t="s">
        <v>12</v>
      </c>
      <c r="C42" s="1">
        <v>394</v>
      </c>
      <c r="D42" s="1">
        <v>1026</v>
      </c>
      <c r="E42" s="1" t="s">
        <v>30</v>
      </c>
      <c r="F42" s="1">
        <v>384031.8</v>
      </c>
      <c r="G42" s="2">
        <v>42676</v>
      </c>
      <c r="H42" s="2">
        <v>42696</v>
      </c>
      <c r="I42" s="1" t="s">
        <v>11</v>
      </c>
      <c r="J42" s="1">
        <v>6063.66</v>
      </c>
      <c r="K42" s="1">
        <f>Table2[[#This Row],[Qnt]]*Table2[[#This Row],[Unit price ]]</f>
        <v>404244</v>
      </c>
      <c r="L42" s="1">
        <f>Table2[[#This Row],[Revenue]]-Table2[[#This Row],[Outside cost]]-Table2[[#This Row],[Trans.cost]]</f>
        <v>14148.540000000012</v>
      </c>
      <c r="M42" s="1">
        <f>Table2[[#This Row],[Exp.date]]-Table2[[#This Row],[Imp.date ]]</f>
        <v>20</v>
      </c>
    </row>
    <row r="43" spans="1:13" x14ac:dyDescent="0.25">
      <c r="A43" s="3">
        <v>42</v>
      </c>
      <c r="B43" s="3" t="s">
        <v>12</v>
      </c>
      <c r="C43" s="3">
        <v>564</v>
      </c>
      <c r="D43" s="3">
        <v>843</v>
      </c>
      <c r="E43" s="3" t="s">
        <v>22</v>
      </c>
      <c r="F43" s="3">
        <v>451679.4</v>
      </c>
      <c r="G43" s="4">
        <v>42373</v>
      </c>
      <c r="H43" s="4">
        <v>42402</v>
      </c>
      <c r="I43" s="3" t="s">
        <v>14</v>
      </c>
      <c r="J43" s="3">
        <v>7131.78</v>
      </c>
      <c r="K43" s="3">
        <f>Table2[[#This Row],[Qnt]]*Table2[[#This Row],[Unit price ]]</f>
        <v>475452</v>
      </c>
      <c r="L43" s="3">
        <f>Table2[[#This Row],[Revenue]]-Table2[[#This Row],[Outside cost]]-Table2[[#This Row],[Trans.cost]]</f>
        <v>16640.819999999978</v>
      </c>
      <c r="M43" s="3">
        <f>Table2[[#This Row],[Exp.date]]-Table2[[#This Row],[Imp.date ]]</f>
        <v>29</v>
      </c>
    </row>
    <row r="44" spans="1:13" x14ac:dyDescent="0.25">
      <c r="A44" s="1">
        <v>43</v>
      </c>
      <c r="B44" s="1" t="s">
        <v>12</v>
      </c>
      <c r="C44" s="1">
        <v>515</v>
      </c>
      <c r="D44" s="1">
        <v>702</v>
      </c>
      <c r="E44" s="1" t="s">
        <v>13</v>
      </c>
      <c r="F44" s="1">
        <v>343453.5</v>
      </c>
      <c r="G44" s="2">
        <v>43030</v>
      </c>
      <c r="H44" s="2">
        <v>43045</v>
      </c>
      <c r="I44" s="1" t="s">
        <v>11</v>
      </c>
      <c r="J44" s="1">
        <v>5422.95</v>
      </c>
      <c r="K44" s="1">
        <f>Table2[[#This Row],[Qnt]]*Table2[[#This Row],[Unit price ]]</f>
        <v>361530</v>
      </c>
      <c r="L44" s="1">
        <f>Table2[[#This Row],[Revenue]]-Table2[[#This Row],[Outside cost]]-Table2[[#This Row],[Trans.cost]]</f>
        <v>12653.55</v>
      </c>
      <c r="M44" s="1">
        <f>Table2[[#This Row],[Exp.date]]-Table2[[#This Row],[Imp.date ]]</f>
        <v>15</v>
      </c>
    </row>
    <row r="45" spans="1:13" x14ac:dyDescent="0.25">
      <c r="A45" s="3">
        <v>44</v>
      </c>
      <c r="B45" s="3" t="s">
        <v>12</v>
      </c>
      <c r="C45" s="3">
        <v>689</v>
      </c>
      <c r="D45" s="3">
        <v>893</v>
      </c>
      <c r="E45" s="3" t="s">
        <v>19</v>
      </c>
      <c r="F45" s="3">
        <v>584513.15</v>
      </c>
      <c r="G45" s="4">
        <v>42797</v>
      </c>
      <c r="H45" s="4">
        <v>42830</v>
      </c>
      <c r="I45" s="3" t="s">
        <v>14</v>
      </c>
      <c r="J45" s="3">
        <v>9229.1549999999988</v>
      </c>
      <c r="K45" s="3">
        <f>Table2[[#This Row],[Qnt]]*Table2[[#This Row],[Unit price ]]</f>
        <v>615277</v>
      </c>
      <c r="L45" s="3">
        <f>Table2[[#This Row],[Revenue]]-Table2[[#This Row],[Outside cost]]-Table2[[#This Row],[Trans.cost]]</f>
        <v>21534.694999999978</v>
      </c>
      <c r="M45" s="3">
        <f>Table2[[#This Row],[Exp.date]]-Table2[[#This Row],[Imp.date ]]</f>
        <v>33</v>
      </c>
    </row>
    <row r="46" spans="1:13" x14ac:dyDescent="0.25">
      <c r="A46" s="1">
        <v>45</v>
      </c>
      <c r="B46" s="1" t="s">
        <v>10</v>
      </c>
      <c r="C46" s="1">
        <v>562</v>
      </c>
      <c r="D46" s="1">
        <v>289</v>
      </c>
      <c r="E46" s="1" t="s">
        <v>29</v>
      </c>
      <c r="F46" s="1">
        <v>154297.1</v>
      </c>
      <c r="G46" s="2">
        <v>42462</v>
      </c>
      <c r="H46" s="2">
        <v>42489</v>
      </c>
      <c r="I46" s="1" t="s">
        <v>18</v>
      </c>
      <c r="J46" s="1">
        <v>2436.27</v>
      </c>
      <c r="K46" s="1">
        <f>Table2[[#This Row],[Qnt]]*Table2[[#This Row],[Unit price ]]</f>
        <v>162418</v>
      </c>
      <c r="L46" s="1">
        <f>Table2[[#This Row],[Revenue]]-Table2[[#This Row],[Outside cost]]-Table2[[#This Row],[Trans.cost]]</f>
        <v>5684.6299999999937</v>
      </c>
      <c r="M46" s="1">
        <f>Table2[[#This Row],[Exp.date]]-Table2[[#This Row],[Imp.date ]]</f>
        <v>27</v>
      </c>
    </row>
    <row r="47" spans="1:13" x14ac:dyDescent="0.25">
      <c r="A47" s="3">
        <v>46</v>
      </c>
      <c r="B47" s="3" t="s">
        <v>10</v>
      </c>
      <c r="C47" s="3">
        <v>203</v>
      </c>
      <c r="D47" s="3">
        <v>331</v>
      </c>
      <c r="E47" s="3" t="s">
        <v>29</v>
      </c>
      <c r="F47" s="3">
        <v>63833.35</v>
      </c>
      <c r="G47" s="4">
        <v>43153</v>
      </c>
      <c r="H47" s="4">
        <v>43181</v>
      </c>
      <c r="I47" s="3" t="s">
        <v>11</v>
      </c>
      <c r="J47" s="3">
        <v>1007.895</v>
      </c>
      <c r="K47" s="3">
        <f>Table2[[#This Row],[Qnt]]*Table2[[#This Row],[Unit price ]]</f>
        <v>67193</v>
      </c>
      <c r="L47" s="3">
        <f>Table2[[#This Row],[Revenue]]-Table2[[#This Row],[Outside cost]]-Table2[[#This Row],[Trans.cost]]</f>
        <v>2351.7550000000015</v>
      </c>
      <c r="M47" s="3">
        <f>Table2[[#This Row],[Exp.date]]-Table2[[#This Row],[Imp.date ]]</f>
        <v>28</v>
      </c>
    </row>
    <row r="48" spans="1:13" x14ac:dyDescent="0.25">
      <c r="A48" s="1">
        <v>47</v>
      </c>
      <c r="B48" s="1" t="s">
        <v>12</v>
      </c>
      <c r="C48" s="1">
        <v>932</v>
      </c>
      <c r="D48" s="1">
        <v>70</v>
      </c>
      <c r="E48" s="1" t="s">
        <v>31</v>
      </c>
      <c r="F48" s="1">
        <v>61978</v>
      </c>
      <c r="G48" s="2">
        <v>43223</v>
      </c>
      <c r="H48" s="2">
        <v>43240</v>
      </c>
      <c r="I48" s="1" t="s">
        <v>11</v>
      </c>
      <c r="J48" s="1">
        <v>978.59999999999991</v>
      </c>
      <c r="K48" s="1">
        <f>Table2[[#This Row],[Qnt]]*Table2[[#This Row],[Unit price ]]</f>
        <v>65240</v>
      </c>
      <c r="L48" s="1">
        <f>Table2[[#This Row],[Revenue]]-Table2[[#This Row],[Outside cost]]-Table2[[#This Row],[Trans.cost]]</f>
        <v>2283.4</v>
      </c>
      <c r="M48" s="1">
        <f>Table2[[#This Row],[Exp.date]]-Table2[[#This Row],[Imp.date ]]</f>
        <v>17</v>
      </c>
    </row>
    <row r="49" spans="1:13" x14ac:dyDescent="0.25">
      <c r="A49" s="3">
        <v>48</v>
      </c>
      <c r="B49" s="3" t="s">
        <v>15</v>
      </c>
      <c r="C49" s="3">
        <v>870</v>
      </c>
      <c r="D49" s="3">
        <v>14</v>
      </c>
      <c r="E49" s="3" t="s">
        <v>24</v>
      </c>
      <c r="F49" s="3">
        <v>11571</v>
      </c>
      <c r="G49" s="4">
        <v>42993</v>
      </c>
      <c r="H49" s="4">
        <v>43006</v>
      </c>
      <c r="I49" s="3" t="s">
        <v>14</v>
      </c>
      <c r="J49" s="3">
        <v>182.7</v>
      </c>
      <c r="K49" s="3">
        <f>Table2[[#This Row],[Qnt]]*Table2[[#This Row],[Unit price ]]</f>
        <v>12180</v>
      </c>
      <c r="L49" s="3">
        <f>Table2[[#This Row],[Revenue]]-Table2[[#This Row],[Outside cost]]-Table2[[#This Row],[Trans.cost]]</f>
        <v>426.3</v>
      </c>
      <c r="M49" s="3">
        <f>Table2[[#This Row],[Exp.date]]-Table2[[#This Row],[Imp.date ]]</f>
        <v>13</v>
      </c>
    </row>
    <row r="50" spans="1:13" x14ac:dyDescent="0.25">
      <c r="A50" s="1">
        <v>49</v>
      </c>
      <c r="B50" s="1" t="s">
        <v>10</v>
      </c>
      <c r="C50" s="1">
        <v>159</v>
      </c>
      <c r="D50" s="1">
        <v>325</v>
      </c>
      <c r="E50" s="1" t="s">
        <v>29</v>
      </c>
      <c r="F50" s="1">
        <v>49091.25</v>
      </c>
      <c r="G50" s="2">
        <v>42601</v>
      </c>
      <c r="H50" s="2">
        <v>42619</v>
      </c>
      <c r="I50" s="1" t="s">
        <v>11</v>
      </c>
      <c r="J50" s="1">
        <v>775.125</v>
      </c>
      <c r="K50" s="1">
        <f>Table2[[#This Row],[Qnt]]*Table2[[#This Row],[Unit price ]]</f>
        <v>51675</v>
      </c>
      <c r="L50" s="1">
        <f>Table2[[#This Row],[Revenue]]-Table2[[#This Row],[Outside cost]]-Table2[[#This Row],[Trans.cost]]</f>
        <v>1808.625</v>
      </c>
      <c r="M50" s="1">
        <f>Table2[[#This Row],[Exp.date]]-Table2[[#This Row],[Imp.date ]]</f>
        <v>18</v>
      </c>
    </row>
    <row r="51" spans="1:13" x14ac:dyDescent="0.25">
      <c r="A51" s="3">
        <v>50</v>
      </c>
      <c r="B51" s="3" t="s">
        <v>12</v>
      </c>
      <c r="C51" s="3">
        <v>248</v>
      </c>
      <c r="D51" s="3">
        <v>218</v>
      </c>
      <c r="E51" s="3" t="s">
        <v>21</v>
      </c>
      <c r="F51" s="3">
        <v>51360.800000000003</v>
      </c>
      <c r="G51" s="4">
        <v>42450</v>
      </c>
      <c r="H51" s="4">
        <v>42466</v>
      </c>
      <c r="I51" s="3" t="s">
        <v>20</v>
      </c>
      <c r="J51" s="3">
        <v>810.95999999999992</v>
      </c>
      <c r="K51" s="3">
        <f>Table2[[#This Row],[Qnt]]*Table2[[#This Row],[Unit price ]]</f>
        <v>54064</v>
      </c>
      <c r="L51" s="3">
        <f>Table2[[#This Row],[Revenue]]-Table2[[#This Row],[Outside cost]]-Table2[[#This Row],[Trans.cost]]</f>
        <v>1892.2399999999971</v>
      </c>
      <c r="M51" s="3">
        <f>Table2[[#This Row],[Exp.date]]-Table2[[#This Row],[Imp.date ]]</f>
        <v>16</v>
      </c>
    </row>
    <row r="52" spans="1:13" x14ac:dyDescent="0.25">
      <c r="A52" s="1">
        <v>51</v>
      </c>
      <c r="B52" s="1" t="s">
        <v>12</v>
      </c>
      <c r="C52" s="1">
        <v>528</v>
      </c>
      <c r="D52" s="1">
        <v>865</v>
      </c>
      <c r="E52" s="1" t="s">
        <v>22</v>
      </c>
      <c r="F52" s="1">
        <v>433884</v>
      </c>
      <c r="G52" s="2">
        <v>43254</v>
      </c>
      <c r="H52" s="2">
        <v>43274</v>
      </c>
      <c r="I52" s="1" t="s">
        <v>17</v>
      </c>
      <c r="J52" s="1">
        <v>6850.8</v>
      </c>
      <c r="K52" s="1">
        <f>Table2[[#This Row],[Qnt]]*Table2[[#This Row],[Unit price ]]</f>
        <v>456720</v>
      </c>
      <c r="L52" s="1">
        <f>Table2[[#This Row],[Revenue]]-Table2[[#This Row],[Outside cost]]-Table2[[#This Row],[Trans.cost]]</f>
        <v>15985.2</v>
      </c>
      <c r="M52" s="1">
        <f>Table2[[#This Row],[Exp.date]]-Table2[[#This Row],[Imp.date ]]</f>
        <v>20</v>
      </c>
    </row>
    <row r="53" spans="1:13" x14ac:dyDescent="0.25">
      <c r="A53" s="3">
        <v>52</v>
      </c>
      <c r="B53" s="3" t="s">
        <v>10</v>
      </c>
      <c r="C53" s="3">
        <v>431</v>
      </c>
      <c r="D53" s="3">
        <v>808</v>
      </c>
      <c r="E53" s="3" t="s">
        <v>9</v>
      </c>
      <c r="F53" s="3">
        <v>330835.59999999998</v>
      </c>
      <c r="G53" s="4">
        <v>42882</v>
      </c>
      <c r="H53" s="4">
        <v>42892</v>
      </c>
      <c r="I53" s="3" t="s">
        <v>25</v>
      </c>
      <c r="J53" s="3">
        <v>5223.72</v>
      </c>
      <c r="K53" s="3">
        <f>Table2[[#This Row],[Qnt]]*Table2[[#This Row],[Unit price ]]</f>
        <v>348248</v>
      </c>
      <c r="L53" s="3">
        <f>Table2[[#This Row],[Revenue]]-Table2[[#This Row],[Outside cost]]-Table2[[#This Row],[Trans.cost]]</f>
        <v>12188.680000000022</v>
      </c>
      <c r="M53" s="3">
        <f>Table2[[#This Row],[Exp.date]]-Table2[[#This Row],[Imp.date ]]</f>
        <v>10</v>
      </c>
    </row>
    <row r="54" spans="1:13" x14ac:dyDescent="0.25">
      <c r="A54" s="1">
        <v>53</v>
      </c>
      <c r="B54" s="1" t="s">
        <v>10</v>
      </c>
      <c r="C54" s="1">
        <v>567</v>
      </c>
      <c r="D54" s="1">
        <v>1411</v>
      </c>
      <c r="E54" s="1" t="s">
        <v>9</v>
      </c>
      <c r="F54" s="1">
        <v>760035.15</v>
      </c>
      <c r="G54" s="2">
        <v>42828</v>
      </c>
      <c r="H54" s="2">
        <v>42852</v>
      </c>
      <c r="I54" s="1" t="s">
        <v>20</v>
      </c>
      <c r="J54" s="1">
        <v>12000.555</v>
      </c>
      <c r="K54" s="1">
        <f>Table2[[#This Row],[Qnt]]*Table2[[#This Row],[Unit price ]]</f>
        <v>800037</v>
      </c>
      <c r="L54" s="1">
        <f>Table2[[#This Row],[Revenue]]-Table2[[#This Row],[Outside cost]]-Table2[[#This Row],[Trans.cost]]</f>
        <v>28001.294999999976</v>
      </c>
      <c r="M54" s="1">
        <f>Table2[[#This Row],[Exp.date]]-Table2[[#This Row],[Imp.date ]]</f>
        <v>24</v>
      </c>
    </row>
    <row r="55" spans="1:13" x14ac:dyDescent="0.25">
      <c r="A55" s="3">
        <v>54</v>
      </c>
      <c r="B55" s="3" t="s">
        <v>10</v>
      </c>
      <c r="C55" s="3">
        <v>586</v>
      </c>
      <c r="D55" s="3">
        <v>283</v>
      </c>
      <c r="E55" s="3" t="s">
        <v>29</v>
      </c>
      <c r="F55" s="3">
        <v>157546.1</v>
      </c>
      <c r="G55" s="4">
        <v>42912</v>
      </c>
      <c r="H55" s="4">
        <v>42931</v>
      </c>
      <c r="I55" s="3" t="s">
        <v>17</v>
      </c>
      <c r="J55" s="3">
        <v>2487.5699999999997</v>
      </c>
      <c r="K55" s="3">
        <f>Table2[[#This Row],[Qnt]]*Table2[[#This Row],[Unit price ]]</f>
        <v>165838</v>
      </c>
      <c r="L55" s="3">
        <f>Table2[[#This Row],[Revenue]]-Table2[[#This Row],[Outside cost]]-Table2[[#This Row],[Trans.cost]]</f>
        <v>5804.3299999999945</v>
      </c>
      <c r="M55" s="3">
        <f>Table2[[#This Row],[Exp.date]]-Table2[[#This Row],[Imp.date ]]</f>
        <v>19</v>
      </c>
    </row>
    <row r="56" spans="1:13" x14ac:dyDescent="0.25">
      <c r="A56" s="1">
        <v>55</v>
      </c>
      <c r="B56" s="1" t="s">
        <v>10</v>
      </c>
      <c r="C56" s="1">
        <v>828</v>
      </c>
      <c r="D56" s="1">
        <v>1205</v>
      </c>
      <c r="E56" s="1" t="s">
        <v>31</v>
      </c>
      <c r="F56" s="1">
        <v>947853</v>
      </c>
      <c r="G56" s="2">
        <v>42824</v>
      </c>
      <c r="H56" s="2">
        <v>42850</v>
      </c>
      <c r="I56" s="1" t="s">
        <v>32</v>
      </c>
      <c r="J56" s="1">
        <v>14966.099999999999</v>
      </c>
      <c r="K56" s="1">
        <f>Table2[[#This Row],[Qnt]]*Table2[[#This Row],[Unit price ]]</f>
        <v>997740</v>
      </c>
      <c r="L56" s="1">
        <f>Table2[[#This Row],[Revenue]]-Table2[[#This Row],[Outside cost]]-Table2[[#This Row],[Trans.cost]]</f>
        <v>34920.9</v>
      </c>
      <c r="M56" s="1">
        <f>Table2[[#This Row],[Exp.date]]-Table2[[#This Row],[Imp.date ]]</f>
        <v>26</v>
      </c>
    </row>
    <row r="57" spans="1:13" x14ac:dyDescent="0.25">
      <c r="A57" s="3">
        <v>56</v>
      </c>
      <c r="B57" s="3" t="s">
        <v>12</v>
      </c>
      <c r="C57" s="3">
        <v>333</v>
      </c>
      <c r="D57" s="3">
        <v>66</v>
      </c>
      <c r="E57" s="3" t="s">
        <v>31</v>
      </c>
      <c r="F57" s="3">
        <v>20879.099999999999</v>
      </c>
      <c r="G57" s="4">
        <v>42400</v>
      </c>
      <c r="H57" s="4">
        <v>42431</v>
      </c>
      <c r="I57" s="3" t="s">
        <v>32</v>
      </c>
      <c r="J57" s="3">
        <v>329.67</v>
      </c>
      <c r="K57" s="3">
        <f>Table2[[#This Row],[Qnt]]*Table2[[#This Row],[Unit price ]]</f>
        <v>21978</v>
      </c>
      <c r="L57" s="3">
        <f>Table2[[#This Row],[Revenue]]-Table2[[#This Row],[Outside cost]]-Table2[[#This Row],[Trans.cost]]</f>
        <v>769.23000000000138</v>
      </c>
      <c r="M57" s="3">
        <f>Table2[[#This Row],[Exp.date]]-Table2[[#This Row],[Imp.date ]]</f>
        <v>31</v>
      </c>
    </row>
    <row r="58" spans="1:13" x14ac:dyDescent="0.25">
      <c r="A58" s="1">
        <v>57</v>
      </c>
      <c r="B58" s="1" t="s">
        <v>12</v>
      </c>
      <c r="C58" s="1">
        <v>937</v>
      </c>
      <c r="D58" s="1">
        <v>983</v>
      </c>
      <c r="E58" s="1" t="s">
        <v>30</v>
      </c>
      <c r="F58" s="1">
        <v>875017.45</v>
      </c>
      <c r="G58" s="2">
        <v>42561</v>
      </c>
      <c r="H58" s="2">
        <v>42578</v>
      </c>
      <c r="I58" s="1" t="s">
        <v>14</v>
      </c>
      <c r="J58" s="1">
        <v>13816.064999999999</v>
      </c>
      <c r="K58" s="1">
        <f>Table2[[#This Row],[Qnt]]*Table2[[#This Row],[Unit price ]]</f>
        <v>921071</v>
      </c>
      <c r="L58" s="1">
        <f>Table2[[#This Row],[Revenue]]-Table2[[#This Row],[Outside cost]]-Table2[[#This Row],[Trans.cost]]</f>
        <v>32237.485000000048</v>
      </c>
      <c r="M58" s="1">
        <f>Table2[[#This Row],[Exp.date]]-Table2[[#This Row],[Imp.date ]]</f>
        <v>17</v>
      </c>
    </row>
    <row r="59" spans="1:13" x14ac:dyDescent="0.25">
      <c r="A59" s="3">
        <v>58</v>
      </c>
      <c r="B59" s="3" t="s">
        <v>15</v>
      </c>
      <c r="C59" s="3">
        <v>614</v>
      </c>
      <c r="D59" s="3">
        <v>38</v>
      </c>
      <c r="E59" s="3" t="s">
        <v>16</v>
      </c>
      <c r="F59" s="3">
        <v>22165.4</v>
      </c>
      <c r="G59" s="4">
        <v>43251</v>
      </c>
      <c r="H59" s="4">
        <v>43262</v>
      </c>
      <c r="I59" s="3" t="s">
        <v>11</v>
      </c>
      <c r="J59" s="3">
        <v>349.97999999999996</v>
      </c>
      <c r="K59" s="3">
        <f>Table2[[#This Row],[Qnt]]*Table2[[#This Row],[Unit price ]]</f>
        <v>23332</v>
      </c>
      <c r="L59" s="3">
        <f>Table2[[#This Row],[Revenue]]-Table2[[#This Row],[Outside cost]]-Table2[[#This Row],[Trans.cost]]</f>
        <v>816.61999999999853</v>
      </c>
      <c r="M59" s="3">
        <f>Table2[[#This Row],[Exp.date]]-Table2[[#This Row],[Imp.date ]]</f>
        <v>11</v>
      </c>
    </row>
    <row r="60" spans="1:13" x14ac:dyDescent="0.25">
      <c r="A60" s="1">
        <v>59</v>
      </c>
      <c r="B60" s="1" t="s">
        <v>12</v>
      </c>
      <c r="C60" s="1">
        <v>550</v>
      </c>
      <c r="D60" s="1">
        <v>978</v>
      </c>
      <c r="E60" s="1" t="s">
        <v>22</v>
      </c>
      <c r="F60" s="1">
        <v>511005</v>
      </c>
      <c r="G60" s="2">
        <v>43172</v>
      </c>
      <c r="H60" s="2">
        <v>43192</v>
      </c>
      <c r="I60" s="1" t="s">
        <v>18</v>
      </c>
      <c r="J60" s="1">
        <v>8068.5</v>
      </c>
      <c r="K60" s="1">
        <f>Table2[[#This Row],[Qnt]]*Table2[[#This Row],[Unit price ]]</f>
        <v>537900</v>
      </c>
      <c r="L60" s="1">
        <f>Table2[[#This Row],[Revenue]]-Table2[[#This Row],[Outside cost]]-Table2[[#This Row],[Trans.cost]]</f>
        <v>18826.5</v>
      </c>
      <c r="M60" s="1">
        <f>Table2[[#This Row],[Exp.date]]-Table2[[#This Row],[Imp.date ]]</f>
        <v>20</v>
      </c>
    </row>
    <row r="61" spans="1:13" x14ac:dyDescent="0.25">
      <c r="A61" s="3">
        <v>60</v>
      </c>
      <c r="B61" s="3" t="s">
        <v>12</v>
      </c>
      <c r="C61" s="3">
        <v>944</v>
      </c>
      <c r="D61" s="3">
        <v>1312</v>
      </c>
      <c r="E61" s="3" t="s">
        <v>21</v>
      </c>
      <c r="F61" s="3">
        <v>1176601.6000000001</v>
      </c>
      <c r="G61" s="4">
        <v>42773</v>
      </c>
      <c r="H61" s="4">
        <v>42794</v>
      </c>
      <c r="I61" s="3" t="s">
        <v>11</v>
      </c>
      <c r="J61" s="3">
        <v>18577.919999999998</v>
      </c>
      <c r="K61" s="3">
        <f>Table2[[#This Row],[Qnt]]*Table2[[#This Row],[Unit price ]]</f>
        <v>1238528</v>
      </c>
      <c r="L61" s="3">
        <f>Table2[[#This Row],[Revenue]]-Table2[[#This Row],[Outside cost]]-Table2[[#This Row],[Trans.cost]]</f>
        <v>43348.479999999909</v>
      </c>
      <c r="M61" s="3">
        <f>Table2[[#This Row],[Exp.date]]-Table2[[#This Row],[Imp.date ]]</f>
        <v>21</v>
      </c>
    </row>
    <row r="62" spans="1:13" x14ac:dyDescent="0.25">
      <c r="A62" s="1">
        <v>61</v>
      </c>
      <c r="B62" s="1" t="s">
        <v>10</v>
      </c>
      <c r="C62" s="1">
        <v>669</v>
      </c>
      <c r="D62" s="1">
        <v>815</v>
      </c>
      <c r="E62" s="1" t="s">
        <v>9</v>
      </c>
      <c r="F62" s="1">
        <v>517973.25</v>
      </c>
      <c r="G62" s="2">
        <v>42657</v>
      </c>
      <c r="H62" s="2">
        <v>42688</v>
      </c>
      <c r="I62" s="1" t="s">
        <v>11</v>
      </c>
      <c r="J62" s="1">
        <v>8178.5249999999996</v>
      </c>
      <c r="K62" s="1">
        <f>Table2[[#This Row],[Qnt]]*Table2[[#This Row],[Unit price ]]</f>
        <v>545235</v>
      </c>
      <c r="L62" s="1">
        <f>Table2[[#This Row],[Revenue]]-Table2[[#This Row],[Outside cost]]-Table2[[#This Row],[Trans.cost]]</f>
        <v>19083.224999999999</v>
      </c>
      <c r="M62" s="1">
        <f>Table2[[#This Row],[Exp.date]]-Table2[[#This Row],[Imp.date ]]</f>
        <v>31</v>
      </c>
    </row>
    <row r="63" spans="1:13" x14ac:dyDescent="0.25">
      <c r="A63" s="3">
        <v>62</v>
      </c>
      <c r="B63" s="3" t="s">
        <v>12</v>
      </c>
      <c r="C63" s="3">
        <v>115</v>
      </c>
      <c r="D63" s="3">
        <v>207</v>
      </c>
      <c r="E63" s="3" t="s">
        <v>21</v>
      </c>
      <c r="F63" s="3">
        <v>22614.75</v>
      </c>
      <c r="G63" s="4">
        <v>43077</v>
      </c>
      <c r="H63" s="4">
        <v>43089</v>
      </c>
      <c r="I63" s="3" t="s">
        <v>17</v>
      </c>
      <c r="J63" s="3">
        <v>357.07499999999999</v>
      </c>
      <c r="K63" s="3">
        <f>Table2[[#This Row],[Qnt]]*Table2[[#This Row],[Unit price ]]</f>
        <v>23805</v>
      </c>
      <c r="L63" s="3">
        <f>Table2[[#This Row],[Revenue]]-Table2[[#This Row],[Outside cost]]-Table2[[#This Row],[Trans.cost]]</f>
        <v>833.17499999999995</v>
      </c>
      <c r="M63" s="3">
        <f>Table2[[#This Row],[Exp.date]]-Table2[[#This Row],[Imp.date ]]</f>
        <v>12</v>
      </c>
    </row>
    <row r="64" spans="1:13" x14ac:dyDescent="0.25">
      <c r="A64" s="1">
        <v>63</v>
      </c>
      <c r="B64" s="1" t="s">
        <v>12</v>
      </c>
      <c r="C64" s="1">
        <v>261</v>
      </c>
      <c r="D64" s="1">
        <v>804</v>
      </c>
      <c r="E64" s="1" t="s">
        <v>19</v>
      </c>
      <c r="F64" s="1">
        <v>199351.8</v>
      </c>
      <c r="G64" s="2">
        <v>42724</v>
      </c>
      <c r="H64" s="2">
        <v>42741</v>
      </c>
      <c r="I64" s="1" t="s">
        <v>17</v>
      </c>
      <c r="J64" s="1">
        <v>3147.66</v>
      </c>
      <c r="K64" s="1">
        <f>Table2[[#This Row],[Qnt]]*Table2[[#This Row],[Unit price ]]</f>
        <v>209844</v>
      </c>
      <c r="L64" s="1">
        <f>Table2[[#This Row],[Revenue]]-Table2[[#This Row],[Outside cost]]-Table2[[#This Row],[Trans.cost]]</f>
        <v>7344.5400000000118</v>
      </c>
      <c r="M64" s="1">
        <f>Table2[[#This Row],[Exp.date]]-Table2[[#This Row],[Imp.date ]]</f>
        <v>17</v>
      </c>
    </row>
    <row r="65" spans="1:13" x14ac:dyDescent="0.25">
      <c r="A65" s="3">
        <v>64</v>
      </c>
      <c r="B65" s="3" t="s">
        <v>10</v>
      </c>
      <c r="C65" s="3">
        <v>629</v>
      </c>
      <c r="D65" s="3">
        <v>125</v>
      </c>
      <c r="E65" s="3" t="s">
        <v>16</v>
      </c>
      <c r="F65" s="3">
        <v>74693.75</v>
      </c>
      <c r="G65" s="4">
        <v>43030</v>
      </c>
      <c r="H65" s="4">
        <v>43059</v>
      </c>
      <c r="I65" s="3" t="s">
        <v>32</v>
      </c>
      <c r="J65" s="3">
        <v>1179.375</v>
      </c>
      <c r="K65" s="3">
        <f>Table2[[#This Row],[Qnt]]*Table2[[#This Row],[Unit price ]]</f>
        <v>78625</v>
      </c>
      <c r="L65" s="3">
        <f>Table2[[#This Row],[Revenue]]-Table2[[#This Row],[Outside cost]]-Table2[[#This Row],[Trans.cost]]</f>
        <v>2751.875</v>
      </c>
      <c r="M65" s="3">
        <f>Table2[[#This Row],[Exp.date]]-Table2[[#This Row],[Imp.date ]]</f>
        <v>29</v>
      </c>
    </row>
    <row r="66" spans="1:13" x14ac:dyDescent="0.25">
      <c r="A66" s="1">
        <v>65</v>
      </c>
      <c r="B66" s="1" t="s">
        <v>10</v>
      </c>
      <c r="C66" s="1">
        <v>467</v>
      </c>
      <c r="D66" s="1">
        <v>101</v>
      </c>
      <c r="E66" s="1" t="s">
        <v>27</v>
      </c>
      <c r="F66" s="1">
        <v>44808.65</v>
      </c>
      <c r="G66" s="2">
        <v>42979</v>
      </c>
      <c r="H66" s="2">
        <v>42998</v>
      </c>
      <c r="I66" s="1" t="s">
        <v>17</v>
      </c>
      <c r="J66" s="1">
        <v>707.505</v>
      </c>
      <c r="K66" s="1">
        <f>Table2[[#This Row],[Qnt]]*Table2[[#This Row],[Unit price ]]</f>
        <v>47167</v>
      </c>
      <c r="L66" s="1">
        <f>Table2[[#This Row],[Revenue]]-Table2[[#This Row],[Outside cost]]-Table2[[#This Row],[Trans.cost]]</f>
        <v>1650.8449999999984</v>
      </c>
      <c r="M66" s="1">
        <f>Table2[[#This Row],[Exp.date]]-Table2[[#This Row],[Imp.date ]]</f>
        <v>19</v>
      </c>
    </row>
    <row r="67" spans="1:13" x14ac:dyDescent="0.25">
      <c r="A67" s="3">
        <v>66</v>
      </c>
      <c r="B67" s="3" t="s">
        <v>10</v>
      </c>
      <c r="C67" s="3">
        <v>544</v>
      </c>
      <c r="D67" s="3">
        <v>1308</v>
      </c>
      <c r="E67" s="3" t="s">
        <v>31</v>
      </c>
      <c r="F67" s="3">
        <v>675974.4</v>
      </c>
      <c r="G67" s="4">
        <v>42924</v>
      </c>
      <c r="H67" s="4">
        <v>42954</v>
      </c>
      <c r="I67" s="3" t="s">
        <v>17</v>
      </c>
      <c r="J67" s="3">
        <v>10673.279999999999</v>
      </c>
      <c r="K67" s="3">
        <f>Table2[[#This Row],[Qnt]]*Table2[[#This Row],[Unit price ]]</f>
        <v>711552</v>
      </c>
      <c r="L67" s="3">
        <f>Table2[[#This Row],[Revenue]]-Table2[[#This Row],[Outside cost]]-Table2[[#This Row],[Trans.cost]]</f>
        <v>24904.319999999978</v>
      </c>
      <c r="M67" s="3">
        <f>Table2[[#This Row],[Exp.date]]-Table2[[#This Row],[Imp.date ]]</f>
        <v>30</v>
      </c>
    </row>
    <row r="68" spans="1:13" x14ac:dyDescent="0.25">
      <c r="A68" s="1">
        <v>67</v>
      </c>
      <c r="B68" s="1" t="s">
        <v>12</v>
      </c>
      <c r="C68" s="1">
        <v>750</v>
      </c>
      <c r="D68" s="1">
        <v>193</v>
      </c>
      <c r="E68" s="1" t="s">
        <v>9</v>
      </c>
      <c r="F68" s="1">
        <v>137512.5</v>
      </c>
      <c r="G68" s="2">
        <v>42884</v>
      </c>
      <c r="H68" s="2">
        <v>42917</v>
      </c>
      <c r="I68" s="1" t="s">
        <v>18</v>
      </c>
      <c r="J68" s="1">
        <v>2171.25</v>
      </c>
      <c r="K68" s="1">
        <f>Table2[[#This Row],[Qnt]]*Table2[[#This Row],[Unit price ]]</f>
        <v>144750</v>
      </c>
      <c r="L68" s="1">
        <f>Table2[[#This Row],[Revenue]]-Table2[[#This Row],[Outside cost]]-Table2[[#This Row],[Trans.cost]]</f>
        <v>5066.25</v>
      </c>
      <c r="M68" s="1">
        <f>Table2[[#This Row],[Exp.date]]-Table2[[#This Row],[Imp.date ]]</f>
        <v>33</v>
      </c>
    </row>
    <row r="69" spans="1:13" x14ac:dyDescent="0.25">
      <c r="A69" s="3">
        <v>68</v>
      </c>
      <c r="B69" s="3" t="s">
        <v>10</v>
      </c>
      <c r="C69" s="3">
        <v>93</v>
      </c>
      <c r="D69" s="3">
        <v>861</v>
      </c>
      <c r="E69" s="3" t="s">
        <v>9</v>
      </c>
      <c r="F69" s="3">
        <v>76069.350000000006</v>
      </c>
      <c r="G69" s="4">
        <v>42577</v>
      </c>
      <c r="H69" s="4">
        <v>42609</v>
      </c>
      <c r="I69" s="3" t="s">
        <v>11</v>
      </c>
      <c r="J69" s="3">
        <v>1201.095</v>
      </c>
      <c r="K69" s="3">
        <f>Table2[[#This Row],[Qnt]]*Table2[[#This Row],[Unit price ]]</f>
        <v>80073</v>
      </c>
      <c r="L69" s="3">
        <f>Table2[[#This Row],[Revenue]]-Table2[[#This Row],[Outside cost]]-Table2[[#This Row],[Trans.cost]]</f>
        <v>2802.5549999999939</v>
      </c>
      <c r="M69" s="3">
        <f>Table2[[#This Row],[Exp.date]]-Table2[[#This Row],[Imp.date ]]</f>
        <v>32</v>
      </c>
    </row>
    <row r="70" spans="1:13" x14ac:dyDescent="0.25">
      <c r="A70" s="1">
        <v>69</v>
      </c>
      <c r="B70" s="1" t="s">
        <v>12</v>
      </c>
      <c r="C70" s="1">
        <v>295</v>
      </c>
      <c r="D70" s="1">
        <v>534</v>
      </c>
      <c r="E70" s="1" t="s">
        <v>13</v>
      </c>
      <c r="F70" s="1">
        <v>149653.5</v>
      </c>
      <c r="G70" s="2">
        <v>43114</v>
      </c>
      <c r="H70" s="2">
        <v>43126</v>
      </c>
      <c r="I70" s="1" t="s">
        <v>17</v>
      </c>
      <c r="J70" s="1">
        <v>2362.9499999999998</v>
      </c>
      <c r="K70" s="1">
        <f>Table2[[#This Row],[Qnt]]*Table2[[#This Row],[Unit price ]]</f>
        <v>157530</v>
      </c>
      <c r="L70" s="1">
        <f>Table2[[#This Row],[Revenue]]-Table2[[#This Row],[Outside cost]]-Table2[[#This Row],[Trans.cost]]</f>
        <v>5513.55</v>
      </c>
      <c r="M70" s="1">
        <f>Table2[[#This Row],[Exp.date]]-Table2[[#This Row],[Imp.date ]]</f>
        <v>12</v>
      </c>
    </row>
    <row r="71" spans="1:13" x14ac:dyDescent="0.25">
      <c r="A71" s="3">
        <v>70</v>
      </c>
      <c r="B71" s="3" t="s">
        <v>15</v>
      </c>
      <c r="C71" s="3">
        <v>288</v>
      </c>
      <c r="D71" s="3">
        <v>49</v>
      </c>
      <c r="E71" s="3" t="s">
        <v>24</v>
      </c>
      <c r="F71" s="3">
        <v>13406.4</v>
      </c>
      <c r="G71" s="4">
        <v>42607</v>
      </c>
      <c r="H71" s="4">
        <v>42637</v>
      </c>
      <c r="I71" s="3" t="s">
        <v>25</v>
      </c>
      <c r="J71" s="3">
        <v>211.67999999999998</v>
      </c>
      <c r="K71" s="3">
        <f>Table2[[#This Row],[Qnt]]*Table2[[#This Row],[Unit price ]]</f>
        <v>14112</v>
      </c>
      <c r="L71" s="3">
        <f>Table2[[#This Row],[Revenue]]-Table2[[#This Row],[Outside cost]]-Table2[[#This Row],[Trans.cost]]</f>
        <v>493.92000000000041</v>
      </c>
      <c r="M71" s="3">
        <f>Table2[[#This Row],[Exp.date]]-Table2[[#This Row],[Imp.date ]]</f>
        <v>30</v>
      </c>
    </row>
    <row r="72" spans="1:13" x14ac:dyDescent="0.25">
      <c r="A72" s="1">
        <v>71</v>
      </c>
      <c r="B72" s="1" t="s">
        <v>12</v>
      </c>
      <c r="C72" s="1">
        <v>883</v>
      </c>
      <c r="D72" s="1">
        <v>53</v>
      </c>
      <c r="E72" s="1" t="s">
        <v>9</v>
      </c>
      <c r="F72" s="1">
        <v>44459.05</v>
      </c>
      <c r="G72" s="2">
        <v>43249</v>
      </c>
      <c r="H72" s="2">
        <v>43271</v>
      </c>
      <c r="I72" s="1" t="s">
        <v>20</v>
      </c>
      <c r="J72" s="1">
        <v>701.98500000000001</v>
      </c>
      <c r="K72" s="1">
        <f>Table2[[#This Row],[Qnt]]*Table2[[#This Row],[Unit price ]]</f>
        <v>46799</v>
      </c>
      <c r="L72" s="1">
        <f>Table2[[#This Row],[Revenue]]-Table2[[#This Row],[Outside cost]]-Table2[[#This Row],[Trans.cost]]</f>
        <v>1637.964999999997</v>
      </c>
      <c r="M72" s="1">
        <f>Table2[[#This Row],[Exp.date]]-Table2[[#This Row],[Imp.date ]]</f>
        <v>22</v>
      </c>
    </row>
    <row r="73" spans="1:13" x14ac:dyDescent="0.25">
      <c r="A73" s="3">
        <v>72</v>
      </c>
      <c r="B73" s="3" t="s">
        <v>15</v>
      </c>
      <c r="C73" s="3">
        <v>738</v>
      </c>
      <c r="D73" s="3">
        <v>36</v>
      </c>
      <c r="E73" s="3" t="s">
        <v>16</v>
      </c>
      <c r="F73" s="3">
        <v>25239.599999999999</v>
      </c>
      <c r="G73" s="4">
        <v>42754</v>
      </c>
      <c r="H73" s="4">
        <v>42789</v>
      </c>
      <c r="I73" s="3" t="s">
        <v>32</v>
      </c>
      <c r="J73" s="3">
        <v>398.52</v>
      </c>
      <c r="K73" s="3">
        <f>Table2[[#This Row],[Qnt]]*Table2[[#This Row],[Unit price ]]</f>
        <v>26568</v>
      </c>
      <c r="L73" s="3">
        <f>Table2[[#This Row],[Revenue]]-Table2[[#This Row],[Outside cost]]-Table2[[#This Row],[Trans.cost]]</f>
        <v>929.88000000000147</v>
      </c>
      <c r="M73" s="3">
        <f>Table2[[#This Row],[Exp.date]]-Table2[[#This Row],[Imp.date ]]</f>
        <v>35</v>
      </c>
    </row>
    <row r="74" spans="1:13" x14ac:dyDescent="0.25">
      <c r="A74" s="1">
        <v>73</v>
      </c>
      <c r="B74" s="1" t="s">
        <v>10</v>
      </c>
      <c r="C74" s="1">
        <v>709</v>
      </c>
      <c r="D74" s="1">
        <v>875</v>
      </c>
      <c r="E74" s="1" t="s">
        <v>9</v>
      </c>
      <c r="F74" s="1">
        <v>589356.25</v>
      </c>
      <c r="G74" s="2">
        <v>42596</v>
      </c>
      <c r="H74" s="2">
        <v>42626</v>
      </c>
      <c r="I74" s="1" t="s">
        <v>18</v>
      </c>
      <c r="J74" s="1">
        <v>9305.625</v>
      </c>
      <c r="K74" s="1">
        <f>Table2[[#This Row],[Qnt]]*Table2[[#This Row],[Unit price ]]</f>
        <v>620375</v>
      </c>
      <c r="L74" s="1">
        <f>Table2[[#This Row],[Revenue]]-Table2[[#This Row],[Outside cost]]-Table2[[#This Row],[Trans.cost]]</f>
        <v>21713.125</v>
      </c>
      <c r="M74" s="1">
        <f>Table2[[#This Row],[Exp.date]]-Table2[[#This Row],[Imp.date ]]</f>
        <v>30</v>
      </c>
    </row>
    <row r="75" spans="1:13" x14ac:dyDescent="0.25">
      <c r="A75" s="3">
        <v>74</v>
      </c>
      <c r="B75" s="3" t="s">
        <v>12</v>
      </c>
      <c r="C75" s="3">
        <v>684</v>
      </c>
      <c r="D75" s="3">
        <v>631</v>
      </c>
      <c r="E75" s="3" t="s">
        <v>13</v>
      </c>
      <c r="F75" s="3">
        <v>410023.8</v>
      </c>
      <c r="G75" s="4">
        <v>43173</v>
      </c>
      <c r="H75" s="4">
        <v>43208</v>
      </c>
      <c r="I75" s="3" t="s">
        <v>25</v>
      </c>
      <c r="J75" s="3">
        <v>6474.0599999999995</v>
      </c>
      <c r="K75" s="3">
        <f>Table2[[#This Row],[Qnt]]*Table2[[#This Row],[Unit price ]]</f>
        <v>431604</v>
      </c>
      <c r="L75" s="3">
        <f>Table2[[#This Row],[Revenue]]-Table2[[#This Row],[Outside cost]]-Table2[[#This Row],[Trans.cost]]</f>
        <v>15106.140000000012</v>
      </c>
      <c r="M75" s="3">
        <f>Table2[[#This Row],[Exp.date]]-Table2[[#This Row],[Imp.date ]]</f>
        <v>35</v>
      </c>
    </row>
    <row r="76" spans="1:13" x14ac:dyDescent="0.25">
      <c r="A76" s="1">
        <v>75</v>
      </c>
      <c r="B76" s="1" t="s">
        <v>10</v>
      </c>
      <c r="C76" s="1">
        <v>982</v>
      </c>
      <c r="D76" s="1">
        <v>144</v>
      </c>
      <c r="E76" s="1" t="s">
        <v>31</v>
      </c>
      <c r="F76" s="1">
        <v>134337.60000000001</v>
      </c>
      <c r="G76" s="2">
        <v>42432</v>
      </c>
      <c r="H76" s="2">
        <v>42452</v>
      </c>
      <c r="I76" s="1" t="s">
        <v>32</v>
      </c>
      <c r="J76" s="1">
        <v>2121.12</v>
      </c>
      <c r="K76" s="1">
        <f>Table2[[#This Row],[Qnt]]*Table2[[#This Row],[Unit price ]]</f>
        <v>141408</v>
      </c>
      <c r="L76" s="1">
        <f>Table2[[#This Row],[Revenue]]-Table2[[#This Row],[Outside cost]]-Table2[[#This Row],[Trans.cost]]</f>
        <v>4949.2799999999943</v>
      </c>
      <c r="M76" s="1">
        <f>Table2[[#This Row],[Exp.date]]-Table2[[#This Row],[Imp.date ]]</f>
        <v>20</v>
      </c>
    </row>
    <row r="77" spans="1:13" x14ac:dyDescent="0.25">
      <c r="A77" s="3">
        <v>76</v>
      </c>
      <c r="B77" s="3" t="s">
        <v>12</v>
      </c>
      <c r="C77" s="3">
        <v>587</v>
      </c>
      <c r="D77" s="3">
        <v>565</v>
      </c>
      <c r="E77" s="3" t="s">
        <v>13</v>
      </c>
      <c r="F77" s="3">
        <v>315072.25</v>
      </c>
      <c r="G77" s="4">
        <v>42531</v>
      </c>
      <c r="H77" s="4">
        <v>42546</v>
      </c>
      <c r="I77" s="3" t="s">
        <v>25</v>
      </c>
      <c r="J77" s="3">
        <v>4974.8249999999998</v>
      </c>
      <c r="K77" s="3">
        <f>Table2[[#This Row],[Qnt]]*Table2[[#This Row],[Unit price ]]</f>
        <v>331655</v>
      </c>
      <c r="L77" s="3">
        <f>Table2[[#This Row],[Revenue]]-Table2[[#This Row],[Outside cost]]-Table2[[#This Row],[Trans.cost]]</f>
        <v>11607.924999999999</v>
      </c>
      <c r="M77" s="3">
        <f>Table2[[#This Row],[Exp.date]]-Table2[[#This Row],[Imp.date ]]</f>
        <v>15</v>
      </c>
    </row>
    <row r="78" spans="1:13" x14ac:dyDescent="0.25">
      <c r="A78" s="1">
        <v>77</v>
      </c>
      <c r="B78" s="1" t="s">
        <v>12</v>
      </c>
      <c r="C78" s="1">
        <v>283</v>
      </c>
      <c r="D78" s="1">
        <v>733</v>
      </c>
      <c r="E78" s="1" t="s">
        <v>13</v>
      </c>
      <c r="F78" s="1">
        <v>197067.05</v>
      </c>
      <c r="G78" s="2">
        <v>43230</v>
      </c>
      <c r="H78" s="2">
        <v>43241</v>
      </c>
      <c r="I78" s="1" t="s">
        <v>28</v>
      </c>
      <c r="J78" s="1">
        <v>3111.585</v>
      </c>
      <c r="K78" s="1">
        <f>Table2[[#This Row],[Qnt]]*Table2[[#This Row],[Unit price ]]</f>
        <v>207439</v>
      </c>
      <c r="L78" s="1">
        <f>Table2[[#This Row],[Revenue]]-Table2[[#This Row],[Outside cost]]-Table2[[#This Row],[Trans.cost]]</f>
        <v>7260.3650000000116</v>
      </c>
      <c r="M78" s="1">
        <f>Table2[[#This Row],[Exp.date]]-Table2[[#This Row],[Imp.date ]]</f>
        <v>11</v>
      </c>
    </row>
    <row r="79" spans="1:13" x14ac:dyDescent="0.25">
      <c r="A79" s="3">
        <v>78</v>
      </c>
      <c r="B79" s="3" t="s">
        <v>10</v>
      </c>
      <c r="C79" s="3">
        <v>71</v>
      </c>
      <c r="D79" s="3">
        <v>969</v>
      </c>
      <c r="E79" s="3" t="s">
        <v>9</v>
      </c>
      <c r="F79" s="3">
        <v>65359.05</v>
      </c>
      <c r="G79" s="4">
        <v>42821</v>
      </c>
      <c r="H79" s="4">
        <v>42836</v>
      </c>
      <c r="I79" s="3" t="s">
        <v>11</v>
      </c>
      <c r="J79" s="3">
        <v>1031.9849999999999</v>
      </c>
      <c r="K79" s="3">
        <f>Table2[[#This Row],[Qnt]]*Table2[[#This Row],[Unit price ]]</f>
        <v>68799</v>
      </c>
      <c r="L79" s="3">
        <f>Table2[[#This Row],[Revenue]]-Table2[[#This Row],[Outside cost]]-Table2[[#This Row],[Trans.cost]]</f>
        <v>2407.9649999999974</v>
      </c>
      <c r="M79" s="3">
        <f>Table2[[#This Row],[Exp.date]]-Table2[[#This Row],[Imp.date ]]</f>
        <v>15</v>
      </c>
    </row>
    <row r="80" spans="1:13" x14ac:dyDescent="0.25">
      <c r="A80" s="1">
        <v>79</v>
      </c>
      <c r="B80" s="1" t="s">
        <v>15</v>
      </c>
      <c r="C80" s="1">
        <v>487</v>
      </c>
      <c r="D80" s="1">
        <v>33</v>
      </c>
      <c r="E80" s="1" t="s">
        <v>16</v>
      </c>
      <c r="F80" s="1">
        <v>15267.45</v>
      </c>
      <c r="G80" s="2">
        <v>43038</v>
      </c>
      <c r="H80" s="2">
        <v>43049</v>
      </c>
      <c r="I80" s="1" t="s">
        <v>32</v>
      </c>
      <c r="J80" s="1">
        <v>241.065</v>
      </c>
      <c r="K80" s="1">
        <f>Table2[[#This Row],[Qnt]]*Table2[[#This Row],[Unit price ]]</f>
        <v>16071</v>
      </c>
      <c r="L80" s="1">
        <f>Table2[[#This Row],[Revenue]]-Table2[[#This Row],[Outside cost]]-Table2[[#This Row],[Trans.cost]]</f>
        <v>562.48499999999922</v>
      </c>
      <c r="M80" s="1">
        <f>Table2[[#This Row],[Exp.date]]-Table2[[#This Row],[Imp.date ]]</f>
        <v>11</v>
      </c>
    </row>
    <row r="81" spans="1:13" x14ac:dyDescent="0.25">
      <c r="A81" s="3">
        <v>80</v>
      </c>
      <c r="B81" s="3" t="s">
        <v>10</v>
      </c>
      <c r="C81" s="3">
        <v>960</v>
      </c>
      <c r="D81" s="3">
        <v>98</v>
      </c>
      <c r="E81" s="3" t="s">
        <v>27</v>
      </c>
      <c r="F81" s="3">
        <v>89376</v>
      </c>
      <c r="G81" s="4">
        <v>42626</v>
      </c>
      <c r="H81" s="4">
        <v>42651</v>
      </c>
      <c r="I81" s="3" t="s">
        <v>25</v>
      </c>
      <c r="J81" s="3">
        <v>1411.2</v>
      </c>
      <c r="K81" s="3">
        <f>Table2[[#This Row],[Qnt]]*Table2[[#This Row],[Unit price ]]</f>
        <v>94080</v>
      </c>
      <c r="L81" s="3">
        <f>Table2[[#This Row],[Revenue]]-Table2[[#This Row],[Outside cost]]-Table2[[#This Row],[Trans.cost]]</f>
        <v>3292.8</v>
      </c>
      <c r="M81" s="3">
        <f>Table2[[#This Row],[Exp.date]]-Table2[[#This Row],[Imp.date ]]</f>
        <v>25</v>
      </c>
    </row>
    <row r="82" spans="1:13" x14ac:dyDescent="0.25">
      <c r="A82" s="1">
        <v>81</v>
      </c>
      <c r="B82" s="1" t="s">
        <v>10</v>
      </c>
      <c r="C82" s="1">
        <v>110</v>
      </c>
      <c r="D82" s="1">
        <v>108</v>
      </c>
      <c r="E82" s="1" t="s">
        <v>27</v>
      </c>
      <c r="F82" s="1">
        <v>11286</v>
      </c>
      <c r="G82" s="2">
        <v>43286</v>
      </c>
      <c r="H82" s="2">
        <v>43307</v>
      </c>
      <c r="I82" s="1" t="s">
        <v>18</v>
      </c>
      <c r="J82" s="1">
        <v>178.2</v>
      </c>
      <c r="K82" s="1">
        <f>Table2[[#This Row],[Qnt]]*Table2[[#This Row],[Unit price ]]</f>
        <v>11880</v>
      </c>
      <c r="L82" s="1">
        <f>Table2[[#This Row],[Revenue]]-Table2[[#This Row],[Outside cost]]-Table2[[#This Row],[Trans.cost]]</f>
        <v>415.8</v>
      </c>
      <c r="M82" s="1">
        <f>Table2[[#This Row],[Exp.date]]-Table2[[#This Row],[Imp.date ]]</f>
        <v>21</v>
      </c>
    </row>
    <row r="83" spans="1:13" x14ac:dyDescent="0.25">
      <c r="A83" s="3">
        <v>82</v>
      </c>
      <c r="B83" s="3" t="s">
        <v>15</v>
      </c>
      <c r="C83" s="3">
        <v>824</v>
      </c>
      <c r="D83" s="3">
        <v>59</v>
      </c>
      <c r="E83" s="3" t="s">
        <v>24</v>
      </c>
      <c r="F83" s="3">
        <v>46185.2</v>
      </c>
      <c r="G83" s="4">
        <v>42371</v>
      </c>
      <c r="H83" s="4">
        <v>42406</v>
      </c>
      <c r="I83" s="3" t="s">
        <v>17</v>
      </c>
      <c r="J83" s="3">
        <v>729.24</v>
      </c>
      <c r="K83" s="3">
        <f>Table2[[#This Row],[Qnt]]*Table2[[#This Row],[Unit price ]]</f>
        <v>48616</v>
      </c>
      <c r="L83" s="3">
        <f>Table2[[#This Row],[Revenue]]-Table2[[#This Row],[Outside cost]]-Table2[[#This Row],[Trans.cost]]</f>
        <v>1701.5600000000029</v>
      </c>
      <c r="M83" s="3">
        <f>Table2[[#This Row],[Exp.date]]-Table2[[#This Row],[Imp.date ]]</f>
        <v>35</v>
      </c>
    </row>
    <row r="84" spans="1:13" x14ac:dyDescent="0.25">
      <c r="A84" s="1">
        <v>83</v>
      </c>
      <c r="B84" s="1" t="s">
        <v>12</v>
      </c>
      <c r="C84" s="1">
        <v>556</v>
      </c>
      <c r="D84" s="1">
        <v>133</v>
      </c>
      <c r="E84" s="1" t="s">
        <v>9</v>
      </c>
      <c r="F84" s="1">
        <v>70250.600000000006</v>
      </c>
      <c r="G84" s="2">
        <v>42449</v>
      </c>
      <c r="H84" s="2">
        <v>42465</v>
      </c>
      <c r="I84" s="1" t="s">
        <v>32</v>
      </c>
      <c r="J84" s="1">
        <v>1109.22</v>
      </c>
      <c r="K84" s="1">
        <f>Table2[[#This Row],[Qnt]]*Table2[[#This Row],[Unit price ]]</f>
        <v>73948</v>
      </c>
      <c r="L84" s="1">
        <f>Table2[[#This Row],[Revenue]]-Table2[[#This Row],[Outside cost]]-Table2[[#This Row],[Trans.cost]]</f>
        <v>2588.1799999999939</v>
      </c>
      <c r="M84" s="1">
        <f>Table2[[#This Row],[Exp.date]]-Table2[[#This Row],[Imp.date ]]</f>
        <v>16</v>
      </c>
    </row>
    <row r="85" spans="1:13" x14ac:dyDescent="0.25">
      <c r="A85" s="3">
        <v>84</v>
      </c>
      <c r="B85" s="3" t="s">
        <v>10</v>
      </c>
      <c r="C85" s="3">
        <v>880</v>
      </c>
      <c r="D85" s="3">
        <v>303</v>
      </c>
      <c r="E85" s="3" t="s">
        <v>29</v>
      </c>
      <c r="F85" s="3">
        <v>253308</v>
      </c>
      <c r="G85" s="4">
        <v>42806</v>
      </c>
      <c r="H85" s="4">
        <v>42819</v>
      </c>
      <c r="I85" s="3" t="s">
        <v>28</v>
      </c>
      <c r="J85" s="3">
        <v>3999.6</v>
      </c>
      <c r="K85" s="3">
        <f>Table2[[#This Row],[Qnt]]*Table2[[#This Row],[Unit price ]]</f>
        <v>266640</v>
      </c>
      <c r="L85" s="3">
        <f>Table2[[#This Row],[Revenue]]-Table2[[#This Row],[Outside cost]]-Table2[[#This Row],[Trans.cost]]</f>
        <v>9332.4</v>
      </c>
      <c r="M85" s="3">
        <f>Table2[[#This Row],[Exp.date]]-Table2[[#This Row],[Imp.date ]]</f>
        <v>13</v>
      </c>
    </row>
    <row r="86" spans="1:13" x14ac:dyDescent="0.25">
      <c r="A86" s="1">
        <v>85</v>
      </c>
      <c r="B86" s="1" t="s">
        <v>10</v>
      </c>
      <c r="C86" s="1">
        <v>445</v>
      </c>
      <c r="D86" s="1">
        <v>55</v>
      </c>
      <c r="E86" s="1" t="s">
        <v>21</v>
      </c>
      <c r="F86" s="1">
        <v>23251.25</v>
      </c>
      <c r="G86" s="2">
        <v>42896</v>
      </c>
      <c r="H86" s="2">
        <v>42908</v>
      </c>
      <c r="I86" s="1" t="s">
        <v>11</v>
      </c>
      <c r="J86" s="1">
        <v>367.125</v>
      </c>
      <c r="K86" s="1">
        <f>Table2[[#This Row],[Qnt]]*Table2[[#This Row],[Unit price ]]</f>
        <v>24475</v>
      </c>
      <c r="L86" s="1">
        <f>Table2[[#This Row],[Revenue]]-Table2[[#This Row],[Outside cost]]-Table2[[#This Row],[Trans.cost]]</f>
        <v>856.625</v>
      </c>
      <c r="M86" s="1">
        <f>Table2[[#This Row],[Exp.date]]-Table2[[#This Row],[Imp.date ]]</f>
        <v>12</v>
      </c>
    </row>
    <row r="87" spans="1:13" x14ac:dyDescent="0.25">
      <c r="A87" s="3">
        <v>86</v>
      </c>
      <c r="B87" s="3" t="s">
        <v>10</v>
      </c>
      <c r="C87" s="3">
        <v>212</v>
      </c>
      <c r="D87" s="3">
        <v>124</v>
      </c>
      <c r="E87" s="3" t="s">
        <v>16</v>
      </c>
      <c r="F87" s="3">
        <v>24973.599999999999</v>
      </c>
      <c r="G87" s="4">
        <v>42641</v>
      </c>
      <c r="H87" s="4">
        <v>42657</v>
      </c>
      <c r="I87" s="3" t="s">
        <v>17</v>
      </c>
      <c r="J87" s="3">
        <v>394.32</v>
      </c>
      <c r="K87" s="3">
        <f>Table2[[#This Row],[Qnt]]*Table2[[#This Row],[Unit price ]]</f>
        <v>26288</v>
      </c>
      <c r="L87" s="3">
        <f>Table2[[#This Row],[Revenue]]-Table2[[#This Row],[Outside cost]]-Table2[[#This Row],[Trans.cost]]</f>
        <v>920.08000000000152</v>
      </c>
      <c r="M87" s="3">
        <f>Table2[[#This Row],[Exp.date]]-Table2[[#This Row],[Imp.date ]]</f>
        <v>16</v>
      </c>
    </row>
    <row r="88" spans="1:13" x14ac:dyDescent="0.25">
      <c r="A88" s="1">
        <v>87</v>
      </c>
      <c r="B88" s="1" t="s">
        <v>10</v>
      </c>
      <c r="C88" s="1">
        <v>469</v>
      </c>
      <c r="D88" s="1">
        <v>109</v>
      </c>
      <c r="E88" s="1" t="s">
        <v>16</v>
      </c>
      <c r="F88" s="1">
        <v>48564.95</v>
      </c>
      <c r="G88" s="2">
        <v>43112</v>
      </c>
      <c r="H88" s="2">
        <v>43126</v>
      </c>
      <c r="I88" s="1" t="s">
        <v>32</v>
      </c>
      <c r="J88" s="1">
        <v>766.81499999999994</v>
      </c>
      <c r="K88" s="1">
        <f>Table2[[#This Row],[Qnt]]*Table2[[#This Row],[Unit price ]]</f>
        <v>51121</v>
      </c>
      <c r="L88" s="1">
        <f>Table2[[#This Row],[Revenue]]-Table2[[#This Row],[Outside cost]]-Table2[[#This Row],[Trans.cost]]</f>
        <v>1789.2350000000029</v>
      </c>
      <c r="M88" s="1">
        <f>Table2[[#This Row],[Exp.date]]-Table2[[#This Row],[Imp.date ]]</f>
        <v>14</v>
      </c>
    </row>
    <row r="89" spans="1:13" x14ac:dyDescent="0.25">
      <c r="A89" s="3">
        <v>88</v>
      </c>
      <c r="B89" s="3" t="s">
        <v>12</v>
      </c>
      <c r="C89" s="3">
        <v>562</v>
      </c>
      <c r="D89" s="3">
        <v>994</v>
      </c>
      <c r="E89" s="3" t="s">
        <v>19</v>
      </c>
      <c r="F89" s="3">
        <v>530696.6</v>
      </c>
      <c r="G89" s="4">
        <v>43280</v>
      </c>
      <c r="H89" s="4">
        <v>43310</v>
      </c>
      <c r="I89" s="3" t="s">
        <v>23</v>
      </c>
      <c r="J89" s="3">
        <v>8379.42</v>
      </c>
      <c r="K89" s="3">
        <f>Table2[[#This Row],[Qnt]]*Table2[[#This Row],[Unit price ]]</f>
        <v>558628</v>
      </c>
      <c r="L89" s="3">
        <f>Table2[[#This Row],[Revenue]]-Table2[[#This Row],[Outside cost]]-Table2[[#This Row],[Trans.cost]]</f>
        <v>19551.980000000025</v>
      </c>
      <c r="M89" s="3">
        <f>Table2[[#This Row],[Exp.date]]-Table2[[#This Row],[Imp.date ]]</f>
        <v>30</v>
      </c>
    </row>
    <row r="90" spans="1:13" x14ac:dyDescent="0.25">
      <c r="A90" s="1">
        <v>89</v>
      </c>
      <c r="B90" s="1" t="s">
        <v>12</v>
      </c>
      <c r="C90" s="1">
        <v>570</v>
      </c>
      <c r="D90" s="1">
        <v>123</v>
      </c>
      <c r="E90" s="1" t="s">
        <v>9</v>
      </c>
      <c r="F90" s="1">
        <v>66604.5</v>
      </c>
      <c r="G90" s="2">
        <v>43051</v>
      </c>
      <c r="H90" s="2">
        <v>43081</v>
      </c>
      <c r="I90" s="1" t="s">
        <v>18</v>
      </c>
      <c r="J90" s="1">
        <v>1051.6499999999999</v>
      </c>
      <c r="K90" s="1">
        <f>Table2[[#This Row],[Qnt]]*Table2[[#This Row],[Unit price ]]</f>
        <v>70110</v>
      </c>
      <c r="L90" s="1">
        <f>Table2[[#This Row],[Revenue]]-Table2[[#This Row],[Outside cost]]-Table2[[#This Row],[Trans.cost]]</f>
        <v>2453.8500000000004</v>
      </c>
      <c r="M90" s="1">
        <f>Table2[[#This Row],[Exp.date]]-Table2[[#This Row],[Imp.date ]]</f>
        <v>30</v>
      </c>
    </row>
    <row r="91" spans="1:13" x14ac:dyDescent="0.25">
      <c r="A91" s="3">
        <v>90</v>
      </c>
      <c r="B91" s="3" t="s">
        <v>15</v>
      </c>
      <c r="C91" s="3">
        <v>937</v>
      </c>
      <c r="D91" s="3">
        <v>62</v>
      </c>
      <c r="E91" s="3" t="s">
        <v>16</v>
      </c>
      <c r="F91" s="3">
        <v>55189.3</v>
      </c>
      <c r="G91" s="4">
        <v>42408</v>
      </c>
      <c r="H91" s="4">
        <v>42438</v>
      </c>
      <c r="I91" s="3" t="s">
        <v>11</v>
      </c>
      <c r="J91" s="3">
        <v>871.41</v>
      </c>
      <c r="K91" s="3">
        <f>Table2[[#This Row],[Qnt]]*Table2[[#This Row],[Unit price ]]</f>
        <v>58094</v>
      </c>
      <c r="L91" s="3">
        <f>Table2[[#This Row],[Revenue]]-Table2[[#This Row],[Outside cost]]-Table2[[#This Row],[Trans.cost]]</f>
        <v>2033.2899999999972</v>
      </c>
      <c r="M91" s="3">
        <f>Table2[[#This Row],[Exp.date]]-Table2[[#This Row],[Imp.date ]]</f>
        <v>30</v>
      </c>
    </row>
    <row r="92" spans="1:13" x14ac:dyDescent="0.25">
      <c r="A92" s="1">
        <v>91</v>
      </c>
      <c r="B92" s="1" t="s">
        <v>12</v>
      </c>
      <c r="C92" s="1">
        <v>466</v>
      </c>
      <c r="D92" s="1">
        <v>977</v>
      </c>
      <c r="E92" s="1" t="s">
        <v>19</v>
      </c>
      <c r="F92" s="1">
        <v>432517.9</v>
      </c>
      <c r="G92" s="2">
        <v>43103</v>
      </c>
      <c r="H92" s="2">
        <v>43121</v>
      </c>
      <c r="I92" s="1" t="s">
        <v>25</v>
      </c>
      <c r="J92" s="1">
        <v>6829.23</v>
      </c>
      <c r="K92" s="1">
        <f>Table2[[#This Row],[Qnt]]*Table2[[#This Row],[Unit price ]]</f>
        <v>455282</v>
      </c>
      <c r="L92" s="1">
        <f>Table2[[#This Row],[Revenue]]-Table2[[#This Row],[Outside cost]]-Table2[[#This Row],[Trans.cost]]</f>
        <v>15934.869999999977</v>
      </c>
      <c r="M92" s="1">
        <f>Table2[[#This Row],[Exp.date]]-Table2[[#This Row],[Imp.date ]]</f>
        <v>18</v>
      </c>
    </row>
    <row r="93" spans="1:13" x14ac:dyDescent="0.25">
      <c r="A93" s="3">
        <v>92</v>
      </c>
      <c r="B93" s="3" t="s">
        <v>12</v>
      </c>
      <c r="C93" s="3">
        <v>728</v>
      </c>
      <c r="D93" s="3">
        <v>65</v>
      </c>
      <c r="E93" s="3" t="s">
        <v>31</v>
      </c>
      <c r="F93" s="3">
        <v>44954</v>
      </c>
      <c r="G93" s="4">
        <v>43172</v>
      </c>
      <c r="H93" s="4">
        <v>43185</v>
      </c>
      <c r="I93" s="3" t="s">
        <v>11</v>
      </c>
      <c r="J93" s="3">
        <v>709.8</v>
      </c>
      <c r="K93" s="3">
        <f>Table2[[#This Row],[Qnt]]*Table2[[#This Row],[Unit price ]]</f>
        <v>47320</v>
      </c>
      <c r="L93" s="3">
        <f>Table2[[#This Row],[Revenue]]-Table2[[#This Row],[Outside cost]]-Table2[[#This Row],[Trans.cost]]</f>
        <v>1656.2</v>
      </c>
      <c r="M93" s="3">
        <f>Table2[[#This Row],[Exp.date]]-Table2[[#This Row],[Imp.date ]]</f>
        <v>13</v>
      </c>
    </row>
    <row r="94" spans="1:13" x14ac:dyDescent="0.25">
      <c r="A94" s="1">
        <v>93</v>
      </c>
      <c r="B94" s="1" t="s">
        <v>10</v>
      </c>
      <c r="C94" s="1">
        <v>812</v>
      </c>
      <c r="D94" s="1">
        <v>817</v>
      </c>
      <c r="E94" s="1" t="s">
        <v>9</v>
      </c>
      <c r="F94" s="1">
        <v>630233.80000000005</v>
      </c>
      <c r="G94" s="2">
        <v>43074</v>
      </c>
      <c r="H94" s="2">
        <v>43091</v>
      </c>
      <c r="I94" s="1" t="s">
        <v>23</v>
      </c>
      <c r="J94" s="1">
        <v>9951.06</v>
      </c>
      <c r="K94" s="1">
        <f>Table2[[#This Row],[Qnt]]*Table2[[#This Row],[Unit price ]]</f>
        <v>663404</v>
      </c>
      <c r="L94" s="1">
        <f>Table2[[#This Row],[Revenue]]-Table2[[#This Row],[Outside cost]]-Table2[[#This Row],[Trans.cost]]</f>
        <v>23219.139999999956</v>
      </c>
      <c r="M94" s="1">
        <f>Table2[[#This Row],[Exp.date]]-Table2[[#This Row],[Imp.date ]]</f>
        <v>17</v>
      </c>
    </row>
    <row r="95" spans="1:13" x14ac:dyDescent="0.25">
      <c r="A95" s="3">
        <v>94</v>
      </c>
      <c r="B95" s="3" t="s">
        <v>12</v>
      </c>
      <c r="C95" s="3">
        <v>288</v>
      </c>
      <c r="D95" s="3">
        <v>671</v>
      </c>
      <c r="E95" s="3" t="s">
        <v>13</v>
      </c>
      <c r="F95" s="3">
        <v>183585.6</v>
      </c>
      <c r="G95" s="4">
        <v>43265</v>
      </c>
      <c r="H95" s="4">
        <v>43290</v>
      </c>
      <c r="I95" s="3" t="s">
        <v>18</v>
      </c>
      <c r="J95" s="3">
        <v>2898.72</v>
      </c>
      <c r="K95" s="3">
        <f>Table2[[#This Row],[Qnt]]*Table2[[#This Row],[Unit price ]]</f>
        <v>193248</v>
      </c>
      <c r="L95" s="3">
        <f>Table2[[#This Row],[Revenue]]-Table2[[#This Row],[Outside cost]]-Table2[[#This Row],[Trans.cost]]</f>
        <v>6763.6799999999948</v>
      </c>
      <c r="M95" s="3">
        <f>Table2[[#This Row],[Exp.date]]-Table2[[#This Row],[Imp.date ]]</f>
        <v>25</v>
      </c>
    </row>
    <row r="96" spans="1:13" x14ac:dyDescent="0.25">
      <c r="A96" s="1">
        <v>95</v>
      </c>
      <c r="B96" s="1" t="s">
        <v>10</v>
      </c>
      <c r="C96" s="1">
        <v>586</v>
      </c>
      <c r="D96" s="1">
        <v>127</v>
      </c>
      <c r="E96" s="1" t="s">
        <v>16</v>
      </c>
      <c r="F96" s="1">
        <v>70700.899999999994</v>
      </c>
      <c r="G96" s="2">
        <v>43149</v>
      </c>
      <c r="H96" s="2">
        <v>43179</v>
      </c>
      <c r="I96" s="1" t="s">
        <v>17</v>
      </c>
      <c r="J96" s="1">
        <v>1116.33</v>
      </c>
      <c r="K96" s="1">
        <f>Table2[[#This Row],[Qnt]]*Table2[[#This Row],[Unit price ]]</f>
        <v>74422</v>
      </c>
      <c r="L96" s="1">
        <f>Table2[[#This Row],[Revenue]]-Table2[[#This Row],[Outside cost]]-Table2[[#This Row],[Trans.cost]]</f>
        <v>2604.7700000000059</v>
      </c>
      <c r="M96" s="1">
        <f>Table2[[#This Row],[Exp.date]]-Table2[[#This Row],[Imp.date ]]</f>
        <v>30</v>
      </c>
    </row>
    <row r="97" spans="1:13" x14ac:dyDescent="0.25">
      <c r="A97" s="3">
        <v>96</v>
      </c>
      <c r="B97" s="3" t="s">
        <v>12</v>
      </c>
      <c r="C97" s="3">
        <v>685</v>
      </c>
      <c r="D97" s="3">
        <v>218</v>
      </c>
      <c r="E97" s="3" t="s">
        <v>9</v>
      </c>
      <c r="F97" s="3">
        <v>141863.5</v>
      </c>
      <c r="G97" s="4">
        <v>42523</v>
      </c>
      <c r="H97" s="4">
        <v>42554</v>
      </c>
      <c r="I97" s="3" t="s">
        <v>11</v>
      </c>
      <c r="J97" s="3">
        <v>2239.9499999999998</v>
      </c>
      <c r="K97" s="3">
        <f>Table2[[#This Row],[Qnt]]*Table2[[#This Row],[Unit price ]]</f>
        <v>149330</v>
      </c>
      <c r="L97" s="3">
        <f>Table2[[#This Row],[Revenue]]-Table2[[#This Row],[Outside cost]]-Table2[[#This Row],[Trans.cost]]</f>
        <v>5226.55</v>
      </c>
      <c r="M97" s="3">
        <f>Table2[[#This Row],[Exp.date]]-Table2[[#This Row],[Imp.date ]]</f>
        <v>31</v>
      </c>
    </row>
    <row r="98" spans="1:13" x14ac:dyDescent="0.25">
      <c r="A98" s="1">
        <v>97</v>
      </c>
      <c r="B98" s="1" t="s">
        <v>12</v>
      </c>
      <c r="C98" s="1">
        <v>540</v>
      </c>
      <c r="D98" s="1">
        <v>124</v>
      </c>
      <c r="E98" s="1" t="s">
        <v>9</v>
      </c>
      <c r="F98" s="1">
        <v>63612</v>
      </c>
      <c r="G98" s="2">
        <v>43016</v>
      </c>
      <c r="H98" s="2">
        <v>43051</v>
      </c>
      <c r="I98" s="1" t="s">
        <v>11</v>
      </c>
      <c r="J98" s="1">
        <v>1004.4</v>
      </c>
      <c r="K98" s="1">
        <f>Table2[[#This Row],[Qnt]]*Table2[[#This Row],[Unit price ]]</f>
        <v>66960</v>
      </c>
      <c r="L98" s="1">
        <f>Table2[[#This Row],[Revenue]]-Table2[[#This Row],[Outside cost]]-Table2[[#This Row],[Trans.cost]]</f>
        <v>2343.6</v>
      </c>
      <c r="M98" s="1">
        <f>Table2[[#This Row],[Exp.date]]-Table2[[#This Row],[Imp.date ]]</f>
        <v>35</v>
      </c>
    </row>
    <row r="99" spans="1:13" x14ac:dyDescent="0.25">
      <c r="A99" s="3">
        <v>98</v>
      </c>
      <c r="B99" s="3" t="s">
        <v>12</v>
      </c>
      <c r="C99" s="3">
        <v>956</v>
      </c>
      <c r="D99" s="3">
        <v>795</v>
      </c>
      <c r="E99" s="3" t="s">
        <v>19</v>
      </c>
      <c r="F99" s="3">
        <v>722019</v>
      </c>
      <c r="G99" s="4">
        <v>43095</v>
      </c>
      <c r="H99" s="4">
        <v>43121</v>
      </c>
      <c r="I99" s="3" t="s">
        <v>18</v>
      </c>
      <c r="J99" s="3">
        <v>11400.3</v>
      </c>
      <c r="K99" s="3">
        <f>Table2[[#This Row],[Qnt]]*Table2[[#This Row],[Unit price ]]</f>
        <v>760020</v>
      </c>
      <c r="L99" s="3">
        <f>Table2[[#This Row],[Revenue]]-Table2[[#This Row],[Outside cost]]-Table2[[#This Row],[Trans.cost]]</f>
        <v>26600.7</v>
      </c>
      <c r="M99" s="3">
        <f>Table2[[#This Row],[Exp.date]]-Table2[[#This Row],[Imp.date ]]</f>
        <v>26</v>
      </c>
    </row>
    <row r="100" spans="1:13" x14ac:dyDescent="0.25">
      <c r="A100" s="1">
        <v>99</v>
      </c>
      <c r="B100" s="1" t="s">
        <v>12</v>
      </c>
      <c r="C100" s="1">
        <v>580</v>
      </c>
      <c r="D100" s="1">
        <v>626</v>
      </c>
      <c r="E100" s="1" t="s">
        <v>13</v>
      </c>
      <c r="F100" s="1">
        <v>344926</v>
      </c>
      <c r="G100" s="2">
        <v>42590</v>
      </c>
      <c r="H100" s="2">
        <v>42608</v>
      </c>
      <c r="I100" s="1" t="s">
        <v>11</v>
      </c>
      <c r="J100" s="1">
        <v>5446.2</v>
      </c>
      <c r="K100" s="1">
        <f>Table2[[#This Row],[Qnt]]*Table2[[#This Row],[Unit price ]]</f>
        <v>363080</v>
      </c>
      <c r="L100" s="1">
        <f>Table2[[#This Row],[Revenue]]-Table2[[#This Row],[Outside cost]]-Table2[[#This Row],[Trans.cost]]</f>
        <v>12707.8</v>
      </c>
      <c r="M100" s="1">
        <f>Table2[[#This Row],[Exp.date]]-Table2[[#This Row],[Imp.date ]]</f>
        <v>18</v>
      </c>
    </row>
    <row r="101" spans="1:13" x14ac:dyDescent="0.25">
      <c r="A101" s="3">
        <v>100</v>
      </c>
      <c r="B101" s="3" t="s">
        <v>12</v>
      </c>
      <c r="C101" s="3">
        <v>350</v>
      </c>
      <c r="D101" s="3">
        <v>619</v>
      </c>
      <c r="E101" s="3" t="s">
        <v>13</v>
      </c>
      <c r="F101" s="3">
        <v>205817.5</v>
      </c>
      <c r="G101" s="4">
        <v>43264</v>
      </c>
      <c r="H101" s="4">
        <v>43283</v>
      </c>
      <c r="I101" s="3" t="s">
        <v>11</v>
      </c>
      <c r="J101" s="3">
        <v>3249.75</v>
      </c>
      <c r="K101" s="3">
        <f>Table2[[#This Row],[Qnt]]*Table2[[#This Row],[Unit price ]]</f>
        <v>216650</v>
      </c>
      <c r="L101" s="3">
        <f>Table2[[#This Row],[Revenue]]-Table2[[#This Row],[Outside cost]]-Table2[[#This Row],[Trans.cost]]</f>
        <v>7582.75</v>
      </c>
      <c r="M101" s="3">
        <f>Table2[[#This Row],[Exp.date]]-Table2[[#This Row],[Imp.date ]]</f>
        <v>19</v>
      </c>
    </row>
    <row r="102" spans="1:13" x14ac:dyDescent="0.25">
      <c r="A102" s="1">
        <v>101</v>
      </c>
      <c r="B102" s="1" t="s">
        <v>10</v>
      </c>
      <c r="C102" s="1">
        <v>948</v>
      </c>
      <c r="D102" s="1">
        <v>1009</v>
      </c>
      <c r="E102" s="1" t="s">
        <v>9</v>
      </c>
      <c r="F102" s="1">
        <v>908705.4</v>
      </c>
      <c r="G102" s="2">
        <v>42767</v>
      </c>
      <c r="H102" s="2">
        <v>42789</v>
      </c>
      <c r="I102" s="1" t="s">
        <v>23</v>
      </c>
      <c r="J102" s="1">
        <v>14347.98</v>
      </c>
      <c r="K102" s="1">
        <f>Table2[[#This Row],[Qnt]]*Table2[[#This Row],[Unit price ]]</f>
        <v>956532</v>
      </c>
      <c r="L102" s="1">
        <f>Table2[[#This Row],[Revenue]]-Table2[[#This Row],[Outside cost]]-Table2[[#This Row],[Trans.cost]]</f>
        <v>33478.619999999981</v>
      </c>
      <c r="M102" s="1">
        <f>Table2[[#This Row],[Exp.date]]-Table2[[#This Row],[Imp.date ]]</f>
        <v>22</v>
      </c>
    </row>
    <row r="103" spans="1:13" x14ac:dyDescent="0.25">
      <c r="A103" s="3">
        <v>102</v>
      </c>
      <c r="B103" s="3" t="s">
        <v>10</v>
      </c>
      <c r="C103" s="3">
        <v>482</v>
      </c>
      <c r="D103" s="3">
        <v>138</v>
      </c>
      <c r="E103" s="3" t="s">
        <v>31</v>
      </c>
      <c r="F103" s="3">
        <v>63190.2</v>
      </c>
      <c r="G103" s="4">
        <v>43241</v>
      </c>
      <c r="H103" s="4">
        <v>43274</v>
      </c>
      <c r="I103" s="3" t="s">
        <v>17</v>
      </c>
      <c r="J103" s="3">
        <v>997.74</v>
      </c>
      <c r="K103" s="3">
        <f>Table2[[#This Row],[Qnt]]*Table2[[#This Row],[Unit price ]]</f>
        <v>66516</v>
      </c>
      <c r="L103" s="3">
        <f>Table2[[#This Row],[Revenue]]-Table2[[#This Row],[Outside cost]]-Table2[[#This Row],[Trans.cost]]</f>
        <v>2328.0600000000031</v>
      </c>
      <c r="M103" s="3">
        <f>Table2[[#This Row],[Exp.date]]-Table2[[#This Row],[Imp.date ]]</f>
        <v>33</v>
      </c>
    </row>
    <row r="104" spans="1:13" x14ac:dyDescent="0.25">
      <c r="A104" s="1">
        <v>103</v>
      </c>
      <c r="B104" s="1" t="s">
        <v>12</v>
      </c>
      <c r="C104" s="1">
        <v>303</v>
      </c>
      <c r="D104" s="1">
        <v>1420</v>
      </c>
      <c r="E104" s="1" t="s">
        <v>21</v>
      </c>
      <c r="F104" s="1">
        <v>408747</v>
      </c>
      <c r="G104" s="2">
        <v>42528</v>
      </c>
      <c r="H104" s="2">
        <v>42540</v>
      </c>
      <c r="I104" s="1" t="s">
        <v>28</v>
      </c>
      <c r="J104" s="1">
        <v>6453.9</v>
      </c>
      <c r="K104" s="1">
        <f>Table2[[#This Row],[Qnt]]*Table2[[#This Row],[Unit price ]]</f>
        <v>430260</v>
      </c>
      <c r="L104" s="1">
        <f>Table2[[#This Row],[Revenue]]-Table2[[#This Row],[Outside cost]]-Table2[[#This Row],[Trans.cost]]</f>
        <v>15059.1</v>
      </c>
      <c r="M104" s="1">
        <f>Table2[[#This Row],[Exp.date]]-Table2[[#This Row],[Imp.date ]]</f>
        <v>12</v>
      </c>
    </row>
    <row r="105" spans="1:13" x14ac:dyDescent="0.25">
      <c r="A105" s="3">
        <v>104</v>
      </c>
      <c r="B105" s="3" t="s">
        <v>10</v>
      </c>
      <c r="C105" s="3">
        <v>139</v>
      </c>
      <c r="D105" s="3">
        <v>1616</v>
      </c>
      <c r="E105" s="3" t="s">
        <v>9</v>
      </c>
      <c r="F105" s="3">
        <v>213392.8</v>
      </c>
      <c r="G105" s="4">
        <v>42573</v>
      </c>
      <c r="H105" s="4">
        <v>42603</v>
      </c>
      <c r="I105" s="3" t="s">
        <v>18</v>
      </c>
      <c r="J105" s="3">
        <v>3369.3599999999997</v>
      </c>
      <c r="K105" s="3">
        <f>Table2[[#This Row],[Qnt]]*Table2[[#This Row],[Unit price ]]</f>
        <v>224624</v>
      </c>
      <c r="L105" s="3">
        <f>Table2[[#This Row],[Revenue]]-Table2[[#This Row],[Outside cost]]-Table2[[#This Row],[Trans.cost]]</f>
        <v>7861.840000000012</v>
      </c>
      <c r="M105" s="3">
        <f>Table2[[#This Row],[Exp.date]]-Table2[[#This Row],[Imp.date ]]</f>
        <v>30</v>
      </c>
    </row>
    <row r="106" spans="1:13" x14ac:dyDescent="0.25">
      <c r="A106" s="1">
        <v>105</v>
      </c>
      <c r="B106" s="1" t="s">
        <v>12</v>
      </c>
      <c r="C106" s="1">
        <v>341</v>
      </c>
      <c r="D106" s="1">
        <v>106</v>
      </c>
      <c r="E106" s="1" t="s">
        <v>9</v>
      </c>
      <c r="F106" s="1">
        <v>34338.699999999997</v>
      </c>
      <c r="G106" s="2">
        <v>43016</v>
      </c>
      <c r="H106" s="2">
        <v>43037</v>
      </c>
      <c r="I106" s="1" t="s">
        <v>17</v>
      </c>
      <c r="J106" s="1">
        <v>542.18999999999994</v>
      </c>
      <c r="K106" s="1">
        <f>Table2[[#This Row],[Qnt]]*Table2[[#This Row],[Unit price ]]</f>
        <v>36146</v>
      </c>
      <c r="L106" s="1">
        <f>Table2[[#This Row],[Revenue]]-Table2[[#This Row],[Outside cost]]-Table2[[#This Row],[Trans.cost]]</f>
        <v>1265.1100000000029</v>
      </c>
      <c r="M106" s="1">
        <f>Table2[[#This Row],[Exp.date]]-Table2[[#This Row],[Imp.date ]]</f>
        <v>21</v>
      </c>
    </row>
    <row r="107" spans="1:13" x14ac:dyDescent="0.25">
      <c r="A107" s="3">
        <v>106</v>
      </c>
      <c r="B107" s="3" t="s">
        <v>12</v>
      </c>
      <c r="C107" s="3">
        <v>709</v>
      </c>
      <c r="D107" s="3">
        <v>985</v>
      </c>
      <c r="E107" s="3" t="s">
        <v>19</v>
      </c>
      <c r="F107" s="3">
        <v>663446.75</v>
      </c>
      <c r="G107" s="4">
        <v>42811</v>
      </c>
      <c r="H107" s="4">
        <v>42827</v>
      </c>
      <c r="I107" s="3" t="s">
        <v>28</v>
      </c>
      <c r="J107" s="3">
        <v>10475.475</v>
      </c>
      <c r="K107" s="3">
        <f>Table2[[#This Row],[Qnt]]*Table2[[#This Row],[Unit price ]]</f>
        <v>698365</v>
      </c>
      <c r="L107" s="3">
        <f>Table2[[#This Row],[Revenue]]-Table2[[#This Row],[Outside cost]]-Table2[[#This Row],[Trans.cost]]</f>
        <v>24442.775000000001</v>
      </c>
      <c r="M107" s="3">
        <f>Table2[[#This Row],[Exp.date]]-Table2[[#This Row],[Imp.date ]]</f>
        <v>16</v>
      </c>
    </row>
    <row r="108" spans="1:13" x14ac:dyDescent="0.25">
      <c r="A108" s="1">
        <v>107</v>
      </c>
      <c r="B108" s="1" t="s">
        <v>12</v>
      </c>
      <c r="C108" s="1">
        <v>949</v>
      </c>
      <c r="D108" s="1">
        <v>867</v>
      </c>
      <c r="E108" s="1" t="s">
        <v>19</v>
      </c>
      <c r="F108" s="1">
        <v>781643.85</v>
      </c>
      <c r="G108" s="2">
        <v>43171</v>
      </c>
      <c r="H108" s="2">
        <v>43193</v>
      </c>
      <c r="I108" s="1" t="s">
        <v>14</v>
      </c>
      <c r="J108" s="1">
        <v>12341.744999999999</v>
      </c>
      <c r="K108" s="1">
        <f>Table2[[#This Row],[Qnt]]*Table2[[#This Row],[Unit price ]]</f>
        <v>822783</v>
      </c>
      <c r="L108" s="1">
        <f>Table2[[#This Row],[Revenue]]-Table2[[#This Row],[Outside cost]]-Table2[[#This Row],[Trans.cost]]</f>
        <v>28797.405000000024</v>
      </c>
      <c r="M108" s="1">
        <f>Table2[[#This Row],[Exp.date]]-Table2[[#This Row],[Imp.date ]]</f>
        <v>22</v>
      </c>
    </row>
    <row r="109" spans="1:13" x14ac:dyDescent="0.25">
      <c r="A109" s="3">
        <v>108</v>
      </c>
      <c r="B109" s="3" t="s">
        <v>12</v>
      </c>
      <c r="C109" s="3">
        <v>529</v>
      </c>
      <c r="D109" s="3">
        <v>824</v>
      </c>
      <c r="E109" s="3" t="s">
        <v>19</v>
      </c>
      <c r="F109" s="3">
        <v>414101.2</v>
      </c>
      <c r="G109" s="4">
        <v>43266</v>
      </c>
      <c r="H109" s="4">
        <v>43295</v>
      </c>
      <c r="I109" s="3" t="s">
        <v>17</v>
      </c>
      <c r="J109" s="3">
        <v>6538.44</v>
      </c>
      <c r="K109" s="3">
        <f>Table2[[#This Row],[Qnt]]*Table2[[#This Row],[Unit price ]]</f>
        <v>435896</v>
      </c>
      <c r="L109" s="3">
        <f>Table2[[#This Row],[Revenue]]-Table2[[#This Row],[Outside cost]]-Table2[[#This Row],[Trans.cost]]</f>
        <v>15256.35999999999</v>
      </c>
      <c r="M109" s="3">
        <f>Table2[[#This Row],[Exp.date]]-Table2[[#This Row],[Imp.date ]]</f>
        <v>29</v>
      </c>
    </row>
    <row r="110" spans="1:13" x14ac:dyDescent="0.25">
      <c r="A110" s="1">
        <v>109</v>
      </c>
      <c r="B110" s="1" t="s">
        <v>12</v>
      </c>
      <c r="C110" s="1">
        <v>78</v>
      </c>
      <c r="D110" s="1">
        <v>913</v>
      </c>
      <c r="E110" s="1" t="s">
        <v>22</v>
      </c>
      <c r="F110" s="1">
        <v>67653.3</v>
      </c>
      <c r="G110" s="2">
        <v>42572</v>
      </c>
      <c r="H110" s="2">
        <v>42589</v>
      </c>
      <c r="I110" s="1" t="s">
        <v>18</v>
      </c>
      <c r="J110" s="1">
        <v>1068.21</v>
      </c>
      <c r="K110" s="1">
        <f>Table2[[#This Row],[Qnt]]*Table2[[#This Row],[Unit price ]]</f>
        <v>71214</v>
      </c>
      <c r="L110" s="1">
        <f>Table2[[#This Row],[Revenue]]-Table2[[#This Row],[Outside cost]]-Table2[[#This Row],[Trans.cost]]</f>
        <v>2492.4899999999971</v>
      </c>
      <c r="M110" s="1">
        <f>Table2[[#This Row],[Exp.date]]-Table2[[#This Row],[Imp.date ]]</f>
        <v>17</v>
      </c>
    </row>
    <row r="111" spans="1:13" x14ac:dyDescent="0.25">
      <c r="A111" s="3">
        <v>110</v>
      </c>
      <c r="B111" s="3" t="s">
        <v>12</v>
      </c>
      <c r="C111" s="3">
        <v>284</v>
      </c>
      <c r="D111" s="3">
        <v>740</v>
      </c>
      <c r="E111" s="3" t="s">
        <v>13</v>
      </c>
      <c r="F111" s="3">
        <v>199652</v>
      </c>
      <c r="G111" s="4">
        <v>43113</v>
      </c>
      <c r="H111" s="4">
        <v>43143</v>
      </c>
      <c r="I111" s="3" t="s">
        <v>17</v>
      </c>
      <c r="J111" s="3">
        <v>3152.4</v>
      </c>
      <c r="K111" s="3">
        <f>Table2[[#This Row],[Qnt]]*Table2[[#This Row],[Unit price ]]</f>
        <v>210160</v>
      </c>
      <c r="L111" s="3">
        <f>Table2[[#This Row],[Revenue]]-Table2[[#This Row],[Outside cost]]-Table2[[#This Row],[Trans.cost]]</f>
        <v>7355.6</v>
      </c>
      <c r="M111" s="3">
        <f>Table2[[#This Row],[Exp.date]]-Table2[[#This Row],[Imp.date ]]</f>
        <v>30</v>
      </c>
    </row>
    <row r="112" spans="1:13" x14ac:dyDescent="0.25">
      <c r="A112" s="1">
        <v>111</v>
      </c>
      <c r="B112" s="1" t="s">
        <v>12</v>
      </c>
      <c r="C112" s="1">
        <v>961</v>
      </c>
      <c r="D112" s="1">
        <v>77</v>
      </c>
      <c r="E112" s="1" t="s">
        <v>31</v>
      </c>
      <c r="F112" s="1">
        <v>70297.149999999994</v>
      </c>
      <c r="G112" s="2">
        <v>43081</v>
      </c>
      <c r="H112" s="2">
        <v>43104</v>
      </c>
      <c r="I112" s="1" t="s">
        <v>14</v>
      </c>
      <c r="J112" s="1">
        <v>1109.9549999999999</v>
      </c>
      <c r="K112" s="1">
        <f>Table2[[#This Row],[Qnt]]*Table2[[#This Row],[Unit price ]]</f>
        <v>73997</v>
      </c>
      <c r="L112" s="1">
        <f>Table2[[#This Row],[Revenue]]-Table2[[#This Row],[Outside cost]]-Table2[[#This Row],[Trans.cost]]</f>
        <v>2589.8950000000059</v>
      </c>
      <c r="M112" s="1">
        <f>Table2[[#This Row],[Exp.date]]-Table2[[#This Row],[Imp.date ]]</f>
        <v>23</v>
      </c>
    </row>
    <row r="113" spans="1:13" x14ac:dyDescent="0.25">
      <c r="A113" s="3">
        <v>112</v>
      </c>
      <c r="B113" s="3" t="s">
        <v>10</v>
      </c>
      <c r="C113" s="3">
        <v>770</v>
      </c>
      <c r="D113" s="3">
        <v>27</v>
      </c>
      <c r="E113" s="3" t="s">
        <v>26</v>
      </c>
      <c r="F113" s="3">
        <v>19750.5</v>
      </c>
      <c r="G113" s="4">
        <v>42724</v>
      </c>
      <c r="H113" s="4">
        <v>42758</v>
      </c>
      <c r="I113" s="3" t="s">
        <v>32</v>
      </c>
      <c r="J113" s="3">
        <v>311.84999999999997</v>
      </c>
      <c r="K113" s="3">
        <f>Table2[[#This Row],[Qnt]]*Table2[[#This Row],[Unit price ]]</f>
        <v>20790</v>
      </c>
      <c r="L113" s="3">
        <f>Table2[[#This Row],[Revenue]]-Table2[[#This Row],[Outside cost]]-Table2[[#This Row],[Trans.cost]]</f>
        <v>727.65000000000009</v>
      </c>
      <c r="M113" s="3">
        <f>Table2[[#This Row],[Exp.date]]-Table2[[#This Row],[Imp.date ]]</f>
        <v>34</v>
      </c>
    </row>
    <row r="114" spans="1:13" x14ac:dyDescent="0.25">
      <c r="A114" s="1">
        <v>113</v>
      </c>
      <c r="B114" s="1" t="s">
        <v>10</v>
      </c>
      <c r="C114" s="1">
        <v>729</v>
      </c>
      <c r="D114" s="1">
        <v>1620</v>
      </c>
      <c r="E114" s="1" t="s">
        <v>9</v>
      </c>
      <c r="F114" s="1">
        <v>1121931</v>
      </c>
      <c r="G114" s="2">
        <v>43236</v>
      </c>
      <c r="H114" s="2">
        <v>43261</v>
      </c>
      <c r="I114" s="1" t="s">
        <v>25</v>
      </c>
      <c r="J114" s="1">
        <v>17714.7</v>
      </c>
      <c r="K114" s="1">
        <f>Table2[[#This Row],[Qnt]]*Table2[[#This Row],[Unit price ]]</f>
        <v>1180980</v>
      </c>
      <c r="L114" s="1">
        <f>Table2[[#This Row],[Revenue]]-Table2[[#This Row],[Outside cost]]-Table2[[#This Row],[Trans.cost]]</f>
        <v>41334.300000000003</v>
      </c>
      <c r="M114" s="1">
        <f>Table2[[#This Row],[Exp.date]]-Table2[[#This Row],[Imp.date ]]</f>
        <v>25</v>
      </c>
    </row>
    <row r="115" spans="1:13" x14ac:dyDescent="0.25">
      <c r="A115" s="3">
        <v>114</v>
      </c>
      <c r="B115" s="3" t="s">
        <v>15</v>
      </c>
      <c r="C115" s="3">
        <v>202</v>
      </c>
      <c r="D115" s="3">
        <v>52</v>
      </c>
      <c r="E115" s="3" t="s">
        <v>16</v>
      </c>
      <c r="F115" s="3">
        <v>9978.7999999999993</v>
      </c>
      <c r="G115" s="4">
        <v>43247</v>
      </c>
      <c r="H115" s="4">
        <v>43269</v>
      </c>
      <c r="I115" s="3" t="s">
        <v>11</v>
      </c>
      <c r="J115" s="3">
        <v>157.56</v>
      </c>
      <c r="K115" s="3">
        <f>Table2[[#This Row],[Qnt]]*Table2[[#This Row],[Unit price ]]</f>
        <v>10504</v>
      </c>
      <c r="L115" s="3">
        <f>Table2[[#This Row],[Revenue]]-Table2[[#This Row],[Outside cost]]-Table2[[#This Row],[Trans.cost]]</f>
        <v>367.64000000000073</v>
      </c>
      <c r="M115" s="3">
        <f>Table2[[#This Row],[Exp.date]]-Table2[[#This Row],[Imp.date ]]</f>
        <v>22</v>
      </c>
    </row>
    <row r="116" spans="1:13" x14ac:dyDescent="0.25">
      <c r="A116" s="1">
        <v>115</v>
      </c>
      <c r="B116" s="1" t="s">
        <v>12</v>
      </c>
      <c r="C116" s="1">
        <v>261</v>
      </c>
      <c r="D116" s="1">
        <v>871</v>
      </c>
      <c r="E116" s="1" t="s">
        <v>19</v>
      </c>
      <c r="F116" s="1">
        <v>215964.45</v>
      </c>
      <c r="G116" s="2">
        <v>43249</v>
      </c>
      <c r="H116" s="2">
        <v>43281</v>
      </c>
      <c r="I116" s="1" t="s">
        <v>20</v>
      </c>
      <c r="J116" s="1">
        <v>3409.9649999999997</v>
      </c>
      <c r="K116" s="1">
        <f>Table2[[#This Row],[Qnt]]*Table2[[#This Row],[Unit price ]]</f>
        <v>227331</v>
      </c>
      <c r="L116" s="1">
        <f>Table2[[#This Row],[Revenue]]-Table2[[#This Row],[Outside cost]]-Table2[[#This Row],[Trans.cost]]</f>
        <v>7956.5849999999882</v>
      </c>
      <c r="M116" s="1">
        <f>Table2[[#This Row],[Exp.date]]-Table2[[#This Row],[Imp.date ]]</f>
        <v>32</v>
      </c>
    </row>
    <row r="117" spans="1:13" x14ac:dyDescent="0.25">
      <c r="A117" s="3">
        <v>116</v>
      </c>
      <c r="B117" s="3" t="s">
        <v>10</v>
      </c>
      <c r="C117" s="3">
        <v>306</v>
      </c>
      <c r="D117" s="3">
        <v>1171</v>
      </c>
      <c r="E117" s="3" t="s">
        <v>31</v>
      </c>
      <c r="F117" s="3">
        <v>340409.7</v>
      </c>
      <c r="G117" s="4">
        <v>42922</v>
      </c>
      <c r="H117" s="4">
        <v>42955</v>
      </c>
      <c r="I117" s="3" t="s">
        <v>11</v>
      </c>
      <c r="J117" s="3">
        <v>5374.8899999999994</v>
      </c>
      <c r="K117" s="3">
        <f>Table2[[#This Row],[Qnt]]*Table2[[#This Row],[Unit price ]]</f>
        <v>358326</v>
      </c>
      <c r="L117" s="3">
        <f>Table2[[#This Row],[Revenue]]-Table2[[#This Row],[Outside cost]]-Table2[[#This Row],[Trans.cost]]</f>
        <v>12541.409999999989</v>
      </c>
      <c r="M117" s="3">
        <f>Table2[[#This Row],[Exp.date]]-Table2[[#This Row],[Imp.date ]]</f>
        <v>33</v>
      </c>
    </row>
    <row r="118" spans="1:13" x14ac:dyDescent="0.25">
      <c r="A118" s="1">
        <v>117</v>
      </c>
      <c r="B118" s="1" t="s">
        <v>10</v>
      </c>
      <c r="C118" s="1">
        <v>634</v>
      </c>
      <c r="D118" s="1">
        <v>859</v>
      </c>
      <c r="E118" s="1" t="s">
        <v>9</v>
      </c>
      <c r="F118" s="1">
        <v>517375.7</v>
      </c>
      <c r="G118" s="2">
        <v>42390</v>
      </c>
      <c r="H118" s="2">
        <v>42425</v>
      </c>
      <c r="I118" s="1" t="s">
        <v>32</v>
      </c>
      <c r="J118" s="1">
        <v>8169.09</v>
      </c>
      <c r="K118" s="1">
        <f>Table2[[#This Row],[Qnt]]*Table2[[#This Row],[Unit price ]]</f>
        <v>544606</v>
      </c>
      <c r="L118" s="1">
        <f>Table2[[#This Row],[Revenue]]-Table2[[#This Row],[Outside cost]]-Table2[[#This Row],[Trans.cost]]</f>
        <v>19061.209999999988</v>
      </c>
      <c r="M118" s="1">
        <f>Table2[[#This Row],[Exp.date]]-Table2[[#This Row],[Imp.date ]]</f>
        <v>35</v>
      </c>
    </row>
    <row r="119" spans="1:13" x14ac:dyDescent="0.25">
      <c r="A119" s="3">
        <v>118</v>
      </c>
      <c r="B119" s="3" t="s">
        <v>12</v>
      </c>
      <c r="C119" s="3">
        <v>307</v>
      </c>
      <c r="D119" s="3">
        <v>731</v>
      </c>
      <c r="E119" s="3" t="s">
        <v>13</v>
      </c>
      <c r="F119" s="3">
        <v>213196.15</v>
      </c>
      <c r="G119" s="4">
        <v>42496</v>
      </c>
      <c r="H119" s="4">
        <v>42517</v>
      </c>
      <c r="I119" s="3" t="s">
        <v>32</v>
      </c>
      <c r="J119" s="3">
        <v>3366.2549999999997</v>
      </c>
      <c r="K119" s="3">
        <f>Table2[[#This Row],[Qnt]]*Table2[[#This Row],[Unit price ]]</f>
        <v>224417</v>
      </c>
      <c r="L119" s="3">
        <f>Table2[[#This Row],[Revenue]]-Table2[[#This Row],[Outside cost]]-Table2[[#This Row],[Trans.cost]]</f>
        <v>7854.5950000000066</v>
      </c>
      <c r="M119" s="3">
        <f>Table2[[#This Row],[Exp.date]]-Table2[[#This Row],[Imp.date ]]</f>
        <v>21</v>
      </c>
    </row>
    <row r="120" spans="1:13" x14ac:dyDescent="0.25">
      <c r="A120" s="1">
        <v>119</v>
      </c>
      <c r="B120" s="1" t="s">
        <v>12</v>
      </c>
      <c r="C120" s="1">
        <v>624</v>
      </c>
      <c r="D120" s="1">
        <v>1307</v>
      </c>
      <c r="E120" s="1" t="s">
        <v>21</v>
      </c>
      <c r="F120" s="1">
        <v>774789.6</v>
      </c>
      <c r="G120" s="2">
        <v>42584</v>
      </c>
      <c r="H120" s="2">
        <v>42615</v>
      </c>
      <c r="I120" s="1" t="s">
        <v>11</v>
      </c>
      <c r="J120" s="1">
        <v>12233.52</v>
      </c>
      <c r="K120" s="1">
        <f>Table2[[#This Row],[Qnt]]*Table2[[#This Row],[Unit price ]]</f>
        <v>815568</v>
      </c>
      <c r="L120" s="1">
        <f>Table2[[#This Row],[Revenue]]-Table2[[#This Row],[Outside cost]]-Table2[[#This Row],[Trans.cost]]</f>
        <v>28544.880000000023</v>
      </c>
      <c r="M120" s="1">
        <f>Table2[[#This Row],[Exp.date]]-Table2[[#This Row],[Imp.date ]]</f>
        <v>31</v>
      </c>
    </row>
    <row r="121" spans="1:13" x14ac:dyDescent="0.25">
      <c r="A121" s="3">
        <v>120</v>
      </c>
      <c r="B121" s="3" t="s">
        <v>10</v>
      </c>
      <c r="C121" s="3">
        <v>94</v>
      </c>
      <c r="D121" s="3">
        <v>221</v>
      </c>
      <c r="E121" s="3" t="s">
        <v>16</v>
      </c>
      <c r="F121" s="3">
        <v>19735.3</v>
      </c>
      <c r="G121" s="4">
        <v>43220</v>
      </c>
      <c r="H121" s="4">
        <v>43243</v>
      </c>
      <c r="I121" s="3" t="s">
        <v>11</v>
      </c>
      <c r="J121" s="3">
        <v>311.61</v>
      </c>
      <c r="K121" s="3">
        <f>Table2[[#This Row],[Qnt]]*Table2[[#This Row],[Unit price ]]</f>
        <v>20774</v>
      </c>
      <c r="L121" s="3">
        <f>Table2[[#This Row],[Revenue]]-Table2[[#This Row],[Outside cost]]-Table2[[#This Row],[Trans.cost]]</f>
        <v>727.09000000000071</v>
      </c>
      <c r="M121" s="3">
        <f>Table2[[#This Row],[Exp.date]]-Table2[[#This Row],[Imp.date ]]</f>
        <v>23</v>
      </c>
    </row>
    <row r="122" spans="1:13" x14ac:dyDescent="0.25">
      <c r="A122" s="1">
        <v>121</v>
      </c>
      <c r="B122" s="1" t="s">
        <v>12</v>
      </c>
      <c r="C122" s="1">
        <v>535</v>
      </c>
      <c r="D122" s="1">
        <v>178</v>
      </c>
      <c r="E122" s="1" t="s">
        <v>21</v>
      </c>
      <c r="F122" s="1">
        <v>90468.5</v>
      </c>
      <c r="G122" s="2">
        <v>43266</v>
      </c>
      <c r="H122" s="2">
        <v>43284</v>
      </c>
      <c r="I122" s="1" t="s">
        <v>25</v>
      </c>
      <c r="J122" s="1">
        <v>1428.45</v>
      </c>
      <c r="K122" s="1">
        <f>Table2[[#This Row],[Qnt]]*Table2[[#This Row],[Unit price ]]</f>
        <v>95230</v>
      </c>
      <c r="L122" s="1">
        <f>Table2[[#This Row],[Revenue]]-Table2[[#This Row],[Outside cost]]-Table2[[#This Row],[Trans.cost]]</f>
        <v>3333.05</v>
      </c>
      <c r="M122" s="1">
        <f>Table2[[#This Row],[Exp.date]]-Table2[[#This Row],[Imp.date ]]</f>
        <v>18</v>
      </c>
    </row>
    <row r="123" spans="1:13" x14ac:dyDescent="0.25">
      <c r="A123" s="3">
        <v>122</v>
      </c>
      <c r="B123" s="3" t="s">
        <v>12</v>
      </c>
      <c r="C123" s="3">
        <v>850</v>
      </c>
      <c r="D123" s="3">
        <v>617</v>
      </c>
      <c r="E123" s="3" t="s">
        <v>13</v>
      </c>
      <c r="F123" s="3">
        <v>498227.5</v>
      </c>
      <c r="G123" s="4">
        <v>43056</v>
      </c>
      <c r="H123" s="4">
        <v>43087</v>
      </c>
      <c r="I123" s="3" t="s">
        <v>18</v>
      </c>
      <c r="J123" s="3">
        <v>7866.75</v>
      </c>
      <c r="K123" s="3">
        <f>Table2[[#This Row],[Qnt]]*Table2[[#This Row],[Unit price ]]</f>
        <v>524450</v>
      </c>
      <c r="L123" s="3">
        <f>Table2[[#This Row],[Revenue]]-Table2[[#This Row],[Outside cost]]-Table2[[#This Row],[Trans.cost]]</f>
        <v>18355.75</v>
      </c>
      <c r="M123" s="3">
        <f>Table2[[#This Row],[Exp.date]]-Table2[[#This Row],[Imp.date ]]</f>
        <v>31</v>
      </c>
    </row>
    <row r="124" spans="1:13" x14ac:dyDescent="0.25">
      <c r="A124" s="1">
        <v>123</v>
      </c>
      <c r="B124" s="1" t="s">
        <v>10</v>
      </c>
      <c r="C124" s="1">
        <v>493</v>
      </c>
      <c r="D124" s="1">
        <v>50</v>
      </c>
      <c r="E124" s="1" t="s">
        <v>21</v>
      </c>
      <c r="F124" s="1">
        <v>23417.5</v>
      </c>
      <c r="G124" s="2">
        <v>43038</v>
      </c>
      <c r="H124" s="2">
        <v>43059</v>
      </c>
      <c r="I124" s="1" t="s">
        <v>11</v>
      </c>
      <c r="J124" s="1">
        <v>369.75</v>
      </c>
      <c r="K124" s="1">
        <f>Table2[[#This Row],[Qnt]]*Table2[[#This Row],[Unit price ]]</f>
        <v>24650</v>
      </c>
      <c r="L124" s="1">
        <f>Table2[[#This Row],[Revenue]]-Table2[[#This Row],[Outside cost]]-Table2[[#This Row],[Trans.cost]]</f>
        <v>862.75</v>
      </c>
      <c r="M124" s="1">
        <f>Table2[[#This Row],[Exp.date]]-Table2[[#This Row],[Imp.date ]]</f>
        <v>21</v>
      </c>
    </row>
    <row r="125" spans="1:13" x14ac:dyDescent="0.25">
      <c r="A125" s="3">
        <v>124</v>
      </c>
      <c r="B125" s="3" t="s">
        <v>12</v>
      </c>
      <c r="C125" s="3">
        <v>355</v>
      </c>
      <c r="D125" s="3">
        <v>1340</v>
      </c>
      <c r="E125" s="3" t="s">
        <v>21</v>
      </c>
      <c r="F125" s="3">
        <v>451915</v>
      </c>
      <c r="G125" s="4">
        <v>43277</v>
      </c>
      <c r="H125" s="4">
        <v>43312</v>
      </c>
      <c r="I125" s="3" t="s">
        <v>17</v>
      </c>
      <c r="J125" s="3">
        <v>7135.5</v>
      </c>
      <c r="K125" s="3">
        <f>Table2[[#This Row],[Qnt]]*Table2[[#This Row],[Unit price ]]</f>
        <v>475700</v>
      </c>
      <c r="L125" s="3">
        <f>Table2[[#This Row],[Revenue]]-Table2[[#This Row],[Outside cost]]-Table2[[#This Row],[Trans.cost]]</f>
        <v>16649.5</v>
      </c>
      <c r="M125" s="3">
        <f>Table2[[#This Row],[Exp.date]]-Table2[[#This Row],[Imp.date ]]</f>
        <v>35</v>
      </c>
    </row>
    <row r="126" spans="1:13" x14ac:dyDescent="0.25">
      <c r="A126" s="1">
        <v>125</v>
      </c>
      <c r="B126" s="1" t="s">
        <v>12</v>
      </c>
      <c r="C126" s="1">
        <v>213</v>
      </c>
      <c r="D126" s="1">
        <v>955</v>
      </c>
      <c r="E126" s="1" t="s">
        <v>22</v>
      </c>
      <c r="F126" s="1">
        <v>193244.25</v>
      </c>
      <c r="G126" s="2">
        <v>42619</v>
      </c>
      <c r="H126" s="2">
        <v>42636</v>
      </c>
      <c r="I126" s="1" t="s">
        <v>23</v>
      </c>
      <c r="J126" s="1">
        <v>3051.2249999999999</v>
      </c>
      <c r="K126" s="1">
        <f>Table2[[#This Row],[Qnt]]*Table2[[#This Row],[Unit price ]]</f>
        <v>203415</v>
      </c>
      <c r="L126" s="1">
        <f>Table2[[#This Row],[Revenue]]-Table2[[#This Row],[Outside cost]]-Table2[[#This Row],[Trans.cost]]</f>
        <v>7119.5249999999996</v>
      </c>
      <c r="M126" s="1">
        <f>Table2[[#This Row],[Exp.date]]-Table2[[#This Row],[Imp.date ]]</f>
        <v>17</v>
      </c>
    </row>
    <row r="127" spans="1:13" x14ac:dyDescent="0.25">
      <c r="A127" s="3">
        <v>126</v>
      </c>
      <c r="B127" s="3" t="s">
        <v>10</v>
      </c>
      <c r="C127" s="3">
        <v>581</v>
      </c>
      <c r="D127" s="3">
        <v>123</v>
      </c>
      <c r="E127" s="3" t="s">
        <v>16</v>
      </c>
      <c r="F127" s="3">
        <v>67889.850000000006</v>
      </c>
      <c r="G127" s="4">
        <v>42801</v>
      </c>
      <c r="H127" s="4">
        <v>42822</v>
      </c>
      <c r="I127" s="3" t="s">
        <v>11</v>
      </c>
      <c r="J127" s="3">
        <v>1071.9449999999999</v>
      </c>
      <c r="K127" s="3">
        <f>Table2[[#This Row],[Qnt]]*Table2[[#This Row],[Unit price ]]</f>
        <v>71463</v>
      </c>
      <c r="L127" s="3">
        <f>Table2[[#This Row],[Revenue]]-Table2[[#This Row],[Outside cost]]-Table2[[#This Row],[Trans.cost]]</f>
        <v>2501.2049999999945</v>
      </c>
      <c r="M127" s="3">
        <f>Table2[[#This Row],[Exp.date]]-Table2[[#This Row],[Imp.date ]]</f>
        <v>21</v>
      </c>
    </row>
    <row r="128" spans="1:13" x14ac:dyDescent="0.25">
      <c r="A128" s="1">
        <v>127</v>
      </c>
      <c r="B128" s="1" t="s">
        <v>10</v>
      </c>
      <c r="C128" s="1">
        <v>292</v>
      </c>
      <c r="D128" s="1">
        <v>102</v>
      </c>
      <c r="E128" s="1" t="s">
        <v>27</v>
      </c>
      <c r="F128" s="1">
        <v>28294.799999999999</v>
      </c>
      <c r="G128" s="2">
        <v>42635</v>
      </c>
      <c r="H128" s="2">
        <v>42647</v>
      </c>
      <c r="I128" s="1" t="s">
        <v>17</v>
      </c>
      <c r="J128" s="1">
        <v>446.76</v>
      </c>
      <c r="K128" s="1">
        <f>Table2[[#This Row],[Qnt]]*Table2[[#This Row],[Unit price ]]</f>
        <v>29784</v>
      </c>
      <c r="L128" s="1">
        <f>Table2[[#This Row],[Revenue]]-Table2[[#This Row],[Outside cost]]-Table2[[#This Row],[Trans.cost]]</f>
        <v>1042.4400000000007</v>
      </c>
      <c r="M128" s="1">
        <f>Table2[[#This Row],[Exp.date]]-Table2[[#This Row],[Imp.date ]]</f>
        <v>12</v>
      </c>
    </row>
    <row r="129" spans="1:13" x14ac:dyDescent="0.25">
      <c r="A129" s="3">
        <v>128</v>
      </c>
      <c r="B129" s="3" t="s">
        <v>10</v>
      </c>
      <c r="C129" s="3">
        <v>744</v>
      </c>
      <c r="D129" s="3">
        <v>274</v>
      </c>
      <c r="E129" s="3" t="s">
        <v>29</v>
      </c>
      <c r="F129" s="3">
        <v>193663.2</v>
      </c>
      <c r="G129" s="4">
        <v>42579</v>
      </c>
      <c r="H129" s="4">
        <v>42611</v>
      </c>
      <c r="I129" s="3" t="s">
        <v>32</v>
      </c>
      <c r="J129" s="3">
        <v>3057.8399999999997</v>
      </c>
      <c r="K129" s="3">
        <f>Table2[[#This Row],[Qnt]]*Table2[[#This Row],[Unit price ]]</f>
        <v>203856</v>
      </c>
      <c r="L129" s="3">
        <f>Table2[[#This Row],[Revenue]]-Table2[[#This Row],[Outside cost]]-Table2[[#This Row],[Trans.cost]]</f>
        <v>7134.9599999999882</v>
      </c>
      <c r="M129" s="3">
        <f>Table2[[#This Row],[Exp.date]]-Table2[[#This Row],[Imp.date ]]</f>
        <v>32</v>
      </c>
    </row>
    <row r="130" spans="1:13" x14ac:dyDescent="0.25">
      <c r="A130" s="1">
        <v>129</v>
      </c>
      <c r="B130" s="1" t="s">
        <v>12</v>
      </c>
      <c r="C130" s="1">
        <v>962</v>
      </c>
      <c r="D130" s="1">
        <v>977</v>
      </c>
      <c r="E130" s="1" t="s">
        <v>22</v>
      </c>
      <c r="F130" s="1">
        <v>892880.3</v>
      </c>
      <c r="G130" s="2">
        <v>42997</v>
      </c>
      <c r="H130" s="2">
        <v>43030</v>
      </c>
      <c r="I130" s="1" t="s">
        <v>17</v>
      </c>
      <c r="J130" s="1">
        <v>14098.109999999999</v>
      </c>
      <c r="K130" s="1">
        <f>Table2[[#This Row],[Qnt]]*Table2[[#This Row],[Unit price ]]</f>
        <v>939874</v>
      </c>
      <c r="L130" s="1">
        <f>Table2[[#This Row],[Revenue]]-Table2[[#This Row],[Outside cost]]-Table2[[#This Row],[Trans.cost]]</f>
        <v>32895.589999999953</v>
      </c>
      <c r="M130" s="1">
        <f>Table2[[#This Row],[Exp.date]]-Table2[[#This Row],[Imp.date ]]</f>
        <v>33</v>
      </c>
    </row>
    <row r="131" spans="1:13" x14ac:dyDescent="0.25">
      <c r="A131" s="3">
        <v>130</v>
      </c>
      <c r="B131" s="3" t="s">
        <v>15</v>
      </c>
      <c r="C131" s="3">
        <v>653</v>
      </c>
      <c r="D131" s="3">
        <v>54</v>
      </c>
      <c r="E131" s="3" t="s">
        <v>24</v>
      </c>
      <c r="F131" s="3">
        <v>33498.9</v>
      </c>
      <c r="G131" s="4">
        <v>43157</v>
      </c>
      <c r="H131" s="4">
        <v>43176</v>
      </c>
      <c r="I131" s="3" t="s">
        <v>17</v>
      </c>
      <c r="J131" s="3">
        <v>528.92999999999995</v>
      </c>
      <c r="K131" s="3">
        <f>Table2[[#This Row],[Qnt]]*Table2[[#This Row],[Unit price ]]</f>
        <v>35262</v>
      </c>
      <c r="L131" s="3">
        <f>Table2[[#This Row],[Revenue]]-Table2[[#This Row],[Outside cost]]-Table2[[#This Row],[Trans.cost]]</f>
        <v>1234.1699999999987</v>
      </c>
      <c r="M131" s="3">
        <f>Table2[[#This Row],[Exp.date]]-Table2[[#This Row],[Imp.date ]]</f>
        <v>19</v>
      </c>
    </row>
    <row r="132" spans="1:13" x14ac:dyDescent="0.25">
      <c r="A132" s="1">
        <v>131</v>
      </c>
      <c r="B132" s="1" t="s">
        <v>12</v>
      </c>
      <c r="C132" s="1">
        <v>799</v>
      </c>
      <c r="D132" s="1">
        <v>910</v>
      </c>
      <c r="E132" s="1" t="s">
        <v>22</v>
      </c>
      <c r="F132" s="1">
        <v>690735.5</v>
      </c>
      <c r="G132" s="2">
        <v>43205</v>
      </c>
      <c r="H132" s="2">
        <v>43227</v>
      </c>
      <c r="I132" s="1" t="s">
        <v>32</v>
      </c>
      <c r="J132" s="1">
        <v>10906.35</v>
      </c>
      <c r="K132" s="1">
        <f>Table2[[#This Row],[Qnt]]*Table2[[#This Row],[Unit price ]]</f>
        <v>727090</v>
      </c>
      <c r="L132" s="1">
        <f>Table2[[#This Row],[Revenue]]-Table2[[#This Row],[Outside cost]]-Table2[[#This Row],[Trans.cost]]</f>
        <v>25448.15</v>
      </c>
      <c r="M132" s="1">
        <f>Table2[[#This Row],[Exp.date]]-Table2[[#This Row],[Imp.date ]]</f>
        <v>22</v>
      </c>
    </row>
    <row r="133" spans="1:13" x14ac:dyDescent="0.25">
      <c r="A133" s="3">
        <v>132</v>
      </c>
      <c r="B133" s="3" t="s">
        <v>12</v>
      </c>
      <c r="C133" s="3">
        <v>614</v>
      </c>
      <c r="D133" s="3">
        <v>220</v>
      </c>
      <c r="E133" s="3" t="s">
        <v>9</v>
      </c>
      <c r="F133" s="3">
        <v>128326</v>
      </c>
      <c r="G133" s="4">
        <v>42520</v>
      </c>
      <c r="H133" s="4">
        <v>42546</v>
      </c>
      <c r="I133" s="3" t="s">
        <v>18</v>
      </c>
      <c r="J133" s="3">
        <v>2026.1999999999998</v>
      </c>
      <c r="K133" s="3">
        <f>Table2[[#This Row],[Qnt]]*Table2[[#This Row],[Unit price ]]</f>
        <v>135080</v>
      </c>
      <c r="L133" s="3">
        <f>Table2[[#This Row],[Revenue]]-Table2[[#This Row],[Outside cost]]-Table2[[#This Row],[Trans.cost]]</f>
        <v>4727.8</v>
      </c>
      <c r="M133" s="3">
        <f>Table2[[#This Row],[Exp.date]]-Table2[[#This Row],[Imp.date ]]</f>
        <v>26</v>
      </c>
    </row>
    <row r="134" spans="1:13" x14ac:dyDescent="0.25">
      <c r="A134" s="1">
        <v>133</v>
      </c>
      <c r="B134" s="1" t="s">
        <v>12</v>
      </c>
      <c r="C134" s="1">
        <v>422</v>
      </c>
      <c r="D134" s="1">
        <v>199</v>
      </c>
      <c r="E134" s="1" t="s">
        <v>9</v>
      </c>
      <c r="F134" s="1">
        <v>79779.100000000006</v>
      </c>
      <c r="G134" s="2">
        <v>43159</v>
      </c>
      <c r="H134" s="2">
        <v>43184</v>
      </c>
      <c r="I134" s="1" t="s">
        <v>20</v>
      </c>
      <c r="J134" s="1">
        <v>1259.6699999999998</v>
      </c>
      <c r="K134" s="1">
        <f>Table2[[#This Row],[Qnt]]*Table2[[#This Row],[Unit price ]]</f>
        <v>83978</v>
      </c>
      <c r="L134" s="1">
        <f>Table2[[#This Row],[Revenue]]-Table2[[#This Row],[Outside cost]]-Table2[[#This Row],[Trans.cost]]</f>
        <v>2939.2299999999941</v>
      </c>
      <c r="M134" s="1">
        <f>Table2[[#This Row],[Exp.date]]-Table2[[#This Row],[Imp.date ]]</f>
        <v>25</v>
      </c>
    </row>
    <row r="135" spans="1:13" x14ac:dyDescent="0.25">
      <c r="A135" s="3">
        <v>134</v>
      </c>
      <c r="B135" s="3" t="s">
        <v>15</v>
      </c>
      <c r="C135" s="3">
        <v>582</v>
      </c>
      <c r="D135" s="3">
        <v>59</v>
      </c>
      <c r="E135" s="3" t="s">
        <v>16</v>
      </c>
      <c r="F135" s="3">
        <v>32621.1</v>
      </c>
      <c r="G135" s="4">
        <v>43231</v>
      </c>
      <c r="H135" s="4">
        <v>43253</v>
      </c>
      <c r="I135" s="3" t="s">
        <v>11</v>
      </c>
      <c r="J135" s="3">
        <v>515.06999999999994</v>
      </c>
      <c r="K135" s="3">
        <f>Table2[[#This Row],[Qnt]]*Table2[[#This Row],[Unit price ]]</f>
        <v>34338</v>
      </c>
      <c r="L135" s="3">
        <f>Table2[[#This Row],[Revenue]]-Table2[[#This Row],[Outside cost]]-Table2[[#This Row],[Trans.cost]]</f>
        <v>1201.8300000000015</v>
      </c>
      <c r="M135" s="3">
        <f>Table2[[#This Row],[Exp.date]]-Table2[[#This Row],[Imp.date ]]</f>
        <v>22</v>
      </c>
    </row>
    <row r="136" spans="1:13" x14ac:dyDescent="0.25">
      <c r="A136" s="1">
        <v>135</v>
      </c>
      <c r="B136" s="1" t="s">
        <v>10</v>
      </c>
      <c r="C136" s="1">
        <v>389</v>
      </c>
      <c r="D136" s="1">
        <v>844</v>
      </c>
      <c r="E136" s="1" t="s">
        <v>9</v>
      </c>
      <c r="F136" s="1">
        <v>311900.2</v>
      </c>
      <c r="G136" s="2">
        <v>42461</v>
      </c>
      <c r="H136" s="2">
        <v>42483</v>
      </c>
      <c r="I136" s="1" t="s">
        <v>11</v>
      </c>
      <c r="J136" s="1">
        <v>4924.74</v>
      </c>
      <c r="K136" s="1">
        <f>Table2[[#This Row],[Qnt]]*Table2[[#This Row],[Unit price ]]</f>
        <v>328316</v>
      </c>
      <c r="L136" s="1">
        <f>Table2[[#This Row],[Revenue]]-Table2[[#This Row],[Outside cost]]-Table2[[#This Row],[Trans.cost]]</f>
        <v>11491.059999999989</v>
      </c>
      <c r="M136" s="1">
        <f>Table2[[#This Row],[Exp.date]]-Table2[[#This Row],[Imp.date ]]</f>
        <v>22</v>
      </c>
    </row>
    <row r="137" spans="1:13" x14ac:dyDescent="0.25">
      <c r="A137" s="3">
        <v>136</v>
      </c>
      <c r="B137" s="3" t="s">
        <v>12</v>
      </c>
      <c r="C137" s="3">
        <v>346</v>
      </c>
      <c r="D137" s="3">
        <v>891</v>
      </c>
      <c r="E137" s="3" t="s">
        <v>22</v>
      </c>
      <c r="F137" s="3">
        <v>292871.7</v>
      </c>
      <c r="G137" s="4">
        <v>42592</v>
      </c>
      <c r="H137" s="4">
        <v>42605</v>
      </c>
      <c r="I137" s="3" t="s">
        <v>23</v>
      </c>
      <c r="J137" s="3">
        <v>4624.29</v>
      </c>
      <c r="K137" s="3">
        <f>Table2[[#This Row],[Qnt]]*Table2[[#This Row],[Unit price ]]</f>
        <v>308286</v>
      </c>
      <c r="L137" s="3">
        <f>Table2[[#This Row],[Revenue]]-Table2[[#This Row],[Outside cost]]-Table2[[#This Row],[Trans.cost]]</f>
        <v>10790.009999999987</v>
      </c>
      <c r="M137" s="3">
        <f>Table2[[#This Row],[Exp.date]]-Table2[[#This Row],[Imp.date ]]</f>
        <v>13</v>
      </c>
    </row>
    <row r="138" spans="1:13" x14ac:dyDescent="0.25">
      <c r="A138" s="1">
        <v>137</v>
      </c>
      <c r="B138" s="1" t="s">
        <v>10</v>
      </c>
      <c r="C138" s="1">
        <v>521</v>
      </c>
      <c r="D138" s="1">
        <v>112</v>
      </c>
      <c r="E138" s="1" t="s">
        <v>16</v>
      </c>
      <c r="F138" s="1">
        <v>55434.400000000001</v>
      </c>
      <c r="G138" s="2">
        <v>43231</v>
      </c>
      <c r="H138" s="2">
        <v>43245</v>
      </c>
      <c r="I138" s="1" t="s">
        <v>17</v>
      </c>
      <c r="J138" s="1">
        <v>875.28</v>
      </c>
      <c r="K138" s="1">
        <f>Table2[[#This Row],[Qnt]]*Table2[[#This Row],[Unit price ]]</f>
        <v>58352</v>
      </c>
      <c r="L138" s="1">
        <f>Table2[[#This Row],[Revenue]]-Table2[[#This Row],[Outside cost]]-Table2[[#This Row],[Trans.cost]]</f>
        <v>2042.3199999999986</v>
      </c>
      <c r="M138" s="1">
        <f>Table2[[#This Row],[Exp.date]]-Table2[[#This Row],[Imp.date ]]</f>
        <v>14</v>
      </c>
    </row>
    <row r="139" spans="1:13" x14ac:dyDescent="0.25">
      <c r="A139" s="3">
        <v>138</v>
      </c>
      <c r="B139" s="3" t="s">
        <v>12</v>
      </c>
      <c r="C139" s="3">
        <v>966</v>
      </c>
      <c r="D139" s="3">
        <v>879</v>
      </c>
      <c r="E139" s="3" t="s">
        <v>30</v>
      </c>
      <c r="F139" s="3">
        <v>806658.3</v>
      </c>
      <c r="G139" s="4">
        <v>42962</v>
      </c>
      <c r="H139" s="4">
        <v>42973</v>
      </c>
      <c r="I139" s="3" t="s">
        <v>11</v>
      </c>
      <c r="J139" s="3">
        <v>12736.71</v>
      </c>
      <c r="K139" s="3">
        <f>Table2[[#This Row],[Qnt]]*Table2[[#This Row],[Unit price ]]</f>
        <v>849114</v>
      </c>
      <c r="L139" s="3">
        <f>Table2[[#This Row],[Revenue]]-Table2[[#This Row],[Outside cost]]-Table2[[#This Row],[Trans.cost]]</f>
        <v>29718.989999999954</v>
      </c>
      <c r="M139" s="3">
        <f>Table2[[#This Row],[Exp.date]]-Table2[[#This Row],[Imp.date ]]</f>
        <v>11</v>
      </c>
    </row>
    <row r="140" spans="1:13" x14ac:dyDescent="0.25">
      <c r="A140" s="1">
        <v>139</v>
      </c>
      <c r="B140" s="1" t="s">
        <v>12</v>
      </c>
      <c r="C140" s="1">
        <v>762</v>
      </c>
      <c r="D140" s="1">
        <v>745</v>
      </c>
      <c r="E140" s="1" t="s">
        <v>13</v>
      </c>
      <c r="F140" s="1">
        <v>539305.5</v>
      </c>
      <c r="G140" s="2">
        <v>42371</v>
      </c>
      <c r="H140" s="2">
        <v>42401</v>
      </c>
      <c r="I140" s="1" t="s">
        <v>11</v>
      </c>
      <c r="J140" s="1">
        <v>8515.35</v>
      </c>
      <c r="K140" s="1">
        <f>Table2[[#This Row],[Qnt]]*Table2[[#This Row],[Unit price ]]</f>
        <v>567690</v>
      </c>
      <c r="L140" s="1">
        <f>Table2[[#This Row],[Revenue]]-Table2[[#This Row],[Outside cost]]-Table2[[#This Row],[Trans.cost]]</f>
        <v>19869.150000000001</v>
      </c>
      <c r="M140" s="1">
        <f>Table2[[#This Row],[Exp.date]]-Table2[[#This Row],[Imp.date ]]</f>
        <v>30</v>
      </c>
    </row>
    <row r="141" spans="1:13" x14ac:dyDescent="0.25">
      <c r="A141" s="3">
        <v>140</v>
      </c>
      <c r="B141" s="3" t="s">
        <v>12</v>
      </c>
      <c r="C141" s="3">
        <v>350</v>
      </c>
      <c r="D141" s="3">
        <v>875</v>
      </c>
      <c r="E141" s="3" t="s">
        <v>30</v>
      </c>
      <c r="F141" s="3">
        <v>290937.5</v>
      </c>
      <c r="G141" s="4">
        <v>42827</v>
      </c>
      <c r="H141" s="4">
        <v>42843</v>
      </c>
      <c r="I141" s="3" t="s">
        <v>17</v>
      </c>
      <c r="J141" s="3">
        <v>4593.75</v>
      </c>
      <c r="K141" s="3">
        <f>Table2[[#This Row],[Qnt]]*Table2[[#This Row],[Unit price ]]</f>
        <v>306250</v>
      </c>
      <c r="L141" s="3">
        <f>Table2[[#This Row],[Revenue]]-Table2[[#This Row],[Outside cost]]-Table2[[#This Row],[Trans.cost]]</f>
        <v>10718.75</v>
      </c>
      <c r="M141" s="3">
        <f>Table2[[#This Row],[Exp.date]]-Table2[[#This Row],[Imp.date ]]</f>
        <v>16</v>
      </c>
    </row>
    <row r="142" spans="1:13" x14ac:dyDescent="0.25">
      <c r="A142" s="1">
        <v>141</v>
      </c>
      <c r="B142" s="1" t="s">
        <v>15</v>
      </c>
      <c r="C142" s="1">
        <v>309</v>
      </c>
      <c r="D142" s="1">
        <v>62</v>
      </c>
      <c r="E142" s="1" t="s">
        <v>16</v>
      </c>
      <c r="F142" s="1">
        <v>18200.099999999999</v>
      </c>
      <c r="G142" s="2">
        <v>43169</v>
      </c>
      <c r="H142" s="2">
        <v>43186</v>
      </c>
      <c r="I142" s="1" t="s">
        <v>17</v>
      </c>
      <c r="J142" s="1">
        <v>287.37</v>
      </c>
      <c r="K142" s="1">
        <f>Table2[[#This Row],[Qnt]]*Table2[[#This Row],[Unit price ]]</f>
        <v>19158</v>
      </c>
      <c r="L142" s="1">
        <f>Table2[[#This Row],[Revenue]]-Table2[[#This Row],[Outside cost]]-Table2[[#This Row],[Trans.cost]]</f>
        <v>670.53000000000145</v>
      </c>
      <c r="M142" s="1">
        <f>Table2[[#This Row],[Exp.date]]-Table2[[#This Row],[Imp.date ]]</f>
        <v>17</v>
      </c>
    </row>
    <row r="143" spans="1:13" x14ac:dyDescent="0.25">
      <c r="A143" s="3">
        <v>142</v>
      </c>
      <c r="B143" s="3" t="s">
        <v>10</v>
      </c>
      <c r="C143" s="3">
        <v>670</v>
      </c>
      <c r="D143" s="3">
        <v>296</v>
      </c>
      <c r="E143" s="3" t="s">
        <v>29</v>
      </c>
      <c r="F143" s="3">
        <v>188404</v>
      </c>
      <c r="G143" s="4">
        <v>42901</v>
      </c>
      <c r="H143" s="4">
        <v>42922</v>
      </c>
      <c r="I143" s="3" t="s">
        <v>18</v>
      </c>
      <c r="J143" s="3">
        <v>2974.7999999999997</v>
      </c>
      <c r="K143" s="3">
        <f>Table2[[#This Row],[Qnt]]*Table2[[#This Row],[Unit price ]]</f>
        <v>198320</v>
      </c>
      <c r="L143" s="3">
        <f>Table2[[#This Row],[Revenue]]-Table2[[#This Row],[Outside cost]]-Table2[[#This Row],[Trans.cost]]</f>
        <v>6941.2000000000007</v>
      </c>
      <c r="M143" s="3">
        <f>Table2[[#This Row],[Exp.date]]-Table2[[#This Row],[Imp.date ]]</f>
        <v>21</v>
      </c>
    </row>
    <row r="144" spans="1:13" x14ac:dyDescent="0.25">
      <c r="A144" s="1">
        <v>143</v>
      </c>
      <c r="B144" s="1" t="s">
        <v>10</v>
      </c>
      <c r="C144" s="1">
        <v>906</v>
      </c>
      <c r="D144" s="1">
        <v>25</v>
      </c>
      <c r="E144" s="1" t="s">
        <v>26</v>
      </c>
      <c r="F144" s="1">
        <v>21517.5</v>
      </c>
      <c r="G144" s="2">
        <v>42713</v>
      </c>
      <c r="H144" s="2">
        <v>42744</v>
      </c>
      <c r="I144" s="1" t="s">
        <v>18</v>
      </c>
      <c r="J144" s="1">
        <v>339.75</v>
      </c>
      <c r="K144" s="1">
        <f>Table2[[#This Row],[Qnt]]*Table2[[#This Row],[Unit price ]]</f>
        <v>22650</v>
      </c>
      <c r="L144" s="1">
        <f>Table2[[#This Row],[Revenue]]-Table2[[#This Row],[Outside cost]]-Table2[[#This Row],[Trans.cost]]</f>
        <v>792.75</v>
      </c>
      <c r="M144" s="1">
        <f>Table2[[#This Row],[Exp.date]]-Table2[[#This Row],[Imp.date ]]</f>
        <v>31</v>
      </c>
    </row>
    <row r="145" spans="1:13" x14ac:dyDescent="0.25">
      <c r="A145" s="3">
        <v>144</v>
      </c>
      <c r="B145" s="3" t="s">
        <v>12</v>
      </c>
      <c r="C145" s="3">
        <v>809</v>
      </c>
      <c r="D145" s="3">
        <v>714</v>
      </c>
      <c r="E145" s="3" t="s">
        <v>13</v>
      </c>
      <c r="F145" s="3">
        <v>548744.69999999995</v>
      </c>
      <c r="G145" s="4">
        <v>42678</v>
      </c>
      <c r="H145" s="4">
        <v>42689</v>
      </c>
      <c r="I145" s="3" t="s">
        <v>11</v>
      </c>
      <c r="J145" s="3">
        <v>8664.39</v>
      </c>
      <c r="K145" s="3">
        <f>Table2[[#This Row],[Qnt]]*Table2[[#This Row],[Unit price ]]</f>
        <v>577626</v>
      </c>
      <c r="L145" s="3">
        <f>Table2[[#This Row],[Revenue]]-Table2[[#This Row],[Outside cost]]-Table2[[#This Row],[Trans.cost]]</f>
        <v>20216.910000000047</v>
      </c>
      <c r="M145" s="3">
        <f>Table2[[#This Row],[Exp.date]]-Table2[[#This Row],[Imp.date ]]</f>
        <v>11</v>
      </c>
    </row>
    <row r="146" spans="1:13" x14ac:dyDescent="0.25">
      <c r="A146" s="1">
        <v>145</v>
      </c>
      <c r="B146" s="1" t="s">
        <v>15</v>
      </c>
      <c r="C146" s="1">
        <v>374</v>
      </c>
      <c r="D146" s="1">
        <v>15</v>
      </c>
      <c r="E146" s="1" t="s">
        <v>24</v>
      </c>
      <c r="F146" s="1">
        <v>5329.5</v>
      </c>
      <c r="G146" s="2">
        <v>42646</v>
      </c>
      <c r="H146" s="2">
        <v>42670</v>
      </c>
      <c r="I146" s="1" t="s">
        <v>11</v>
      </c>
      <c r="J146" s="1">
        <v>84.149999999999991</v>
      </c>
      <c r="K146" s="1">
        <f>Table2[[#This Row],[Qnt]]*Table2[[#This Row],[Unit price ]]</f>
        <v>5610</v>
      </c>
      <c r="L146" s="1">
        <f>Table2[[#This Row],[Revenue]]-Table2[[#This Row],[Outside cost]]-Table2[[#This Row],[Trans.cost]]</f>
        <v>196.35000000000002</v>
      </c>
      <c r="M146" s="1">
        <f>Table2[[#This Row],[Exp.date]]-Table2[[#This Row],[Imp.date ]]</f>
        <v>24</v>
      </c>
    </row>
    <row r="147" spans="1:13" x14ac:dyDescent="0.25">
      <c r="A147" s="3">
        <v>146</v>
      </c>
      <c r="B147" s="3" t="s">
        <v>12</v>
      </c>
      <c r="C147" s="3">
        <v>808</v>
      </c>
      <c r="D147" s="3">
        <v>743</v>
      </c>
      <c r="E147" s="3" t="s">
        <v>13</v>
      </c>
      <c r="F147" s="3">
        <v>570326.80000000005</v>
      </c>
      <c r="G147" s="4">
        <v>42955</v>
      </c>
      <c r="H147" s="4">
        <v>42976</v>
      </c>
      <c r="I147" s="3" t="s">
        <v>28</v>
      </c>
      <c r="J147" s="3">
        <v>9005.16</v>
      </c>
      <c r="K147" s="3">
        <f>Table2[[#This Row],[Qnt]]*Table2[[#This Row],[Unit price ]]</f>
        <v>600344</v>
      </c>
      <c r="L147" s="3">
        <f>Table2[[#This Row],[Revenue]]-Table2[[#This Row],[Outside cost]]-Table2[[#This Row],[Trans.cost]]</f>
        <v>21012.039999999954</v>
      </c>
      <c r="M147" s="3">
        <f>Table2[[#This Row],[Exp.date]]-Table2[[#This Row],[Imp.date ]]</f>
        <v>21</v>
      </c>
    </row>
    <row r="148" spans="1:13" x14ac:dyDescent="0.25">
      <c r="A148" s="1">
        <v>147</v>
      </c>
      <c r="B148" s="1" t="s">
        <v>12</v>
      </c>
      <c r="C148" s="1">
        <v>226</v>
      </c>
      <c r="D148" s="1">
        <v>187</v>
      </c>
      <c r="E148" s="1" t="s">
        <v>9</v>
      </c>
      <c r="F148" s="1">
        <v>40148.9</v>
      </c>
      <c r="G148" s="2">
        <v>43221</v>
      </c>
      <c r="H148" s="2">
        <v>43247</v>
      </c>
      <c r="I148" s="1" t="s">
        <v>23</v>
      </c>
      <c r="J148" s="1">
        <v>633.92999999999995</v>
      </c>
      <c r="K148" s="1">
        <f>Table2[[#This Row],[Qnt]]*Table2[[#This Row],[Unit price ]]</f>
        <v>42262</v>
      </c>
      <c r="L148" s="1">
        <f>Table2[[#This Row],[Revenue]]-Table2[[#This Row],[Outside cost]]-Table2[[#This Row],[Trans.cost]]</f>
        <v>1479.1699999999987</v>
      </c>
      <c r="M148" s="1">
        <f>Table2[[#This Row],[Exp.date]]-Table2[[#This Row],[Imp.date ]]</f>
        <v>26</v>
      </c>
    </row>
    <row r="149" spans="1:13" x14ac:dyDescent="0.25">
      <c r="A149" s="3">
        <v>148</v>
      </c>
      <c r="B149" s="3" t="s">
        <v>12</v>
      </c>
      <c r="C149" s="3">
        <v>991</v>
      </c>
      <c r="D149" s="3">
        <v>192</v>
      </c>
      <c r="E149" s="3" t="s">
        <v>9</v>
      </c>
      <c r="F149" s="3">
        <v>180758.39999999999</v>
      </c>
      <c r="G149" s="4">
        <v>42863</v>
      </c>
      <c r="H149" s="4">
        <v>42880</v>
      </c>
      <c r="I149" s="3" t="s">
        <v>17</v>
      </c>
      <c r="J149" s="3">
        <v>2854.08</v>
      </c>
      <c r="K149" s="3">
        <f>Table2[[#This Row],[Qnt]]*Table2[[#This Row],[Unit price ]]</f>
        <v>190272</v>
      </c>
      <c r="L149" s="3">
        <f>Table2[[#This Row],[Revenue]]-Table2[[#This Row],[Outside cost]]-Table2[[#This Row],[Trans.cost]]</f>
        <v>6659.5200000000059</v>
      </c>
      <c r="M149" s="3">
        <f>Table2[[#This Row],[Exp.date]]-Table2[[#This Row],[Imp.date ]]</f>
        <v>17</v>
      </c>
    </row>
    <row r="150" spans="1:13" x14ac:dyDescent="0.25">
      <c r="A150" s="1">
        <v>149</v>
      </c>
      <c r="B150" s="1" t="s">
        <v>15</v>
      </c>
      <c r="C150" s="1">
        <v>126</v>
      </c>
      <c r="D150" s="1">
        <v>58</v>
      </c>
      <c r="E150" s="1" t="s">
        <v>24</v>
      </c>
      <c r="F150" s="1">
        <v>6942.6</v>
      </c>
      <c r="G150" s="2">
        <v>42809</v>
      </c>
      <c r="H150" s="2">
        <v>42831</v>
      </c>
      <c r="I150" s="1" t="s">
        <v>18</v>
      </c>
      <c r="J150" s="1">
        <v>109.61999999999999</v>
      </c>
      <c r="K150" s="1">
        <f>Table2[[#This Row],[Qnt]]*Table2[[#This Row],[Unit price ]]</f>
        <v>7308</v>
      </c>
      <c r="L150" s="1">
        <f>Table2[[#This Row],[Revenue]]-Table2[[#This Row],[Outside cost]]-Table2[[#This Row],[Trans.cost]]</f>
        <v>255.77999999999963</v>
      </c>
      <c r="M150" s="1">
        <f>Table2[[#This Row],[Exp.date]]-Table2[[#This Row],[Imp.date ]]</f>
        <v>22</v>
      </c>
    </row>
    <row r="151" spans="1:13" x14ac:dyDescent="0.25">
      <c r="A151" s="3">
        <v>150</v>
      </c>
      <c r="B151" s="3" t="s">
        <v>10</v>
      </c>
      <c r="C151" s="3">
        <v>522</v>
      </c>
      <c r="D151" s="3">
        <v>955</v>
      </c>
      <c r="E151" s="3" t="s">
        <v>9</v>
      </c>
      <c r="F151" s="3">
        <v>473584.5</v>
      </c>
      <c r="G151" s="4">
        <v>43040</v>
      </c>
      <c r="H151" s="4">
        <v>43057</v>
      </c>
      <c r="I151" s="3" t="s">
        <v>25</v>
      </c>
      <c r="J151" s="3">
        <v>7477.65</v>
      </c>
      <c r="K151" s="3">
        <f>Table2[[#This Row],[Qnt]]*Table2[[#This Row],[Unit price ]]</f>
        <v>498510</v>
      </c>
      <c r="L151" s="3">
        <f>Table2[[#This Row],[Revenue]]-Table2[[#This Row],[Outside cost]]-Table2[[#This Row],[Trans.cost]]</f>
        <v>17447.849999999999</v>
      </c>
      <c r="M151" s="3">
        <f>Table2[[#This Row],[Exp.date]]-Table2[[#This Row],[Imp.date ]]</f>
        <v>17</v>
      </c>
    </row>
    <row r="152" spans="1:13" x14ac:dyDescent="0.25">
      <c r="A152" s="1">
        <v>151</v>
      </c>
      <c r="B152" s="1" t="s">
        <v>12</v>
      </c>
      <c r="C152" s="1">
        <v>344</v>
      </c>
      <c r="D152" s="1">
        <v>122</v>
      </c>
      <c r="E152" s="1" t="s">
        <v>9</v>
      </c>
      <c r="F152" s="1">
        <v>39869.599999999999</v>
      </c>
      <c r="G152" s="2">
        <v>42616</v>
      </c>
      <c r="H152" s="2">
        <v>42636</v>
      </c>
      <c r="I152" s="1" t="s">
        <v>28</v>
      </c>
      <c r="J152" s="1">
        <v>629.52</v>
      </c>
      <c r="K152" s="1">
        <f>Table2[[#This Row],[Qnt]]*Table2[[#This Row],[Unit price ]]</f>
        <v>41968</v>
      </c>
      <c r="L152" s="1">
        <f>Table2[[#This Row],[Revenue]]-Table2[[#This Row],[Outside cost]]-Table2[[#This Row],[Trans.cost]]</f>
        <v>1468.8800000000015</v>
      </c>
      <c r="M152" s="1">
        <f>Table2[[#This Row],[Exp.date]]-Table2[[#This Row],[Imp.date ]]</f>
        <v>20</v>
      </c>
    </row>
    <row r="153" spans="1:13" x14ac:dyDescent="0.25">
      <c r="A153" s="3">
        <v>152</v>
      </c>
      <c r="B153" s="3" t="s">
        <v>10</v>
      </c>
      <c r="C153" s="3">
        <v>282</v>
      </c>
      <c r="D153" s="3">
        <v>263</v>
      </c>
      <c r="E153" s="3" t="s">
        <v>16</v>
      </c>
      <c r="F153" s="3">
        <v>70457.7</v>
      </c>
      <c r="G153" s="4">
        <v>42939</v>
      </c>
      <c r="H153" s="4">
        <v>42971</v>
      </c>
      <c r="I153" s="3" t="s">
        <v>17</v>
      </c>
      <c r="J153" s="3">
        <v>1112.49</v>
      </c>
      <c r="K153" s="3">
        <f>Table2[[#This Row],[Qnt]]*Table2[[#This Row],[Unit price ]]</f>
        <v>74166</v>
      </c>
      <c r="L153" s="3">
        <f>Table2[[#This Row],[Revenue]]-Table2[[#This Row],[Outside cost]]-Table2[[#This Row],[Trans.cost]]</f>
        <v>2595.8100000000031</v>
      </c>
      <c r="M153" s="3">
        <f>Table2[[#This Row],[Exp.date]]-Table2[[#This Row],[Imp.date ]]</f>
        <v>32</v>
      </c>
    </row>
    <row r="154" spans="1:13" x14ac:dyDescent="0.25">
      <c r="A154" s="1">
        <v>153</v>
      </c>
      <c r="B154" s="1" t="s">
        <v>12</v>
      </c>
      <c r="C154" s="1">
        <v>693</v>
      </c>
      <c r="D154" s="1">
        <v>726</v>
      </c>
      <c r="E154" s="1" t="s">
        <v>13</v>
      </c>
      <c r="F154" s="1">
        <v>477962.1</v>
      </c>
      <c r="G154" s="2">
        <v>42787</v>
      </c>
      <c r="H154" s="2">
        <v>42815</v>
      </c>
      <c r="I154" s="1" t="s">
        <v>11</v>
      </c>
      <c r="J154" s="1">
        <v>7546.7699999999995</v>
      </c>
      <c r="K154" s="1">
        <f>Table2[[#This Row],[Qnt]]*Table2[[#This Row],[Unit price ]]</f>
        <v>503118</v>
      </c>
      <c r="L154" s="1">
        <f>Table2[[#This Row],[Revenue]]-Table2[[#This Row],[Outside cost]]-Table2[[#This Row],[Trans.cost]]</f>
        <v>17609.130000000023</v>
      </c>
      <c r="M154" s="1">
        <f>Table2[[#This Row],[Exp.date]]-Table2[[#This Row],[Imp.date ]]</f>
        <v>28</v>
      </c>
    </row>
    <row r="155" spans="1:13" x14ac:dyDescent="0.25">
      <c r="A155" s="3">
        <v>154</v>
      </c>
      <c r="B155" s="3" t="s">
        <v>12</v>
      </c>
      <c r="C155" s="3">
        <v>726</v>
      </c>
      <c r="D155" s="3">
        <v>177</v>
      </c>
      <c r="E155" s="3" t="s">
        <v>9</v>
      </c>
      <c r="F155" s="3">
        <v>122076.9</v>
      </c>
      <c r="G155" s="4">
        <v>42539</v>
      </c>
      <c r="H155" s="4">
        <v>42565</v>
      </c>
      <c r="I155" s="3" t="s">
        <v>11</v>
      </c>
      <c r="J155" s="3">
        <v>1927.53</v>
      </c>
      <c r="K155" s="3">
        <f>Table2[[#This Row],[Qnt]]*Table2[[#This Row],[Unit price ]]</f>
        <v>128502</v>
      </c>
      <c r="L155" s="3">
        <f>Table2[[#This Row],[Revenue]]-Table2[[#This Row],[Outside cost]]-Table2[[#This Row],[Trans.cost]]</f>
        <v>4497.5700000000061</v>
      </c>
      <c r="M155" s="3">
        <f>Table2[[#This Row],[Exp.date]]-Table2[[#This Row],[Imp.date ]]</f>
        <v>26</v>
      </c>
    </row>
    <row r="156" spans="1:13" x14ac:dyDescent="0.25">
      <c r="A156" s="1">
        <v>155</v>
      </c>
      <c r="B156" s="1" t="s">
        <v>10</v>
      </c>
      <c r="C156" s="1">
        <v>784</v>
      </c>
      <c r="D156" s="1">
        <v>219</v>
      </c>
      <c r="E156" s="1" t="s">
        <v>16</v>
      </c>
      <c r="F156" s="1">
        <v>163111.20000000001</v>
      </c>
      <c r="G156" s="2">
        <v>42601</v>
      </c>
      <c r="H156" s="2">
        <v>42612</v>
      </c>
      <c r="I156" s="1" t="s">
        <v>11</v>
      </c>
      <c r="J156" s="1">
        <v>2575.44</v>
      </c>
      <c r="K156" s="1">
        <f>Table2[[#This Row],[Qnt]]*Table2[[#This Row],[Unit price ]]</f>
        <v>171696</v>
      </c>
      <c r="L156" s="1">
        <f>Table2[[#This Row],[Revenue]]-Table2[[#This Row],[Outside cost]]-Table2[[#This Row],[Trans.cost]]</f>
        <v>6009.3599999999878</v>
      </c>
      <c r="M156" s="1">
        <f>Table2[[#This Row],[Exp.date]]-Table2[[#This Row],[Imp.date ]]</f>
        <v>11</v>
      </c>
    </row>
    <row r="157" spans="1:13" x14ac:dyDescent="0.25">
      <c r="A157" s="3">
        <v>156</v>
      </c>
      <c r="B157" s="3" t="s">
        <v>10</v>
      </c>
      <c r="C157" s="3">
        <v>592</v>
      </c>
      <c r="D157" s="3">
        <v>25</v>
      </c>
      <c r="E157" s="3" t="s">
        <v>26</v>
      </c>
      <c r="F157" s="3">
        <v>14060</v>
      </c>
      <c r="G157" s="4">
        <v>43221</v>
      </c>
      <c r="H157" s="4">
        <v>43245</v>
      </c>
      <c r="I157" s="3" t="s">
        <v>25</v>
      </c>
      <c r="J157" s="3">
        <v>222</v>
      </c>
      <c r="K157" s="3">
        <f>Table2[[#This Row],[Qnt]]*Table2[[#This Row],[Unit price ]]</f>
        <v>14800</v>
      </c>
      <c r="L157" s="3">
        <f>Table2[[#This Row],[Revenue]]-Table2[[#This Row],[Outside cost]]-Table2[[#This Row],[Trans.cost]]</f>
        <v>518</v>
      </c>
      <c r="M157" s="3">
        <f>Table2[[#This Row],[Exp.date]]-Table2[[#This Row],[Imp.date ]]</f>
        <v>24</v>
      </c>
    </row>
    <row r="158" spans="1:13" x14ac:dyDescent="0.25">
      <c r="A158" s="1">
        <v>157</v>
      </c>
      <c r="B158" s="1" t="s">
        <v>12</v>
      </c>
      <c r="C158" s="1">
        <v>103</v>
      </c>
      <c r="D158" s="1">
        <v>71</v>
      </c>
      <c r="E158" s="1" t="s">
        <v>31</v>
      </c>
      <c r="F158" s="1">
        <v>6947.35</v>
      </c>
      <c r="G158" s="2">
        <v>42770</v>
      </c>
      <c r="H158" s="2">
        <v>42788</v>
      </c>
      <c r="I158" s="1" t="s">
        <v>18</v>
      </c>
      <c r="J158" s="1">
        <v>109.69499999999999</v>
      </c>
      <c r="K158" s="1">
        <f>Table2[[#This Row],[Qnt]]*Table2[[#This Row],[Unit price ]]</f>
        <v>7313</v>
      </c>
      <c r="L158" s="1">
        <f>Table2[[#This Row],[Revenue]]-Table2[[#This Row],[Outside cost]]-Table2[[#This Row],[Trans.cost]]</f>
        <v>255.95499999999964</v>
      </c>
      <c r="M158" s="1">
        <f>Table2[[#This Row],[Exp.date]]-Table2[[#This Row],[Imp.date ]]</f>
        <v>18</v>
      </c>
    </row>
    <row r="159" spans="1:13" x14ac:dyDescent="0.25">
      <c r="A159" s="3">
        <v>158</v>
      </c>
      <c r="B159" s="3" t="s">
        <v>12</v>
      </c>
      <c r="C159" s="3">
        <v>791</v>
      </c>
      <c r="D159" s="3">
        <v>190</v>
      </c>
      <c r="E159" s="3" t="s">
        <v>9</v>
      </c>
      <c r="F159" s="3">
        <v>142775.5</v>
      </c>
      <c r="G159" s="4">
        <v>42714</v>
      </c>
      <c r="H159" s="4">
        <v>42724</v>
      </c>
      <c r="I159" s="3" t="s">
        <v>11</v>
      </c>
      <c r="J159" s="3">
        <v>2254.35</v>
      </c>
      <c r="K159" s="3">
        <f>Table2[[#This Row],[Qnt]]*Table2[[#This Row],[Unit price ]]</f>
        <v>150290</v>
      </c>
      <c r="L159" s="3">
        <f>Table2[[#This Row],[Revenue]]-Table2[[#This Row],[Outside cost]]-Table2[[#This Row],[Trans.cost]]</f>
        <v>5260.15</v>
      </c>
      <c r="M159" s="3">
        <f>Table2[[#This Row],[Exp.date]]-Table2[[#This Row],[Imp.date ]]</f>
        <v>10</v>
      </c>
    </row>
    <row r="160" spans="1:13" x14ac:dyDescent="0.25">
      <c r="A160" s="1">
        <v>159</v>
      </c>
      <c r="B160" s="1" t="s">
        <v>12</v>
      </c>
      <c r="C160" s="1">
        <v>187</v>
      </c>
      <c r="D160" s="1">
        <v>994</v>
      </c>
      <c r="E160" s="1" t="s">
        <v>22</v>
      </c>
      <c r="F160" s="1">
        <v>176584.1</v>
      </c>
      <c r="G160" s="2">
        <v>42570</v>
      </c>
      <c r="H160" s="2">
        <v>42592</v>
      </c>
      <c r="I160" s="1" t="s">
        <v>11</v>
      </c>
      <c r="J160" s="1">
        <v>2788.17</v>
      </c>
      <c r="K160" s="1">
        <f>Table2[[#This Row],[Qnt]]*Table2[[#This Row],[Unit price ]]</f>
        <v>185878</v>
      </c>
      <c r="L160" s="1">
        <f>Table2[[#This Row],[Revenue]]-Table2[[#This Row],[Outside cost]]-Table2[[#This Row],[Trans.cost]]</f>
        <v>6505.7299999999941</v>
      </c>
      <c r="M160" s="1">
        <f>Table2[[#This Row],[Exp.date]]-Table2[[#This Row],[Imp.date ]]</f>
        <v>22</v>
      </c>
    </row>
    <row r="161" spans="1:13" x14ac:dyDescent="0.25">
      <c r="A161" s="3">
        <v>160</v>
      </c>
      <c r="B161" s="3" t="s">
        <v>12</v>
      </c>
      <c r="C161" s="3">
        <v>895</v>
      </c>
      <c r="D161" s="3">
        <v>218</v>
      </c>
      <c r="E161" s="3" t="s">
        <v>21</v>
      </c>
      <c r="F161" s="3">
        <v>185354.5</v>
      </c>
      <c r="G161" s="4">
        <v>43019</v>
      </c>
      <c r="H161" s="4">
        <v>43050</v>
      </c>
      <c r="I161" s="3" t="s">
        <v>20</v>
      </c>
      <c r="J161" s="3">
        <v>2926.65</v>
      </c>
      <c r="K161" s="3">
        <f>Table2[[#This Row],[Qnt]]*Table2[[#This Row],[Unit price ]]</f>
        <v>195110</v>
      </c>
      <c r="L161" s="3">
        <f>Table2[[#This Row],[Revenue]]-Table2[[#This Row],[Outside cost]]-Table2[[#This Row],[Trans.cost]]</f>
        <v>6828.85</v>
      </c>
      <c r="M161" s="3">
        <f>Table2[[#This Row],[Exp.date]]-Table2[[#This Row],[Imp.date ]]</f>
        <v>31</v>
      </c>
    </row>
    <row r="162" spans="1:13" x14ac:dyDescent="0.25">
      <c r="A162" s="1">
        <v>161</v>
      </c>
      <c r="B162" s="1" t="s">
        <v>12</v>
      </c>
      <c r="C162" s="1">
        <v>770</v>
      </c>
      <c r="D162" s="1">
        <v>953</v>
      </c>
      <c r="E162" s="1" t="s">
        <v>30</v>
      </c>
      <c r="F162" s="1">
        <v>697119.5</v>
      </c>
      <c r="G162" s="2">
        <v>42588</v>
      </c>
      <c r="H162" s="2">
        <v>42611</v>
      </c>
      <c r="I162" s="1" t="s">
        <v>20</v>
      </c>
      <c r="J162" s="1">
        <v>11007.15</v>
      </c>
      <c r="K162" s="1">
        <f>Table2[[#This Row],[Qnt]]*Table2[[#This Row],[Unit price ]]</f>
        <v>733810</v>
      </c>
      <c r="L162" s="1">
        <f>Table2[[#This Row],[Revenue]]-Table2[[#This Row],[Outside cost]]-Table2[[#This Row],[Trans.cost]]</f>
        <v>25683.35</v>
      </c>
      <c r="M162" s="1">
        <f>Table2[[#This Row],[Exp.date]]-Table2[[#This Row],[Imp.date ]]</f>
        <v>23</v>
      </c>
    </row>
    <row r="163" spans="1:13" x14ac:dyDescent="0.25">
      <c r="A163" s="3">
        <v>162</v>
      </c>
      <c r="B163" s="3" t="s">
        <v>12</v>
      </c>
      <c r="C163" s="3">
        <v>481</v>
      </c>
      <c r="D163" s="3">
        <v>208</v>
      </c>
      <c r="E163" s="3" t="s">
        <v>21</v>
      </c>
      <c r="F163" s="3">
        <v>95045.6</v>
      </c>
      <c r="G163" s="4">
        <v>42440</v>
      </c>
      <c r="H163" s="4">
        <v>42461</v>
      </c>
      <c r="I163" s="3" t="s">
        <v>25</v>
      </c>
      <c r="J163" s="3">
        <v>1500.72</v>
      </c>
      <c r="K163" s="3">
        <f>Table2[[#This Row],[Qnt]]*Table2[[#This Row],[Unit price ]]</f>
        <v>100048</v>
      </c>
      <c r="L163" s="3">
        <f>Table2[[#This Row],[Revenue]]-Table2[[#This Row],[Outside cost]]-Table2[[#This Row],[Trans.cost]]</f>
        <v>3501.6799999999939</v>
      </c>
      <c r="M163" s="3">
        <f>Table2[[#This Row],[Exp.date]]-Table2[[#This Row],[Imp.date ]]</f>
        <v>21</v>
      </c>
    </row>
    <row r="164" spans="1:13" x14ac:dyDescent="0.25">
      <c r="A164" s="1">
        <v>163</v>
      </c>
      <c r="B164" s="1" t="s">
        <v>12</v>
      </c>
      <c r="C164" s="1">
        <v>799</v>
      </c>
      <c r="D164" s="1">
        <v>50</v>
      </c>
      <c r="E164" s="1" t="s">
        <v>9</v>
      </c>
      <c r="F164" s="1">
        <v>37952.5</v>
      </c>
      <c r="G164" s="2">
        <v>42994</v>
      </c>
      <c r="H164" s="2">
        <v>43007</v>
      </c>
      <c r="I164" s="1" t="s">
        <v>17</v>
      </c>
      <c r="J164" s="1">
        <v>599.25</v>
      </c>
      <c r="K164" s="1">
        <f>Table2[[#This Row],[Qnt]]*Table2[[#This Row],[Unit price ]]</f>
        <v>39950</v>
      </c>
      <c r="L164" s="1">
        <f>Table2[[#This Row],[Revenue]]-Table2[[#This Row],[Outside cost]]-Table2[[#This Row],[Trans.cost]]</f>
        <v>1398.25</v>
      </c>
      <c r="M164" s="1">
        <f>Table2[[#This Row],[Exp.date]]-Table2[[#This Row],[Imp.date ]]</f>
        <v>13</v>
      </c>
    </row>
    <row r="165" spans="1:13" x14ac:dyDescent="0.25">
      <c r="A165" s="3">
        <v>164</v>
      </c>
      <c r="B165" s="3" t="s">
        <v>12</v>
      </c>
      <c r="C165" s="3">
        <v>879</v>
      </c>
      <c r="D165" s="3">
        <v>224</v>
      </c>
      <c r="E165" s="3" t="s">
        <v>21</v>
      </c>
      <c r="F165" s="3">
        <v>187051.2</v>
      </c>
      <c r="G165" s="4">
        <v>42685</v>
      </c>
      <c r="H165" s="4">
        <v>42713</v>
      </c>
      <c r="I165" s="3" t="s">
        <v>25</v>
      </c>
      <c r="J165" s="3">
        <v>2953.44</v>
      </c>
      <c r="K165" s="3">
        <f>Table2[[#This Row],[Qnt]]*Table2[[#This Row],[Unit price ]]</f>
        <v>196896</v>
      </c>
      <c r="L165" s="3">
        <f>Table2[[#This Row],[Revenue]]-Table2[[#This Row],[Outside cost]]-Table2[[#This Row],[Trans.cost]]</f>
        <v>6891.3599999999878</v>
      </c>
      <c r="M165" s="3">
        <f>Table2[[#This Row],[Exp.date]]-Table2[[#This Row],[Imp.date ]]</f>
        <v>28</v>
      </c>
    </row>
    <row r="166" spans="1:13" x14ac:dyDescent="0.25">
      <c r="A166" s="1">
        <v>165</v>
      </c>
      <c r="B166" s="1" t="s">
        <v>12</v>
      </c>
      <c r="C166" s="1">
        <v>726</v>
      </c>
      <c r="D166" s="1">
        <v>990</v>
      </c>
      <c r="E166" s="1" t="s">
        <v>22</v>
      </c>
      <c r="F166" s="1">
        <v>682803</v>
      </c>
      <c r="G166" s="2">
        <v>42921</v>
      </c>
      <c r="H166" s="2">
        <v>42931</v>
      </c>
      <c r="I166" s="1" t="s">
        <v>11</v>
      </c>
      <c r="J166" s="1">
        <v>10781.1</v>
      </c>
      <c r="K166" s="1">
        <f>Table2[[#This Row],[Qnt]]*Table2[[#This Row],[Unit price ]]</f>
        <v>718740</v>
      </c>
      <c r="L166" s="1">
        <f>Table2[[#This Row],[Revenue]]-Table2[[#This Row],[Outside cost]]-Table2[[#This Row],[Trans.cost]]</f>
        <v>25155.9</v>
      </c>
      <c r="M166" s="1">
        <f>Table2[[#This Row],[Exp.date]]-Table2[[#This Row],[Imp.date ]]</f>
        <v>10</v>
      </c>
    </row>
    <row r="167" spans="1:13" x14ac:dyDescent="0.25">
      <c r="A167" s="3">
        <v>166</v>
      </c>
      <c r="B167" s="3" t="s">
        <v>10</v>
      </c>
      <c r="C167" s="3">
        <v>538</v>
      </c>
      <c r="D167" s="3">
        <v>23</v>
      </c>
      <c r="E167" s="3" t="s">
        <v>26</v>
      </c>
      <c r="F167" s="3">
        <v>11755.3</v>
      </c>
      <c r="G167" s="4">
        <v>43173</v>
      </c>
      <c r="H167" s="4">
        <v>43186</v>
      </c>
      <c r="I167" s="3" t="s">
        <v>17</v>
      </c>
      <c r="J167" s="3">
        <v>185.60999999999999</v>
      </c>
      <c r="K167" s="3">
        <f>Table2[[#This Row],[Qnt]]*Table2[[#This Row],[Unit price ]]</f>
        <v>12374</v>
      </c>
      <c r="L167" s="3">
        <f>Table2[[#This Row],[Revenue]]-Table2[[#This Row],[Outside cost]]-Table2[[#This Row],[Trans.cost]]</f>
        <v>433.09000000000071</v>
      </c>
      <c r="M167" s="3">
        <f>Table2[[#This Row],[Exp.date]]-Table2[[#This Row],[Imp.date ]]</f>
        <v>13</v>
      </c>
    </row>
    <row r="168" spans="1:13" x14ac:dyDescent="0.25">
      <c r="A168" s="1">
        <v>167</v>
      </c>
      <c r="B168" s="1" t="s">
        <v>12</v>
      </c>
      <c r="C168" s="1">
        <v>768</v>
      </c>
      <c r="D168" s="1">
        <v>980</v>
      </c>
      <c r="E168" s="1" t="s">
        <v>30</v>
      </c>
      <c r="F168" s="1">
        <v>715008</v>
      </c>
      <c r="G168" s="2">
        <v>42552</v>
      </c>
      <c r="H168" s="2">
        <v>42574</v>
      </c>
      <c r="I168" s="1" t="s">
        <v>17</v>
      </c>
      <c r="J168" s="1">
        <v>11289.6</v>
      </c>
      <c r="K168" s="1">
        <f>Table2[[#This Row],[Qnt]]*Table2[[#This Row],[Unit price ]]</f>
        <v>752640</v>
      </c>
      <c r="L168" s="1">
        <f>Table2[[#This Row],[Revenue]]-Table2[[#This Row],[Outside cost]]-Table2[[#This Row],[Trans.cost]]</f>
        <v>26342.400000000001</v>
      </c>
      <c r="M168" s="1">
        <f>Table2[[#This Row],[Exp.date]]-Table2[[#This Row],[Imp.date ]]</f>
        <v>22</v>
      </c>
    </row>
    <row r="169" spans="1:13" x14ac:dyDescent="0.25">
      <c r="A169" s="3">
        <v>168</v>
      </c>
      <c r="B169" s="3" t="s">
        <v>10</v>
      </c>
      <c r="C169" s="3">
        <v>710</v>
      </c>
      <c r="D169" s="3">
        <v>53</v>
      </c>
      <c r="E169" s="3" t="s">
        <v>21</v>
      </c>
      <c r="F169" s="3">
        <v>35748.5</v>
      </c>
      <c r="G169" s="4">
        <v>43237</v>
      </c>
      <c r="H169" s="4">
        <v>43269</v>
      </c>
      <c r="I169" s="3" t="s">
        <v>14</v>
      </c>
      <c r="J169" s="3">
        <v>564.44999999999993</v>
      </c>
      <c r="K169" s="3">
        <f>Table2[[#This Row],[Qnt]]*Table2[[#This Row],[Unit price ]]</f>
        <v>37630</v>
      </c>
      <c r="L169" s="3">
        <f>Table2[[#This Row],[Revenue]]-Table2[[#This Row],[Outside cost]]-Table2[[#This Row],[Trans.cost]]</f>
        <v>1317.0500000000002</v>
      </c>
      <c r="M169" s="3">
        <f>Table2[[#This Row],[Exp.date]]-Table2[[#This Row],[Imp.date ]]</f>
        <v>32</v>
      </c>
    </row>
    <row r="170" spans="1:13" x14ac:dyDescent="0.25">
      <c r="A170" s="1">
        <v>169</v>
      </c>
      <c r="B170" s="1" t="s">
        <v>10</v>
      </c>
      <c r="C170" s="1">
        <v>766</v>
      </c>
      <c r="D170" s="1">
        <v>45</v>
      </c>
      <c r="E170" s="1" t="s">
        <v>21</v>
      </c>
      <c r="F170" s="1">
        <v>32746.5</v>
      </c>
      <c r="G170" s="2">
        <v>43108</v>
      </c>
      <c r="H170" s="2">
        <v>43122</v>
      </c>
      <c r="I170" s="1" t="s">
        <v>32</v>
      </c>
      <c r="J170" s="1">
        <v>517.04999999999995</v>
      </c>
      <c r="K170" s="1">
        <f>Table2[[#This Row],[Qnt]]*Table2[[#This Row],[Unit price ]]</f>
        <v>34470</v>
      </c>
      <c r="L170" s="1">
        <f>Table2[[#This Row],[Revenue]]-Table2[[#This Row],[Outside cost]]-Table2[[#This Row],[Trans.cost]]</f>
        <v>1206.45</v>
      </c>
      <c r="M170" s="1">
        <f>Table2[[#This Row],[Exp.date]]-Table2[[#This Row],[Imp.date ]]</f>
        <v>14</v>
      </c>
    </row>
    <row r="171" spans="1:13" x14ac:dyDescent="0.25">
      <c r="A171" s="3">
        <v>170</v>
      </c>
      <c r="B171" s="3" t="s">
        <v>10</v>
      </c>
      <c r="C171" s="3">
        <v>557</v>
      </c>
      <c r="D171" s="3">
        <v>313</v>
      </c>
      <c r="E171" s="3" t="s">
        <v>29</v>
      </c>
      <c r="F171" s="3">
        <v>165623.95000000001</v>
      </c>
      <c r="G171" s="4">
        <v>42410</v>
      </c>
      <c r="H171" s="4">
        <v>42420</v>
      </c>
      <c r="I171" s="3" t="s">
        <v>11</v>
      </c>
      <c r="J171" s="3">
        <v>2615.1149999999998</v>
      </c>
      <c r="K171" s="3">
        <f>Table2[[#This Row],[Qnt]]*Table2[[#This Row],[Unit price ]]</f>
        <v>174341</v>
      </c>
      <c r="L171" s="3">
        <f>Table2[[#This Row],[Revenue]]-Table2[[#This Row],[Outside cost]]-Table2[[#This Row],[Trans.cost]]</f>
        <v>6101.9349999999886</v>
      </c>
      <c r="M171" s="3">
        <f>Table2[[#This Row],[Exp.date]]-Table2[[#This Row],[Imp.date ]]</f>
        <v>10</v>
      </c>
    </row>
    <row r="172" spans="1:13" x14ac:dyDescent="0.25">
      <c r="A172" s="1">
        <v>171</v>
      </c>
      <c r="B172" s="1" t="s">
        <v>15</v>
      </c>
      <c r="C172" s="1">
        <v>521</v>
      </c>
      <c r="D172" s="1">
        <v>54</v>
      </c>
      <c r="E172" s="1" t="s">
        <v>24</v>
      </c>
      <c r="F172" s="1">
        <v>26727.3</v>
      </c>
      <c r="G172" s="2">
        <v>43015</v>
      </c>
      <c r="H172" s="2">
        <v>43046</v>
      </c>
      <c r="I172" s="1" t="s">
        <v>17</v>
      </c>
      <c r="J172" s="1">
        <v>422.01</v>
      </c>
      <c r="K172" s="1">
        <f>Table2[[#This Row],[Qnt]]*Table2[[#This Row],[Unit price ]]</f>
        <v>28134</v>
      </c>
      <c r="L172" s="1">
        <f>Table2[[#This Row],[Revenue]]-Table2[[#This Row],[Outside cost]]-Table2[[#This Row],[Trans.cost]]</f>
        <v>984.69000000000074</v>
      </c>
      <c r="M172" s="1">
        <f>Table2[[#This Row],[Exp.date]]-Table2[[#This Row],[Imp.date ]]</f>
        <v>31</v>
      </c>
    </row>
    <row r="173" spans="1:13" x14ac:dyDescent="0.25">
      <c r="A173" s="3">
        <v>172</v>
      </c>
      <c r="B173" s="3" t="s">
        <v>12</v>
      </c>
      <c r="C173" s="3">
        <v>564</v>
      </c>
      <c r="D173" s="3">
        <v>186</v>
      </c>
      <c r="E173" s="3" t="s">
        <v>21</v>
      </c>
      <c r="F173" s="3">
        <v>99658.8</v>
      </c>
      <c r="G173" s="4">
        <v>42827</v>
      </c>
      <c r="H173" s="4">
        <v>42847</v>
      </c>
      <c r="I173" s="3" t="s">
        <v>14</v>
      </c>
      <c r="J173" s="3">
        <v>1573.56</v>
      </c>
      <c r="K173" s="3">
        <f>Table2[[#This Row],[Qnt]]*Table2[[#This Row],[Unit price ]]</f>
        <v>104904</v>
      </c>
      <c r="L173" s="3">
        <f>Table2[[#This Row],[Revenue]]-Table2[[#This Row],[Outside cost]]-Table2[[#This Row],[Trans.cost]]</f>
        <v>3671.6399999999971</v>
      </c>
      <c r="M173" s="3">
        <f>Table2[[#This Row],[Exp.date]]-Table2[[#This Row],[Imp.date ]]</f>
        <v>20</v>
      </c>
    </row>
    <row r="174" spans="1:13" x14ac:dyDescent="0.25">
      <c r="A174" s="1">
        <v>173</v>
      </c>
      <c r="B174" s="1" t="s">
        <v>12</v>
      </c>
      <c r="C174" s="1">
        <v>388</v>
      </c>
      <c r="D174" s="1">
        <v>850</v>
      </c>
      <c r="E174" s="1" t="s">
        <v>22</v>
      </c>
      <c r="F174" s="1">
        <v>313310</v>
      </c>
      <c r="G174" s="2">
        <v>43051</v>
      </c>
      <c r="H174" s="2">
        <v>43082</v>
      </c>
      <c r="I174" s="1" t="s">
        <v>18</v>
      </c>
      <c r="J174" s="1">
        <v>4947</v>
      </c>
      <c r="K174" s="1">
        <f>Table2[[#This Row],[Qnt]]*Table2[[#This Row],[Unit price ]]</f>
        <v>329800</v>
      </c>
      <c r="L174" s="1">
        <f>Table2[[#This Row],[Revenue]]-Table2[[#This Row],[Outside cost]]-Table2[[#This Row],[Trans.cost]]</f>
        <v>11543</v>
      </c>
      <c r="M174" s="1">
        <f>Table2[[#This Row],[Exp.date]]-Table2[[#This Row],[Imp.date ]]</f>
        <v>31</v>
      </c>
    </row>
    <row r="175" spans="1:13" x14ac:dyDescent="0.25">
      <c r="A175" s="3">
        <v>174</v>
      </c>
      <c r="B175" s="3" t="s">
        <v>10</v>
      </c>
      <c r="C175" s="3">
        <v>911</v>
      </c>
      <c r="D175" s="3">
        <v>149</v>
      </c>
      <c r="E175" s="3" t="s">
        <v>31</v>
      </c>
      <c r="F175" s="3">
        <v>128952.05</v>
      </c>
      <c r="G175" s="4">
        <v>43023</v>
      </c>
      <c r="H175" s="4">
        <v>43048</v>
      </c>
      <c r="I175" s="3" t="s">
        <v>32</v>
      </c>
      <c r="J175" s="3">
        <v>2036.085</v>
      </c>
      <c r="K175" s="3">
        <f>Table2[[#This Row],[Qnt]]*Table2[[#This Row],[Unit price ]]</f>
        <v>135739</v>
      </c>
      <c r="L175" s="3">
        <f>Table2[[#This Row],[Revenue]]-Table2[[#This Row],[Outside cost]]-Table2[[#This Row],[Trans.cost]]</f>
        <v>4750.8649999999971</v>
      </c>
      <c r="M175" s="3">
        <f>Table2[[#This Row],[Exp.date]]-Table2[[#This Row],[Imp.date ]]</f>
        <v>25</v>
      </c>
    </row>
    <row r="176" spans="1:13" x14ac:dyDescent="0.25">
      <c r="A176" s="1">
        <v>175</v>
      </c>
      <c r="B176" s="1" t="s">
        <v>12</v>
      </c>
      <c r="C176" s="1">
        <v>407</v>
      </c>
      <c r="D176" s="1">
        <v>1071</v>
      </c>
      <c r="E176" s="1" t="s">
        <v>30</v>
      </c>
      <c r="F176" s="1">
        <v>414102.15</v>
      </c>
      <c r="G176" s="2">
        <v>42683</v>
      </c>
      <c r="H176" s="2">
        <v>42716</v>
      </c>
      <c r="I176" s="1" t="s">
        <v>11</v>
      </c>
      <c r="J176" s="1">
        <v>6538.4549999999999</v>
      </c>
      <c r="K176" s="1">
        <f>Table2[[#This Row],[Qnt]]*Table2[[#This Row],[Unit price ]]</f>
        <v>435897</v>
      </c>
      <c r="L176" s="1">
        <f>Table2[[#This Row],[Revenue]]-Table2[[#This Row],[Outside cost]]-Table2[[#This Row],[Trans.cost]]</f>
        <v>15256.394999999977</v>
      </c>
      <c r="M176" s="1">
        <f>Table2[[#This Row],[Exp.date]]-Table2[[#This Row],[Imp.date ]]</f>
        <v>33</v>
      </c>
    </row>
    <row r="177" spans="1:13" x14ac:dyDescent="0.25">
      <c r="A177" s="3">
        <v>176</v>
      </c>
      <c r="B177" s="3" t="s">
        <v>12</v>
      </c>
      <c r="C177" s="3">
        <v>709</v>
      </c>
      <c r="D177" s="3">
        <v>65</v>
      </c>
      <c r="E177" s="3" t="s">
        <v>31</v>
      </c>
      <c r="F177" s="3">
        <v>43780.75</v>
      </c>
      <c r="G177" s="4">
        <v>42660</v>
      </c>
      <c r="H177" s="4">
        <v>42670</v>
      </c>
      <c r="I177" s="3" t="s">
        <v>28</v>
      </c>
      <c r="J177" s="3">
        <v>691.27499999999998</v>
      </c>
      <c r="K177" s="3">
        <f>Table2[[#This Row],[Qnt]]*Table2[[#This Row],[Unit price ]]</f>
        <v>46085</v>
      </c>
      <c r="L177" s="3">
        <f>Table2[[#This Row],[Revenue]]-Table2[[#This Row],[Outside cost]]-Table2[[#This Row],[Trans.cost]]</f>
        <v>1612.9749999999999</v>
      </c>
      <c r="M177" s="3">
        <f>Table2[[#This Row],[Exp.date]]-Table2[[#This Row],[Imp.date ]]</f>
        <v>10</v>
      </c>
    </row>
    <row r="178" spans="1:13" x14ac:dyDescent="0.25">
      <c r="A178" s="1">
        <v>177</v>
      </c>
      <c r="B178" s="1" t="s">
        <v>12</v>
      </c>
      <c r="C178" s="1">
        <v>197</v>
      </c>
      <c r="D178" s="1">
        <v>730</v>
      </c>
      <c r="E178" s="1" t="s">
        <v>13</v>
      </c>
      <c r="F178" s="1">
        <v>136619.5</v>
      </c>
      <c r="G178" s="2">
        <v>43136</v>
      </c>
      <c r="H178" s="2">
        <v>43171</v>
      </c>
      <c r="I178" s="1" t="s">
        <v>25</v>
      </c>
      <c r="J178" s="1">
        <v>2157.15</v>
      </c>
      <c r="K178" s="1">
        <f>Table2[[#This Row],[Qnt]]*Table2[[#This Row],[Unit price ]]</f>
        <v>143810</v>
      </c>
      <c r="L178" s="1">
        <f>Table2[[#This Row],[Revenue]]-Table2[[#This Row],[Outside cost]]-Table2[[#This Row],[Trans.cost]]</f>
        <v>5033.3500000000004</v>
      </c>
      <c r="M178" s="1">
        <f>Table2[[#This Row],[Exp.date]]-Table2[[#This Row],[Imp.date ]]</f>
        <v>35</v>
      </c>
    </row>
    <row r="179" spans="1:13" x14ac:dyDescent="0.25">
      <c r="A179" s="3">
        <v>178</v>
      </c>
      <c r="B179" s="3" t="s">
        <v>12</v>
      </c>
      <c r="C179" s="3">
        <v>329</v>
      </c>
      <c r="D179" s="3">
        <v>44</v>
      </c>
      <c r="E179" s="3" t="s">
        <v>9</v>
      </c>
      <c r="F179" s="3">
        <v>13752.2</v>
      </c>
      <c r="G179" s="4">
        <v>42801</v>
      </c>
      <c r="H179" s="4">
        <v>42813</v>
      </c>
      <c r="I179" s="3" t="s">
        <v>11</v>
      </c>
      <c r="J179" s="3">
        <v>217.14</v>
      </c>
      <c r="K179" s="3">
        <f>Table2[[#This Row],[Qnt]]*Table2[[#This Row],[Unit price ]]</f>
        <v>14476</v>
      </c>
      <c r="L179" s="3">
        <f>Table2[[#This Row],[Revenue]]-Table2[[#This Row],[Outside cost]]-Table2[[#This Row],[Trans.cost]]</f>
        <v>506.65999999999929</v>
      </c>
      <c r="M179" s="3">
        <f>Table2[[#This Row],[Exp.date]]-Table2[[#This Row],[Imp.date ]]</f>
        <v>12</v>
      </c>
    </row>
    <row r="180" spans="1:13" x14ac:dyDescent="0.25">
      <c r="A180" s="1">
        <v>179</v>
      </c>
      <c r="B180" s="1" t="s">
        <v>12</v>
      </c>
      <c r="C180" s="1">
        <v>318</v>
      </c>
      <c r="D180" s="1">
        <v>997</v>
      </c>
      <c r="E180" s="1" t="s">
        <v>22</v>
      </c>
      <c r="F180" s="1">
        <v>301193.7</v>
      </c>
      <c r="G180" s="2">
        <v>42767</v>
      </c>
      <c r="H180" s="2">
        <v>42790</v>
      </c>
      <c r="I180" s="1" t="s">
        <v>32</v>
      </c>
      <c r="J180" s="1">
        <v>4755.6899999999996</v>
      </c>
      <c r="K180" s="1">
        <f>Table2[[#This Row],[Qnt]]*Table2[[#This Row],[Unit price ]]</f>
        <v>317046</v>
      </c>
      <c r="L180" s="1">
        <f>Table2[[#This Row],[Revenue]]-Table2[[#This Row],[Outside cost]]-Table2[[#This Row],[Trans.cost]]</f>
        <v>11096.60999999999</v>
      </c>
      <c r="M180" s="1">
        <f>Table2[[#This Row],[Exp.date]]-Table2[[#This Row],[Imp.date ]]</f>
        <v>23</v>
      </c>
    </row>
    <row r="181" spans="1:13" x14ac:dyDescent="0.25">
      <c r="A181" s="3">
        <v>180</v>
      </c>
      <c r="B181" s="3" t="s">
        <v>15</v>
      </c>
      <c r="C181" s="3">
        <v>668</v>
      </c>
      <c r="D181" s="3">
        <v>56</v>
      </c>
      <c r="E181" s="3" t="s">
        <v>16</v>
      </c>
      <c r="F181" s="3">
        <v>35537.599999999999</v>
      </c>
      <c r="G181" s="4">
        <v>43258</v>
      </c>
      <c r="H181" s="4">
        <v>43285</v>
      </c>
      <c r="I181" s="3" t="s">
        <v>11</v>
      </c>
      <c r="J181" s="3">
        <v>561.12</v>
      </c>
      <c r="K181" s="3">
        <f>Table2[[#This Row],[Qnt]]*Table2[[#This Row],[Unit price ]]</f>
        <v>37408</v>
      </c>
      <c r="L181" s="3">
        <f>Table2[[#This Row],[Revenue]]-Table2[[#This Row],[Outside cost]]-Table2[[#This Row],[Trans.cost]]</f>
        <v>1309.2800000000016</v>
      </c>
      <c r="M181" s="3">
        <f>Table2[[#This Row],[Exp.date]]-Table2[[#This Row],[Imp.date ]]</f>
        <v>27</v>
      </c>
    </row>
    <row r="182" spans="1:13" x14ac:dyDescent="0.25">
      <c r="A182" s="1">
        <v>181</v>
      </c>
      <c r="B182" s="1" t="s">
        <v>12</v>
      </c>
      <c r="C182" s="1">
        <v>287</v>
      </c>
      <c r="D182" s="1">
        <v>847</v>
      </c>
      <c r="E182" s="1" t="s">
        <v>22</v>
      </c>
      <c r="F182" s="1">
        <v>230934.55</v>
      </c>
      <c r="G182" s="2">
        <v>43067</v>
      </c>
      <c r="H182" s="2">
        <v>43098</v>
      </c>
      <c r="I182" s="1" t="s">
        <v>18</v>
      </c>
      <c r="J182" s="1">
        <v>3646.335</v>
      </c>
      <c r="K182" s="1">
        <f>Table2[[#This Row],[Qnt]]*Table2[[#This Row],[Unit price ]]</f>
        <v>243089</v>
      </c>
      <c r="L182" s="1">
        <f>Table2[[#This Row],[Revenue]]-Table2[[#This Row],[Outside cost]]-Table2[[#This Row],[Trans.cost]]</f>
        <v>8508.1150000000125</v>
      </c>
      <c r="M182" s="1">
        <f>Table2[[#This Row],[Exp.date]]-Table2[[#This Row],[Imp.date ]]</f>
        <v>31</v>
      </c>
    </row>
    <row r="183" spans="1:13" x14ac:dyDescent="0.25">
      <c r="A183" s="3">
        <v>182</v>
      </c>
      <c r="B183" s="3" t="s">
        <v>12</v>
      </c>
      <c r="C183" s="3">
        <v>706</v>
      </c>
      <c r="D183" s="3">
        <v>193</v>
      </c>
      <c r="E183" s="3" t="s">
        <v>9</v>
      </c>
      <c r="F183" s="3">
        <v>129445.1</v>
      </c>
      <c r="G183" s="4">
        <v>42446</v>
      </c>
      <c r="H183" s="4">
        <v>42469</v>
      </c>
      <c r="I183" s="3" t="s">
        <v>25</v>
      </c>
      <c r="J183" s="3">
        <v>2043.87</v>
      </c>
      <c r="K183" s="3">
        <f>Table2[[#This Row],[Qnt]]*Table2[[#This Row],[Unit price ]]</f>
        <v>136258</v>
      </c>
      <c r="L183" s="3">
        <f>Table2[[#This Row],[Revenue]]-Table2[[#This Row],[Outside cost]]-Table2[[#This Row],[Trans.cost]]</f>
        <v>4769.0299999999943</v>
      </c>
      <c r="M183" s="3">
        <f>Table2[[#This Row],[Exp.date]]-Table2[[#This Row],[Imp.date ]]</f>
        <v>23</v>
      </c>
    </row>
    <row r="184" spans="1:13" x14ac:dyDescent="0.25">
      <c r="A184" s="1">
        <v>183</v>
      </c>
      <c r="B184" s="1" t="s">
        <v>15</v>
      </c>
      <c r="C184" s="1">
        <v>367</v>
      </c>
      <c r="D184" s="1">
        <v>52</v>
      </c>
      <c r="E184" s="1" t="s">
        <v>24</v>
      </c>
      <c r="F184" s="1">
        <v>18129.8</v>
      </c>
      <c r="G184" s="2">
        <v>42816</v>
      </c>
      <c r="H184" s="2">
        <v>42830</v>
      </c>
      <c r="I184" s="1" t="s">
        <v>11</v>
      </c>
      <c r="J184" s="1">
        <v>286.26</v>
      </c>
      <c r="K184" s="1">
        <f>Table2[[#This Row],[Qnt]]*Table2[[#This Row],[Unit price ]]</f>
        <v>19084</v>
      </c>
      <c r="L184" s="1">
        <f>Table2[[#This Row],[Revenue]]-Table2[[#This Row],[Outside cost]]-Table2[[#This Row],[Trans.cost]]</f>
        <v>667.94000000000074</v>
      </c>
      <c r="M184" s="1">
        <f>Table2[[#This Row],[Exp.date]]-Table2[[#This Row],[Imp.date ]]</f>
        <v>14</v>
      </c>
    </row>
    <row r="185" spans="1:13" x14ac:dyDescent="0.25">
      <c r="A185" s="3">
        <v>184</v>
      </c>
      <c r="B185" s="3" t="s">
        <v>12</v>
      </c>
      <c r="C185" s="3">
        <v>124</v>
      </c>
      <c r="D185" s="3">
        <v>65</v>
      </c>
      <c r="E185" s="3" t="s">
        <v>31</v>
      </c>
      <c r="F185" s="3">
        <v>7657</v>
      </c>
      <c r="G185" s="4">
        <v>42998</v>
      </c>
      <c r="H185" s="4">
        <v>43017</v>
      </c>
      <c r="I185" s="3" t="s">
        <v>17</v>
      </c>
      <c r="J185" s="3">
        <v>120.89999999999999</v>
      </c>
      <c r="K185" s="3">
        <f>Table2[[#This Row],[Qnt]]*Table2[[#This Row],[Unit price ]]</f>
        <v>8060</v>
      </c>
      <c r="L185" s="3">
        <f>Table2[[#This Row],[Revenue]]-Table2[[#This Row],[Outside cost]]-Table2[[#This Row],[Trans.cost]]</f>
        <v>282.10000000000002</v>
      </c>
      <c r="M185" s="3">
        <f>Table2[[#This Row],[Exp.date]]-Table2[[#This Row],[Imp.date ]]</f>
        <v>19</v>
      </c>
    </row>
    <row r="186" spans="1:13" x14ac:dyDescent="0.25">
      <c r="A186" s="1">
        <v>185</v>
      </c>
      <c r="B186" s="1" t="s">
        <v>10</v>
      </c>
      <c r="C186" s="1">
        <v>711</v>
      </c>
      <c r="D186" s="1">
        <v>278</v>
      </c>
      <c r="E186" s="1" t="s">
        <v>16</v>
      </c>
      <c r="F186" s="1">
        <v>187775.1</v>
      </c>
      <c r="G186" s="2">
        <v>42452</v>
      </c>
      <c r="H186" s="2">
        <v>42480</v>
      </c>
      <c r="I186" s="1" t="s">
        <v>14</v>
      </c>
      <c r="J186" s="1">
        <v>2964.87</v>
      </c>
      <c r="K186" s="1">
        <f>Table2[[#This Row],[Qnt]]*Table2[[#This Row],[Unit price ]]</f>
        <v>197658</v>
      </c>
      <c r="L186" s="1">
        <f>Table2[[#This Row],[Revenue]]-Table2[[#This Row],[Outside cost]]-Table2[[#This Row],[Trans.cost]]</f>
        <v>6918.0299999999943</v>
      </c>
      <c r="M186" s="1">
        <f>Table2[[#This Row],[Exp.date]]-Table2[[#This Row],[Imp.date ]]</f>
        <v>28</v>
      </c>
    </row>
    <row r="187" spans="1:13" x14ac:dyDescent="0.25">
      <c r="A187" s="3">
        <v>186</v>
      </c>
      <c r="B187" s="3" t="s">
        <v>10</v>
      </c>
      <c r="C187" s="3">
        <v>664</v>
      </c>
      <c r="D187" s="3">
        <v>1650</v>
      </c>
      <c r="E187" s="3" t="s">
        <v>9</v>
      </c>
      <c r="F187" s="3">
        <v>1040820</v>
      </c>
      <c r="G187" s="4">
        <v>42512</v>
      </c>
      <c r="H187" s="4">
        <v>42528</v>
      </c>
      <c r="I187" s="3" t="s">
        <v>11</v>
      </c>
      <c r="J187" s="3">
        <v>16434</v>
      </c>
      <c r="K187" s="3">
        <f>Table2[[#This Row],[Qnt]]*Table2[[#This Row],[Unit price ]]</f>
        <v>1095600</v>
      </c>
      <c r="L187" s="3">
        <f>Table2[[#This Row],[Revenue]]-Table2[[#This Row],[Outside cost]]-Table2[[#This Row],[Trans.cost]]</f>
        <v>38346</v>
      </c>
      <c r="M187" s="3">
        <f>Table2[[#This Row],[Exp.date]]-Table2[[#This Row],[Imp.date ]]</f>
        <v>16</v>
      </c>
    </row>
    <row r="188" spans="1:13" x14ac:dyDescent="0.25">
      <c r="A188" s="1">
        <v>187</v>
      </c>
      <c r="B188" s="1" t="s">
        <v>12</v>
      </c>
      <c r="C188" s="1">
        <v>752</v>
      </c>
      <c r="D188" s="1">
        <v>215</v>
      </c>
      <c r="E188" s="1" t="s">
        <v>9</v>
      </c>
      <c r="F188" s="1">
        <v>153596</v>
      </c>
      <c r="G188" s="2">
        <v>42916</v>
      </c>
      <c r="H188" s="2">
        <v>42927</v>
      </c>
      <c r="I188" s="1" t="s">
        <v>25</v>
      </c>
      <c r="J188" s="1">
        <v>2425.1999999999998</v>
      </c>
      <c r="K188" s="1">
        <f>Table2[[#This Row],[Qnt]]*Table2[[#This Row],[Unit price ]]</f>
        <v>161680</v>
      </c>
      <c r="L188" s="1">
        <f>Table2[[#This Row],[Revenue]]-Table2[[#This Row],[Outside cost]]-Table2[[#This Row],[Trans.cost]]</f>
        <v>5658.8</v>
      </c>
      <c r="M188" s="1">
        <f>Table2[[#This Row],[Exp.date]]-Table2[[#This Row],[Imp.date ]]</f>
        <v>11</v>
      </c>
    </row>
    <row r="189" spans="1:13" x14ac:dyDescent="0.25">
      <c r="A189" s="3">
        <v>188</v>
      </c>
      <c r="B189" s="3" t="s">
        <v>10</v>
      </c>
      <c r="C189" s="3">
        <v>684</v>
      </c>
      <c r="D189" s="3">
        <v>975</v>
      </c>
      <c r="E189" s="3" t="s">
        <v>9</v>
      </c>
      <c r="F189" s="3">
        <v>633555</v>
      </c>
      <c r="G189" s="4">
        <v>42746</v>
      </c>
      <c r="H189" s="4">
        <v>42766</v>
      </c>
      <c r="I189" s="3" t="s">
        <v>18</v>
      </c>
      <c r="J189" s="3">
        <v>10003.5</v>
      </c>
      <c r="K189" s="3">
        <f>Table2[[#This Row],[Qnt]]*Table2[[#This Row],[Unit price ]]</f>
        <v>666900</v>
      </c>
      <c r="L189" s="3">
        <f>Table2[[#This Row],[Revenue]]-Table2[[#This Row],[Outside cost]]-Table2[[#This Row],[Trans.cost]]</f>
        <v>23341.5</v>
      </c>
      <c r="M189" s="3">
        <f>Table2[[#This Row],[Exp.date]]-Table2[[#This Row],[Imp.date ]]</f>
        <v>20</v>
      </c>
    </row>
    <row r="190" spans="1:13" x14ac:dyDescent="0.25">
      <c r="A190" s="1">
        <v>189</v>
      </c>
      <c r="B190" s="1" t="s">
        <v>12</v>
      </c>
      <c r="C190" s="1">
        <v>762</v>
      </c>
      <c r="D190" s="1">
        <v>961</v>
      </c>
      <c r="E190" s="1" t="s">
        <v>19</v>
      </c>
      <c r="F190" s="1">
        <v>695667.9</v>
      </c>
      <c r="G190" s="2">
        <v>43281</v>
      </c>
      <c r="H190" s="2">
        <v>43294</v>
      </c>
      <c r="I190" s="1" t="s">
        <v>17</v>
      </c>
      <c r="J190" s="1">
        <v>10984.23</v>
      </c>
      <c r="K190" s="1">
        <f>Table2[[#This Row],[Qnt]]*Table2[[#This Row],[Unit price ]]</f>
        <v>732282</v>
      </c>
      <c r="L190" s="1">
        <f>Table2[[#This Row],[Revenue]]-Table2[[#This Row],[Outside cost]]-Table2[[#This Row],[Trans.cost]]</f>
        <v>25629.869999999977</v>
      </c>
      <c r="M190" s="1">
        <f>Table2[[#This Row],[Exp.date]]-Table2[[#This Row],[Imp.date ]]</f>
        <v>13</v>
      </c>
    </row>
    <row r="191" spans="1:13" x14ac:dyDescent="0.25">
      <c r="A191" s="3">
        <v>190</v>
      </c>
      <c r="B191" s="3" t="s">
        <v>12</v>
      </c>
      <c r="C191" s="3">
        <v>107</v>
      </c>
      <c r="D191" s="3">
        <v>641</v>
      </c>
      <c r="E191" s="3" t="s">
        <v>13</v>
      </c>
      <c r="F191" s="3">
        <v>65157.65</v>
      </c>
      <c r="G191" s="4">
        <v>43092</v>
      </c>
      <c r="H191" s="4">
        <v>43110</v>
      </c>
      <c r="I191" s="3" t="s">
        <v>17</v>
      </c>
      <c r="J191" s="3">
        <v>1028.8050000000001</v>
      </c>
      <c r="K191" s="3">
        <f>Table2[[#This Row],[Qnt]]*Table2[[#This Row],[Unit price ]]</f>
        <v>68587</v>
      </c>
      <c r="L191" s="3">
        <f>Table2[[#This Row],[Revenue]]-Table2[[#This Row],[Outside cost]]-Table2[[#This Row],[Trans.cost]]</f>
        <v>2400.5449999999983</v>
      </c>
      <c r="M191" s="3">
        <f>Table2[[#This Row],[Exp.date]]-Table2[[#This Row],[Imp.date ]]</f>
        <v>18</v>
      </c>
    </row>
    <row r="192" spans="1:13" x14ac:dyDescent="0.25">
      <c r="A192" s="1">
        <v>191</v>
      </c>
      <c r="B192" s="1" t="s">
        <v>12</v>
      </c>
      <c r="C192" s="1">
        <v>302</v>
      </c>
      <c r="D192" s="1">
        <v>814</v>
      </c>
      <c r="E192" s="1" t="s">
        <v>19</v>
      </c>
      <c r="F192" s="1">
        <v>233536.6</v>
      </c>
      <c r="G192" s="2">
        <v>42870</v>
      </c>
      <c r="H192" s="2">
        <v>42897</v>
      </c>
      <c r="I192" s="1" t="s">
        <v>11</v>
      </c>
      <c r="J192" s="1">
        <v>3687.42</v>
      </c>
      <c r="K192" s="1">
        <f>Table2[[#This Row],[Qnt]]*Table2[[#This Row],[Unit price ]]</f>
        <v>245828</v>
      </c>
      <c r="L192" s="1">
        <f>Table2[[#This Row],[Revenue]]-Table2[[#This Row],[Outside cost]]-Table2[[#This Row],[Trans.cost]]</f>
        <v>8603.9799999999941</v>
      </c>
      <c r="M192" s="1">
        <f>Table2[[#This Row],[Exp.date]]-Table2[[#This Row],[Imp.date ]]</f>
        <v>27</v>
      </c>
    </row>
    <row r="193" spans="1:13" x14ac:dyDescent="0.25">
      <c r="A193" s="3">
        <v>192</v>
      </c>
      <c r="B193" s="3" t="s">
        <v>12</v>
      </c>
      <c r="C193" s="3">
        <v>451</v>
      </c>
      <c r="D193" s="3">
        <v>937</v>
      </c>
      <c r="E193" s="3" t="s">
        <v>22</v>
      </c>
      <c r="F193" s="3">
        <v>401457.65</v>
      </c>
      <c r="G193" s="4">
        <v>42493</v>
      </c>
      <c r="H193" s="4">
        <v>42526</v>
      </c>
      <c r="I193" s="3" t="s">
        <v>17</v>
      </c>
      <c r="J193" s="3">
        <v>6338.8049999999994</v>
      </c>
      <c r="K193" s="3">
        <f>Table2[[#This Row],[Qnt]]*Table2[[#This Row],[Unit price ]]</f>
        <v>422587</v>
      </c>
      <c r="L193" s="3">
        <f>Table2[[#This Row],[Revenue]]-Table2[[#This Row],[Outside cost]]-Table2[[#This Row],[Trans.cost]]</f>
        <v>14790.544999999976</v>
      </c>
      <c r="M193" s="3">
        <f>Table2[[#This Row],[Exp.date]]-Table2[[#This Row],[Imp.date ]]</f>
        <v>33</v>
      </c>
    </row>
    <row r="194" spans="1:13" x14ac:dyDescent="0.25">
      <c r="A194" s="1">
        <v>193</v>
      </c>
      <c r="B194" s="1" t="s">
        <v>12</v>
      </c>
      <c r="C194" s="1">
        <v>792</v>
      </c>
      <c r="D194" s="1">
        <v>198</v>
      </c>
      <c r="E194" s="1" t="s">
        <v>9</v>
      </c>
      <c r="F194" s="1">
        <v>148975.20000000001</v>
      </c>
      <c r="G194" s="2">
        <v>43071</v>
      </c>
      <c r="H194" s="2">
        <v>43100</v>
      </c>
      <c r="I194" s="1" t="s">
        <v>25</v>
      </c>
      <c r="J194" s="1">
        <v>2352.2399999999998</v>
      </c>
      <c r="K194" s="1">
        <f>Table2[[#This Row],[Qnt]]*Table2[[#This Row],[Unit price ]]</f>
        <v>156816</v>
      </c>
      <c r="L194" s="1">
        <f>Table2[[#This Row],[Revenue]]-Table2[[#This Row],[Outside cost]]-Table2[[#This Row],[Trans.cost]]</f>
        <v>5488.5599999999886</v>
      </c>
      <c r="M194" s="1">
        <f>Table2[[#This Row],[Exp.date]]-Table2[[#This Row],[Imp.date ]]</f>
        <v>29</v>
      </c>
    </row>
    <row r="195" spans="1:13" x14ac:dyDescent="0.25">
      <c r="A195" s="3">
        <v>194</v>
      </c>
      <c r="B195" s="3" t="s">
        <v>12</v>
      </c>
      <c r="C195" s="3">
        <v>652</v>
      </c>
      <c r="D195" s="3">
        <v>884</v>
      </c>
      <c r="E195" s="3" t="s">
        <v>30</v>
      </c>
      <c r="F195" s="3">
        <v>547549.6</v>
      </c>
      <c r="G195" s="4">
        <v>43055</v>
      </c>
      <c r="H195" s="4">
        <v>43066</v>
      </c>
      <c r="I195" s="3" t="s">
        <v>17</v>
      </c>
      <c r="J195" s="3">
        <v>8645.52</v>
      </c>
      <c r="K195" s="3">
        <f>Table2[[#This Row],[Qnt]]*Table2[[#This Row],[Unit price ]]</f>
        <v>576368</v>
      </c>
      <c r="L195" s="3">
        <f>Table2[[#This Row],[Revenue]]-Table2[[#This Row],[Outside cost]]-Table2[[#This Row],[Trans.cost]]</f>
        <v>20172.880000000023</v>
      </c>
      <c r="M195" s="3">
        <f>Table2[[#This Row],[Exp.date]]-Table2[[#This Row],[Imp.date ]]</f>
        <v>11</v>
      </c>
    </row>
    <row r="196" spans="1:13" x14ac:dyDescent="0.25">
      <c r="A196" s="1">
        <v>195</v>
      </c>
      <c r="B196" s="1" t="s">
        <v>10</v>
      </c>
      <c r="C196" s="1">
        <v>607</v>
      </c>
      <c r="D196" s="1">
        <v>982</v>
      </c>
      <c r="E196" s="1" t="s">
        <v>9</v>
      </c>
      <c r="F196" s="1">
        <v>566270.30000000005</v>
      </c>
      <c r="G196" s="2">
        <v>43192</v>
      </c>
      <c r="H196" s="2">
        <v>43226</v>
      </c>
      <c r="I196" s="1" t="s">
        <v>32</v>
      </c>
      <c r="J196" s="1">
        <v>8941.1099999999988</v>
      </c>
      <c r="K196" s="1">
        <f>Table2[[#This Row],[Qnt]]*Table2[[#This Row],[Unit price ]]</f>
        <v>596074</v>
      </c>
      <c r="L196" s="1">
        <f>Table2[[#This Row],[Revenue]]-Table2[[#This Row],[Outside cost]]-Table2[[#This Row],[Trans.cost]]</f>
        <v>20862.589999999953</v>
      </c>
      <c r="M196" s="1">
        <f>Table2[[#This Row],[Exp.date]]-Table2[[#This Row],[Imp.date ]]</f>
        <v>34</v>
      </c>
    </row>
    <row r="197" spans="1:13" x14ac:dyDescent="0.25">
      <c r="A197" s="3">
        <v>196</v>
      </c>
      <c r="B197" s="3" t="s">
        <v>15</v>
      </c>
      <c r="C197" s="3">
        <v>938</v>
      </c>
      <c r="D197" s="3">
        <v>15</v>
      </c>
      <c r="E197" s="3" t="s">
        <v>24</v>
      </c>
      <c r="F197" s="3">
        <v>13366.5</v>
      </c>
      <c r="G197" s="4">
        <v>42940</v>
      </c>
      <c r="H197" s="4">
        <v>42969</v>
      </c>
      <c r="I197" s="3" t="s">
        <v>11</v>
      </c>
      <c r="J197" s="3">
        <v>211.04999999999998</v>
      </c>
      <c r="K197" s="3">
        <f>Table2[[#This Row],[Qnt]]*Table2[[#This Row],[Unit price ]]</f>
        <v>14070</v>
      </c>
      <c r="L197" s="3">
        <f>Table2[[#This Row],[Revenue]]-Table2[[#This Row],[Outside cost]]-Table2[[#This Row],[Trans.cost]]</f>
        <v>492.45000000000005</v>
      </c>
      <c r="M197" s="3">
        <f>Table2[[#This Row],[Exp.date]]-Table2[[#This Row],[Imp.date ]]</f>
        <v>29</v>
      </c>
    </row>
    <row r="198" spans="1:13" x14ac:dyDescent="0.25">
      <c r="A198" s="1">
        <v>197</v>
      </c>
      <c r="B198" s="1" t="s">
        <v>15</v>
      </c>
      <c r="C198" s="1">
        <v>627</v>
      </c>
      <c r="D198" s="1">
        <v>51</v>
      </c>
      <c r="E198" s="1" t="s">
        <v>16</v>
      </c>
      <c r="F198" s="1">
        <v>30378.15</v>
      </c>
      <c r="G198" s="2">
        <v>42483</v>
      </c>
      <c r="H198" s="2">
        <v>42515</v>
      </c>
      <c r="I198" s="1" t="s">
        <v>32</v>
      </c>
      <c r="J198" s="1">
        <v>479.65499999999997</v>
      </c>
      <c r="K198" s="1">
        <f>Table2[[#This Row],[Qnt]]*Table2[[#This Row],[Unit price ]]</f>
        <v>31977</v>
      </c>
      <c r="L198" s="1">
        <f>Table2[[#This Row],[Revenue]]-Table2[[#This Row],[Outside cost]]-Table2[[#This Row],[Trans.cost]]</f>
        <v>1119.1949999999986</v>
      </c>
      <c r="M198" s="1">
        <f>Table2[[#This Row],[Exp.date]]-Table2[[#This Row],[Imp.date ]]</f>
        <v>32</v>
      </c>
    </row>
    <row r="199" spans="1:13" x14ac:dyDescent="0.25">
      <c r="A199" s="3">
        <v>198</v>
      </c>
      <c r="B199" s="3" t="s">
        <v>10</v>
      </c>
      <c r="C199" s="3">
        <v>863</v>
      </c>
      <c r="D199" s="3">
        <v>90</v>
      </c>
      <c r="E199" s="3" t="s">
        <v>27</v>
      </c>
      <c r="F199" s="3">
        <v>73786.5</v>
      </c>
      <c r="G199" s="4">
        <v>42522</v>
      </c>
      <c r="H199" s="4">
        <v>42548</v>
      </c>
      <c r="I199" s="3" t="s">
        <v>18</v>
      </c>
      <c r="J199" s="3">
        <v>1165.05</v>
      </c>
      <c r="K199" s="3">
        <f>Table2[[#This Row],[Qnt]]*Table2[[#This Row],[Unit price ]]</f>
        <v>77670</v>
      </c>
      <c r="L199" s="3">
        <f>Table2[[#This Row],[Revenue]]-Table2[[#This Row],[Outside cost]]-Table2[[#This Row],[Trans.cost]]</f>
        <v>2718.45</v>
      </c>
      <c r="M199" s="3">
        <f>Table2[[#This Row],[Exp.date]]-Table2[[#This Row],[Imp.date ]]</f>
        <v>26</v>
      </c>
    </row>
    <row r="200" spans="1:13" x14ac:dyDescent="0.25">
      <c r="A200" s="1">
        <v>199</v>
      </c>
      <c r="B200" s="1" t="s">
        <v>12</v>
      </c>
      <c r="C200" s="1">
        <v>284</v>
      </c>
      <c r="D200" s="1">
        <v>1269</v>
      </c>
      <c r="E200" s="1" t="s">
        <v>21</v>
      </c>
      <c r="F200" s="1">
        <v>342376.2</v>
      </c>
      <c r="G200" s="2">
        <v>42882</v>
      </c>
      <c r="H200" s="2">
        <v>42914</v>
      </c>
      <c r="I200" s="1" t="s">
        <v>32</v>
      </c>
      <c r="J200" s="1">
        <v>5405.94</v>
      </c>
      <c r="K200" s="1">
        <f>Table2[[#This Row],[Qnt]]*Table2[[#This Row],[Unit price ]]</f>
        <v>360396</v>
      </c>
      <c r="L200" s="1">
        <f>Table2[[#This Row],[Revenue]]-Table2[[#This Row],[Outside cost]]-Table2[[#This Row],[Trans.cost]]</f>
        <v>12613.85999999999</v>
      </c>
      <c r="M200" s="1">
        <f>Table2[[#This Row],[Exp.date]]-Table2[[#This Row],[Imp.date ]]</f>
        <v>32</v>
      </c>
    </row>
    <row r="201" spans="1:13" x14ac:dyDescent="0.25">
      <c r="A201" s="3">
        <v>200</v>
      </c>
      <c r="B201" s="3" t="s">
        <v>10</v>
      </c>
      <c r="C201" s="3">
        <v>893</v>
      </c>
      <c r="D201" s="3">
        <v>123</v>
      </c>
      <c r="E201" s="3" t="s">
        <v>31</v>
      </c>
      <c r="F201" s="3">
        <v>104347.05</v>
      </c>
      <c r="G201" s="4">
        <v>42686</v>
      </c>
      <c r="H201" s="4">
        <v>42712</v>
      </c>
      <c r="I201" s="3" t="s">
        <v>11</v>
      </c>
      <c r="J201" s="3">
        <v>1647.585</v>
      </c>
      <c r="K201" s="3">
        <f>Table2[[#This Row],[Qnt]]*Table2[[#This Row],[Unit price ]]</f>
        <v>109839</v>
      </c>
      <c r="L201" s="3">
        <f>Table2[[#This Row],[Revenue]]-Table2[[#This Row],[Outside cost]]-Table2[[#This Row],[Trans.cost]]</f>
        <v>3844.3649999999971</v>
      </c>
      <c r="M201" s="3">
        <f>Table2[[#This Row],[Exp.date]]-Table2[[#This Row],[Imp.date ]]</f>
        <v>26</v>
      </c>
    </row>
    <row r="202" spans="1:13" x14ac:dyDescent="0.25">
      <c r="A202" s="1">
        <v>201</v>
      </c>
      <c r="B202" s="1" t="s">
        <v>10</v>
      </c>
      <c r="C202" s="1">
        <v>500</v>
      </c>
      <c r="D202" s="1">
        <v>997</v>
      </c>
      <c r="E202" s="1" t="s">
        <v>9</v>
      </c>
      <c r="F202" s="1">
        <v>473575</v>
      </c>
      <c r="G202" s="2">
        <v>43165</v>
      </c>
      <c r="H202" s="2">
        <v>43189</v>
      </c>
      <c r="I202" s="1" t="s">
        <v>25</v>
      </c>
      <c r="J202" s="1">
        <v>7477.5</v>
      </c>
      <c r="K202" s="1">
        <f>Table2[[#This Row],[Qnt]]*Table2[[#This Row],[Unit price ]]</f>
        <v>498500</v>
      </c>
      <c r="L202" s="1">
        <f>Table2[[#This Row],[Revenue]]-Table2[[#This Row],[Outside cost]]-Table2[[#This Row],[Trans.cost]]</f>
        <v>17447.5</v>
      </c>
      <c r="M202" s="1">
        <f>Table2[[#This Row],[Exp.date]]-Table2[[#This Row],[Imp.date ]]</f>
        <v>24</v>
      </c>
    </row>
    <row r="203" spans="1:13" x14ac:dyDescent="0.25">
      <c r="A203" s="3">
        <v>202</v>
      </c>
      <c r="B203" s="3" t="s">
        <v>12</v>
      </c>
      <c r="C203" s="3">
        <v>84</v>
      </c>
      <c r="D203" s="3">
        <v>960</v>
      </c>
      <c r="E203" s="3" t="s">
        <v>22</v>
      </c>
      <c r="F203" s="3">
        <v>76608</v>
      </c>
      <c r="G203" s="4">
        <v>43171</v>
      </c>
      <c r="H203" s="4">
        <v>43192</v>
      </c>
      <c r="I203" s="3" t="s">
        <v>11</v>
      </c>
      <c r="J203" s="3">
        <v>1209.5999999999999</v>
      </c>
      <c r="K203" s="3">
        <f>Table2[[#This Row],[Qnt]]*Table2[[#This Row],[Unit price ]]</f>
        <v>80640</v>
      </c>
      <c r="L203" s="3">
        <f>Table2[[#This Row],[Revenue]]-Table2[[#This Row],[Outside cost]]-Table2[[#This Row],[Trans.cost]]</f>
        <v>2822.4</v>
      </c>
      <c r="M203" s="3">
        <f>Table2[[#This Row],[Exp.date]]-Table2[[#This Row],[Imp.date ]]</f>
        <v>21</v>
      </c>
    </row>
    <row r="204" spans="1:13" x14ac:dyDescent="0.25">
      <c r="A204" s="1">
        <v>203</v>
      </c>
      <c r="B204" s="1" t="s">
        <v>12</v>
      </c>
      <c r="C204" s="1">
        <v>610</v>
      </c>
      <c r="D204" s="1">
        <v>215</v>
      </c>
      <c r="E204" s="1" t="s">
        <v>9</v>
      </c>
      <c r="F204" s="1">
        <v>124592.5</v>
      </c>
      <c r="G204" s="2">
        <v>42719</v>
      </c>
      <c r="H204" s="2">
        <v>42746</v>
      </c>
      <c r="I204" s="1" t="s">
        <v>17</v>
      </c>
      <c r="J204" s="1">
        <v>1967.25</v>
      </c>
      <c r="K204" s="1">
        <f>Table2[[#This Row],[Qnt]]*Table2[[#This Row],[Unit price ]]</f>
        <v>131150</v>
      </c>
      <c r="L204" s="1">
        <f>Table2[[#This Row],[Revenue]]-Table2[[#This Row],[Outside cost]]-Table2[[#This Row],[Trans.cost]]</f>
        <v>4590.25</v>
      </c>
      <c r="M204" s="1">
        <f>Table2[[#This Row],[Exp.date]]-Table2[[#This Row],[Imp.date ]]</f>
        <v>27</v>
      </c>
    </row>
    <row r="205" spans="1:13" x14ac:dyDescent="0.25">
      <c r="A205" s="3">
        <v>204</v>
      </c>
      <c r="B205" s="3" t="s">
        <v>12</v>
      </c>
      <c r="C205" s="3">
        <v>512</v>
      </c>
      <c r="D205" s="3">
        <v>641</v>
      </c>
      <c r="E205" s="3" t="s">
        <v>13</v>
      </c>
      <c r="F205" s="3">
        <v>311782.40000000002</v>
      </c>
      <c r="G205" s="4">
        <v>42885</v>
      </c>
      <c r="H205" s="4">
        <v>42900</v>
      </c>
      <c r="I205" s="3" t="s">
        <v>18</v>
      </c>
      <c r="J205" s="3">
        <v>4922.88</v>
      </c>
      <c r="K205" s="3">
        <f>Table2[[#This Row],[Qnt]]*Table2[[#This Row],[Unit price ]]</f>
        <v>328192</v>
      </c>
      <c r="L205" s="3">
        <f>Table2[[#This Row],[Revenue]]-Table2[[#This Row],[Outside cost]]-Table2[[#This Row],[Trans.cost]]</f>
        <v>11486.719999999976</v>
      </c>
      <c r="M205" s="3">
        <f>Table2[[#This Row],[Exp.date]]-Table2[[#This Row],[Imp.date ]]</f>
        <v>15</v>
      </c>
    </row>
    <row r="206" spans="1:13" x14ac:dyDescent="0.25">
      <c r="A206" s="1">
        <v>205</v>
      </c>
      <c r="B206" s="1" t="s">
        <v>12</v>
      </c>
      <c r="C206" s="1">
        <v>281</v>
      </c>
      <c r="D206" s="1">
        <v>940</v>
      </c>
      <c r="E206" s="1" t="s">
        <v>19</v>
      </c>
      <c r="F206" s="1">
        <v>250933</v>
      </c>
      <c r="G206" s="2">
        <v>43124</v>
      </c>
      <c r="H206" s="2">
        <v>43143</v>
      </c>
      <c r="I206" s="1" t="s">
        <v>32</v>
      </c>
      <c r="J206" s="1">
        <v>3962.1</v>
      </c>
      <c r="K206" s="1">
        <f>Table2[[#This Row],[Qnt]]*Table2[[#This Row],[Unit price ]]</f>
        <v>264140</v>
      </c>
      <c r="L206" s="1">
        <f>Table2[[#This Row],[Revenue]]-Table2[[#This Row],[Outside cost]]-Table2[[#This Row],[Trans.cost]]</f>
        <v>9244.9</v>
      </c>
      <c r="M206" s="1">
        <f>Table2[[#This Row],[Exp.date]]-Table2[[#This Row],[Imp.date ]]</f>
        <v>19</v>
      </c>
    </row>
    <row r="207" spans="1:13" x14ac:dyDescent="0.25">
      <c r="A207" s="3">
        <v>206</v>
      </c>
      <c r="B207" s="3" t="s">
        <v>12</v>
      </c>
      <c r="C207" s="3">
        <v>586</v>
      </c>
      <c r="D207" s="3">
        <v>54</v>
      </c>
      <c r="E207" s="3" t="s">
        <v>9</v>
      </c>
      <c r="F207" s="3">
        <v>30061.8</v>
      </c>
      <c r="G207" s="4">
        <v>42603</v>
      </c>
      <c r="H207" s="4">
        <v>42632</v>
      </c>
      <c r="I207" s="3" t="s">
        <v>11</v>
      </c>
      <c r="J207" s="3">
        <v>474.65999999999997</v>
      </c>
      <c r="K207" s="3">
        <f>Table2[[#This Row],[Qnt]]*Table2[[#This Row],[Unit price ]]</f>
        <v>31644</v>
      </c>
      <c r="L207" s="3">
        <f>Table2[[#This Row],[Revenue]]-Table2[[#This Row],[Outside cost]]-Table2[[#This Row],[Trans.cost]]</f>
        <v>1107.5400000000009</v>
      </c>
      <c r="M207" s="3">
        <f>Table2[[#This Row],[Exp.date]]-Table2[[#This Row],[Imp.date ]]</f>
        <v>29</v>
      </c>
    </row>
    <row r="208" spans="1:13" x14ac:dyDescent="0.25">
      <c r="A208" s="1">
        <v>207</v>
      </c>
      <c r="B208" s="1" t="s">
        <v>12</v>
      </c>
      <c r="C208" s="1">
        <v>820</v>
      </c>
      <c r="D208" s="1">
        <v>193</v>
      </c>
      <c r="E208" s="1" t="s">
        <v>9</v>
      </c>
      <c r="F208" s="1">
        <v>150347</v>
      </c>
      <c r="G208" s="2">
        <v>43055</v>
      </c>
      <c r="H208" s="2">
        <v>43086</v>
      </c>
      <c r="I208" s="1" t="s">
        <v>11</v>
      </c>
      <c r="J208" s="1">
        <v>2373.9</v>
      </c>
      <c r="K208" s="1">
        <f>Table2[[#This Row],[Qnt]]*Table2[[#This Row],[Unit price ]]</f>
        <v>158260</v>
      </c>
      <c r="L208" s="1">
        <f>Table2[[#This Row],[Revenue]]-Table2[[#This Row],[Outside cost]]-Table2[[#This Row],[Trans.cost]]</f>
        <v>5539.1</v>
      </c>
      <c r="M208" s="1">
        <f>Table2[[#This Row],[Exp.date]]-Table2[[#This Row],[Imp.date ]]</f>
        <v>31</v>
      </c>
    </row>
    <row r="209" spans="1:13" x14ac:dyDescent="0.25">
      <c r="A209" s="3">
        <v>208</v>
      </c>
      <c r="B209" s="3" t="s">
        <v>10</v>
      </c>
      <c r="C209" s="3">
        <v>945</v>
      </c>
      <c r="D209" s="3">
        <v>994</v>
      </c>
      <c r="E209" s="3" t="s">
        <v>9</v>
      </c>
      <c r="F209" s="3">
        <v>892363.5</v>
      </c>
      <c r="G209" s="4">
        <v>43054</v>
      </c>
      <c r="H209" s="4">
        <v>43083</v>
      </c>
      <c r="I209" s="3" t="s">
        <v>28</v>
      </c>
      <c r="J209" s="3">
        <v>14089.949999999999</v>
      </c>
      <c r="K209" s="3">
        <f>Table2[[#This Row],[Qnt]]*Table2[[#This Row],[Unit price ]]</f>
        <v>939330</v>
      </c>
      <c r="L209" s="3">
        <f>Table2[[#This Row],[Revenue]]-Table2[[#This Row],[Outside cost]]-Table2[[#This Row],[Trans.cost]]</f>
        <v>32876.550000000003</v>
      </c>
      <c r="M209" s="3">
        <f>Table2[[#This Row],[Exp.date]]-Table2[[#This Row],[Imp.date ]]</f>
        <v>29</v>
      </c>
    </row>
    <row r="210" spans="1:13" x14ac:dyDescent="0.25">
      <c r="A210" s="1">
        <v>209</v>
      </c>
      <c r="B210" s="1" t="s">
        <v>10</v>
      </c>
      <c r="C210" s="1">
        <v>863</v>
      </c>
      <c r="D210" s="1">
        <v>265</v>
      </c>
      <c r="E210" s="1" t="s">
        <v>29</v>
      </c>
      <c r="F210" s="1">
        <v>217260.25</v>
      </c>
      <c r="G210" s="2">
        <v>42512</v>
      </c>
      <c r="H210" s="2">
        <v>42524</v>
      </c>
      <c r="I210" s="1" t="s">
        <v>28</v>
      </c>
      <c r="J210" s="1">
        <v>3430.4249999999997</v>
      </c>
      <c r="K210" s="1">
        <f>Table2[[#This Row],[Qnt]]*Table2[[#This Row],[Unit price ]]</f>
        <v>228695</v>
      </c>
      <c r="L210" s="1">
        <f>Table2[[#This Row],[Revenue]]-Table2[[#This Row],[Outside cost]]-Table2[[#This Row],[Trans.cost]]</f>
        <v>8004.3250000000007</v>
      </c>
      <c r="M210" s="1">
        <f>Table2[[#This Row],[Exp.date]]-Table2[[#This Row],[Imp.date ]]</f>
        <v>12</v>
      </c>
    </row>
    <row r="211" spans="1:13" x14ac:dyDescent="0.25">
      <c r="A211" s="3">
        <v>210</v>
      </c>
      <c r="B211" s="3" t="s">
        <v>10</v>
      </c>
      <c r="C211" s="3">
        <v>362</v>
      </c>
      <c r="D211" s="3">
        <v>271</v>
      </c>
      <c r="E211" s="3" t="s">
        <v>16</v>
      </c>
      <c r="F211" s="3">
        <v>93196.9</v>
      </c>
      <c r="G211" s="4">
        <v>42871</v>
      </c>
      <c r="H211" s="4">
        <v>42891</v>
      </c>
      <c r="I211" s="3" t="s">
        <v>28</v>
      </c>
      <c r="J211" s="3">
        <v>1471.53</v>
      </c>
      <c r="K211" s="3">
        <f>Table2[[#This Row],[Qnt]]*Table2[[#This Row],[Unit price ]]</f>
        <v>98102</v>
      </c>
      <c r="L211" s="3">
        <f>Table2[[#This Row],[Revenue]]-Table2[[#This Row],[Outside cost]]-Table2[[#This Row],[Trans.cost]]</f>
        <v>3433.5700000000061</v>
      </c>
      <c r="M211" s="3">
        <f>Table2[[#This Row],[Exp.date]]-Table2[[#This Row],[Imp.date ]]</f>
        <v>20</v>
      </c>
    </row>
    <row r="212" spans="1:13" x14ac:dyDescent="0.25">
      <c r="A212" s="1">
        <v>211</v>
      </c>
      <c r="B212" s="1" t="s">
        <v>10</v>
      </c>
      <c r="C212" s="1">
        <v>403</v>
      </c>
      <c r="D212" s="1">
        <v>54</v>
      </c>
      <c r="E212" s="1" t="s">
        <v>21</v>
      </c>
      <c r="F212" s="1">
        <v>20673.900000000001</v>
      </c>
      <c r="G212" s="2">
        <v>43099</v>
      </c>
      <c r="H212" s="2">
        <v>43132</v>
      </c>
      <c r="I212" s="1" t="s">
        <v>20</v>
      </c>
      <c r="J212" s="1">
        <v>326.43</v>
      </c>
      <c r="K212" s="1">
        <f>Table2[[#This Row],[Qnt]]*Table2[[#This Row],[Unit price ]]</f>
        <v>21762</v>
      </c>
      <c r="L212" s="1">
        <f>Table2[[#This Row],[Revenue]]-Table2[[#This Row],[Outside cost]]-Table2[[#This Row],[Trans.cost]]</f>
        <v>761.66999999999848</v>
      </c>
      <c r="M212" s="1">
        <f>Table2[[#This Row],[Exp.date]]-Table2[[#This Row],[Imp.date ]]</f>
        <v>33</v>
      </c>
    </row>
    <row r="213" spans="1:13" x14ac:dyDescent="0.25">
      <c r="A213" s="3">
        <v>212</v>
      </c>
      <c r="B213" s="3" t="s">
        <v>12</v>
      </c>
      <c r="C213" s="3">
        <v>579</v>
      </c>
      <c r="D213" s="3">
        <v>886</v>
      </c>
      <c r="E213" s="3" t="s">
        <v>22</v>
      </c>
      <c r="F213" s="3">
        <v>487344.3</v>
      </c>
      <c r="G213" s="4">
        <v>42968</v>
      </c>
      <c r="H213" s="4">
        <v>42998</v>
      </c>
      <c r="I213" s="3" t="s">
        <v>18</v>
      </c>
      <c r="J213" s="3">
        <v>7694.91</v>
      </c>
      <c r="K213" s="3">
        <f>Table2[[#This Row],[Qnt]]*Table2[[#This Row],[Unit price ]]</f>
        <v>512994</v>
      </c>
      <c r="L213" s="3">
        <f>Table2[[#This Row],[Revenue]]-Table2[[#This Row],[Outside cost]]-Table2[[#This Row],[Trans.cost]]</f>
        <v>17954.790000000012</v>
      </c>
      <c r="M213" s="3">
        <f>Table2[[#This Row],[Exp.date]]-Table2[[#This Row],[Imp.date ]]</f>
        <v>30</v>
      </c>
    </row>
    <row r="214" spans="1:13" x14ac:dyDescent="0.25">
      <c r="A214" s="1">
        <v>213</v>
      </c>
      <c r="B214" s="1" t="s">
        <v>12</v>
      </c>
      <c r="C214" s="1">
        <v>440</v>
      </c>
      <c r="D214" s="1">
        <v>794</v>
      </c>
      <c r="E214" s="1" t="s">
        <v>19</v>
      </c>
      <c r="F214" s="1">
        <v>331892</v>
      </c>
      <c r="G214" s="2">
        <v>42413</v>
      </c>
      <c r="H214" s="2">
        <v>42436</v>
      </c>
      <c r="I214" s="1" t="s">
        <v>11</v>
      </c>
      <c r="J214" s="1">
        <v>5240.3999999999996</v>
      </c>
      <c r="K214" s="1">
        <f>Table2[[#This Row],[Qnt]]*Table2[[#This Row],[Unit price ]]</f>
        <v>349360</v>
      </c>
      <c r="L214" s="1">
        <f>Table2[[#This Row],[Revenue]]-Table2[[#This Row],[Outside cost]]-Table2[[#This Row],[Trans.cost]]</f>
        <v>12227.6</v>
      </c>
      <c r="M214" s="1">
        <f>Table2[[#This Row],[Exp.date]]-Table2[[#This Row],[Imp.date ]]</f>
        <v>23</v>
      </c>
    </row>
    <row r="215" spans="1:13" x14ac:dyDescent="0.25">
      <c r="A215" s="3">
        <v>214</v>
      </c>
      <c r="B215" s="3" t="s">
        <v>12</v>
      </c>
      <c r="C215" s="3">
        <v>342</v>
      </c>
      <c r="D215" s="3">
        <v>701</v>
      </c>
      <c r="E215" s="3" t="s">
        <v>13</v>
      </c>
      <c r="F215" s="3">
        <v>227754.9</v>
      </c>
      <c r="G215" s="4">
        <v>42903</v>
      </c>
      <c r="H215" s="4">
        <v>42929</v>
      </c>
      <c r="I215" s="3" t="s">
        <v>11</v>
      </c>
      <c r="J215" s="3">
        <v>3596.1299999999997</v>
      </c>
      <c r="K215" s="3">
        <f>Table2[[#This Row],[Qnt]]*Table2[[#This Row],[Unit price ]]</f>
        <v>239742</v>
      </c>
      <c r="L215" s="3">
        <f>Table2[[#This Row],[Revenue]]-Table2[[#This Row],[Outside cost]]-Table2[[#This Row],[Trans.cost]]</f>
        <v>8390.9700000000066</v>
      </c>
      <c r="M215" s="3">
        <f>Table2[[#This Row],[Exp.date]]-Table2[[#This Row],[Imp.date ]]</f>
        <v>26</v>
      </c>
    </row>
    <row r="216" spans="1:13" x14ac:dyDescent="0.25">
      <c r="A216" s="1">
        <v>215</v>
      </c>
      <c r="B216" s="1" t="s">
        <v>15</v>
      </c>
      <c r="C216" s="1">
        <v>344</v>
      </c>
      <c r="D216" s="1">
        <v>16</v>
      </c>
      <c r="E216" s="1" t="s">
        <v>24</v>
      </c>
      <c r="F216" s="1">
        <v>5228.8</v>
      </c>
      <c r="G216" s="2">
        <v>42652</v>
      </c>
      <c r="H216" s="2">
        <v>42687</v>
      </c>
      <c r="I216" s="1" t="s">
        <v>23</v>
      </c>
      <c r="J216" s="1">
        <v>82.56</v>
      </c>
      <c r="K216" s="1">
        <f>Table2[[#This Row],[Qnt]]*Table2[[#This Row],[Unit price ]]</f>
        <v>5504</v>
      </c>
      <c r="L216" s="1">
        <f>Table2[[#This Row],[Revenue]]-Table2[[#This Row],[Outside cost]]-Table2[[#This Row],[Trans.cost]]</f>
        <v>192.63999999999982</v>
      </c>
      <c r="M216" s="1">
        <f>Table2[[#This Row],[Exp.date]]-Table2[[#This Row],[Imp.date ]]</f>
        <v>35</v>
      </c>
    </row>
    <row r="217" spans="1:13" x14ac:dyDescent="0.25">
      <c r="A217" s="3">
        <v>216</v>
      </c>
      <c r="B217" s="3" t="s">
        <v>10</v>
      </c>
      <c r="C217" s="3">
        <v>335</v>
      </c>
      <c r="D217" s="3">
        <v>269</v>
      </c>
      <c r="E217" s="3" t="s">
        <v>16</v>
      </c>
      <c r="F217" s="3">
        <v>85609.25</v>
      </c>
      <c r="G217" s="4">
        <v>42856</v>
      </c>
      <c r="H217" s="4">
        <v>42888</v>
      </c>
      <c r="I217" s="3" t="s">
        <v>11</v>
      </c>
      <c r="J217" s="3">
        <v>1351.7249999999999</v>
      </c>
      <c r="K217" s="3">
        <f>Table2[[#This Row],[Qnt]]*Table2[[#This Row],[Unit price ]]</f>
        <v>90115</v>
      </c>
      <c r="L217" s="3">
        <f>Table2[[#This Row],[Revenue]]-Table2[[#This Row],[Outside cost]]-Table2[[#This Row],[Trans.cost]]</f>
        <v>3154.0250000000001</v>
      </c>
      <c r="M217" s="3">
        <f>Table2[[#This Row],[Exp.date]]-Table2[[#This Row],[Imp.date ]]</f>
        <v>32</v>
      </c>
    </row>
    <row r="218" spans="1:13" x14ac:dyDescent="0.25">
      <c r="A218" s="1">
        <v>217</v>
      </c>
      <c r="B218" s="1" t="s">
        <v>12</v>
      </c>
      <c r="C218" s="1">
        <v>436</v>
      </c>
      <c r="D218" s="1">
        <v>212</v>
      </c>
      <c r="E218" s="1" t="s">
        <v>21</v>
      </c>
      <c r="F218" s="1">
        <v>87810.4</v>
      </c>
      <c r="G218" s="2">
        <v>43145</v>
      </c>
      <c r="H218" s="2">
        <v>43171</v>
      </c>
      <c r="I218" s="1" t="s">
        <v>20</v>
      </c>
      <c r="J218" s="1">
        <v>1386.48</v>
      </c>
      <c r="K218" s="1">
        <f>Table2[[#This Row],[Qnt]]*Table2[[#This Row],[Unit price ]]</f>
        <v>92432</v>
      </c>
      <c r="L218" s="1">
        <f>Table2[[#This Row],[Revenue]]-Table2[[#This Row],[Outside cost]]-Table2[[#This Row],[Trans.cost]]</f>
        <v>3235.1200000000058</v>
      </c>
      <c r="M218" s="1">
        <f>Table2[[#This Row],[Exp.date]]-Table2[[#This Row],[Imp.date ]]</f>
        <v>26</v>
      </c>
    </row>
    <row r="219" spans="1:13" x14ac:dyDescent="0.25">
      <c r="A219" s="3">
        <v>218</v>
      </c>
      <c r="B219" s="3" t="s">
        <v>12</v>
      </c>
      <c r="C219" s="3">
        <v>555</v>
      </c>
      <c r="D219" s="3">
        <v>1063</v>
      </c>
      <c r="E219" s="3" t="s">
        <v>30</v>
      </c>
      <c r="F219" s="3">
        <v>560466.75</v>
      </c>
      <c r="G219" s="4">
        <v>43209</v>
      </c>
      <c r="H219" s="4">
        <v>43241</v>
      </c>
      <c r="I219" s="3" t="s">
        <v>32</v>
      </c>
      <c r="J219" s="3">
        <v>8849.4750000000004</v>
      </c>
      <c r="K219" s="3">
        <f>Table2[[#This Row],[Qnt]]*Table2[[#This Row],[Unit price ]]</f>
        <v>589965</v>
      </c>
      <c r="L219" s="3">
        <f>Table2[[#This Row],[Revenue]]-Table2[[#This Row],[Outside cost]]-Table2[[#This Row],[Trans.cost]]</f>
        <v>20648.775000000001</v>
      </c>
      <c r="M219" s="3">
        <f>Table2[[#This Row],[Exp.date]]-Table2[[#This Row],[Imp.date ]]</f>
        <v>32</v>
      </c>
    </row>
    <row r="220" spans="1:13" x14ac:dyDescent="0.25">
      <c r="A220" s="1">
        <v>219</v>
      </c>
      <c r="B220" s="1" t="s">
        <v>12</v>
      </c>
      <c r="C220" s="1">
        <v>76</v>
      </c>
      <c r="D220" s="1">
        <v>194</v>
      </c>
      <c r="E220" s="1" t="s">
        <v>21</v>
      </c>
      <c r="F220" s="1">
        <v>14006.8</v>
      </c>
      <c r="G220" s="2">
        <v>42530</v>
      </c>
      <c r="H220" s="2">
        <v>42562</v>
      </c>
      <c r="I220" s="1" t="s">
        <v>18</v>
      </c>
      <c r="J220" s="1">
        <v>221.16</v>
      </c>
      <c r="K220" s="1">
        <f>Table2[[#This Row],[Qnt]]*Table2[[#This Row],[Unit price ]]</f>
        <v>14744</v>
      </c>
      <c r="L220" s="1">
        <f>Table2[[#This Row],[Revenue]]-Table2[[#This Row],[Outside cost]]-Table2[[#This Row],[Trans.cost]]</f>
        <v>516.04000000000076</v>
      </c>
      <c r="M220" s="1">
        <f>Table2[[#This Row],[Exp.date]]-Table2[[#This Row],[Imp.date ]]</f>
        <v>32</v>
      </c>
    </row>
    <row r="221" spans="1:13" x14ac:dyDescent="0.25">
      <c r="A221" s="3">
        <v>220</v>
      </c>
      <c r="B221" s="3" t="s">
        <v>12</v>
      </c>
      <c r="C221" s="3">
        <v>929</v>
      </c>
      <c r="D221" s="3">
        <v>191</v>
      </c>
      <c r="E221" s="3" t="s">
        <v>9</v>
      </c>
      <c r="F221" s="3">
        <v>168567.05</v>
      </c>
      <c r="G221" s="4">
        <v>43193</v>
      </c>
      <c r="H221" s="4">
        <v>43205</v>
      </c>
      <c r="I221" s="3" t="s">
        <v>11</v>
      </c>
      <c r="J221" s="3">
        <v>2661.585</v>
      </c>
      <c r="K221" s="3">
        <f>Table2[[#This Row],[Qnt]]*Table2[[#This Row],[Unit price ]]</f>
        <v>177439</v>
      </c>
      <c r="L221" s="3">
        <f>Table2[[#This Row],[Revenue]]-Table2[[#This Row],[Outside cost]]-Table2[[#This Row],[Trans.cost]]</f>
        <v>6210.3650000000116</v>
      </c>
      <c r="M221" s="3">
        <f>Table2[[#This Row],[Exp.date]]-Table2[[#This Row],[Imp.date ]]</f>
        <v>12</v>
      </c>
    </row>
    <row r="222" spans="1:13" x14ac:dyDescent="0.25">
      <c r="A222" s="1">
        <v>221</v>
      </c>
      <c r="B222" s="1" t="s">
        <v>10</v>
      </c>
      <c r="C222" s="1">
        <v>943</v>
      </c>
      <c r="D222" s="1">
        <v>313</v>
      </c>
      <c r="E222" s="1" t="s">
        <v>29</v>
      </c>
      <c r="F222" s="1">
        <v>280401.05</v>
      </c>
      <c r="G222" s="2">
        <v>43110</v>
      </c>
      <c r="H222" s="2">
        <v>43121</v>
      </c>
      <c r="I222" s="1" t="s">
        <v>23</v>
      </c>
      <c r="J222" s="1">
        <v>4427.3850000000002</v>
      </c>
      <c r="K222" s="1">
        <f>Table2[[#This Row],[Qnt]]*Table2[[#This Row],[Unit price ]]</f>
        <v>295159</v>
      </c>
      <c r="L222" s="1">
        <f>Table2[[#This Row],[Revenue]]-Table2[[#This Row],[Outside cost]]-Table2[[#This Row],[Trans.cost]]</f>
        <v>10330.565000000011</v>
      </c>
      <c r="M222" s="1">
        <f>Table2[[#This Row],[Exp.date]]-Table2[[#This Row],[Imp.date ]]</f>
        <v>11</v>
      </c>
    </row>
    <row r="223" spans="1:13" x14ac:dyDescent="0.25">
      <c r="A223" s="3">
        <v>222</v>
      </c>
      <c r="B223" s="3" t="s">
        <v>12</v>
      </c>
      <c r="C223" s="3">
        <v>929</v>
      </c>
      <c r="D223" s="3">
        <v>56</v>
      </c>
      <c r="E223" s="3" t="s">
        <v>9</v>
      </c>
      <c r="F223" s="3">
        <v>49422.8</v>
      </c>
      <c r="G223" s="4">
        <v>43204</v>
      </c>
      <c r="H223" s="4">
        <v>43220</v>
      </c>
      <c r="I223" s="3" t="s">
        <v>18</v>
      </c>
      <c r="J223" s="3">
        <v>780.36</v>
      </c>
      <c r="K223" s="3">
        <f>Table2[[#This Row],[Qnt]]*Table2[[#This Row],[Unit price ]]</f>
        <v>52024</v>
      </c>
      <c r="L223" s="3">
        <f>Table2[[#This Row],[Revenue]]-Table2[[#This Row],[Outside cost]]-Table2[[#This Row],[Trans.cost]]</f>
        <v>1820.839999999997</v>
      </c>
      <c r="M223" s="3">
        <f>Table2[[#This Row],[Exp.date]]-Table2[[#This Row],[Imp.date ]]</f>
        <v>16</v>
      </c>
    </row>
    <row r="224" spans="1:13" x14ac:dyDescent="0.25">
      <c r="A224" s="1">
        <v>223</v>
      </c>
      <c r="B224" s="1" t="s">
        <v>15</v>
      </c>
      <c r="C224" s="1">
        <v>328</v>
      </c>
      <c r="D224" s="1">
        <v>14</v>
      </c>
      <c r="E224" s="1" t="s">
        <v>24</v>
      </c>
      <c r="F224" s="1">
        <v>4362.3999999999996</v>
      </c>
      <c r="G224" s="2">
        <v>43095</v>
      </c>
      <c r="H224" s="2">
        <v>43109</v>
      </c>
      <c r="I224" s="1" t="s">
        <v>18</v>
      </c>
      <c r="J224" s="1">
        <v>68.88</v>
      </c>
      <c r="K224" s="1">
        <f>Table2[[#This Row],[Qnt]]*Table2[[#This Row],[Unit price ]]</f>
        <v>4592</v>
      </c>
      <c r="L224" s="1">
        <f>Table2[[#This Row],[Revenue]]-Table2[[#This Row],[Outside cost]]-Table2[[#This Row],[Trans.cost]]</f>
        <v>160.72000000000037</v>
      </c>
      <c r="M224" s="1">
        <f>Table2[[#This Row],[Exp.date]]-Table2[[#This Row],[Imp.date ]]</f>
        <v>14</v>
      </c>
    </row>
    <row r="225" spans="1:13" x14ac:dyDescent="0.25">
      <c r="A225" s="3">
        <v>224</v>
      </c>
      <c r="B225" s="3" t="s">
        <v>10</v>
      </c>
      <c r="C225" s="3">
        <v>386</v>
      </c>
      <c r="D225" s="3">
        <v>1514</v>
      </c>
      <c r="E225" s="3" t="s">
        <v>9</v>
      </c>
      <c r="F225" s="3">
        <v>555183.80000000005</v>
      </c>
      <c r="G225" s="4">
        <v>42876</v>
      </c>
      <c r="H225" s="4">
        <v>42894</v>
      </c>
      <c r="I225" s="3" t="s">
        <v>32</v>
      </c>
      <c r="J225" s="3">
        <v>8766.06</v>
      </c>
      <c r="K225" s="3">
        <f>Table2[[#This Row],[Qnt]]*Table2[[#This Row],[Unit price ]]</f>
        <v>584404</v>
      </c>
      <c r="L225" s="3">
        <f>Table2[[#This Row],[Revenue]]-Table2[[#This Row],[Outside cost]]-Table2[[#This Row],[Trans.cost]]</f>
        <v>20454.139999999956</v>
      </c>
      <c r="M225" s="3">
        <f>Table2[[#This Row],[Exp.date]]-Table2[[#This Row],[Imp.date ]]</f>
        <v>18</v>
      </c>
    </row>
    <row r="226" spans="1:13" x14ac:dyDescent="0.25">
      <c r="A226" s="1">
        <v>225</v>
      </c>
      <c r="B226" s="1" t="s">
        <v>12</v>
      </c>
      <c r="C226" s="1">
        <v>314</v>
      </c>
      <c r="D226" s="1">
        <v>203</v>
      </c>
      <c r="E226" s="1" t="s">
        <v>21</v>
      </c>
      <c r="F226" s="1">
        <v>60554.9</v>
      </c>
      <c r="G226" s="2">
        <v>42833</v>
      </c>
      <c r="H226" s="2">
        <v>42865</v>
      </c>
      <c r="I226" s="1" t="s">
        <v>32</v>
      </c>
      <c r="J226" s="1">
        <v>956.13</v>
      </c>
      <c r="K226" s="1">
        <f>Table2[[#This Row],[Qnt]]*Table2[[#This Row],[Unit price ]]</f>
        <v>63742</v>
      </c>
      <c r="L226" s="1">
        <f>Table2[[#This Row],[Revenue]]-Table2[[#This Row],[Outside cost]]-Table2[[#This Row],[Trans.cost]]</f>
        <v>2230.9699999999984</v>
      </c>
      <c r="M226" s="1">
        <f>Table2[[#This Row],[Exp.date]]-Table2[[#This Row],[Imp.date ]]</f>
        <v>32</v>
      </c>
    </row>
    <row r="227" spans="1:13" x14ac:dyDescent="0.25">
      <c r="A227" s="3">
        <v>226</v>
      </c>
      <c r="B227" s="3" t="s">
        <v>15</v>
      </c>
      <c r="C227" s="3">
        <v>334</v>
      </c>
      <c r="D227" s="3">
        <v>14</v>
      </c>
      <c r="E227" s="3" t="s">
        <v>24</v>
      </c>
      <c r="F227" s="3">
        <v>4442.2</v>
      </c>
      <c r="G227" s="4">
        <v>43209</v>
      </c>
      <c r="H227" s="4">
        <v>43230</v>
      </c>
      <c r="I227" s="3" t="s">
        <v>25</v>
      </c>
      <c r="J227" s="3">
        <v>70.14</v>
      </c>
      <c r="K227" s="3">
        <f>Table2[[#This Row],[Qnt]]*Table2[[#This Row],[Unit price ]]</f>
        <v>4676</v>
      </c>
      <c r="L227" s="3">
        <f>Table2[[#This Row],[Revenue]]-Table2[[#This Row],[Outside cost]]-Table2[[#This Row],[Trans.cost]]</f>
        <v>163.6600000000002</v>
      </c>
      <c r="M227" s="3">
        <f>Table2[[#This Row],[Exp.date]]-Table2[[#This Row],[Imp.date ]]</f>
        <v>21</v>
      </c>
    </row>
    <row r="228" spans="1:13" x14ac:dyDescent="0.25">
      <c r="A228" s="1">
        <v>227</v>
      </c>
      <c r="B228" s="1" t="s">
        <v>12</v>
      </c>
      <c r="C228" s="1">
        <v>715</v>
      </c>
      <c r="D228" s="1">
        <v>875</v>
      </c>
      <c r="E228" s="1" t="s">
        <v>30</v>
      </c>
      <c r="F228" s="1">
        <v>594343.75</v>
      </c>
      <c r="G228" s="2">
        <v>43244</v>
      </c>
      <c r="H228" s="2">
        <v>43263</v>
      </c>
      <c r="I228" s="1" t="s">
        <v>17</v>
      </c>
      <c r="J228" s="1">
        <v>9384.375</v>
      </c>
      <c r="K228" s="1">
        <f>Table2[[#This Row],[Qnt]]*Table2[[#This Row],[Unit price ]]</f>
        <v>625625</v>
      </c>
      <c r="L228" s="1">
        <f>Table2[[#This Row],[Revenue]]-Table2[[#This Row],[Outside cost]]-Table2[[#This Row],[Trans.cost]]</f>
        <v>21896.875</v>
      </c>
      <c r="M228" s="1">
        <f>Table2[[#This Row],[Exp.date]]-Table2[[#This Row],[Imp.date ]]</f>
        <v>19</v>
      </c>
    </row>
    <row r="229" spans="1:13" x14ac:dyDescent="0.25">
      <c r="A229" s="3">
        <v>228</v>
      </c>
      <c r="B229" s="3" t="s">
        <v>12</v>
      </c>
      <c r="C229" s="3">
        <v>673</v>
      </c>
      <c r="D229" s="3">
        <v>1380</v>
      </c>
      <c r="E229" s="3" t="s">
        <v>21</v>
      </c>
      <c r="F229" s="3">
        <v>882303</v>
      </c>
      <c r="G229" s="4">
        <v>42627</v>
      </c>
      <c r="H229" s="4">
        <v>42662</v>
      </c>
      <c r="I229" s="3" t="s">
        <v>18</v>
      </c>
      <c r="J229" s="3">
        <v>13931.1</v>
      </c>
      <c r="K229" s="3">
        <f>Table2[[#This Row],[Qnt]]*Table2[[#This Row],[Unit price ]]</f>
        <v>928740</v>
      </c>
      <c r="L229" s="3">
        <f>Table2[[#This Row],[Revenue]]-Table2[[#This Row],[Outside cost]]-Table2[[#This Row],[Trans.cost]]</f>
        <v>32505.9</v>
      </c>
      <c r="M229" s="3">
        <f>Table2[[#This Row],[Exp.date]]-Table2[[#This Row],[Imp.date ]]</f>
        <v>35</v>
      </c>
    </row>
    <row r="230" spans="1:13" x14ac:dyDescent="0.25">
      <c r="A230" s="1">
        <v>229</v>
      </c>
      <c r="B230" s="1" t="s">
        <v>10</v>
      </c>
      <c r="C230" s="1">
        <v>332</v>
      </c>
      <c r="D230" s="1">
        <v>26</v>
      </c>
      <c r="E230" s="1" t="s">
        <v>26</v>
      </c>
      <c r="F230" s="1">
        <v>8200.4</v>
      </c>
      <c r="G230" s="2">
        <v>43029</v>
      </c>
      <c r="H230" s="2">
        <v>43039</v>
      </c>
      <c r="I230" s="1" t="s">
        <v>17</v>
      </c>
      <c r="J230" s="1">
        <v>129.47999999999999</v>
      </c>
      <c r="K230" s="1">
        <f>Table2[[#This Row],[Qnt]]*Table2[[#This Row],[Unit price ]]</f>
        <v>8632</v>
      </c>
      <c r="L230" s="1">
        <f>Table2[[#This Row],[Revenue]]-Table2[[#This Row],[Outside cost]]-Table2[[#This Row],[Trans.cost]]</f>
        <v>302.12000000000035</v>
      </c>
      <c r="M230" s="1">
        <f>Table2[[#This Row],[Exp.date]]-Table2[[#This Row],[Imp.date ]]</f>
        <v>10</v>
      </c>
    </row>
    <row r="231" spans="1:13" x14ac:dyDescent="0.25">
      <c r="A231" s="3">
        <v>230</v>
      </c>
      <c r="B231" s="3" t="s">
        <v>10</v>
      </c>
      <c r="C231" s="3">
        <v>496</v>
      </c>
      <c r="D231" s="3">
        <v>876</v>
      </c>
      <c r="E231" s="3" t="s">
        <v>9</v>
      </c>
      <c r="F231" s="3">
        <v>412771.2</v>
      </c>
      <c r="G231" s="4">
        <v>42519</v>
      </c>
      <c r="H231" s="4">
        <v>42551</v>
      </c>
      <c r="I231" s="3" t="s">
        <v>32</v>
      </c>
      <c r="J231" s="3">
        <v>6517.44</v>
      </c>
      <c r="K231" s="3">
        <f>Table2[[#This Row],[Qnt]]*Table2[[#This Row],[Unit price ]]</f>
        <v>434496</v>
      </c>
      <c r="L231" s="3">
        <f>Table2[[#This Row],[Revenue]]-Table2[[#This Row],[Outside cost]]-Table2[[#This Row],[Trans.cost]]</f>
        <v>15207.35999999999</v>
      </c>
      <c r="M231" s="3">
        <f>Table2[[#This Row],[Exp.date]]-Table2[[#This Row],[Imp.date ]]</f>
        <v>32</v>
      </c>
    </row>
    <row r="232" spans="1:13" x14ac:dyDescent="0.25">
      <c r="A232" s="1">
        <v>231</v>
      </c>
      <c r="B232" s="1" t="s">
        <v>12</v>
      </c>
      <c r="C232" s="1">
        <v>118</v>
      </c>
      <c r="D232" s="1">
        <v>861</v>
      </c>
      <c r="E232" s="1" t="s">
        <v>22</v>
      </c>
      <c r="F232" s="1">
        <v>96518.1</v>
      </c>
      <c r="G232" s="2">
        <v>42673</v>
      </c>
      <c r="H232" s="2">
        <v>42694</v>
      </c>
      <c r="I232" s="1" t="s">
        <v>23</v>
      </c>
      <c r="J232" s="1">
        <v>1523.97</v>
      </c>
      <c r="K232" s="1">
        <f>Table2[[#This Row],[Qnt]]*Table2[[#This Row],[Unit price ]]</f>
        <v>101598</v>
      </c>
      <c r="L232" s="1">
        <f>Table2[[#This Row],[Revenue]]-Table2[[#This Row],[Outside cost]]-Table2[[#This Row],[Trans.cost]]</f>
        <v>3555.9299999999939</v>
      </c>
      <c r="M232" s="1">
        <f>Table2[[#This Row],[Exp.date]]-Table2[[#This Row],[Imp.date ]]</f>
        <v>21</v>
      </c>
    </row>
    <row r="233" spans="1:13" x14ac:dyDescent="0.25">
      <c r="A233" s="3">
        <v>232</v>
      </c>
      <c r="B233" s="3" t="s">
        <v>15</v>
      </c>
      <c r="C233" s="3">
        <v>974</v>
      </c>
      <c r="D233" s="3">
        <v>53</v>
      </c>
      <c r="E233" s="3" t="s">
        <v>24</v>
      </c>
      <c r="F233" s="3">
        <v>49040.9</v>
      </c>
      <c r="G233" s="4">
        <v>42653</v>
      </c>
      <c r="H233" s="4">
        <v>42672</v>
      </c>
      <c r="I233" s="3" t="s">
        <v>11</v>
      </c>
      <c r="J233" s="3">
        <v>774.32999999999993</v>
      </c>
      <c r="K233" s="3">
        <f>Table2[[#This Row],[Qnt]]*Table2[[#This Row],[Unit price ]]</f>
        <v>51622</v>
      </c>
      <c r="L233" s="3">
        <f>Table2[[#This Row],[Revenue]]-Table2[[#This Row],[Outside cost]]-Table2[[#This Row],[Trans.cost]]</f>
        <v>1806.7699999999986</v>
      </c>
      <c r="M233" s="3">
        <f>Table2[[#This Row],[Exp.date]]-Table2[[#This Row],[Imp.date ]]</f>
        <v>19</v>
      </c>
    </row>
    <row r="234" spans="1:13" x14ac:dyDescent="0.25">
      <c r="A234" s="1">
        <v>233</v>
      </c>
      <c r="B234" s="1" t="s">
        <v>12</v>
      </c>
      <c r="C234" s="1">
        <v>592</v>
      </c>
      <c r="D234" s="1">
        <v>857</v>
      </c>
      <c r="E234" s="1" t="s">
        <v>22</v>
      </c>
      <c r="F234" s="1">
        <v>481976.8</v>
      </c>
      <c r="G234" s="2">
        <v>43235</v>
      </c>
      <c r="H234" s="2">
        <v>43258</v>
      </c>
      <c r="I234" s="1" t="s">
        <v>25</v>
      </c>
      <c r="J234" s="1">
        <v>7610.16</v>
      </c>
      <c r="K234" s="1">
        <f>Table2[[#This Row],[Qnt]]*Table2[[#This Row],[Unit price ]]</f>
        <v>507344</v>
      </c>
      <c r="L234" s="1">
        <f>Table2[[#This Row],[Revenue]]-Table2[[#This Row],[Outside cost]]-Table2[[#This Row],[Trans.cost]]</f>
        <v>17757.040000000012</v>
      </c>
      <c r="M234" s="1">
        <f>Table2[[#This Row],[Exp.date]]-Table2[[#This Row],[Imp.date ]]</f>
        <v>23</v>
      </c>
    </row>
    <row r="235" spans="1:13" x14ac:dyDescent="0.25">
      <c r="A235" s="3">
        <v>234</v>
      </c>
      <c r="B235" s="3" t="s">
        <v>10</v>
      </c>
      <c r="C235" s="3">
        <v>415</v>
      </c>
      <c r="D235" s="3">
        <v>979</v>
      </c>
      <c r="E235" s="3" t="s">
        <v>9</v>
      </c>
      <c r="F235" s="3">
        <v>385970.75</v>
      </c>
      <c r="G235" s="4">
        <v>43254</v>
      </c>
      <c r="H235" s="4">
        <v>43279</v>
      </c>
      <c r="I235" s="3" t="s">
        <v>14</v>
      </c>
      <c r="J235" s="3">
        <v>6094.2749999999996</v>
      </c>
      <c r="K235" s="3">
        <f>Table2[[#This Row],[Qnt]]*Table2[[#This Row],[Unit price ]]</f>
        <v>406285</v>
      </c>
      <c r="L235" s="3">
        <f>Table2[[#This Row],[Revenue]]-Table2[[#This Row],[Outside cost]]-Table2[[#This Row],[Trans.cost]]</f>
        <v>14219.975</v>
      </c>
      <c r="M235" s="3">
        <f>Table2[[#This Row],[Exp.date]]-Table2[[#This Row],[Imp.date ]]</f>
        <v>25</v>
      </c>
    </row>
    <row r="236" spans="1:13" x14ac:dyDescent="0.25">
      <c r="A236" s="1">
        <v>235</v>
      </c>
      <c r="B236" s="1" t="s">
        <v>12</v>
      </c>
      <c r="C236" s="1">
        <v>752</v>
      </c>
      <c r="D236" s="1">
        <v>49</v>
      </c>
      <c r="E236" s="1" t="s">
        <v>9</v>
      </c>
      <c r="F236" s="1">
        <v>35005.599999999999</v>
      </c>
      <c r="G236" s="2">
        <v>42971</v>
      </c>
      <c r="H236" s="2">
        <v>42989</v>
      </c>
      <c r="I236" s="1" t="s">
        <v>17</v>
      </c>
      <c r="J236" s="1">
        <v>552.72</v>
      </c>
      <c r="K236" s="1">
        <f>Table2[[#This Row],[Qnt]]*Table2[[#This Row],[Unit price ]]</f>
        <v>36848</v>
      </c>
      <c r="L236" s="1">
        <f>Table2[[#This Row],[Revenue]]-Table2[[#This Row],[Outside cost]]-Table2[[#This Row],[Trans.cost]]</f>
        <v>1289.6800000000014</v>
      </c>
      <c r="M236" s="1">
        <f>Table2[[#This Row],[Exp.date]]-Table2[[#This Row],[Imp.date ]]</f>
        <v>18</v>
      </c>
    </row>
    <row r="237" spans="1:13" x14ac:dyDescent="0.25">
      <c r="A237" s="3">
        <v>236</v>
      </c>
      <c r="B237" s="3" t="s">
        <v>10</v>
      </c>
      <c r="C237" s="3">
        <v>205</v>
      </c>
      <c r="D237" s="3">
        <v>1201</v>
      </c>
      <c r="E237" s="3" t="s">
        <v>31</v>
      </c>
      <c r="F237" s="3">
        <v>233894.75</v>
      </c>
      <c r="G237" s="4">
        <v>42923</v>
      </c>
      <c r="H237" s="4">
        <v>42935</v>
      </c>
      <c r="I237" s="3" t="s">
        <v>14</v>
      </c>
      <c r="J237" s="3">
        <v>3693.0749999999998</v>
      </c>
      <c r="K237" s="3">
        <f>Table2[[#This Row],[Qnt]]*Table2[[#This Row],[Unit price ]]</f>
        <v>246205</v>
      </c>
      <c r="L237" s="3">
        <f>Table2[[#This Row],[Revenue]]-Table2[[#This Row],[Outside cost]]-Table2[[#This Row],[Trans.cost]]</f>
        <v>8617.1749999999993</v>
      </c>
      <c r="M237" s="3">
        <f>Table2[[#This Row],[Exp.date]]-Table2[[#This Row],[Imp.date ]]</f>
        <v>12</v>
      </c>
    </row>
    <row r="238" spans="1:13" x14ac:dyDescent="0.25">
      <c r="A238" s="1">
        <v>237</v>
      </c>
      <c r="B238" s="1" t="s">
        <v>12</v>
      </c>
      <c r="C238" s="1">
        <v>805</v>
      </c>
      <c r="D238" s="1">
        <v>132</v>
      </c>
      <c r="E238" s="1" t="s">
        <v>9</v>
      </c>
      <c r="F238" s="1">
        <v>100947</v>
      </c>
      <c r="G238" s="2">
        <v>42573</v>
      </c>
      <c r="H238" s="2">
        <v>42588</v>
      </c>
      <c r="I238" s="1" t="s">
        <v>18</v>
      </c>
      <c r="J238" s="1">
        <v>1593.8999999999999</v>
      </c>
      <c r="K238" s="1">
        <f>Table2[[#This Row],[Qnt]]*Table2[[#This Row],[Unit price ]]</f>
        <v>106260</v>
      </c>
      <c r="L238" s="1">
        <f>Table2[[#This Row],[Revenue]]-Table2[[#This Row],[Outside cost]]-Table2[[#This Row],[Trans.cost]]</f>
        <v>3719.1000000000004</v>
      </c>
      <c r="M238" s="1">
        <f>Table2[[#This Row],[Exp.date]]-Table2[[#This Row],[Imp.date ]]</f>
        <v>15</v>
      </c>
    </row>
    <row r="239" spans="1:13" x14ac:dyDescent="0.25">
      <c r="A239" s="3">
        <v>238</v>
      </c>
      <c r="B239" s="3" t="s">
        <v>10</v>
      </c>
      <c r="C239" s="3">
        <v>97</v>
      </c>
      <c r="D239" s="3">
        <v>277</v>
      </c>
      <c r="E239" s="3" t="s">
        <v>29</v>
      </c>
      <c r="F239" s="3">
        <v>25525.55</v>
      </c>
      <c r="G239" s="4">
        <v>42411</v>
      </c>
      <c r="H239" s="4">
        <v>42426</v>
      </c>
      <c r="I239" s="3" t="s">
        <v>28</v>
      </c>
      <c r="J239" s="3">
        <v>403.03499999999997</v>
      </c>
      <c r="K239" s="3">
        <f>Table2[[#This Row],[Qnt]]*Table2[[#This Row],[Unit price ]]</f>
        <v>26869</v>
      </c>
      <c r="L239" s="3">
        <f>Table2[[#This Row],[Revenue]]-Table2[[#This Row],[Outside cost]]-Table2[[#This Row],[Trans.cost]]</f>
        <v>940.41500000000076</v>
      </c>
      <c r="M239" s="3">
        <f>Table2[[#This Row],[Exp.date]]-Table2[[#This Row],[Imp.date ]]</f>
        <v>15</v>
      </c>
    </row>
    <row r="240" spans="1:13" x14ac:dyDescent="0.25">
      <c r="A240" s="1">
        <v>239</v>
      </c>
      <c r="B240" s="1" t="s">
        <v>10</v>
      </c>
      <c r="C240" s="1">
        <v>732</v>
      </c>
      <c r="D240" s="1">
        <v>276</v>
      </c>
      <c r="E240" s="1" t="s">
        <v>29</v>
      </c>
      <c r="F240" s="1">
        <v>191930.4</v>
      </c>
      <c r="G240" s="2">
        <v>42964</v>
      </c>
      <c r="H240" s="2">
        <v>42993</v>
      </c>
      <c r="I240" s="1" t="s">
        <v>11</v>
      </c>
      <c r="J240" s="1">
        <v>3030.48</v>
      </c>
      <c r="K240" s="1">
        <f>Table2[[#This Row],[Qnt]]*Table2[[#This Row],[Unit price ]]</f>
        <v>202032</v>
      </c>
      <c r="L240" s="1">
        <f>Table2[[#This Row],[Revenue]]-Table2[[#This Row],[Outside cost]]-Table2[[#This Row],[Trans.cost]]</f>
        <v>7071.1200000000063</v>
      </c>
      <c r="M240" s="1">
        <f>Table2[[#This Row],[Exp.date]]-Table2[[#This Row],[Imp.date ]]</f>
        <v>29</v>
      </c>
    </row>
    <row r="241" spans="1:13" x14ac:dyDescent="0.25">
      <c r="A241" s="3">
        <v>240</v>
      </c>
      <c r="B241" s="3" t="s">
        <v>15</v>
      </c>
      <c r="C241" s="3">
        <v>229</v>
      </c>
      <c r="D241" s="3">
        <v>31</v>
      </c>
      <c r="E241" s="3" t="s">
        <v>16</v>
      </c>
      <c r="F241" s="3">
        <v>6744.05</v>
      </c>
      <c r="G241" s="4">
        <v>42373</v>
      </c>
      <c r="H241" s="4">
        <v>42400</v>
      </c>
      <c r="I241" s="3" t="s">
        <v>25</v>
      </c>
      <c r="J241" s="3">
        <v>106.485</v>
      </c>
      <c r="K241" s="3">
        <f>Table2[[#This Row],[Qnt]]*Table2[[#This Row],[Unit price ]]</f>
        <v>7099</v>
      </c>
      <c r="L241" s="3">
        <f>Table2[[#This Row],[Revenue]]-Table2[[#This Row],[Outside cost]]-Table2[[#This Row],[Trans.cost]]</f>
        <v>248.4649999999998</v>
      </c>
      <c r="M241" s="3">
        <f>Table2[[#This Row],[Exp.date]]-Table2[[#This Row],[Imp.date ]]</f>
        <v>27</v>
      </c>
    </row>
    <row r="242" spans="1:13" x14ac:dyDescent="0.25">
      <c r="A242" s="1">
        <v>241</v>
      </c>
      <c r="B242" s="1" t="s">
        <v>10</v>
      </c>
      <c r="C242" s="1">
        <v>597</v>
      </c>
      <c r="D242" s="1">
        <v>280</v>
      </c>
      <c r="E242" s="1" t="s">
        <v>29</v>
      </c>
      <c r="F242" s="1">
        <v>158802</v>
      </c>
      <c r="G242" s="2">
        <v>42987</v>
      </c>
      <c r="H242" s="2">
        <v>43016</v>
      </c>
      <c r="I242" s="1" t="s">
        <v>25</v>
      </c>
      <c r="J242" s="1">
        <v>2507.4</v>
      </c>
      <c r="K242" s="1">
        <f>Table2[[#This Row],[Qnt]]*Table2[[#This Row],[Unit price ]]</f>
        <v>167160</v>
      </c>
      <c r="L242" s="1">
        <f>Table2[[#This Row],[Revenue]]-Table2[[#This Row],[Outside cost]]-Table2[[#This Row],[Trans.cost]]</f>
        <v>5850.6</v>
      </c>
      <c r="M242" s="1">
        <f>Table2[[#This Row],[Exp.date]]-Table2[[#This Row],[Imp.date ]]</f>
        <v>29</v>
      </c>
    </row>
    <row r="243" spans="1:13" x14ac:dyDescent="0.25">
      <c r="A243" s="3">
        <v>242</v>
      </c>
      <c r="B243" s="3" t="s">
        <v>12</v>
      </c>
      <c r="C243" s="3">
        <v>823</v>
      </c>
      <c r="D243" s="3">
        <v>1008</v>
      </c>
      <c r="E243" s="3" t="s">
        <v>30</v>
      </c>
      <c r="F243" s="3">
        <v>788104.8</v>
      </c>
      <c r="G243" s="4">
        <v>42457</v>
      </c>
      <c r="H243" s="4">
        <v>42469</v>
      </c>
      <c r="I243" s="3" t="s">
        <v>20</v>
      </c>
      <c r="J243" s="3">
        <v>12443.76</v>
      </c>
      <c r="K243" s="3">
        <f>Table2[[#This Row],[Qnt]]*Table2[[#This Row],[Unit price ]]</f>
        <v>829584</v>
      </c>
      <c r="L243" s="3">
        <f>Table2[[#This Row],[Revenue]]-Table2[[#This Row],[Outside cost]]-Table2[[#This Row],[Trans.cost]]</f>
        <v>29035.439999999951</v>
      </c>
      <c r="M243" s="3">
        <f>Table2[[#This Row],[Exp.date]]-Table2[[#This Row],[Imp.date ]]</f>
        <v>12</v>
      </c>
    </row>
    <row r="244" spans="1:13" x14ac:dyDescent="0.25">
      <c r="A244" s="1">
        <v>243</v>
      </c>
      <c r="B244" s="1" t="s">
        <v>10</v>
      </c>
      <c r="C244" s="1">
        <v>935</v>
      </c>
      <c r="D244" s="1">
        <v>295</v>
      </c>
      <c r="E244" s="1" t="s">
        <v>29</v>
      </c>
      <c r="F244" s="1">
        <v>262033.75</v>
      </c>
      <c r="G244" s="2">
        <v>42827</v>
      </c>
      <c r="H244" s="2">
        <v>42857</v>
      </c>
      <c r="I244" s="1" t="s">
        <v>32</v>
      </c>
      <c r="J244" s="1">
        <v>4137.375</v>
      </c>
      <c r="K244" s="1">
        <f>Table2[[#This Row],[Qnt]]*Table2[[#This Row],[Unit price ]]</f>
        <v>275825</v>
      </c>
      <c r="L244" s="1">
        <f>Table2[[#This Row],[Revenue]]-Table2[[#This Row],[Outside cost]]-Table2[[#This Row],[Trans.cost]]</f>
        <v>9653.875</v>
      </c>
      <c r="M244" s="1">
        <f>Table2[[#This Row],[Exp.date]]-Table2[[#This Row],[Imp.date ]]</f>
        <v>30</v>
      </c>
    </row>
    <row r="245" spans="1:13" x14ac:dyDescent="0.25">
      <c r="A245" s="3">
        <v>244</v>
      </c>
      <c r="B245" s="3" t="s">
        <v>10</v>
      </c>
      <c r="C245" s="3">
        <v>333</v>
      </c>
      <c r="D245" s="3">
        <v>972</v>
      </c>
      <c r="E245" s="3" t="s">
        <v>9</v>
      </c>
      <c r="F245" s="3">
        <v>307492.2</v>
      </c>
      <c r="G245" s="4">
        <v>42579</v>
      </c>
      <c r="H245" s="4">
        <v>42603</v>
      </c>
      <c r="I245" s="3" t="s">
        <v>20</v>
      </c>
      <c r="J245" s="3">
        <v>4855.1399999999994</v>
      </c>
      <c r="K245" s="3">
        <f>Table2[[#This Row],[Qnt]]*Table2[[#This Row],[Unit price ]]</f>
        <v>323676</v>
      </c>
      <c r="L245" s="3">
        <f>Table2[[#This Row],[Revenue]]-Table2[[#This Row],[Outside cost]]-Table2[[#This Row],[Trans.cost]]</f>
        <v>11328.659999999989</v>
      </c>
      <c r="M245" s="3">
        <f>Table2[[#This Row],[Exp.date]]-Table2[[#This Row],[Imp.date ]]</f>
        <v>24</v>
      </c>
    </row>
    <row r="246" spans="1:13" x14ac:dyDescent="0.25">
      <c r="A246" s="1">
        <v>245</v>
      </c>
      <c r="B246" s="1" t="s">
        <v>10</v>
      </c>
      <c r="C246" s="1">
        <v>89</v>
      </c>
      <c r="D246" s="1">
        <v>278</v>
      </c>
      <c r="E246" s="1" t="s">
        <v>16</v>
      </c>
      <c r="F246" s="1">
        <v>23504.9</v>
      </c>
      <c r="G246" s="2">
        <v>42421</v>
      </c>
      <c r="H246" s="2">
        <v>42440</v>
      </c>
      <c r="I246" s="1" t="s">
        <v>17</v>
      </c>
      <c r="J246" s="1">
        <v>371.13</v>
      </c>
      <c r="K246" s="1">
        <f>Table2[[#This Row],[Qnt]]*Table2[[#This Row],[Unit price ]]</f>
        <v>24742</v>
      </c>
      <c r="L246" s="1">
        <f>Table2[[#This Row],[Revenue]]-Table2[[#This Row],[Outside cost]]-Table2[[#This Row],[Trans.cost]]</f>
        <v>865.96999999999855</v>
      </c>
      <c r="M246" s="1">
        <f>Table2[[#This Row],[Exp.date]]-Table2[[#This Row],[Imp.date ]]</f>
        <v>19</v>
      </c>
    </row>
    <row r="247" spans="1:13" x14ac:dyDescent="0.25">
      <c r="A247" s="3">
        <v>246</v>
      </c>
      <c r="B247" s="3" t="s">
        <v>12</v>
      </c>
      <c r="C247" s="3">
        <v>526</v>
      </c>
      <c r="D247" s="3">
        <v>923</v>
      </c>
      <c r="E247" s="3" t="s">
        <v>22</v>
      </c>
      <c r="F247" s="3">
        <v>461223.1</v>
      </c>
      <c r="G247" s="4">
        <v>42596</v>
      </c>
      <c r="H247" s="4">
        <v>42610</v>
      </c>
      <c r="I247" s="3" t="s">
        <v>14</v>
      </c>
      <c r="J247" s="3">
        <v>7282.4699999999993</v>
      </c>
      <c r="K247" s="3">
        <f>Table2[[#This Row],[Qnt]]*Table2[[#This Row],[Unit price ]]</f>
        <v>485498</v>
      </c>
      <c r="L247" s="3">
        <f>Table2[[#This Row],[Revenue]]-Table2[[#This Row],[Outside cost]]-Table2[[#This Row],[Trans.cost]]</f>
        <v>16992.430000000022</v>
      </c>
      <c r="M247" s="3">
        <f>Table2[[#This Row],[Exp.date]]-Table2[[#This Row],[Imp.date ]]</f>
        <v>14</v>
      </c>
    </row>
    <row r="248" spans="1:13" x14ac:dyDescent="0.25">
      <c r="A248" s="1">
        <v>247</v>
      </c>
      <c r="B248" s="1" t="s">
        <v>12</v>
      </c>
      <c r="C248" s="1">
        <v>201</v>
      </c>
      <c r="D248" s="1">
        <v>939</v>
      </c>
      <c r="E248" s="1" t="s">
        <v>22</v>
      </c>
      <c r="F248" s="1">
        <v>179302.05</v>
      </c>
      <c r="G248" s="2">
        <v>42956</v>
      </c>
      <c r="H248" s="2">
        <v>42991</v>
      </c>
      <c r="I248" s="1" t="s">
        <v>18</v>
      </c>
      <c r="J248" s="1">
        <v>2831.085</v>
      </c>
      <c r="K248" s="1">
        <f>Table2[[#This Row],[Qnt]]*Table2[[#This Row],[Unit price ]]</f>
        <v>188739</v>
      </c>
      <c r="L248" s="1">
        <f>Table2[[#This Row],[Revenue]]-Table2[[#This Row],[Outside cost]]-Table2[[#This Row],[Trans.cost]]</f>
        <v>6605.8650000000116</v>
      </c>
      <c r="M248" s="1">
        <f>Table2[[#This Row],[Exp.date]]-Table2[[#This Row],[Imp.date ]]</f>
        <v>35</v>
      </c>
    </row>
    <row r="249" spans="1:13" x14ac:dyDescent="0.25">
      <c r="A249" s="3">
        <v>248</v>
      </c>
      <c r="B249" s="3" t="s">
        <v>15</v>
      </c>
      <c r="C249" s="3">
        <v>359</v>
      </c>
      <c r="D249" s="3">
        <v>16</v>
      </c>
      <c r="E249" s="3" t="s">
        <v>24</v>
      </c>
      <c r="F249" s="3">
        <v>5456.8</v>
      </c>
      <c r="G249" s="4">
        <v>42728</v>
      </c>
      <c r="H249" s="4">
        <v>42753</v>
      </c>
      <c r="I249" s="3" t="s">
        <v>11</v>
      </c>
      <c r="J249" s="3">
        <v>86.16</v>
      </c>
      <c r="K249" s="3">
        <f>Table2[[#This Row],[Qnt]]*Table2[[#This Row],[Unit price ]]</f>
        <v>5744</v>
      </c>
      <c r="L249" s="3">
        <f>Table2[[#This Row],[Revenue]]-Table2[[#This Row],[Outside cost]]-Table2[[#This Row],[Trans.cost]]</f>
        <v>201.03999999999982</v>
      </c>
      <c r="M249" s="3">
        <f>Table2[[#This Row],[Exp.date]]-Table2[[#This Row],[Imp.date ]]</f>
        <v>25</v>
      </c>
    </row>
    <row r="250" spans="1:13" x14ac:dyDescent="0.25">
      <c r="A250" s="1">
        <v>249</v>
      </c>
      <c r="B250" s="1" t="s">
        <v>12</v>
      </c>
      <c r="C250" s="1">
        <v>595</v>
      </c>
      <c r="D250" s="1">
        <v>197</v>
      </c>
      <c r="E250" s="1" t="s">
        <v>9</v>
      </c>
      <c r="F250" s="1">
        <v>111354.25</v>
      </c>
      <c r="G250" s="2">
        <v>42915</v>
      </c>
      <c r="H250" s="2">
        <v>42928</v>
      </c>
      <c r="I250" s="1" t="s">
        <v>32</v>
      </c>
      <c r="J250" s="1">
        <v>1758.2249999999999</v>
      </c>
      <c r="K250" s="1">
        <f>Table2[[#This Row],[Qnt]]*Table2[[#This Row],[Unit price ]]</f>
        <v>117215</v>
      </c>
      <c r="L250" s="1">
        <f>Table2[[#This Row],[Revenue]]-Table2[[#This Row],[Outside cost]]-Table2[[#This Row],[Trans.cost]]</f>
        <v>4102.5249999999996</v>
      </c>
      <c r="M250" s="1">
        <f>Table2[[#This Row],[Exp.date]]-Table2[[#This Row],[Imp.date ]]</f>
        <v>13</v>
      </c>
    </row>
    <row r="251" spans="1:13" x14ac:dyDescent="0.25">
      <c r="A251" s="3">
        <v>250</v>
      </c>
      <c r="B251" s="3" t="s">
        <v>12</v>
      </c>
      <c r="C251" s="3">
        <v>857</v>
      </c>
      <c r="D251" s="3">
        <v>195</v>
      </c>
      <c r="E251" s="3" t="s">
        <v>9</v>
      </c>
      <c r="F251" s="3">
        <v>158759.25</v>
      </c>
      <c r="G251" s="4">
        <v>42445</v>
      </c>
      <c r="H251" s="4">
        <v>42461</v>
      </c>
      <c r="I251" s="3" t="s">
        <v>28</v>
      </c>
      <c r="J251" s="3">
        <v>2506.7249999999999</v>
      </c>
      <c r="K251" s="3">
        <f>Table2[[#This Row],[Qnt]]*Table2[[#This Row],[Unit price ]]</f>
        <v>167115</v>
      </c>
      <c r="L251" s="3">
        <f>Table2[[#This Row],[Revenue]]-Table2[[#This Row],[Outside cost]]-Table2[[#This Row],[Trans.cost]]</f>
        <v>5849.0249999999996</v>
      </c>
      <c r="M251" s="3">
        <f>Table2[[#This Row],[Exp.date]]-Table2[[#This Row],[Imp.date ]]</f>
        <v>16</v>
      </c>
    </row>
    <row r="252" spans="1:13" x14ac:dyDescent="0.25">
      <c r="A252" s="1">
        <v>251</v>
      </c>
      <c r="B252" s="1" t="s">
        <v>10</v>
      </c>
      <c r="C252" s="1">
        <v>941</v>
      </c>
      <c r="D252" s="1">
        <v>924</v>
      </c>
      <c r="E252" s="1" t="s">
        <v>9</v>
      </c>
      <c r="F252" s="1">
        <v>826009.8</v>
      </c>
      <c r="G252" s="2">
        <v>42613</v>
      </c>
      <c r="H252" s="2">
        <v>42631</v>
      </c>
      <c r="I252" s="1" t="s">
        <v>14</v>
      </c>
      <c r="J252" s="1">
        <v>13042.26</v>
      </c>
      <c r="K252" s="1">
        <f>Table2[[#This Row],[Qnt]]*Table2[[#This Row],[Unit price ]]</f>
        <v>869484</v>
      </c>
      <c r="L252" s="1">
        <f>Table2[[#This Row],[Revenue]]-Table2[[#This Row],[Outside cost]]-Table2[[#This Row],[Trans.cost]]</f>
        <v>30431.939999999951</v>
      </c>
      <c r="M252" s="1">
        <f>Table2[[#This Row],[Exp.date]]-Table2[[#This Row],[Imp.date ]]</f>
        <v>18</v>
      </c>
    </row>
    <row r="253" spans="1:13" x14ac:dyDescent="0.25">
      <c r="A253" s="3">
        <v>252</v>
      </c>
      <c r="B253" s="3" t="s">
        <v>12</v>
      </c>
      <c r="C253" s="3">
        <v>239</v>
      </c>
      <c r="D253" s="3">
        <v>221</v>
      </c>
      <c r="E253" s="3" t="s">
        <v>9</v>
      </c>
      <c r="F253" s="3">
        <v>50178.05</v>
      </c>
      <c r="G253" s="4">
        <v>42622</v>
      </c>
      <c r="H253" s="4">
        <v>42646</v>
      </c>
      <c r="I253" s="3" t="s">
        <v>17</v>
      </c>
      <c r="J253" s="3">
        <v>792.28499999999997</v>
      </c>
      <c r="K253" s="3">
        <f>Table2[[#This Row],[Qnt]]*Table2[[#This Row],[Unit price ]]</f>
        <v>52819</v>
      </c>
      <c r="L253" s="3">
        <f>Table2[[#This Row],[Revenue]]-Table2[[#This Row],[Outside cost]]-Table2[[#This Row],[Trans.cost]]</f>
        <v>1848.6649999999972</v>
      </c>
      <c r="M253" s="3">
        <f>Table2[[#This Row],[Exp.date]]-Table2[[#This Row],[Imp.date ]]</f>
        <v>24</v>
      </c>
    </row>
    <row r="254" spans="1:13" x14ac:dyDescent="0.25">
      <c r="A254" s="1">
        <v>253</v>
      </c>
      <c r="B254" s="1" t="s">
        <v>15</v>
      </c>
      <c r="C254" s="1">
        <v>518</v>
      </c>
      <c r="D254" s="1">
        <v>16</v>
      </c>
      <c r="E254" s="1" t="s">
        <v>24</v>
      </c>
      <c r="F254" s="1">
        <v>7873.6</v>
      </c>
      <c r="G254" s="2">
        <v>42640</v>
      </c>
      <c r="H254" s="2">
        <v>42654</v>
      </c>
      <c r="I254" s="1" t="s">
        <v>17</v>
      </c>
      <c r="J254" s="1">
        <v>124.32</v>
      </c>
      <c r="K254" s="1">
        <f>Table2[[#This Row],[Qnt]]*Table2[[#This Row],[Unit price ]]</f>
        <v>8288</v>
      </c>
      <c r="L254" s="1">
        <f>Table2[[#This Row],[Revenue]]-Table2[[#This Row],[Outside cost]]-Table2[[#This Row],[Trans.cost]]</f>
        <v>290.07999999999964</v>
      </c>
      <c r="M254" s="1">
        <f>Table2[[#This Row],[Exp.date]]-Table2[[#This Row],[Imp.date ]]</f>
        <v>14</v>
      </c>
    </row>
    <row r="255" spans="1:13" x14ac:dyDescent="0.25">
      <c r="A255" s="3">
        <v>254</v>
      </c>
      <c r="B255" s="3" t="s">
        <v>10</v>
      </c>
      <c r="C255" s="3">
        <v>165</v>
      </c>
      <c r="D255" s="3">
        <v>25</v>
      </c>
      <c r="E255" s="3" t="s">
        <v>26</v>
      </c>
      <c r="F255" s="3">
        <v>3918.75</v>
      </c>
      <c r="G255" s="4">
        <v>43006</v>
      </c>
      <c r="H255" s="4">
        <v>43017</v>
      </c>
      <c r="I255" s="3" t="s">
        <v>28</v>
      </c>
      <c r="J255" s="3">
        <v>61.875</v>
      </c>
      <c r="K255" s="3">
        <f>Table2[[#This Row],[Qnt]]*Table2[[#This Row],[Unit price ]]</f>
        <v>4125</v>
      </c>
      <c r="L255" s="3">
        <f>Table2[[#This Row],[Revenue]]-Table2[[#This Row],[Outside cost]]-Table2[[#This Row],[Trans.cost]]</f>
        <v>144.375</v>
      </c>
      <c r="M255" s="3">
        <f>Table2[[#This Row],[Exp.date]]-Table2[[#This Row],[Imp.date ]]</f>
        <v>11</v>
      </c>
    </row>
    <row r="256" spans="1:13" x14ac:dyDescent="0.25">
      <c r="A256" s="1">
        <v>255</v>
      </c>
      <c r="B256" s="1" t="s">
        <v>12</v>
      </c>
      <c r="C256" s="1">
        <v>192</v>
      </c>
      <c r="D256" s="1">
        <v>196</v>
      </c>
      <c r="E256" s="1" t="s">
        <v>9</v>
      </c>
      <c r="F256" s="1">
        <v>35750.400000000001</v>
      </c>
      <c r="G256" s="2">
        <v>42907</v>
      </c>
      <c r="H256" s="2">
        <v>42918</v>
      </c>
      <c r="I256" s="1" t="s">
        <v>11</v>
      </c>
      <c r="J256" s="1">
        <v>564.48</v>
      </c>
      <c r="K256" s="1">
        <f>Table2[[#This Row],[Qnt]]*Table2[[#This Row],[Unit price ]]</f>
        <v>37632</v>
      </c>
      <c r="L256" s="1">
        <f>Table2[[#This Row],[Revenue]]-Table2[[#This Row],[Outside cost]]-Table2[[#This Row],[Trans.cost]]</f>
        <v>1317.1199999999985</v>
      </c>
      <c r="M256" s="1">
        <f>Table2[[#This Row],[Exp.date]]-Table2[[#This Row],[Imp.date ]]</f>
        <v>11</v>
      </c>
    </row>
    <row r="257" spans="1:13" x14ac:dyDescent="0.25">
      <c r="A257" s="3">
        <v>256</v>
      </c>
      <c r="B257" s="3" t="s">
        <v>12</v>
      </c>
      <c r="C257" s="3">
        <v>846</v>
      </c>
      <c r="D257" s="3">
        <v>178</v>
      </c>
      <c r="E257" s="3" t="s">
        <v>21</v>
      </c>
      <c r="F257" s="3">
        <v>143058.6</v>
      </c>
      <c r="G257" s="4">
        <v>42398</v>
      </c>
      <c r="H257" s="4">
        <v>42417</v>
      </c>
      <c r="I257" s="3" t="s">
        <v>11</v>
      </c>
      <c r="J257" s="3">
        <v>2258.8199999999997</v>
      </c>
      <c r="K257" s="3">
        <f>Table2[[#This Row],[Qnt]]*Table2[[#This Row],[Unit price ]]</f>
        <v>150588</v>
      </c>
      <c r="L257" s="3">
        <f>Table2[[#This Row],[Revenue]]-Table2[[#This Row],[Outside cost]]-Table2[[#This Row],[Trans.cost]]</f>
        <v>5270.5799999999945</v>
      </c>
      <c r="M257" s="3">
        <f>Table2[[#This Row],[Exp.date]]-Table2[[#This Row],[Imp.date ]]</f>
        <v>19</v>
      </c>
    </row>
    <row r="258" spans="1:13" x14ac:dyDescent="0.25">
      <c r="A258" s="1">
        <v>257</v>
      </c>
      <c r="B258" s="1" t="s">
        <v>12</v>
      </c>
      <c r="C258" s="1">
        <v>281</v>
      </c>
      <c r="D258" s="1">
        <v>48</v>
      </c>
      <c r="E258" s="1" t="s">
        <v>9</v>
      </c>
      <c r="F258" s="1">
        <v>12813.6</v>
      </c>
      <c r="G258" s="2">
        <v>43007</v>
      </c>
      <c r="H258" s="2">
        <v>43032</v>
      </c>
      <c r="I258" s="1" t="s">
        <v>17</v>
      </c>
      <c r="J258" s="1">
        <v>202.32</v>
      </c>
      <c r="K258" s="1">
        <f>Table2[[#This Row],[Qnt]]*Table2[[#This Row],[Unit price ]]</f>
        <v>13488</v>
      </c>
      <c r="L258" s="1">
        <f>Table2[[#This Row],[Revenue]]-Table2[[#This Row],[Outside cost]]-Table2[[#This Row],[Trans.cost]]</f>
        <v>472.07999999999964</v>
      </c>
      <c r="M258" s="1">
        <f>Table2[[#This Row],[Exp.date]]-Table2[[#This Row],[Imp.date ]]</f>
        <v>25</v>
      </c>
    </row>
    <row r="259" spans="1:13" x14ac:dyDescent="0.25">
      <c r="A259" s="3">
        <v>258</v>
      </c>
      <c r="B259" s="3" t="s">
        <v>12</v>
      </c>
      <c r="C259" s="3">
        <v>768</v>
      </c>
      <c r="D259" s="3">
        <v>216</v>
      </c>
      <c r="E259" s="3" t="s">
        <v>21</v>
      </c>
      <c r="F259" s="3">
        <v>157593.60000000001</v>
      </c>
      <c r="G259" s="4">
        <v>42879</v>
      </c>
      <c r="H259" s="4">
        <v>42901</v>
      </c>
      <c r="I259" s="3" t="s">
        <v>25</v>
      </c>
      <c r="J259" s="3">
        <v>2488.3199999999997</v>
      </c>
      <c r="K259" s="3">
        <f>Table2[[#This Row],[Qnt]]*Table2[[#This Row],[Unit price ]]</f>
        <v>165888</v>
      </c>
      <c r="L259" s="3">
        <f>Table2[[#This Row],[Revenue]]-Table2[[#This Row],[Outside cost]]-Table2[[#This Row],[Trans.cost]]</f>
        <v>5806.0799999999945</v>
      </c>
      <c r="M259" s="3">
        <f>Table2[[#This Row],[Exp.date]]-Table2[[#This Row],[Imp.date ]]</f>
        <v>22</v>
      </c>
    </row>
    <row r="260" spans="1:13" x14ac:dyDescent="0.25">
      <c r="A260" s="1">
        <v>259</v>
      </c>
      <c r="B260" s="1" t="s">
        <v>10</v>
      </c>
      <c r="C260" s="1">
        <v>131</v>
      </c>
      <c r="D260" s="1">
        <v>264</v>
      </c>
      <c r="E260" s="1" t="s">
        <v>29</v>
      </c>
      <c r="F260" s="1">
        <v>32854.800000000003</v>
      </c>
      <c r="G260" s="2">
        <v>42977</v>
      </c>
      <c r="H260" s="2">
        <v>43001</v>
      </c>
      <c r="I260" s="1" t="s">
        <v>25</v>
      </c>
      <c r="J260" s="1">
        <v>518.76</v>
      </c>
      <c r="K260" s="1">
        <f>Table2[[#This Row],[Qnt]]*Table2[[#This Row],[Unit price ]]</f>
        <v>34584</v>
      </c>
      <c r="L260" s="1">
        <f>Table2[[#This Row],[Revenue]]-Table2[[#This Row],[Outside cost]]-Table2[[#This Row],[Trans.cost]]</f>
        <v>1210.4399999999971</v>
      </c>
      <c r="M260" s="1">
        <f>Table2[[#This Row],[Exp.date]]-Table2[[#This Row],[Imp.date ]]</f>
        <v>24</v>
      </c>
    </row>
    <row r="261" spans="1:13" x14ac:dyDescent="0.25">
      <c r="A261" s="3">
        <v>260</v>
      </c>
      <c r="B261" s="3" t="s">
        <v>10</v>
      </c>
      <c r="C261" s="3">
        <v>495</v>
      </c>
      <c r="D261" s="3">
        <v>1380</v>
      </c>
      <c r="E261" s="3" t="s">
        <v>9</v>
      </c>
      <c r="F261" s="3">
        <v>648945</v>
      </c>
      <c r="G261" s="4">
        <v>42397</v>
      </c>
      <c r="H261" s="4">
        <v>42423</v>
      </c>
      <c r="I261" s="3" t="s">
        <v>23</v>
      </c>
      <c r="J261" s="3">
        <v>10246.5</v>
      </c>
      <c r="K261" s="3">
        <f>Table2[[#This Row],[Qnt]]*Table2[[#This Row],[Unit price ]]</f>
        <v>683100</v>
      </c>
      <c r="L261" s="3">
        <f>Table2[[#This Row],[Revenue]]-Table2[[#This Row],[Outside cost]]-Table2[[#This Row],[Trans.cost]]</f>
        <v>23908.5</v>
      </c>
      <c r="M261" s="3">
        <f>Table2[[#This Row],[Exp.date]]-Table2[[#This Row],[Imp.date ]]</f>
        <v>26</v>
      </c>
    </row>
    <row r="262" spans="1:13" x14ac:dyDescent="0.25">
      <c r="A262" s="1">
        <v>261</v>
      </c>
      <c r="B262" s="1" t="s">
        <v>10</v>
      </c>
      <c r="C262" s="1">
        <v>257</v>
      </c>
      <c r="D262" s="1">
        <v>55</v>
      </c>
      <c r="E262" s="1" t="s">
        <v>21</v>
      </c>
      <c r="F262" s="1">
        <v>13428.25</v>
      </c>
      <c r="G262" s="2">
        <v>42576</v>
      </c>
      <c r="H262" s="2">
        <v>42599</v>
      </c>
      <c r="I262" s="1" t="s">
        <v>11</v>
      </c>
      <c r="J262" s="1">
        <v>212.02500000000001</v>
      </c>
      <c r="K262" s="1">
        <f>Table2[[#This Row],[Qnt]]*Table2[[#This Row],[Unit price ]]</f>
        <v>14135</v>
      </c>
      <c r="L262" s="1">
        <f>Table2[[#This Row],[Revenue]]-Table2[[#This Row],[Outside cost]]-Table2[[#This Row],[Trans.cost]]</f>
        <v>494.72500000000002</v>
      </c>
      <c r="M262" s="1">
        <f>Table2[[#This Row],[Exp.date]]-Table2[[#This Row],[Imp.date ]]</f>
        <v>23</v>
      </c>
    </row>
    <row r="263" spans="1:13" x14ac:dyDescent="0.25">
      <c r="A263" s="3">
        <v>262</v>
      </c>
      <c r="B263" s="3" t="s">
        <v>15</v>
      </c>
      <c r="C263" s="3">
        <v>337</v>
      </c>
      <c r="D263" s="3">
        <v>60</v>
      </c>
      <c r="E263" s="3" t="s">
        <v>24</v>
      </c>
      <c r="F263" s="3">
        <v>19209</v>
      </c>
      <c r="G263" s="4">
        <v>42445</v>
      </c>
      <c r="H263" s="4">
        <v>42465</v>
      </c>
      <c r="I263" s="3" t="s">
        <v>17</v>
      </c>
      <c r="J263" s="3">
        <v>303.3</v>
      </c>
      <c r="K263" s="3">
        <f>Table2[[#This Row],[Qnt]]*Table2[[#This Row],[Unit price ]]</f>
        <v>20220</v>
      </c>
      <c r="L263" s="3">
        <f>Table2[[#This Row],[Revenue]]-Table2[[#This Row],[Outside cost]]-Table2[[#This Row],[Trans.cost]]</f>
        <v>707.7</v>
      </c>
      <c r="M263" s="3">
        <f>Table2[[#This Row],[Exp.date]]-Table2[[#This Row],[Imp.date ]]</f>
        <v>20</v>
      </c>
    </row>
    <row r="264" spans="1:13" x14ac:dyDescent="0.25">
      <c r="A264" s="1">
        <v>263</v>
      </c>
      <c r="B264" s="1" t="s">
        <v>12</v>
      </c>
      <c r="C264" s="1">
        <v>847</v>
      </c>
      <c r="D264" s="1">
        <v>1296</v>
      </c>
      <c r="E264" s="1" t="s">
        <v>21</v>
      </c>
      <c r="F264" s="1">
        <v>1042826.4</v>
      </c>
      <c r="G264" s="2">
        <v>42624</v>
      </c>
      <c r="H264" s="2">
        <v>42645</v>
      </c>
      <c r="I264" s="1" t="s">
        <v>25</v>
      </c>
      <c r="J264" s="1">
        <v>16465.68</v>
      </c>
      <c r="K264" s="1">
        <f>Table2[[#This Row],[Qnt]]*Table2[[#This Row],[Unit price ]]</f>
        <v>1097712</v>
      </c>
      <c r="L264" s="1">
        <f>Table2[[#This Row],[Revenue]]-Table2[[#This Row],[Outside cost]]-Table2[[#This Row],[Trans.cost]]</f>
        <v>38419.919999999976</v>
      </c>
      <c r="M264" s="1">
        <f>Table2[[#This Row],[Exp.date]]-Table2[[#This Row],[Imp.date ]]</f>
        <v>21</v>
      </c>
    </row>
    <row r="265" spans="1:13" x14ac:dyDescent="0.25">
      <c r="A265" s="3">
        <v>264</v>
      </c>
      <c r="B265" s="3" t="s">
        <v>10</v>
      </c>
      <c r="C265" s="3">
        <v>83</v>
      </c>
      <c r="D265" s="3">
        <v>90</v>
      </c>
      <c r="E265" s="3" t="s">
        <v>27</v>
      </c>
      <c r="F265" s="3">
        <v>7096.5</v>
      </c>
      <c r="G265" s="4">
        <v>43196</v>
      </c>
      <c r="H265" s="4">
        <v>43210</v>
      </c>
      <c r="I265" s="3" t="s">
        <v>25</v>
      </c>
      <c r="J265" s="3">
        <v>112.05</v>
      </c>
      <c r="K265" s="3">
        <f>Table2[[#This Row],[Qnt]]*Table2[[#This Row],[Unit price ]]</f>
        <v>7470</v>
      </c>
      <c r="L265" s="3">
        <f>Table2[[#This Row],[Revenue]]-Table2[[#This Row],[Outside cost]]-Table2[[#This Row],[Trans.cost]]</f>
        <v>261.45</v>
      </c>
      <c r="M265" s="3">
        <f>Table2[[#This Row],[Exp.date]]-Table2[[#This Row],[Imp.date ]]</f>
        <v>14</v>
      </c>
    </row>
    <row r="266" spans="1:13" x14ac:dyDescent="0.25">
      <c r="A266" s="1">
        <v>265</v>
      </c>
      <c r="B266" s="1" t="s">
        <v>10</v>
      </c>
      <c r="C266" s="1">
        <v>436</v>
      </c>
      <c r="D266" s="1">
        <v>28</v>
      </c>
      <c r="E266" s="1" t="s">
        <v>26</v>
      </c>
      <c r="F266" s="1">
        <v>11597.6</v>
      </c>
      <c r="G266" s="2">
        <v>42376</v>
      </c>
      <c r="H266" s="2">
        <v>42387</v>
      </c>
      <c r="I266" s="1" t="s">
        <v>11</v>
      </c>
      <c r="J266" s="1">
        <v>183.12</v>
      </c>
      <c r="K266" s="1">
        <f>Table2[[#This Row],[Qnt]]*Table2[[#This Row],[Unit price ]]</f>
        <v>12208</v>
      </c>
      <c r="L266" s="1">
        <f>Table2[[#This Row],[Revenue]]-Table2[[#This Row],[Outside cost]]-Table2[[#This Row],[Trans.cost]]</f>
        <v>427.27999999999963</v>
      </c>
      <c r="M266" s="1">
        <f>Table2[[#This Row],[Exp.date]]-Table2[[#This Row],[Imp.date ]]</f>
        <v>11</v>
      </c>
    </row>
    <row r="267" spans="1:13" x14ac:dyDescent="0.25">
      <c r="A267" s="3">
        <v>266</v>
      </c>
      <c r="B267" s="3" t="s">
        <v>12</v>
      </c>
      <c r="C267" s="3">
        <v>635</v>
      </c>
      <c r="D267" s="3">
        <v>1453</v>
      </c>
      <c r="E267" s="3" t="s">
        <v>21</v>
      </c>
      <c r="F267" s="3">
        <v>876522.25</v>
      </c>
      <c r="G267" s="4">
        <v>43146</v>
      </c>
      <c r="H267" s="4">
        <v>43168</v>
      </c>
      <c r="I267" s="3" t="s">
        <v>11</v>
      </c>
      <c r="J267" s="3">
        <v>13839.824999999999</v>
      </c>
      <c r="K267" s="3">
        <f>Table2[[#This Row],[Qnt]]*Table2[[#This Row],[Unit price ]]</f>
        <v>922655</v>
      </c>
      <c r="L267" s="3">
        <f>Table2[[#This Row],[Revenue]]-Table2[[#This Row],[Outside cost]]-Table2[[#This Row],[Trans.cost]]</f>
        <v>32292.925000000003</v>
      </c>
      <c r="M267" s="3">
        <f>Table2[[#This Row],[Exp.date]]-Table2[[#This Row],[Imp.date ]]</f>
        <v>22</v>
      </c>
    </row>
    <row r="268" spans="1:13" x14ac:dyDescent="0.25">
      <c r="A268" s="1">
        <v>267</v>
      </c>
      <c r="B268" s="1" t="s">
        <v>10</v>
      </c>
      <c r="C268" s="1">
        <v>471</v>
      </c>
      <c r="D268" s="1">
        <v>126</v>
      </c>
      <c r="E268" s="1" t="s">
        <v>16</v>
      </c>
      <c r="F268" s="1">
        <v>56378.7</v>
      </c>
      <c r="G268" s="2">
        <v>42448</v>
      </c>
      <c r="H268" s="2">
        <v>42460</v>
      </c>
      <c r="I268" s="1" t="s">
        <v>11</v>
      </c>
      <c r="J268" s="1">
        <v>890.18999999999994</v>
      </c>
      <c r="K268" s="1">
        <f>Table2[[#This Row],[Qnt]]*Table2[[#This Row],[Unit price ]]</f>
        <v>59346</v>
      </c>
      <c r="L268" s="1">
        <f>Table2[[#This Row],[Revenue]]-Table2[[#This Row],[Outside cost]]-Table2[[#This Row],[Trans.cost]]</f>
        <v>2077.1100000000029</v>
      </c>
      <c r="M268" s="1">
        <f>Table2[[#This Row],[Exp.date]]-Table2[[#This Row],[Imp.date ]]</f>
        <v>12</v>
      </c>
    </row>
    <row r="269" spans="1:13" x14ac:dyDescent="0.25">
      <c r="A269" s="3">
        <v>268</v>
      </c>
      <c r="B269" s="3" t="s">
        <v>10</v>
      </c>
      <c r="C269" s="3">
        <v>272</v>
      </c>
      <c r="D269" s="3">
        <v>22</v>
      </c>
      <c r="E269" s="3" t="s">
        <v>26</v>
      </c>
      <c r="F269" s="3">
        <v>5684.8</v>
      </c>
      <c r="G269" s="4">
        <v>42581</v>
      </c>
      <c r="H269" s="4">
        <v>42600</v>
      </c>
      <c r="I269" s="3" t="s">
        <v>25</v>
      </c>
      <c r="J269" s="3">
        <v>89.759999999999991</v>
      </c>
      <c r="K269" s="3">
        <f>Table2[[#This Row],[Qnt]]*Table2[[#This Row],[Unit price ]]</f>
        <v>5984</v>
      </c>
      <c r="L269" s="3">
        <f>Table2[[#This Row],[Revenue]]-Table2[[#This Row],[Outside cost]]-Table2[[#This Row],[Trans.cost]]</f>
        <v>209.43999999999983</v>
      </c>
      <c r="M269" s="3">
        <f>Table2[[#This Row],[Exp.date]]-Table2[[#This Row],[Imp.date ]]</f>
        <v>19</v>
      </c>
    </row>
    <row r="270" spans="1:13" x14ac:dyDescent="0.25">
      <c r="A270" s="1">
        <v>269</v>
      </c>
      <c r="B270" s="1" t="s">
        <v>10</v>
      </c>
      <c r="C270" s="1">
        <v>903</v>
      </c>
      <c r="D270" s="1">
        <v>1012</v>
      </c>
      <c r="E270" s="1" t="s">
        <v>9</v>
      </c>
      <c r="F270" s="1">
        <v>868144.2</v>
      </c>
      <c r="G270" s="2">
        <v>42511</v>
      </c>
      <c r="H270" s="2">
        <v>42538</v>
      </c>
      <c r="I270" s="1" t="s">
        <v>20</v>
      </c>
      <c r="J270" s="1">
        <v>13707.539999999999</v>
      </c>
      <c r="K270" s="1">
        <f>Table2[[#This Row],[Qnt]]*Table2[[#This Row],[Unit price ]]</f>
        <v>913836</v>
      </c>
      <c r="L270" s="1">
        <f>Table2[[#This Row],[Revenue]]-Table2[[#This Row],[Outside cost]]-Table2[[#This Row],[Trans.cost]]</f>
        <v>31984.260000000046</v>
      </c>
      <c r="M270" s="1">
        <f>Table2[[#This Row],[Exp.date]]-Table2[[#This Row],[Imp.date ]]</f>
        <v>27</v>
      </c>
    </row>
    <row r="271" spans="1:13" x14ac:dyDescent="0.25">
      <c r="A271" s="3">
        <v>270</v>
      </c>
      <c r="B271" s="3" t="s">
        <v>10</v>
      </c>
      <c r="C271" s="3">
        <v>651</v>
      </c>
      <c r="D271" s="3">
        <v>26</v>
      </c>
      <c r="E271" s="3" t="s">
        <v>26</v>
      </c>
      <c r="F271" s="3">
        <v>16079.7</v>
      </c>
      <c r="G271" s="4">
        <v>42428</v>
      </c>
      <c r="H271" s="4">
        <v>42443</v>
      </c>
      <c r="I271" s="3" t="s">
        <v>11</v>
      </c>
      <c r="J271" s="3">
        <v>253.89</v>
      </c>
      <c r="K271" s="3">
        <f>Table2[[#This Row],[Qnt]]*Table2[[#This Row],[Unit price ]]</f>
        <v>16926</v>
      </c>
      <c r="L271" s="3">
        <f>Table2[[#This Row],[Revenue]]-Table2[[#This Row],[Outside cost]]-Table2[[#This Row],[Trans.cost]]</f>
        <v>592.40999999999929</v>
      </c>
      <c r="M271" s="3">
        <f>Table2[[#This Row],[Exp.date]]-Table2[[#This Row],[Imp.date ]]</f>
        <v>15</v>
      </c>
    </row>
    <row r="272" spans="1:13" x14ac:dyDescent="0.25">
      <c r="A272" s="1">
        <v>271</v>
      </c>
      <c r="B272" s="1" t="s">
        <v>12</v>
      </c>
      <c r="C272" s="1">
        <v>234</v>
      </c>
      <c r="D272" s="1">
        <v>1005</v>
      </c>
      <c r="E272" s="1" t="s">
        <v>19</v>
      </c>
      <c r="F272" s="1">
        <v>223411.5</v>
      </c>
      <c r="G272" s="2">
        <v>43055</v>
      </c>
      <c r="H272" s="2">
        <v>43082</v>
      </c>
      <c r="I272" s="1" t="s">
        <v>11</v>
      </c>
      <c r="J272" s="1">
        <v>3527.5499999999997</v>
      </c>
      <c r="K272" s="1">
        <f>Table2[[#This Row],[Qnt]]*Table2[[#This Row],[Unit price ]]</f>
        <v>235170</v>
      </c>
      <c r="L272" s="1">
        <f>Table2[[#This Row],[Revenue]]-Table2[[#This Row],[Outside cost]]-Table2[[#This Row],[Trans.cost]]</f>
        <v>8230.9500000000007</v>
      </c>
      <c r="M272" s="1">
        <f>Table2[[#This Row],[Exp.date]]-Table2[[#This Row],[Imp.date ]]</f>
        <v>27</v>
      </c>
    </row>
    <row r="273" spans="1:13" x14ac:dyDescent="0.25">
      <c r="A273" s="3">
        <v>272</v>
      </c>
      <c r="B273" s="3" t="s">
        <v>12</v>
      </c>
      <c r="C273" s="3">
        <v>524</v>
      </c>
      <c r="D273" s="3">
        <v>613</v>
      </c>
      <c r="E273" s="3" t="s">
        <v>13</v>
      </c>
      <c r="F273" s="3">
        <v>305151.40000000002</v>
      </c>
      <c r="G273" s="4">
        <v>42574</v>
      </c>
      <c r="H273" s="4">
        <v>42608</v>
      </c>
      <c r="I273" s="3" t="s">
        <v>11</v>
      </c>
      <c r="J273" s="3">
        <v>4818.1799999999994</v>
      </c>
      <c r="K273" s="3">
        <f>Table2[[#This Row],[Qnt]]*Table2[[#This Row],[Unit price ]]</f>
        <v>321212</v>
      </c>
      <c r="L273" s="3">
        <f>Table2[[#This Row],[Revenue]]-Table2[[#This Row],[Outside cost]]-Table2[[#This Row],[Trans.cost]]</f>
        <v>11242.419999999976</v>
      </c>
      <c r="M273" s="3">
        <f>Table2[[#This Row],[Exp.date]]-Table2[[#This Row],[Imp.date ]]</f>
        <v>34</v>
      </c>
    </row>
    <row r="274" spans="1:13" x14ac:dyDescent="0.25">
      <c r="A274" s="1">
        <v>273</v>
      </c>
      <c r="B274" s="1" t="s">
        <v>12</v>
      </c>
      <c r="C274" s="1">
        <v>447</v>
      </c>
      <c r="D274" s="1">
        <v>203</v>
      </c>
      <c r="E274" s="1" t="s">
        <v>9</v>
      </c>
      <c r="F274" s="1">
        <v>86203.95</v>
      </c>
      <c r="G274" s="2">
        <v>42504</v>
      </c>
      <c r="H274" s="2">
        <v>42527</v>
      </c>
      <c r="I274" s="1" t="s">
        <v>11</v>
      </c>
      <c r="J274" s="1">
        <v>1361.115</v>
      </c>
      <c r="K274" s="1">
        <f>Table2[[#This Row],[Qnt]]*Table2[[#This Row],[Unit price ]]</f>
        <v>90741</v>
      </c>
      <c r="L274" s="1">
        <f>Table2[[#This Row],[Revenue]]-Table2[[#This Row],[Outside cost]]-Table2[[#This Row],[Trans.cost]]</f>
        <v>3175.9350000000031</v>
      </c>
      <c r="M274" s="1">
        <f>Table2[[#This Row],[Exp.date]]-Table2[[#This Row],[Imp.date ]]</f>
        <v>23</v>
      </c>
    </row>
    <row r="275" spans="1:13" x14ac:dyDescent="0.25">
      <c r="A275" s="3">
        <v>274</v>
      </c>
      <c r="B275" s="3" t="s">
        <v>12</v>
      </c>
      <c r="C275" s="3">
        <v>768</v>
      </c>
      <c r="D275" s="3">
        <v>939</v>
      </c>
      <c r="E275" s="3" t="s">
        <v>22</v>
      </c>
      <c r="F275" s="3">
        <v>685094.40000000002</v>
      </c>
      <c r="G275" s="4">
        <v>42790</v>
      </c>
      <c r="H275" s="4">
        <v>42809</v>
      </c>
      <c r="I275" s="3" t="s">
        <v>11</v>
      </c>
      <c r="J275" s="3">
        <v>10817.279999999999</v>
      </c>
      <c r="K275" s="3">
        <f>Table2[[#This Row],[Qnt]]*Table2[[#This Row],[Unit price ]]</f>
        <v>721152</v>
      </c>
      <c r="L275" s="3">
        <f>Table2[[#This Row],[Revenue]]-Table2[[#This Row],[Outside cost]]-Table2[[#This Row],[Trans.cost]]</f>
        <v>25240.319999999978</v>
      </c>
      <c r="M275" s="3">
        <f>Table2[[#This Row],[Exp.date]]-Table2[[#This Row],[Imp.date ]]</f>
        <v>19</v>
      </c>
    </row>
    <row r="276" spans="1:13" x14ac:dyDescent="0.25">
      <c r="A276" s="1">
        <v>275</v>
      </c>
      <c r="B276" s="1" t="s">
        <v>10</v>
      </c>
      <c r="C276" s="1">
        <v>722</v>
      </c>
      <c r="D276" s="1">
        <v>1294</v>
      </c>
      <c r="E276" s="1" t="s">
        <v>31</v>
      </c>
      <c r="F276" s="1">
        <v>887554.6</v>
      </c>
      <c r="G276" s="2">
        <v>42385</v>
      </c>
      <c r="H276" s="2">
        <v>42407</v>
      </c>
      <c r="I276" s="1" t="s">
        <v>18</v>
      </c>
      <c r="J276" s="1">
        <v>14014.019999999999</v>
      </c>
      <c r="K276" s="1">
        <f>Table2[[#This Row],[Qnt]]*Table2[[#This Row],[Unit price ]]</f>
        <v>934268</v>
      </c>
      <c r="L276" s="1">
        <f>Table2[[#This Row],[Revenue]]-Table2[[#This Row],[Outside cost]]-Table2[[#This Row],[Trans.cost]]</f>
        <v>32699.380000000026</v>
      </c>
      <c r="M276" s="1">
        <f>Table2[[#This Row],[Exp.date]]-Table2[[#This Row],[Imp.date ]]</f>
        <v>22</v>
      </c>
    </row>
    <row r="277" spans="1:13" x14ac:dyDescent="0.25">
      <c r="A277" s="3">
        <v>276</v>
      </c>
      <c r="B277" s="3" t="s">
        <v>12</v>
      </c>
      <c r="C277" s="3">
        <v>891</v>
      </c>
      <c r="D277" s="3">
        <v>865</v>
      </c>
      <c r="E277" s="3" t="s">
        <v>19</v>
      </c>
      <c r="F277" s="3">
        <v>732179.25</v>
      </c>
      <c r="G277" s="4">
        <v>42581</v>
      </c>
      <c r="H277" s="4">
        <v>42613</v>
      </c>
      <c r="I277" s="3" t="s">
        <v>18</v>
      </c>
      <c r="J277" s="3">
        <v>11560.725</v>
      </c>
      <c r="K277" s="3">
        <f>Table2[[#This Row],[Qnt]]*Table2[[#This Row],[Unit price ]]</f>
        <v>770715</v>
      </c>
      <c r="L277" s="3">
        <f>Table2[[#This Row],[Revenue]]-Table2[[#This Row],[Outside cost]]-Table2[[#This Row],[Trans.cost]]</f>
        <v>26975.025000000001</v>
      </c>
      <c r="M277" s="3">
        <f>Table2[[#This Row],[Exp.date]]-Table2[[#This Row],[Imp.date ]]</f>
        <v>32</v>
      </c>
    </row>
    <row r="278" spans="1:13" x14ac:dyDescent="0.25">
      <c r="A278" s="1">
        <v>277</v>
      </c>
      <c r="B278" s="1" t="s">
        <v>10</v>
      </c>
      <c r="C278" s="1">
        <v>976</v>
      </c>
      <c r="D278" s="1">
        <v>957</v>
      </c>
      <c r="E278" s="1" t="s">
        <v>9</v>
      </c>
      <c r="F278" s="1">
        <v>887330.4</v>
      </c>
      <c r="G278" s="2">
        <v>42848</v>
      </c>
      <c r="H278" s="2">
        <v>42862</v>
      </c>
      <c r="I278" s="1" t="s">
        <v>32</v>
      </c>
      <c r="J278" s="1">
        <v>14010.48</v>
      </c>
      <c r="K278" s="1">
        <f>Table2[[#This Row],[Qnt]]*Table2[[#This Row],[Unit price ]]</f>
        <v>934032</v>
      </c>
      <c r="L278" s="1">
        <f>Table2[[#This Row],[Revenue]]-Table2[[#This Row],[Outside cost]]-Table2[[#This Row],[Trans.cost]]</f>
        <v>32691.119999999977</v>
      </c>
      <c r="M278" s="1">
        <f>Table2[[#This Row],[Exp.date]]-Table2[[#This Row],[Imp.date ]]</f>
        <v>14</v>
      </c>
    </row>
    <row r="279" spans="1:13" x14ac:dyDescent="0.25">
      <c r="A279" s="3">
        <v>278</v>
      </c>
      <c r="B279" s="3" t="s">
        <v>12</v>
      </c>
      <c r="C279" s="3">
        <v>238</v>
      </c>
      <c r="D279" s="3">
        <v>214</v>
      </c>
      <c r="E279" s="3" t="s">
        <v>9</v>
      </c>
      <c r="F279" s="3">
        <v>48385.4</v>
      </c>
      <c r="G279" s="4">
        <v>42995</v>
      </c>
      <c r="H279" s="4">
        <v>43026</v>
      </c>
      <c r="I279" s="3" t="s">
        <v>32</v>
      </c>
      <c r="J279" s="3">
        <v>763.98</v>
      </c>
      <c r="K279" s="3">
        <f>Table2[[#This Row],[Qnt]]*Table2[[#This Row],[Unit price ]]</f>
        <v>50932</v>
      </c>
      <c r="L279" s="3">
        <f>Table2[[#This Row],[Revenue]]-Table2[[#This Row],[Outside cost]]-Table2[[#This Row],[Trans.cost]]</f>
        <v>1782.6199999999985</v>
      </c>
      <c r="M279" s="3">
        <f>Table2[[#This Row],[Exp.date]]-Table2[[#This Row],[Imp.date ]]</f>
        <v>31</v>
      </c>
    </row>
    <row r="280" spans="1:13" x14ac:dyDescent="0.25">
      <c r="A280" s="1">
        <v>279</v>
      </c>
      <c r="B280" s="1" t="s">
        <v>12</v>
      </c>
      <c r="C280" s="1">
        <v>537</v>
      </c>
      <c r="D280" s="1">
        <v>196</v>
      </c>
      <c r="E280" s="1" t="s">
        <v>9</v>
      </c>
      <c r="F280" s="1">
        <v>99989.4</v>
      </c>
      <c r="G280" s="2">
        <v>42954</v>
      </c>
      <c r="H280" s="2">
        <v>42966</v>
      </c>
      <c r="I280" s="1" t="s">
        <v>18</v>
      </c>
      <c r="J280" s="1">
        <v>1578.78</v>
      </c>
      <c r="K280" s="1">
        <f>Table2[[#This Row],[Qnt]]*Table2[[#This Row],[Unit price ]]</f>
        <v>105252</v>
      </c>
      <c r="L280" s="1">
        <f>Table2[[#This Row],[Revenue]]-Table2[[#This Row],[Outside cost]]-Table2[[#This Row],[Trans.cost]]</f>
        <v>3683.8200000000061</v>
      </c>
      <c r="M280" s="1">
        <f>Table2[[#This Row],[Exp.date]]-Table2[[#This Row],[Imp.date ]]</f>
        <v>12</v>
      </c>
    </row>
    <row r="281" spans="1:13" x14ac:dyDescent="0.25">
      <c r="A281" s="3">
        <v>280</v>
      </c>
      <c r="B281" s="3" t="s">
        <v>15</v>
      </c>
      <c r="C281" s="3">
        <v>180</v>
      </c>
      <c r="D281" s="3">
        <v>52</v>
      </c>
      <c r="E281" s="3" t="s">
        <v>16</v>
      </c>
      <c r="F281" s="3">
        <v>8892</v>
      </c>
      <c r="G281" s="4">
        <v>42939</v>
      </c>
      <c r="H281" s="4">
        <v>42974</v>
      </c>
      <c r="I281" s="3" t="s">
        <v>18</v>
      </c>
      <c r="J281" s="3">
        <v>140.4</v>
      </c>
      <c r="K281" s="3">
        <f>Table2[[#This Row],[Qnt]]*Table2[[#This Row],[Unit price ]]</f>
        <v>9360</v>
      </c>
      <c r="L281" s="3">
        <f>Table2[[#This Row],[Revenue]]-Table2[[#This Row],[Outside cost]]-Table2[[#This Row],[Trans.cost]]</f>
        <v>327.60000000000002</v>
      </c>
      <c r="M281" s="3">
        <f>Table2[[#This Row],[Exp.date]]-Table2[[#This Row],[Imp.date ]]</f>
        <v>35</v>
      </c>
    </row>
    <row r="282" spans="1:13" x14ac:dyDescent="0.25">
      <c r="A282" s="1">
        <v>281</v>
      </c>
      <c r="B282" s="1" t="s">
        <v>12</v>
      </c>
      <c r="C282" s="1">
        <v>674</v>
      </c>
      <c r="D282" s="1">
        <v>205</v>
      </c>
      <c r="E282" s="1" t="s">
        <v>21</v>
      </c>
      <c r="F282" s="1">
        <v>131261.5</v>
      </c>
      <c r="G282" s="2">
        <v>42858</v>
      </c>
      <c r="H282" s="2">
        <v>42871</v>
      </c>
      <c r="I282" s="1" t="s">
        <v>18</v>
      </c>
      <c r="J282" s="1">
        <v>2072.5499999999997</v>
      </c>
      <c r="K282" s="1">
        <f>Table2[[#This Row],[Qnt]]*Table2[[#This Row],[Unit price ]]</f>
        <v>138170</v>
      </c>
      <c r="L282" s="1">
        <f>Table2[[#This Row],[Revenue]]-Table2[[#This Row],[Outside cost]]-Table2[[#This Row],[Trans.cost]]</f>
        <v>4835.9500000000007</v>
      </c>
      <c r="M282" s="1">
        <f>Table2[[#This Row],[Exp.date]]-Table2[[#This Row],[Imp.date ]]</f>
        <v>13</v>
      </c>
    </row>
    <row r="283" spans="1:13" x14ac:dyDescent="0.25">
      <c r="A283" s="3">
        <v>282</v>
      </c>
      <c r="B283" s="3" t="s">
        <v>12</v>
      </c>
      <c r="C283" s="3">
        <v>121</v>
      </c>
      <c r="D283" s="3">
        <v>889</v>
      </c>
      <c r="E283" s="3" t="s">
        <v>22</v>
      </c>
      <c r="F283" s="3">
        <v>102190.55</v>
      </c>
      <c r="G283" s="4">
        <v>42533</v>
      </c>
      <c r="H283" s="4">
        <v>42550</v>
      </c>
      <c r="I283" s="3" t="s">
        <v>32</v>
      </c>
      <c r="J283" s="3">
        <v>1613.5349999999999</v>
      </c>
      <c r="K283" s="3">
        <f>Table2[[#This Row],[Qnt]]*Table2[[#This Row],[Unit price ]]</f>
        <v>107569</v>
      </c>
      <c r="L283" s="3">
        <f>Table2[[#This Row],[Revenue]]-Table2[[#This Row],[Outside cost]]-Table2[[#This Row],[Trans.cost]]</f>
        <v>3764.9149999999972</v>
      </c>
      <c r="M283" s="3">
        <f>Table2[[#This Row],[Exp.date]]-Table2[[#This Row],[Imp.date ]]</f>
        <v>17</v>
      </c>
    </row>
    <row r="284" spans="1:13" x14ac:dyDescent="0.25">
      <c r="A284" s="1">
        <v>283</v>
      </c>
      <c r="B284" s="1" t="s">
        <v>12</v>
      </c>
      <c r="C284" s="1">
        <v>193</v>
      </c>
      <c r="D284" s="1">
        <v>947</v>
      </c>
      <c r="E284" s="1" t="s">
        <v>30</v>
      </c>
      <c r="F284" s="1">
        <v>173632.45</v>
      </c>
      <c r="G284" s="2">
        <v>42954</v>
      </c>
      <c r="H284" s="2">
        <v>42970</v>
      </c>
      <c r="I284" s="1" t="s">
        <v>11</v>
      </c>
      <c r="J284" s="1">
        <v>2741.5650000000001</v>
      </c>
      <c r="K284" s="1">
        <f>Table2[[#This Row],[Qnt]]*Table2[[#This Row],[Unit price ]]</f>
        <v>182771</v>
      </c>
      <c r="L284" s="1">
        <f>Table2[[#This Row],[Revenue]]-Table2[[#This Row],[Outside cost]]-Table2[[#This Row],[Trans.cost]]</f>
        <v>6396.9849999999878</v>
      </c>
      <c r="M284" s="1">
        <f>Table2[[#This Row],[Exp.date]]-Table2[[#This Row],[Imp.date ]]</f>
        <v>16</v>
      </c>
    </row>
    <row r="285" spans="1:13" x14ac:dyDescent="0.25">
      <c r="A285" s="3">
        <v>284</v>
      </c>
      <c r="B285" s="3" t="s">
        <v>10</v>
      </c>
      <c r="C285" s="3">
        <v>468</v>
      </c>
      <c r="D285" s="3">
        <v>25</v>
      </c>
      <c r="E285" s="3" t="s">
        <v>26</v>
      </c>
      <c r="F285" s="3">
        <v>11115</v>
      </c>
      <c r="G285" s="4">
        <v>42854</v>
      </c>
      <c r="H285" s="4">
        <v>42874</v>
      </c>
      <c r="I285" s="3" t="s">
        <v>17</v>
      </c>
      <c r="J285" s="3">
        <v>175.5</v>
      </c>
      <c r="K285" s="3">
        <f>Table2[[#This Row],[Qnt]]*Table2[[#This Row],[Unit price ]]</f>
        <v>11700</v>
      </c>
      <c r="L285" s="3">
        <f>Table2[[#This Row],[Revenue]]-Table2[[#This Row],[Outside cost]]-Table2[[#This Row],[Trans.cost]]</f>
        <v>409.5</v>
      </c>
      <c r="M285" s="3">
        <f>Table2[[#This Row],[Exp.date]]-Table2[[#This Row],[Imp.date ]]</f>
        <v>20</v>
      </c>
    </row>
    <row r="286" spans="1:13" x14ac:dyDescent="0.25">
      <c r="A286" s="1">
        <v>285</v>
      </c>
      <c r="B286" s="1" t="s">
        <v>10</v>
      </c>
      <c r="C286" s="1">
        <v>879</v>
      </c>
      <c r="D286" s="1">
        <v>285</v>
      </c>
      <c r="E286" s="1" t="s">
        <v>29</v>
      </c>
      <c r="F286" s="1">
        <v>237989.25</v>
      </c>
      <c r="G286" s="2">
        <v>43040</v>
      </c>
      <c r="H286" s="2">
        <v>43073</v>
      </c>
      <c r="I286" s="1" t="s">
        <v>17</v>
      </c>
      <c r="J286" s="1">
        <v>3757.7249999999999</v>
      </c>
      <c r="K286" s="1">
        <f>Table2[[#This Row],[Qnt]]*Table2[[#This Row],[Unit price ]]</f>
        <v>250515</v>
      </c>
      <c r="L286" s="1">
        <f>Table2[[#This Row],[Revenue]]-Table2[[#This Row],[Outside cost]]-Table2[[#This Row],[Trans.cost]]</f>
        <v>8768.0249999999996</v>
      </c>
      <c r="M286" s="1">
        <f>Table2[[#This Row],[Exp.date]]-Table2[[#This Row],[Imp.date ]]</f>
        <v>33</v>
      </c>
    </row>
    <row r="287" spans="1:13" x14ac:dyDescent="0.25">
      <c r="A287" s="3">
        <v>286</v>
      </c>
      <c r="B287" s="3" t="s">
        <v>10</v>
      </c>
      <c r="C287" s="3">
        <v>554</v>
      </c>
      <c r="D287" s="3">
        <v>844</v>
      </c>
      <c r="E287" s="3" t="s">
        <v>9</v>
      </c>
      <c r="F287" s="3">
        <v>444197.2</v>
      </c>
      <c r="G287" s="4">
        <v>42914</v>
      </c>
      <c r="H287" s="4">
        <v>42931</v>
      </c>
      <c r="I287" s="3" t="s">
        <v>17</v>
      </c>
      <c r="J287" s="3">
        <v>7013.6399999999994</v>
      </c>
      <c r="K287" s="3">
        <f>Table2[[#This Row],[Qnt]]*Table2[[#This Row],[Unit price ]]</f>
        <v>467576</v>
      </c>
      <c r="L287" s="3">
        <f>Table2[[#This Row],[Revenue]]-Table2[[#This Row],[Outside cost]]-Table2[[#This Row],[Trans.cost]]</f>
        <v>16365.159999999989</v>
      </c>
      <c r="M287" s="3">
        <f>Table2[[#This Row],[Exp.date]]-Table2[[#This Row],[Imp.date ]]</f>
        <v>17</v>
      </c>
    </row>
    <row r="288" spans="1:13" x14ac:dyDescent="0.25">
      <c r="A288" s="1">
        <v>287</v>
      </c>
      <c r="B288" s="1" t="s">
        <v>12</v>
      </c>
      <c r="C288" s="1">
        <v>107</v>
      </c>
      <c r="D288" s="1">
        <v>1299</v>
      </c>
      <c r="E288" s="1" t="s">
        <v>21</v>
      </c>
      <c r="F288" s="1">
        <v>132043.35</v>
      </c>
      <c r="G288" s="2">
        <v>43196</v>
      </c>
      <c r="H288" s="2">
        <v>43214</v>
      </c>
      <c r="I288" s="1" t="s">
        <v>11</v>
      </c>
      <c r="J288" s="1">
        <v>2084.895</v>
      </c>
      <c r="K288" s="1">
        <f>Table2[[#This Row],[Qnt]]*Table2[[#This Row],[Unit price ]]</f>
        <v>138993</v>
      </c>
      <c r="L288" s="1">
        <f>Table2[[#This Row],[Revenue]]-Table2[[#This Row],[Outside cost]]-Table2[[#This Row],[Trans.cost]]</f>
        <v>4864.7549999999937</v>
      </c>
      <c r="M288" s="1">
        <f>Table2[[#This Row],[Exp.date]]-Table2[[#This Row],[Imp.date ]]</f>
        <v>18</v>
      </c>
    </row>
    <row r="289" spans="1:13" x14ac:dyDescent="0.25">
      <c r="A289" s="3">
        <v>288</v>
      </c>
      <c r="B289" s="3" t="s">
        <v>12</v>
      </c>
      <c r="C289" s="3">
        <v>817</v>
      </c>
      <c r="D289" s="3">
        <v>1336</v>
      </c>
      <c r="E289" s="3" t="s">
        <v>21</v>
      </c>
      <c r="F289" s="3">
        <v>1036936.4</v>
      </c>
      <c r="G289" s="4">
        <v>43241</v>
      </c>
      <c r="H289" s="4">
        <v>43268</v>
      </c>
      <c r="I289" s="3" t="s">
        <v>11</v>
      </c>
      <c r="J289" s="3">
        <v>16372.68</v>
      </c>
      <c r="K289" s="3">
        <f>Table2[[#This Row],[Qnt]]*Table2[[#This Row],[Unit price ]]</f>
        <v>1091512</v>
      </c>
      <c r="L289" s="3">
        <f>Table2[[#This Row],[Revenue]]-Table2[[#This Row],[Outside cost]]-Table2[[#This Row],[Trans.cost]]</f>
        <v>38202.919999999976</v>
      </c>
      <c r="M289" s="3">
        <f>Table2[[#This Row],[Exp.date]]-Table2[[#This Row],[Imp.date ]]</f>
        <v>27</v>
      </c>
    </row>
    <row r="290" spans="1:13" x14ac:dyDescent="0.25">
      <c r="A290" s="1">
        <v>289</v>
      </c>
      <c r="B290" s="1" t="s">
        <v>12</v>
      </c>
      <c r="C290" s="1">
        <v>403</v>
      </c>
      <c r="D290" s="1">
        <v>1017</v>
      </c>
      <c r="E290" s="1" t="s">
        <v>22</v>
      </c>
      <c r="F290" s="1">
        <v>389358.45</v>
      </c>
      <c r="G290" s="2">
        <v>42591</v>
      </c>
      <c r="H290" s="2">
        <v>42621</v>
      </c>
      <c r="I290" s="1" t="s">
        <v>17</v>
      </c>
      <c r="J290" s="1">
        <v>6147.7649999999994</v>
      </c>
      <c r="K290" s="1">
        <f>Table2[[#This Row],[Qnt]]*Table2[[#This Row],[Unit price ]]</f>
        <v>409851</v>
      </c>
      <c r="L290" s="1">
        <f>Table2[[#This Row],[Revenue]]-Table2[[#This Row],[Outside cost]]-Table2[[#This Row],[Trans.cost]]</f>
        <v>14344.784999999989</v>
      </c>
      <c r="M290" s="1">
        <f>Table2[[#This Row],[Exp.date]]-Table2[[#This Row],[Imp.date ]]</f>
        <v>30</v>
      </c>
    </row>
    <row r="291" spans="1:13" x14ac:dyDescent="0.25">
      <c r="A291" s="3">
        <v>290</v>
      </c>
      <c r="B291" s="3" t="s">
        <v>10</v>
      </c>
      <c r="C291" s="3">
        <v>469</v>
      </c>
      <c r="D291" s="3">
        <v>1369</v>
      </c>
      <c r="E291" s="3" t="s">
        <v>31</v>
      </c>
      <c r="F291" s="3">
        <v>609957.94999999995</v>
      </c>
      <c r="G291" s="4">
        <v>43214</v>
      </c>
      <c r="H291" s="4">
        <v>43232</v>
      </c>
      <c r="I291" s="3" t="s">
        <v>18</v>
      </c>
      <c r="J291" s="3">
        <v>9630.9149999999991</v>
      </c>
      <c r="K291" s="3">
        <f>Table2[[#This Row],[Qnt]]*Table2[[#This Row],[Unit price ]]</f>
        <v>642061</v>
      </c>
      <c r="L291" s="3">
        <f>Table2[[#This Row],[Revenue]]-Table2[[#This Row],[Outside cost]]-Table2[[#This Row],[Trans.cost]]</f>
        <v>22472.135000000046</v>
      </c>
      <c r="M291" s="3">
        <f>Table2[[#This Row],[Exp.date]]-Table2[[#This Row],[Imp.date ]]</f>
        <v>18</v>
      </c>
    </row>
    <row r="292" spans="1:13" x14ac:dyDescent="0.25">
      <c r="A292" s="1">
        <v>291</v>
      </c>
      <c r="B292" s="1" t="s">
        <v>12</v>
      </c>
      <c r="C292" s="1">
        <v>650</v>
      </c>
      <c r="D292" s="1">
        <v>876</v>
      </c>
      <c r="E292" s="1" t="s">
        <v>22</v>
      </c>
      <c r="F292" s="1">
        <v>540930</v>
      </c>
      <c r="G292" s="2">
        <v>43270</v>
      </c>
      <c r="H292" s="2">
        <v>43281</v>
      </c>
      <c r="I292" s="1" t="s">
        <v>25</v>
      </c>
      <c r="J292" s="1">
        <v>8541</v>
      </c>
      <c r="K292" s="1">
        <f>Table2[[#This Row],[Qnt]]*Table2[[#This Row],[Unit price ]]</f>
        <v>569400</v>
      </c>
      <c r="L292" s="1">
        <f>Table2[[#This Row],[Revenue]]-Table2[[#This Row],[Outside cost]]-Table2[[#This Row],[Trans.cost]]</f>
        <v>19929</v>
      </c>
      <c r="M292" s="1">
        <f>Table2[[#This Row],[Exp.date]]-Table2[[#This Row],[Imp.date ]]</f>
        <v>11</v>
      </c>
    </row>
    <row r="293" spans="1:13" x14ac:dyDescent="0.25">
      <c r="A293" s="3">
        <v>292</v>
      </c>
      <c r="B293" s="3" t="s">
        <v>12</v>
      </c>
      <c r="C293" s="3">
        <v>566</v>
      </c>
      <c r="D293" s="3">
        <v>1305</v>
      </c>
      <c r="E293" s="3" t="s">
        <v>21</v>
      </c>
      <c r="F293" s="3">
        <v>701698.5</v>
      </c>
      <c r="G293" s="4">
        <v>42799</v>
      </c>
      <c r="H293" s="4">
        <v>42829</v>
      </c>
      <c r="I293" s="3" t="s">
        <v>17</v>
      </c>
      <c r="J293" s="3">
        <v>11079.449999999999</v>
      </c>
      <c r="K293" s="3">
        <f>Table2[[#This Row],[Qnt]]*Table2[[#This Row],[Unit price ]]</f>
        <v>738630</v>
      </c>
      <c r="L293" s="3">
        <f>Table2[[#This Row],[Revenue]]-Table2[[#This Row],[Outside cost]]-Table2[[#This Row],[Trans.cost]]</f>
        <v>25852.050000000003</v>
      </c>
      <c r="M293" s="3">
        <f>Table2[[#This Row],[Exp.date]]-Table2[[#This Row],[Imp.date ]]</f>
        <v>30</v>
      </c>
    </row>
    <row r="294" spans="1:13" x14ac:dyDescent="0.25">
      <c r="A294" s="1">
        <v>293</v>
      </c>
      <c r="B294" s="1" t="s">
        <v>10</v>
      </c>
      <c r="C294" s="1">
        <v>591</v>
      </c>
      <c r="D294" s="1">
        <v>927</v>
      </c>
      <c r="E294" s="1" t="s">
        <v>9</v>
      </c>
      <c r="F294" s="1">
        <v>520464.15</v>
      </c>
      <c r="G294" s="2">
        <v>42770</v>
      </c>
      <c r="H294" s="2">
        <v>42784</v>
      </c>
      <c r="I294" s="1" t="s">
        <v>17</v>
      </c>
      <c r="J294" s="1">
        <v>8217.8549999999996</v>
      </c>
      <c r="K294" s="1">
        <f>Table2[[#This Row],[Qnt]]*Table2[[#This Row],[Unit price ]]</f>
        <v>547857</v>
      </c>
      <c r="L294" s="1">
        <f>Table2[[#This Row],[Revenue]]-Table2[[#This Row],[Outside cost]]-Table2[[#This Row],[Trans.cost]]</f>
        <v>19174.994999999977</v>
      </c>
      <c r="M294" s="1">
        <f>Table2[[#This Row],[Exp.date]]-Table2[[#This Row],[Imp.date ]]</f>
        <v>14</v>
      </c>
    </row>
    <row r="295" spans="1:13" x14ac:dyDescent="0.25">
      <c r="A295" s="3">
        <v>294</v>
      </c>
      <c r="B295" s="3" t="s">
        <v>12</v>
      </c>
      <c r="C295" s="3">
        <v>836</v>
      </c>
      <c r="D295" s="3">
        <v>1277</v>
      </c>
      <c r="E295" s="3" t="s">
        <v>21</v>
      </c>
      <c r="F295" s="3">
        <v>1014193.4</v>
      </c>
      <c r="G295" s="4">
        <v>42645</v>
      </c>
      <c r="H295" s="4">
        <v>42666</v>
      </c>
      <c r="I295" s="3" t="s">
        <v>11</v>
      </c>
      <c r="J295" s="3">
        <v>16013.58</v>
      </c>
      <c r="K295" s="3">
        <f>Table2[[#This Row],[Qnt]]*Table2[[#This Row],[Unit price ]]</f>
        <v>1067572</v>
      </c>
      <c r="L295" s="3">
        <f>Table2[[#This Row],[Revenue]]-Table2[[#This Row],[Outside cost]]-Table2[[#This Row],[Trans.cost]]</f>
        <v>37365.019999999975</v>
      </c>
      <c r="M295" s="3">
        <f>Table2[[#This Row],[Exp.date]]-Table2[[#This Row],[Imp.date ]]</f>
        <v>21</v>
      </c>
    </row>
    <row r="296" spans="1:13" x14ac:dyDescent="0.25">
      <c r="A296" s="1">
        <v>295</v>
      </c>
      <c r="B296" s="1" t="s">
        <v>10</v>
      </c>
      <c r="C296" s="1">
        <v>783</v>
      </c>
      <c r="D296" s="1">
        <v>1681</v>
      </c>
      <c r="E296" s="1" t="s">
        <v>9</v>
      </c>
      <c r="F296" s="1">
        <v>1250411.8500000001</v>
      </c>
      <c r="G296" s="2">
        <v>42568</v>
      </c>
      <c r="H296" s="2">
        <v>42591</v>
      </c>
      <c r="I296" s="1" t="s">
        <v>17</v>
      </c>
      <c r="J296" s="1">
        <v>19743.344999999998</v>
      </c>
      <c r="K296" s="1">
        <f>Table2[[#This Row],[Qnt]]*Table2[[#This Row],[Unit price ]]</f>
        <v>1316223</v>
      </c>
      <c r="L296" s="1">
        <f>Table2[[#This Row],[Revenue]]-Table2[[#This Row],[Outside cost]]-Table2[[#This Row],[Trans.cost]]</f>
        <v>46067.804999999906</v>
      </c>
      <c r="M296" s="1">
        <f>Table2[[#This Row],[Exp.date]]-Table2[[#This Row],[Imp.date ]]</f>
        <v>23</v>
      </c>
    </row>
    <row r="297" spans="1:13" x14ac:dyDescent="0.25">
      <c r="A297" s="3">
        <v>296</v>
      </c>
      <c r="B297" s="3" t="s">
        <v>15</v>
      </c>
      <c r="C297" s="3">
        <v>355</v>
      </c>
      <c r="D297" s="3">
        <v>15</v>
      </c>
      <c r="E297" s="3" t="s">
        <v>24</v>
      </c>
      <c r="F297" s="3">
        <v>5058.75</v>
      </c>
      <c r="G297" s="4">
        <v>42445</v>
      </c>
      <c r="H297" s="4">
        <v>42477</v>
      </c>
      <c r="I297" s="3" t="s">
        <v>18</v>
      </c>
      <c r="J297" s="3">
        <v>79.875</v>
      </c>
      <c r="K297" s="3">
        <f>Table2[[#This Row],[Qnt]]*Table2[[#This Row],[Unit price ]]</f>
        <v>5325</v>
      </c>
      <c r="L297" s="3">
        <f>Table2[[#This Row],[Revenue]]-Table2[[#This Row],[Outside cost]]-Table2[[#This Row],[Trans.cost]]</f>
        <v>186.375</v>
      </c>
      <c r="M297" s="3">
        <f>Table2[[#This Row],[Exp.date]]-Table2[[#This Row],[Imp.date ]]</f>
        <v>32</v>
      </c>
    </row>
    <row r="298" spans="1:13" x14ac:dyDescent="0.25">
      <c r="A298" s="1">
        <v>297</v>
      </c>
      <c r="B298" s="1" t="s">
        <v>10</v>
      </c>
      <c r="C298" s="1">
        <v>442</v>
      </c>
      <c r="D298" s="1">
        <v>271</v>
      </c>
      <c r="E298" s="1" t="s">
        <v>16</v>
      </c>
      <c r="F298" s="1">
        <v>113792.9</v>
      </c>
      <c r="G298" s="2">
        <v>43033</v>
      </c>
      <c r="H298" s="2">
        <v>43066</v>
      </c>
      <c r="I298" s="1" t="s">
        <v>28</v>
      </c>
      <c r="J298" s="1">
        <v>1796.73</v>
      </c>
      <c r="K298" s="1">
        <f>Table2[[#This Row],[Qnt]]*Table2[[#This Row],[Unit price ]]</f>
        <v>119782</v>
      </c>
      <c r="L298" s="1">
        <f>Table2[[#This Row],[Revenue]]-Table2[[#This Row],[Outside cost]]-Table2[[#This Row],[Trans.cost]]</f>
        <v>4192.3700000000063</v>
      </c>
      <c r="M298" s="1">
        <f>Table2[[#This Row],[Exp.date]]-Table2[[#This Row],[Imp.date ]]</f>
        <v>33</v>
      </c>
    </row>
    <row r="299" spans="1:13" x14ac:dyDescent="0.25">
      <c r="A299" s="3">
        <v>298</v>
      </c>
      <c r="B299" s="3" t="s">
        <v>12</v>
      </c>
      <c r="C299" s="3">
        <v>357</v>
      </c>
      <c r="D299" s="3">
        <v>540</v>
      </c>
      <c r="E299" s="3" t="s">
        <v>13</v>
      </c>
      <c r="F299" s="3">
        <v>183141</v>
      </c>
      <c r="G299" s="4">
        <v>42507</v>
      </c>
      <c r="H299" s="4">
        <v>42529</v>
      </c>
      <c r="I299" s="3" t="s">
        <v>17</v>
      </c>
      <c r="J299" s="3">
        <v>2891.7</v>
      </c>
      <c r="K299" s="3">
        <f>Table2[[#This Row],[Qnt]]*Table2[[#This Row],[Unit price ]]</f>
        <v>192780</v>
      </c>
      <c r="L299" s="3">
        <f>Table2[[#This Row],[Revenue]]-Table2[[#This Row],[Outside cost]]-Table2[[#This Row],[Trans.cost]]</f>
        <v>6747.3</v>
      </c>
      <c r="M299" s="3">
        <f>Table2[[#This Row],[Exp.date]]-Table2[[#This Row],[Imp.date ]]</f>
        <v>22</v>
      </c>
    </row>
    <row r="300" spans="1:13" x14ac:dyDescent="0.25">
      <c r="A300" s="1">
        <v>299</v>
      </c>
      <c r="B300" s="1" t="s">
        <v>12</v>
      </c>
      <c r="C300" s="1">
        <v>163</v>
      </c>
      <c r="D300" s="1">
        <v>54</v>
      </c>
      <c r="E300" s="1" t="s">
        <v>9</v>
      </c>
      <c r="F300" s="1">
        <v>8361.9</v>
      </c>
      <c r="G300" s="2">
        <v>43134</v>
      </c>
      <c r="H300" s="2">
        <v>43161</v>
      </c>
      <c r="I300" s="1" t="s">
        <v>32</v>
      </c>
      <c r="J300" s="1">
        <v>132.03</v>
      </c>
      <c r="K300" s="1">
        <f>Table2[[#This Row],[Qnt]]*Table2[[#This Row],[Unit price ]]</f>
        <v>8802</v>
      </c>
      <c r="L300" s="1">
        <f>Table2[[#This Row],[Revenue]]-Table2[[#This Row],[Outside cost]]-Table2[[#This Row],[Trans.cost]]</f>
        <v>308.07000000000039</v>
      </c>
      <c r="M300" s="1">
        <f>Table2[[#This Row],[Exp.date]]-Table2[[#This Row],[Imp.date ]]</f>
        <v>27</v>
      </c>
    </row>
    <row r="301" spans="1:13" x14ac:dyDescent="0.25">
      <c r="A301" s="3">
        <v>300</v>
      </c>
      <c r="B301" s="3" t="s">
        <v>12</v>
      </c>
      <c r="C301" s="3">
        <v>980</v>
      </c>
      <c r="D301" s="3">
        <v>755</v>
      </c>
      <c r="E301" s="3" t="s">
        <v>13</v>
      </c>
      <c r="F301" s="3">
        <v>702905</v>
      </c>
      <c r="G301" s="4">
        <v>43002</v>
      </c>
      <c r="H301" s="4">
        <v>43028</v>
      </c>
      <c r="I301" s="3" t="s">
        <v>17</v>
      </c>
      <c r="J301" s="3">
        <v>11098.5</v>
      </c>
      <c r="K301" s="3">
        <f>Table2[[#This Row],[Qnt]]*Table2[[#This Row],[Unit price ]]</f>
        <v>739900</v>
      </c>
      <c r="L301" s="3">
        <f>Table2[[#This Row],[Revenue]]-Table2[[#This Row],[Outside cost]]-Table2[[#This Row],[Trans.cost]]</f>
        <v>25896.5</v>
      </c>
      <c r="M301" s="3">
        <f>Table2[[#This Row],[Exp.date]]-Table2[[#This Row],[Imp.date ]]</f>
        <v>26</v>
      </c>
    </row>
    <row r="302" spans="1:13" x14ac:dyDescent="0.25">
      <c r="A302" s="1">
        <v>301</v>
      </c>
      <c r="B302" s="1" t="s">
        <v>10</v>
      </c>
      <c r="C302" s="1">
        <v>275</v>
      </c>
      <c r="D302" s="1">
        <v>110</v>
      </c>
      <c r="E302" s="1" t="s">
        <v>27</v>
      </c>
      <c r="F302" s="1">
        <v>28737.5</v>
      </c>
      <c r="G302" s="2">
        <v>43022</v>
      </c>
      <c r="H302" s="2">
        <v>43046</v>
      </c>
      <c r="I302" s="1" t="s">
        <v>32</v>
      </c>
      <c r="J302" s="1">
        <v>453.75</v>
      </c>
      <c r="K302" s="1">
        <f>Table2[[#This Row],[Qnt]]*Table2[[#This Row],[Unit price ]]</f>
        <v>30250</v>
      </c>
      <c r="L302" s="1">
        <f>Table2[[#This Row],[Revenue]]-Table2[[#This Row],[Outside cost]]-Table2[[#This Row],[Trans.cost]]</f>
        <v>1058.75</v>
      </c>
      <c r="M302" s="1">
        <f>Table2[[#This Row],[Exp.date]]-Table2[[#This Row],[Imp.date ]]</f>
        <v>24</v>
      </c>
    </row>
    <row r="303" spans="1:13" x14ac:dyDescent="0.25">
      <c r="A303" s="3">
        <v>302</v>
      </c>
      <c r="B303" s="3" t="s">
        <v>10</v>
      </c>
      <c r="C303" s="3">
        <v>938</v>
      </c>
      <c r="D303" s="3">
        <v>107</v>
      </c>
      <c r="E303" s="3" t="s">
        <v>27</v>
      </c>
      <c r="F303" s="3">
        <v>95347.7</v>
      </c>
      <c r="G303" s="4">
        <v>42761</v>
      </c>
      <c r="H303" s="4">
        <v>42782</v>
      </c>
      <c r="I303" s="3" t="s">
        <v>17</v>
      </c>
      <c r="J303" s="3">
        <v>1505.49</v>
      </c>
      <c r="K303" s="3">
        <f>Table2[[#This Row],[Qnt]]*Table2[[#This Row],[Unit price ]]</f>
        <v>100366</v>
      </c>
      <c r="L303" s="3">
        <f>Table2[[#This Row],[Revenue]]-Table2[[#This Row],[Outside cost]]-Table2[[#This Row],[Trans.cost]]</f>
        <v>3512.8100000000031</v>
      </c>
      <c r="M303" s="3">
        <f>Table2[[#This Row],[Exp.date]]-Table2[[#This Row],[Imp.date ]]</f>
        <v>21</v>
      </c>
    </row>
    <row r="304" spans="1:13" x14ac:dyDescent="0.25">
      <c r="A304" s="1">
        <v>303</v>
      </c>
      <c r="B304" s="1" t="s">
        <v>12</v>
      </c>
      <c r="C304" s="1">
        <v>285</v>
      </c>
      <c r="D304" s="1">
        <v>698</v>
      </c>
      <c r="E304" s="1" t="s">
        <v>13</v>
      </c>
      <c r="F304" s="1">
        <v>188983.5</v>
      </c>
      <c r="G304" s="2">
        <v>42749</v>
      </c>
      <c r="H304" s="2">
        <v>42760</v>
      </c>
      <c r="I304" s="1" t="s">
        <v>11</v>
      </c>
      <c r="J304" s="1">
        <v>2983.95</v>
      </c>
      <c r="K304" s="1">
        <f>Table2[[#This Row],[Qnt]]*Table2[[#This Row],[Unit price ]]</f>
        <v>198930</v>
      </c>
      <c r="L304" s="1">
        <f>Table2[[#This Row],[Revenue]]-Table2[[#This Row],[Outside cost]]-Table2[[#This Row],[Trans.cost]]</f>
        <v>6962.55</v>
      </c>
      <c r="M304" s="1">
        <f>Table2[[#This Row],[Exp.date]]-Table2[[#This Row],[Imp.date ]]</f>
        <v>11</v>
      </c>
    </row>
    <row r="305" spans="1:13" x14ac:dyDescent="0.25">
      <c r="A305" s="3">
        <v>304</v>
      </c>
      <c r="B305" s="3" t="s">
        <v>10</v>
      </c>
      <c r="C305" s="3">
        <v>672</v>
      </c>
      <c r="D305" s="3">
        <v>302</v>
      </c>
      <c r="E305" s="3" t="s">
        <v>29</v>
      </c>
      <c r="F305" s="3">
        <v>192796.79999999999</v>
      </c>
      <c r="G305" s="4">
        <v>42766</v>
      </c>
      <c r="H305" s="4">
        <v>42784</v>
      </c>
      <c r="I305" s="3" t="s">
        <v>11</v>
      </c>
      <c r="J305" s="3">
        <v>3044.16</v>
      </c>
      <c r="K305" s="3">
        <f>Table2[[#This Row],[Qnt]]*Table2[[#This Row],[Unit price ]]</f>
        <v>202944</v>
      </c>
      <c r="L305" s="3">
        <f>Table2[[#This Row],[Revenue]]-Table2[[#This Row],[Outside cost]]-Table2[[#This Row],[Trans.cost]]</f>
        <v>7103.0400000000118</v>
      </c>
      <c r="M305" s="3">
        <f>Table2[[#This Row],[Exp.date]]-Table2[[#This Row],[Imp.date ]]</f>
        <v>18</v>
      </c>
    </row>
    <row r="306" spans="1:13" x14ac:dyDescent="0.25">
      <c r="A306" s="1">
        <v>305</v>
      </c>
      <c r="B306" s="1" t="s">
        <v>10</v>
      </c>
      <c r="C306" s="1">
        <v>129</v>
      </c>
      <c r="D306" s="1">
        <v>319</v>
      </c>
      <c r="E306" s="1" t="s">
        <v>29</v>
      </c>
      <c r="F306" s="1">
        <v>39093.449999999997</v>
      </c>
      <c r="G306" s="2">
        <v>42616</v>
      </c>
      <c r="H306" s="2">
        <v>42628</v>
      </c>
      <c r="I306" s="1" t="s">
        <v>17</v>
      </c>
      <c r="J306" s="1">
        <v>617.26499999999999</v>
      </c>
      <c r="K306" s="1">
        <f>Table2[[#This Row],[Qnt]]*Table2[[#This Row],[Unit price ]]</f>
        <v>41151</v>
      </c>
      <c r="L306" s="1">
        <f>Table2[[#This Row],[Revenue]]-Table2[[#This Row],[Outside cost]]-Table2[[#This Row],[Trans.cost]]</f>
        <v>1440.285000000003</v>
      </c>
      <c r="M306" s="1">
        <f>Table2[[#This Row],[Exp.date]]-Table2[[#This Row],[Imp.date ]]</f>
        <v>12</v>
      </c>
    </row>
    <row r="307" spans="1:13" x14ac:dyDescent="0.25">
      <c r="A307" s="3">
        <v>306</v>
      </c>
      <c r="B307" s="3" t="s">
        <v>12</v>
      </c>
      <c r="C307" s="3">
        <v>419</v>
      </c>
      <c r="D307" s="3">
        <v>670</v>
      </c>
      <c r="E307" s="3" t="s">
        <v>13</v>
      </c>
      <c r="F307" s="3">
        <v>266693.5</v>
      </c>
      <c r="G307" s="4">
        <v>42524</v>
      </c>
      <c r="H307" s="4">
        <v>42539</v>
      </c>
      <c r="I307" s="3" t="s">
        <v>32</v>
      </c>
      <c r="J307" s="3">
        <v>4210.95</v>
      </c>
      <c r="K307" s="3">
        <f>Table2[[#This Row],[Qnt]]*Table2[[#This Row],[Unit price ]]</f>
        <v>280730</v>
      </c>
      <c r="L307" s="3">
        <f>Table2[[#This Row],[Revenue]]-Table2[[#This Row],[Outside cost]]-Table2[[#This Row],[Trans.cost]]</f>
        <v>9825.5499999999993</v>
      </c>
      <c r="M307" s="3">
        <f>Table2[[#This Row],[Exp.date]]-Table2[[#This Row],[Imp.date ]]</f>
        <v>15</v>
      </c>
    </row>
    <row r="308" spans="1:13" x14ac:dyDescent="0.25">
      <c r="A308" s="1">
        <v>307</v>
      </c>
      <c r="B308" s="1" t="s">
        <v>12</v>
      </c>
      <c r="C308" s="1">
        <v>479</v>
      </c>
      <c r="D308" s="1">
        <v>64</v>
      </c>
      <c r="E308" s="1" t="s">
        <v>31</v>
      </c>
      <c r="F308" s="1">
        <v>29123.200000000001</v>
      </c>
      <c r="G308" s="2">
        <v>43051</v>
      </c>
      <c r="H308" s="2">
        <v>43081</v>
      </c>
      <c r="I308" s="1" t="s">
        <v>11</v>
      </c>
      <c r="J308" s="1">
        <v>459.84</v>
      </c>
      <c r="K308" s="1">
        <f>Table2[[#This Row],[Qnt]]*Table2[[#This Row],[Unit price ]]</f>
        <v>30656</v>
      </c>
      <c r="L308" s="1">
        <f>Table2[[#This Row],[Revenue]]-Table2[[#This Row],[Outside cost]]-Table2[[#This Row],[Trans.cost]]</f>
        <v>1072.9599999999994</v>
      </c>
      <c r="M308" s="1">
        <f>Table2[[#This Row],[Exp.date]]-Table2[[#This Row],[Imp.date ]]</f>
        <v>30</v>
      </c>
    </row>
    <row r="309" spans="1:13" x14ac:dyDescent="0.25">
      <c r="A309" s="3">
        <v>308</v>
      </c>
      <c r="B309" s="3" t="s">
        <v>12</v>
      </c>
      <c r="C309" s="3">
        <v>75</v>
      </c>
      <c r="D309" s="3">
        <v>183</v>
      </c>
      <c r="E309" s="3" t="s">
        <v>21</v>
      </c>
      <c r="F309" s="3">
        <v>13038.75</v>
      </c>
      <c r="G309" s="4">
        <v>42398</v>
      </c>
      <c r="H309" s="4">
        <v>42430</v>
      </c>
      <c r="I309" s="3" t="s">
        <v>11</v>
      </c>
      <c r="J309" s="3">
        <v>205.875</v>
      </c>
      <c r="K309" s="3">
        <f>Table2[[#This Row],[Qnt]]*Table2[[#This Row],[Unit price ]]</f>
        <v>13725</v>
      </c>
      <c r="L309" s="3">
        <f>Table2[[#This Row],[Revenue]]-Table2[[#This Row],[Outside cost]]-Table2[[#This Row],[Trans.cost]]</f>
        <v>480.375</v>
      </c>
      <c r="M309" s="3">
        <f>Table2[[#This Row],[Exp.date]]-Table2[[#This Row],[Imp.date ]]</f>
        <v>32</v>
      </c>
    </row>
    <row r="310" spans="1:13" x14ac:dyDescent="0.25">
      <c r="A310" s="1">
        <v>309</v>
      </c>
      <c r="B310" s="1" t="s">
        <v>12</v>
      </c>
      <c r="C310" s="1">
        <v>723</v>
      </c>
      <c r="D310" s="1">
        <v>596</v>
      </c>
      <c r="E310" s="1" t="s">
        <v>13</v>
      </c>
      <c r="F310" s="1">
        <v>409362.6</v>
      </c>
      <c r="G310" s="2">
        <v>43264</v>
      </c>
      <c r="H310" s="2">
        <v>43298</v>
      </c>
      <c r="I310" s="1" t="s">
        <v>32</v>
      </c>
      <c r="J310" s="1">
        <v>6463.62</v>
      </c>
      <c r="K310" s="1">
        <f>Table2[[#This Row],[Qnt]]*Table2[[#This Row],[Unit price ]]</f>
        <v>430908</v>
      </c>
      <c r="L310" s="1">
        <f>Table2[[#This Row],[Revenue]]-Table2[[#This Row],[Outside cost]]-Table2[[#This Row],[Trans.cost]]</f>
        <v>15081.780000000024</v>
      </c>
      <c r="M310" s="1">
        <f>Table2[[#This Row],[Exp.date]]-Table2[[#This Row],[Imp.date ]]</f>
        <v>34</v>
      </c>
    </row>
    <row r="311" spans="1:13" x14ac:dyDescent="0.25">
      <c r="A311" s="3">
        <v>310</v>
      </c>
      <c r="B311" s="3" t="s">
        <v>10</v>
      </c>
      <c r="C311" s="3">
        <v>522</v>
      </c>
      <c r="D311" s="3">
        <v>25</v>
      </c>
      <c r="E311" s="3" t="s">
        <v>26</v>
      </c>
      <c r="F311" s="3">
        <v>12397.5</v>
      </c>
      <c r="G311" s="4">
        <v>43155</v>
      </c>
      <c r="H311" s="4">
        <v>43178</v>
      </c>
      <c r="I311" s="3" t="s">
        <v>23</v>
      </c>
      <c r="J311" s="3">
        <v>195.75</v>
      </c>
      <c r="K311" s="3">
        <f>Table2[[#This Row],[Qnt]]*Table2[[#This Row],[Unit price ]]</f>
        <v>13050</v>
      </c>
      <c r="L311" s="3">
        <f>Table2[[#This Row],[Revenue]]-Table2[[#This Row],[Outside cost]]-Table2[[#This Row],[Trans.cost]]</f>
        <v>456.75</v>
      </c>
      <c r="M311" s="3">
        <f>Table2[[#This Row],[Exp.date]]-Table2[[#This Row],[Imp.date ]]</f>
        <v>23</v>
      </c>
    </row>
    <row r="312" spans="1:13" x14ac:dyDescent="0.25">
      <c r="A312" s="1">
        <v>311</v>
      </c>
      <c r="B312" s="1" t="s">
        <v>10</v>
      </c>
      <c r="C312" s="1">
        <v>168</v>
      </c>
      <c r="D312" s="1">
        <v>222</v>
      </c>
      <c r="E312" s="1" t="s">
        <v>16</v>
      </c>
      <c r="F312" s="1">
        <v>35431.199999999997</v>
      </c>
      <c r="G312" s="2">
        <v>42819</v>
      </c>
      <c r="H312" s="2">
        <v>42844</v>
      </c>
      <c r="I312" s="1" t="s">
        <v>28</v>
      </c>
      <c r="J312" s="1">
        <v>559.43999999999994</v>
      </c>
      <c r="K312" s="1">
        <f>Table2[[#This Row],[Qnt]]*Table2[[#This Row],[Unit price ]]</f>
        <v>37296</v>
      </c>
      <c r="L312" s="1">
        <f>Table2[[#This Row],[Revenue]]-Table2[[#This Row],[Outside cost]]-Table2[[#This Row],[Trans.cost]]</f>
        <v>1305.3600000000029</v>
      </c>
      <c r="M312" s="1">
        <f>Table2[[#This Row],[Exp.date]]-Table2[[#This Row],[Imp.date ]]</f>
        <v>25</v>
      </c>
    </row>
    <row r="313" spans="1:13" x14ac:dyDescent="0.25">
      <c r="A313" s="3">
        <v>312</v>
      </c>
      <c r="B313" s="3" t="s">
        <v>12</v>
      </c>
      <c r="C313" s="3">
        <v>957</v>
      </c>
      <c r="D313" s="3">
        <v>207</v>
      </c>
      <c r="E313" s="3" t="s">
        <v>21</v>
      </c>
      <c r="F313" s="3">
        <v>188194.05</v>
      </c>
      <c r="G313" s="4">
        <v>42902</v>
      </c>
      <c r="H313" s="4">
        <v>42921</v>
      </c>
      <c r="I313" s="3" t="s">
        <v>11</v>
      </c>
      <c r="J313" s="3">
        <v>2971.4849999999997</v>
      </c>
      <c r="K313" s="3">
        <f>Table2[[#This Row],[Qnt]]*Table2[[#This Row],[Unit price ]]</f>
        <v>198099</v>
      </c>
      <c r="L313" s="3">
        <f>Table2[[#This Row],[Revenue]]-Table2[[#This Row],[Outside cost]]-Table2[[#This Row],[Trans.cost]]</f>
        <v>6933.465000000012</v>
      </c>
      <c r="M313" s="3">
        <f>Table2[[#This Row],[Exp.date]]-Table2[[#This Row],[Imp.date ]]</f>
        <v>19</v>
      </c>
    </row>
    <row r="314" spans="1:13" x14ac:dyDescent="0.25">
      <c r="A314" s="1">
        <v>313</v>
      </c>
      <c r="B314" s="1" t="s">
        <v>12</v>
      </c>
      <c r="C314" s="1">
        <v>410</v>
      </c>
      <c r="D314" s="1">
        <v>984</v>
      </c>
      <c r="E314" s="1" t="s">
        <v>19</v>
      </c>
      <c r="F314" s="1">
        <v>383268</v>
      </c>
      <c r="G314" s="2">
        <v>43021</v>
      </c>
      <c r="H314" s="2">
        <v>43033</v>
      </c>
      <c r="I314" s="1" t="s">
        <v>28</v>
      </c>
      <c r="J314" s="1">
        <v>6051.5999999999995</v>
      </c>
      <c r="K314" s="1">
        <f>Table2[[#This Row],[Qnt]]*Table2[[#This Row],[Unit price ]]</f>
        <v>403440</v>
      </c>
      <c r="L314" s="1">
        <f>Table2[[#This Row],[Revenue]]-Table2[[#This Row],[Outside cost]]-Table2[[#This Row],[Trans.cost]]</f>
        <v>14120.400000000001</v>
      </c>
      <c r="M314" s="1">
        <f>Table2[[#This Row],[Exp.date]]-Table2[[#This Row],[Imp.date ]]</f>
        <v>12</v>
      </c>
    </row>
    <row r="315" spans="1:13" x14ac:dyDescent="0.25">
      <c r="A315" s="3">
        <v>314</v>
      </c>
      <c r="B315" s="3" t="s">
        <v>10</v>
      </c>
      <c r="C315" s="3">
        <v>389</v>
      </c>
      <c r="D315" s="3">
        <v>90</v>
      </c>
      <c r="E315" s="3" t="s">
        <v>27</v>
      </c>
      <c r="F315" s="3">
        <v>33259.5</v>
      </c>
      <c r="G315" s="4">
        <v>42603</v>
      </c>
      <c r="H315" s="4">
        <v>42624</v>
      </c>
      <c r="I315" s="3" t="s">
        <v>32</v>
      </c>
      <c r="J315" s="3">
        <v>525.15</v>
      </c>
      <c r="K315" s="3">
        <f>Table2[[#This Row],[Qnt]]*Table2[[#This Row],[Unit price ]]</f>
        <v>35010</v>
      </c>
      <c r="L315" s="3">
        <f>Table2[[#This Row],[Revenue]]-Table2[[#This Row],[Outside cost]]-Table2[[#This Row],[Trans.cost]]</f>
        <v>1225.3499999999999</v>
      </c>
      <c r="M315" s="3">
        <f>Table2[[#This Row],[Exp.date]]-Table2[[#This Row],[Imp.date ]]</f>
        <v>21</v>
      </c>
    </row>
    <row r="316" spans="1:13" x14ac:dyDescent="0.25">
      <c r="A316" s="1">
        <v>315</v>
      </c>
      <c r="B316" s="1" t="s">
        <v>10</v>
      </c>
      <c r="C316" s="1">
        <v>410</v>
      </c>
      <c r="D316" s="1">
        <v>865</v>
      </c>
      <c r="E316" s="1" t="s">
        <v>9</v>
      </c>
      <c r="F316" s="1">
        <v>336917.5</v>
      </c>
      <c r="G316" s="2">
        <v>42956</v>
      </c>
      <c r="H316" s="2">
        <v>42987</v>
      </c>
      <c r="I316" s="1" t="s">
        <v>18</v>
      </c>
      <c r="J316" s="1">
        <v>5319.75</v>
      </c>
      <c r="K316" s="1">
        <f>Table2[[#This Row],[Qnt]]*Table2[[#This Row],[Unit price ]]</f>
        <v>354650</v>
      </c>
      <c r="L316" s="1">
        <f>Table2[[#This Row],[Revenue]]-Table2[[#This Row],[Outside cost]]-Table2[[#This Row],[Trans.cost]]</f>
        <v>12412.75</v>
      </c>
      <c r="M316" s="1">
        <f>Table2[[#This Row],[Exp.date]]-Table2[[#This Row],[Imp.date ]]</f>
        <v>31</v>
      </c>
    </row>
    <row r="317" spans="1:13" x14ac:dyDescent="0.25">
      <c r="A317" s="3">
        <v>316</v>
      </c>
      <c r="B317" s="3" t="s">
        <v>12</v>
      </c>
      <c r="C317" s="3">
        <v>327</v>
      </c>
      <c r="D317" s="3">
        <v>551</v>
      </c>
      <c r="E317" s="3" t="s">
        <v>13</v>
      </c>
      <c r="F317" s="3">
        <v>171168.15</v>
      </c>
      <c r="G317" s="4">
        <v>42436</v>
      </c>
      <c r="H317" s="4">
        <v>42459</v>
      </c>
      <c r="I317" s="3" t="s">
        <v>18</v>
      </c>
      <c r="J317" s="3">
        <v>2702.6549999999997</v>
      </c>
      <c r="K317" s="3">
        <f>Table2[[#This Row],[Qnt]]*Table2[[#This Row],[Unit price ]]</f>
        <v>180177</v>
      </c>
      <c r="L317" s="3">
        <f>Table2[[#This Row],[Revenue]]-Table2[[#This Row],[Outside cost]]-Table2[[#This Row],[Trans.cost]]</f>
        <v>6306.1950000000061</v>
      </c>
      <c r="M317" s="3">
        <f>Table2[[#This Row],[Exp.date]]-Table2[[#This Row],[Imp.date ]]</f>
        <v>23</v>
      </c>
    </row>
    <row r="318" spans="1:13" x14ac:dyDescent="0.25">
      <c r="A318" s="1">
        <v>317</v>
      </c>
      <c r="B318" s="1" t="s">
        <v>12</v>
      </c>
      <c r="C318" s="1">
        <v>95</v>
      </c>
      <c r="D318" s="1">
        <v>997</v>
      </c>
      <c r="E318" s="1" t="s">
        <v>19</v>
      </c>
      <c r="F318" s="1">
        <v>89979.25</v>
      </c>
      <c r="G318" s="2">
        <v>43034</v>
      </c>
      <c r="H318" s="2">
        <v>43051</v>
      </c>
      <c r="I318" s="1" t="s">
        <v>17</v>
      </c>
      <c r="J318" s="1">
        <v>1420.7249999999999</v>
      </c>
      <c r="K318" s="1">
        <f>Table2[[#This Row],[Qnt]]*Table2[[#This Row],[Unit price ]]</f>
        <v>94715</v>
      </c>
      <c r="L318" s="1">
        <f>Table2[[#This Row],[Revenue]]-Table2[[#This Row],[Outside cost]]-Table2[[#This Row],[Trans.cost]]</f>
        <v>3315.0250000000001</v>
      </c>
      <c r="M318" s="1">
        <f>Table2[[#This Row],[Exp.date]]-Table2[[#This Row],[Imp.date ]]</f>
        <v>17</v>
      </c>
    </row>
    <row r="319" spans="1:13" x14ac:dyDescent="0.25">
      <c r="A319" s="3">
        <v>318</v>
      </c>
      <c r="B319" s="3" t="s">
        <v>15</v>
      </c>
      <c r="C319" s="3">
        <v>806</v>
      </c>
      <c r="D319" s="3">
        <v>52</v>
      </c>
      <c r="E319" s="3" t="s">
        <v>16</v>
      </c>
      <c r="F319" s="3">
        <v>39816.400000000001</v>
      </c>
      <c r="G319" s="4">
        <v>42645</v>
      </c>
      <c r="H319" s="4">
        <v>42669</v>
      </c>
      <c r="I319" s="3" t="s">
        <v>18</v>
      </c>
      <c r="J319" s="3">
        <v>628.67999999999995</v>
      </c>
      <c r="K319" s="3">
        <f>Table2[[#This Row],[Qnt]]*Table2[[#This Row],[Unit price ]]</f>
        <v>41912</v>
      </c>
      <c r="L319" s="3">
        <f>Table2[[#This Row],[Revenue]]-Table2[[#This Row],[Outside cost]]-Table2[[#This Row],[Trans.cost]]</f>
        <v>1466.9199999999987</v>
      </c>
      <c r="M319" s="3">
        <f>Table2[[#This Row],[Exp.date]]-Table2[[#This Row],[Imp.date ]]</f>
        <v>24</v>
      </c>
    </row>
    <row r="320" spans="1:13" x14ac:dyDescent="0.25">
      <c r="A320" s="1">
        <v>319</v>
      </c>
      <c r="B320" s="1" t="s">
        <v>15</v>
      </c>
      <c r="C320" s="1">
        <v>455</v>
      </c>
      <c r="D320" s="1">
        <v>31</v>
      </c>
      <c r="E320" s="1" t="s">
        <v>16</v>
      </c>
      <c r="F320" s="1">
        <v>13399.75</v>
      </c>
      <c r="G320" s="2">
        <v>42452</v>
      </c>
      <c r="H320" s="2">
        <v>42479</v>
      </c>
      <c r="I320" s="1" t="s">
        <v>17</v>
      </c>
      <c r="J320" s="1">
        <v>211.57499999999999</v>
      </c>
      <c r="K320" s="1">
        <f>Table2[[#This Row],[Qnt]]*Table2[[#This Row],[Unit price ]]</f>
        <v>14105</v>
      </c>
      <c r="L320" s="1">
        <f>Table2[[#This Row],[Revenue]]-Table2[[#This Row],[Outside cost]]-Table2[[#This Row],[Trans.cost]]</f>
        <v>493.67500000000001</v>
      </c>
      <c r="M320" s="1">
        <f>Table2[[#This Row],[Exp.date]]-Table2[[#This Row],[Imp.date ]]</f>
        <v>27</v>
      </c>
    </row>
    <row r="321" spans="1:13" x14ac:dyDescent="0.25">
      <c r="A321" s="3">
        <v>320</v>
      </c>
      <c r="B321" s="3" t="s">
        <v>12</v>
      </c>
      <c r="C321" s="3">
        <v>566</v>
      </c>
      <c r="D321" s="3">
        <v>878</v>
      </c>
      <c r="E321" s="3" t="s">
        <v>22</v>
      </c>
      <c r="F321" s="3">
        <v>472100.6</v>
      </c>
      <c r="G321" s="4">
        <v>42627</v>
      </c>
      <c r="H321" s="4">
        <v>42657</v>
      </c>
      <c r="I321" s="3" t="s">
        <v>14</v>
      </c>
      <c r="J321" s="3">
        <v>7454.2199999999993</v>
      </c>
      <c r="K321" s="3">
        <f>Table2[[#This Row],[Qnt]]*Table2[[#This Row],[Unit price ]]</f>
        <v>496948</v>
      </c>
      <c r="L321" s="3">
        <f>Table2[[#This Row],[Revenue]]-Table2[[#This Row],[Outside cost]]-Table2[[#This Row],[Trans.cost]]</f>
        <v>17393.180000000022</v>
      </c>
      <c r="M321" s="3">
        <f>Table2[[#This Row],[Exp.date]]-Table2[[#This Row],[Imp.date ]]</f>
        <v>30</v>
      </c>
    </row>
    <row r="322" spans="1:13" x14ac:dyDescent="0.25">
      <c r="A322" s="1">
        <v>321</v>
      </c>
      <c r="B322" s="1" t="s">
        <v>12</v>
      </c>
      <c r="C322" s="1">
        <v>966</v>
      </c>
      <c r="D322" s="1">
        <v>1008</v>
      </c>
      <c r="E322" s="1" t="s">
        <v>30</v>
      </c>
      <c r="F322" s="1">
        <v>925041.6</v>
      </c>
      <c r="G322" s="2">
        <v>42418</v>
      </c>
      <c r="H322" s="2">
        <v>42443</v>
      </c>
      <c r="I322" s="1" t="s">
        <v>18</v>
      </c>
      <c r="J322" s="1">
        <v>14605.92</v>
      </c>
      <c r="K322" s="1">
        <f>Table2[[#This Row],[Qnt]]*Table2[[#This Row],[Unit price ]]</f>
        <v>973728</v>
      </c>
      <c r="L322" s="1">
        <f>Table2[[#This Row],[Revenue]]-Table2[[#This Row],[Outside cost]]-Table2[[#This Row],[Trans.cost]]</f>
        <v>34080.480000000025</v>
      </c>
      <c r="M322" s="1">
        <f>Table2[[#This Row],[Exp.date]]-Table2[[#This Row],[Imp.date ]]</f>
        <v>25</v>
      </c>
    </row>
    <row r="323" spans="1:13" x14ac:dyDescent="0.25">
      <c r="A323" s="3">
        <v>322</v>
      </c>
      <c r="B323" s="3" t="s">
        <v>12</v>
      </c>
      <c r="C323" s="3">
        <v>477</v>
      </c>
      <c r="D323" s="3">
        <v>192</v>
      </c>
      <c r="E323" s="3" t="s">
        <v>9</v>
      </c>
      <c r="F323" s="3">
        <v>87004.800000000003</v>
      </c>
      <c r="G323" s="4">
        <v>42612</v>
      </c>
      <c r="H323" s="4">
        <v>42634</v>
      </c>
      <c r="I323" s="3" t="s">
        <v>11</v>
      </c>
      <c r="J323" s="3">
        <v>1373.76</v>
      </c>
      <c r="K323" s="3">
        <f>Table2[[#This Row],[Qnt]]*Table2[[#This Row],[Unit price ]]</f>
        <v>91584</v>
      </c>
      <c r="L323" s="3">
        <f>Table2[[#This Row],[Revenue]]-Table2[[#This Row],[Outside cost]]-Table2[[#This Row],[Trans.cost]]</f>
        <v>3205.4399999999969</v>
      </c>
      <c r="M323" s="3">
        <f>Table2[[#This Row],[Exp.date]]-Table2[[#This Row],[Imp.date ]]</f>
        <v>22</v>
      </c>
    </row>
    <row r="324" spans="1:13" x14ac:dyDescent="0.25">
      <c r="A324" s="1">
        <v>323</v>
      </c>
      <c r="B324" s="1" t="s">
        <v>10</v>
      </c>
      <c r="C324" s="1">
        <v>413</v>
      </c>
      <c r="D324" s="1">
        <v>973</v>
      </c>
      <c r="E324" s="1" t="s">
        <v>9</v>
      </c>
      <c r="F324" s="1">
        <v>381756.55</v>
      </c>
      <c r="G324" s="2">
        <v>42419</v>
      </c>
      <c r="H324" s="2">
        <v>42450</v>
      </c>
      <c r="I324" s="1" t="s">
        <v>18</v>
      </c>
      <c r="J324" s="1">
        <v>6027.7349999999997</v>
      </c>
      <c r="K324" s="1">
        <f>Table2[[#This Row],[Qnt]]*Table2[[#This Row],[Unit price ]]</f>
        <v>401849</v>
      </c>
      <c r="L324" s="1">
        <f>Table2[[#This Row],[Revenue]]-Table2[[#This Row],[Outside cost]]-Table2[[#This Row],[Trans.cost]]</f>
        <v>14064.715000000011</v>
      </c>
      <c r="M324" s="1">
        <f>Table2[[#This Row],[Exp.date]]-Table2[[#This Row],[Imp.date ]]</f>
        <v>31</v>
      </c>
    </row>
    <row r="325" spans="1:13" x14ac:dyDescent="0.25">
      <c r="A325" s="3">
        <v>324</v>
      </c>
      <c r="B325" s="3" t="s">
        <v>10</v>
      </c>
      <c r="C325" s="3">
        <v>431</v>
      </c>
      <c r="D325" s="3">
        <v>90</v>
      </c>
      <c r="E325" s="3" t="s">
        <v>27</v>
      </c>
      <c r="F325" s="3">
        <v>36850.5</v>
      </c>
      <c r="G325" s="4">
        <v>42374</v>
      </c>
      <c r="H325" s="4">
        <v>42405</v>
      </c>
      <c r="I325" s="3" t="s">
        <v>20</v>
      </c>
      <c r="J325" s="3">
        <v>581.85</v>
      </c>
      <c r="K325" s="3">
        <f>Table2[[#This Row],[Qnt]]*Table2[[#This Row],[Unit price ]]</f>
        <v>38790</v>
      </c>
      <c r="L325" s="3">
        <f>Table2[[#This Row],[Revenue]]-Table2[[#This Row],[Outside cost]]-Table2[[#This Row],[Trans.cost]]</f>
        <v>1357.65</v>
      </c>
      <c r="M325" s="3">
        <f>Table2[[#This Row],[Exp.date]]-Table2[[#This Row],[Imp.date ]]</f>
        <v>31</v>
      </c>
    </row>
    <row r="326" spans="1:13" x14ac:dyDescent="0.25">
      <c r="A326" s="1">
        <v>325</v>
      </c>
      <c r="B326" s="1" t="s">
        <v>12</v>
      </c>
      <c r="C326" s="1">
        <v>536</v>
      </c>
      <c r="D326" s="1">
        <v>921</v>
      </c>
      <c r="E326" s="1" t="s">
        <v>22</v>
      </c>
      <c r="F326" s="1">
        <v>468973.2</v>
      </c>
      <c r="G326" s="2">
        <v>42848</v>
      </c>
      <c r="H326" s="2">
        <v>42871</v>
      </c>
      <c r="I326" s="1" t="s">
        <v>11</v>
      </c>
      <c r="J326" s="1">
        <v>7404.84</v>
      </c>
      <c r="K326" s="1">
        <f>Table2[[#This Row],[Qnt]]*Table2[[#This Row],[Unit price ]]</f>
        <v>493656</v>
      </c>
      <c r="L326" s="1">
        <f>Table2[[#This Row],[Revenue]]-Table2[[#This Row],[Outside cost]]-Table2[[#This Row],[Trans.cost]]</f>
        <v>17277.959999999988</v>
      </c>
      <c r="M326" s="1">
        <f>Table2[[#This Row],[Exp.date]]-Table2[[#This Row],[Imp.date ]]</f>
        <v>23</v>
      </c>
    </row>
    <row r="327" spans="1:13" x14ac:dyDescent="0.25">
      <c r="A327" s="3">
        <v>326</v>
      </c>
      <c r="B327" s="3" t="s">
        <v>10</v>
      </c>
      <c r="C327" s="3">
        <v>106</v>
      </c>
      <c r="D327" s="3">
        <v>1528</v>
      </c>
      <c r="E327" s="3" t="s">
        <v>9</v>
      </c>
      <c r="F327" s="3">
        <v>153869.6</v>
      </c>
      <c r="G327" s="4">
        <v>42436</v>
      </c>
      <c r="H327" s="4">
        <v>42457</v>
      </c>
      <c r="I327" s="3" t="s">
        <v>32</v>
      </c>
      <c r="J327" s="3">
        <v>2429.52</v>
      </c>
      <c r="K327" s="3">
        <f>Table2[[#This Row],[Qnt]]*Table2[[#This Row],[Unit price ]]</f>
        <v>161968</v>
      </c>
      <c r="L327" s="3">
        <f>Table2[[#This Row],[Revenue]]-Table2[[#This Row],[Outside cost]]-Table2[[#This Row],[Trans.cost]]</f>
        <v>5668.8799999999937</v>
      </c>
      <c r="M327" s="3">
        <f>Table2[[#This Row],[Exp.date]]-Table2[[#This Row],[Imp.date ]]</f>
        <v>21</v>
      </c>
    </row>
    <row r="328" spans="1:13" x14ac:dyDescent="0.25">
      <c r="A328" s="1">
        <v>327</v>
      </c>
      <c r="B328" s="1" t="s">
        <v>15</v>
      </c>
      <c r="C328" s="1">
        <v>931</v>
      </c>
      <c r="D328" s="1">
        <v>35</v>
      </c>
      <c r="E328" s="1" t="s">
        <v>16</v>
      </c>
      <c r="F328" s="1">
        <v>30955.75</v>
      </c>
      <c r="G328" s="2">
        <v>43171</v>
      </c>
      <c r="H328" s="2">
        <v>43186</v>
      </c>
      <c r="I328" s="1" t="s">
        <v>17</v>
      </c>
      <c r="J328" s="1">
        <v>488.77499999999998</v>
      </c>
      <c r="K328" s="1">
        <f>Table2[[#This Row],[Qnt]]*Table2[[#This Row],[Unit price ]]</f>
        <v>32585</v>
      </c>
      <c r="L328" s="1">
        <f>Table2[[#This Row],[Revenue]]-Table2[[#This Row],[Outside cost]]-Table2[[#This Row],[Trans.cost]]</f>
        <v>1140.4749999999999</v>
      </c>
      <c r="M328" s="1">
        <f>Table2[[#This Row],[Exp.date]]-Table2[[#This Row],[Imp.date ]]</f>
        <v>15</v>
      </c>
    </row>
    <row r="329" spans="1:13" x14ac:dyDescent="0.25">
      <c r="A329" s="3">
        <v>328</v>
      </c>
      <c r="B329" s="3" t="s">
        <v>12</v>
      </c>
      <c r="C329" s="3">
        <v>860</v>
      </c>
      <c r="D329" s="3">
        <v>131</v>
      </c>
      <c r="E329" s="3" t="s">
        <v>9</v>
      </c>
      <c r="F329" s="3">
        <v>107027</v>
      </c>
      <c r="G329" s="4">
        <v>42625</v>
      </c>
      <c r="H329" s="4">
        <v>42635</v>
      </c>
      <c r="I329" s="3" t="s">
        <v>20</v>
      </c>
      <c r="J329" s="3">
        <v>1689.8999999999999</v>
      </c>
      <c r="K329" s="3">
        <f>Table2[[#This Row],[Qnt]]*Table2[[#This Row],[Unit price ]]</f>
        <v>112660</v>
      </c>
      <c r="L329" s="3">
        <f>Table2[[#This Row],[Revenue]]-Table2[[#This Row],[Outside cost]]-Table2[[#This Row],[Trans.cost]]</f>
        <v>3943.1000000000004</v>
      </c>
      <c r="M329" s="3">
        <f>Table2[[#This Row],[Exp.date]]-Table2[[#This Row],[Imp.date ]]</f>
        <v>10</v>
      </c>
    </row>
    <row r="330" spans="1:13" x14ac:dyDescent="0.25">
      <c r="A330" s="1">
        <v>329</v>
      </c>
      <c r="B330" s="1" t="s">
        <v>10</v>
      </c>
      <c r="C330" s="1">
        <v>829</v>
      </c>
      <c r="D330" s="1">
        <v>107</v>
      </c>
      <c r="E330" s="1" t="s">
        <v>16</v>
      </c>
      <c r="F330" s="1">
        <v>84267.85</v>
      </c>
      <c r="G330" s="2">
        <v>43042</v>
      </c>
      <c r="H330" s="2">
        <v>43070</v>
      </c>
      <c r="I330" s="1" t="s">
        <v>20</v>
      </c>
      <c r="J330" s="1">
        <v>1330.5449999999998</v>
      </c>
      <c r="K330" s="1">
        <f>Table2[[#This Row],[Qnt]]*Table2[[#This Row],[Unit price ]]</f>
        <v>88703</v>
      </c>
      <c r="L330" s="1">
        <f>Table2[[#This Row],[Revenue]]-Table2[[#This Row],[Outside cost]]-Table2[[#This Row],[Trans.cost]]</f>
        <v>3104.6049999999941</v>
      </c>
      <c r="M330" s="1">
        <f>Table2[[#This Row],[Exp.date]]-Table2[[#This Row],[Imp.date ]]</f>
        <v>28</v>
      </c>
    </row>
    <row r="331" spans="1:13" x14ac:dyDescent="0.25">
      <c r="A331" s="3">
        <v>330</v>
      </c>
      <c r="B331" s="3" t="s">
        <v>12</v>
      </c>
      <c r="C331" s="3">
        <v>695</v>
      </c>
      <c r="D331" s="3">
        <v>200</v>
      </c>
      <c r="E331" s="3" t="s">
        <v>21</v>
      </c>
      <c r="F331" s="3">
        <v>132050</v>
      </c>
      <c r="G331" s="4">
        <v>43173</v>
      </c>
      <c r="H331" s="4">
        <v>43202</v>
      </c>
      <c r="I331" s="3" t="s">
        <v>11</v>
      </c>
      <c r="J331" s="3">
        <v>2085</v>
      </c>
      <c r="K331" s="3">
        <f>Table2[[#This Row],[Qnt]]*Table2[[#This Row],[Unit price ]]</f>
        <v>139000</v>
      </c>
      <c r="L331" s="3">
        <f>Table2[[#This Row],[Revenue]]-Table2[[#This Row],[Outside cost]]-Table2[[#This Row],[Trans.cost]]</f>
        <v>4865</v>
      </c>
      <c r="M331" s="3">
        <f>Table2[[#This Row],[Exp.date]]-Table2[[#This Row],[Imp.date ]]</f>
        <v>29</v>
      </c>
    </row>
    <row r="332" spans="1:13" x14ac:dyDescent="0.25">
      <c r="A332" s="1">
        <v>331</v>
      </c>
      <c r="B332" s="1" t="s">
        <v>10</v>
      </c>
      <c r="C332" s="1">
        <v>284</v>
      </c>
      <c r="D332" s="1">
        <v>1131</v>
      </c>
      <c r="E332" s="1" t="s">
        <v>31</v>
      </c>
      <c r="F332" s="1">
        <v>305143.8</v>
      </c>
      <c r="G332" s="2">
        <v>42660</v>
      </c>
      <c r="H332" s="2">
        <v>42674</v>
      </c>
      <c r="I332" s="1" t="s">
        <v>17</v>
      </c>
      <c r="J332" s="1">
        <v>4818.0599999999995</v>
      </c>
      <c r="K332" s="1">
        <f>Table2[[#This Row],[Qnt]]*Table2[[#This Row],[Unit price ]]</f>
        <v>321204</v>
      </c>
      <c r="L332" s="1">
        <f>Table2[[#This Row],[Revenue]]-Table2[[#This Row],[Outside cost]]-Table2[[#This Row],[Trans.cost]]</f>
        <v>11242.140000000012</v>
      </c>
      <c r="M332" s="1">
        <f>Table2[[#This Row],[Exp.date]]-Table2[[#This Row],[Imp.date ]]</f>
        <v>14</v>
      </c>
    </row>
    <row r="333" spans="1:13" x14ac:dyDescent="0.25">
      <c r="A333" s="3">
        <v>332</v>
      </c>
      <c r="B333" s="3" t="s">
        <v>12</v>
      </c>
      <c r="C333" s="3">
        <v>134</v>
      </c>
      <c r="D333" s="3">
        <v>46</v>
      </c>
      <c r="E333" s="3" t="s">
        <v>9</v>
      </c>
      <c r="F333" s="3">
        <v>5855.8</v>
      </c>
      <c r="G333" s="4">
        <v>42875</v>
      </c>
      <c r="H333" s="4">
        <v>42889</v>
      </c>
      <c r="I333" s="3" t="s">
        <v>17</v>
      </c>
      <c r="J333" s="3">
        <v>92.46</v>
      </c>
      <c r="K333" s="3">
        <f>Table2[[#This Row],[Qnt]]*Table2[[#This Row],[Unit price ]]</f>
        <v>6164</v>
      </c>
      <c r="L333" s="3">
        <f>Table2[[#This Row],[Revenue]]-Table2[[#This Row],[Outside cost]]-Table2[[#This Row],[Trans.cost]]</f>
        <v>215.73999999999984</v>
      </c>
      <c r="M333" s="3">
        <f>Table2[[#This Row],[Exp.date]]-Table2[[#This Row],[Imp.date ]]</f>
        <v>14</v>
      </c>
    </row>
    <row r="334" spans="1:13" x14ac:dyDescent="0.25">
      <c r="A334" s="1">
        <v>333</v>
      </c>
      <c r="B334" s="1" t="s">
        <v>12</v>
      </c>
      <c r="C334" s="1">
        <v>737</v>
      </c>
      <c r="D334" s="1">
        <v>181</v>
      </c>
      <c r="E334" s="1" t="s">
        <v>9</v>
      </c>
      <c r="F334" s="1">
        <v>126727.15</v>
      </c>
      <c r="G334" s="2">
        <v>42759</v>
      </c>
      <c r="H334" s="2">
        <v>42774</v>
      </c>
      <c r="I334" s="1" t="s">
        <v>11</v>
      </c>
      <c r="J334" s="1">
        <v>2000.9549999999999</v>
      </c>
      <c r="K334" s="1">
        <f>Table2[[#This Row],[Qnt]]*Table2[[#This Row],[Unit price ]]</f>
        <v>133397</v>
      </c>
      <c r="L334" s="1">
        <f>Table2[[#This Row],[Revenue]]-Table2[[#This Row],[Outside cost]]-Table2[[#This Row],[Trans.cost]]</f>
        <v>4668.8950000000059</v>
      </c>
      <c r="M334" s="1">
        <f>Table2[[#This Row],[Exp.date]]-Table2[[#This Row],[Imp.date ]]</f>
        <v>15</v>
      </c>
    </row>
    <row r="335" spans="1:13" x14ac:dyDescent="0.25">
      <c r="A335" s="3">
        <v>334</v>
      </c>
      <c r="B335" s="3" t="s">
        <v>12</v>
      </c>
      <c r="C335" s="3">
        <v>120</v>
      </c>
      <c r="D335" s="3">
        <v>67</v>
      </c>
      <c r="E335" s="3" t="s">
        <v>31</v>
      </c>
      <c r="F335" s="3">
        <v>7638</v>
      </c>
      <c r="G335" s="4">
        <v>42532</v>
      </c>
      <c r="H335" s="4">
        <v>42545</v>
      </c>
      <c r="I335" s="3" t="s">
        <v>14</v>
      </c>
      <c r="J335" s="3">
        <v>120.6</v>
      </c>
      <c r="K335" s="3">
        <f>Table2[[#This Row],[Qnt]]*Table2[[#This Row],[Unit price ]]</f>
        <v>8040</v>
      </c>
      <c r="L335" s="3">
        <f>Table2[[#This Row],[Revenue]]-Table2[[#This Row],[Outside cost]]-Table2[[#This Row],[Trans.cost]]</f>
        <v>281.39999999999998</v>
      </c>
      <c r="M335" s="3">
        <f>Table2[[#This Row],[Exp.date]]-Table2[[#This Row],[Imp.date ]]</f>
        <v>13</v>
      </c>
    </row>
    <row r="336" spans="1:13" x14ac:dyDescent="0.25">
      <c r="A336" s="1">
        <v>335</v>
      </c>
      <c r="B336" s="1" t="s">
        <v>12</v>
      </c>
      <c r="C336" s="1">
        <v>467</v>
      </c>
      <c r="D336" s="1">
        <v>177</v>
      </c>
      <c r="E336" s="1" t="s">
        <v>9</v>
      </c>
      <c r="F336" s="1">
        <v>78526.05</v>
      </c>
      <c r="G336" s="2">
        <v>43097</v>
      </c>
      <c r="H336" s="2">
        <v>43112</v>
      </c>
      <c r="I336" s="1" t="s">
        <v>18</v>
      </c>
      <c r="J336" s="1">
        <v>1239.885</v>
      </c>
      <c r="K336" s="1">
        <f>Table2[[#This Row],[Qnt]]*Table2[[#This Row],[Unit price ]]</f>
        <v>82659</v>
      </c>
      <c r="L336" s="1">
        <f>Table2[[#This Row],[Revenue]]-Table2[[#This Row],[Outside cost]]-Table2[[#This Row],[Trans.cost]]</f>
        <v>2893.0649999999969</v>
      </c>
      <c r="M336" s="1">
        <f>Table2[[#This Row],[Exp.date]]-Table2[[#This Row],[Imp.date ]]</f>
        <v>15</v>
      </c>
    </row>
    <row r="337" spans="1:13" x14ac:dyDescent="0.25">
      <c r="A337" s="3">
        <v>336</v>
      </c>
      <c r="B337" s="3" t="s">
        <v>12</v>
      </c>
      <c r="C337" s="3">
        <v>656</v>
      </c>
      <c r="D337" s="3">
        <v>931</v>
      </c>
      <c r="E337" s="3" t="s">
        <v>22</v>
      </c>
      <c r="F337" s="3">
        <v>580199.19999999995</v>
      </c>
      <c r="G337" s="4">
        <v>42936</v>
      </c>
      <c r="H337" s="4">
        <v>42958</v>
      </c>
      <c r="I337" s="3" t="s">
        <v>28</v>
      </c>
      <c r="J337" s="3">
        <v>9161.0399999999991</v>
      </c>
      <c r="K337" s="3">
        <f>Table2[[#This Row],[Qnt]]*Table2[[#This Row],[Unit price ]]</f>
        <v>610736</v>
      </c>
      <c r="L337" s="3">
        <f>Table2[[#This Row],[Revenue]]-Table2[[#This Row],[Outside cost]]-Table2[[#This Row],[Trans.cost]]</f>
        <v>21375.760000000046</v>
      </c>
      <c r="M337" s="3">
        <f>Table2[[#This Row],[Exp.date]]-Table2[[#This Row],[Imp.date ]]</f>
        <v>22</v>
      </c>
    </row>
    <row r="338" spans="1:13" x14ac:dyDescent="0.25">
      <c r="A338" s="1">
        <v>337</v>
      </c>
      <c r="B338" s="1" t="s">
        <v>12</v>
      </c>
      <c r="C338" s="1">
        <v>400</v>
      </c>
      <c r="D338" s="1">
        <v>215</v>
      </c>
      <c r="E338" s="1" t="s">
        <v>21</v>
      </c>
      <c r="F338" s="1">
        <v>81700</v>
      </c>
      <c r="G338" s="2">
        <v>42452</v>
      </c>
      <c r="H338" s="2">
        <v>42464</v>
      </c>
      <c r="I338" s="1" t="s">
        <v>32</v>
      </c>
      <c r="J338" s="1">
        <v>1290</v>
      </c>
      <c r="K338" s="1">
        <f>Table2[[#This Row],[Qnt]]*Table2[[#This Row],[Unit price ]]</f>
        <v>86000</v>
      </c>
      <c r="L338" s="1">
        <f>Table2[[#This Row],[Revenue]]-Table2[[#This Row],[Outside cost]]-Table2[[#This Row],[Trans.cost]]</f>
        <v>3010</v>
      </c>
      <c r="M338" s="1">
        <f>Table2[[#This Row],[Exp.date]]-Table2[[#This Row],[Imp.date ]]</f>
        <v>12</v>
      </c>
    </row>
    <row r="339" spans="1:13" x14ac:dyDescent="0.25">
      <c r="A339" s="3">
        <v>338</v>
      </c>
      <c r="B339" s="3" t="s">
        <v>10</v>
      </c>
      <c r="C339" s="3">
        <v>773</v>
      </c>
      <c r="D339" s="3">
        <v>28</v>
      </c>
      <c r="E339" s="3" t="s">
        <v>26</v>
      </c>
      <c r="F339" s="3">
        <v>20561.8</v>
      </c>
      <c r="G339" s="4">
        <v>42713</v>
      </c>
      <c r="H339" s="4">
        <v>42735</v>
      </c>
      <c r="I339" s="3" t="s">
        <v>28</v>
      </c>
      <c r="J339" s="3">
        <v>324.65999999999997</v>
      </c>
      <c r="K339" s="3">
        <f>Table2[[#This Row],[Qnt]]*Table2[[#This Row],[Unit price ]]</f>
        <v>21644</v>
      </c>
      <c r="L339" s="3">
        <f>Table2[[#This Row],[Revenue]]-Table2[[#This Row],[Outside cost]]-Table2[[#This Row],[Trans.cost]]</f>
        <v>757.54000000000076</v>
      </c>
      <c r="M339" s="3">
        <f>Table2[[#This Row],[Exp.date]]-Table2[[#This Row],[Imp.date ]]</f>
        <v>22</v>
      </c>
    </row>
    <row r="340" spans="1:13" x14ac:dyDescent="0.25">
      <c r="A340" s="1">
        <v>339</v>
      </c>
      <c r="B340" s="1" t="s">
        <v>12</v>
      </c>
      <c r="C340" s="1">
        <v>665</v>
      </c>
      <c r="D340" s="1">
        <v>65</v>
      </c>
      <c r="E340" s="1" t="s">
        <v>31</v>
      </c>
      <c r="F340" s="1">
        <v>41063.75</v>
      </c>
      <c r="G340" s="2">
        <v>43283</v>
      </c>
      <c r="H340" s="2">
        <v>43304</v>
      </c>
      <c r="I340" s="1" t="s">
        <v>20</v>
      </c>
      <c r="J340" s="1">
        <v>648.375</v>
      </c>
      <c r="K340" s="1">
        <f>Table2[[#This Row],[Qnt]]*Table2[[#This Row],[Unit price ]]</f>
        <v>43225</v>
      </c>
      <c r="L340" s="1">
        <f>Table2[[#This Row],[Revenue]]-Table2[[#This Row],[Outside cost]]-Table2[[#This Row],[Trans.cost]]</f>
        <v>1512.875</v>
      </c>
      <c r="M340" s="1">
        <f>Table2[[#This Row],[Exp.date]]-Table2[[#This Row],[Imp.date ]]</f>
        <v>21</v>
      </c>
    </row>
    <row r="341" spans="1:13" x14ac:dyDescent="0.25">
      <c r="A341" s="3">
        <v>340</v>
      </c>
      <c r="B341" s="3" t="s">
        <v>12</v>
      </c>
      <c r="C341" s="3">
        <v>238</v>
      </c>
      <c r="D341" s="3">
        <v>881</v>
      </c>
      <c r="E341" s="3" t="s">
        <v>19</v>
      </c>
      <c r="F341" s="3">
        <v>199194.1</v>
      </c>
      <c r="G341" s="4">
        <v>42944</v>
      </c>
      <c r="H341" s="4">
        <v>42979</v>
      </c>
      <c r="I341" s="3" t="s">
        <v>17</v>
      </c>
      <c r="J341" s="3">
        <v>3145.17</v>
      </c>
      <c r="K341" s="3">
        <f>Table2[[#This Row],[Qnt]]*Table2[[#This Row],[Unit price ]]</f>
        <v>209678</v>
      </c>
      <c r="L341" s="3">
        <f>Table2[[#This Row],[Revenue]]-Table2[[#This Row],[Outside cost]]-Table2[[#This Row],[Trans.cost]]</f>
        <v>7338.7299999999941</v>
      </c>
      <c r="M341" s="3">
        <f>Table2[[#This Row],[Exp.date]]-Table2[[#This Row],[Imp.date ]]</f>
        <v>35</v>
      </c>
    </row>
    <row r="342" spans="1:13" x14ac:dyDescent="0.25">
      <c r="A342" s="1">
        <v>341</v>
      </c>
      <c r="B342" s="1" t="s">
        <v>12</v>
      </c>
      <c r="C342" s="1">
        <v>287</v>
      </c>
      <c r="D342" s="1">
        <v>861</v>
      </c>
      <c r="E342" s="1" t="s">
        <v>19</v>
      </c>
      <c r="F342" s="1">
        <v>234751.65</v>
      </c>
      <c r="G342" s="2">
        <v>42406</v>
      </c>
      <c r="H342" s="2">
        <v>42435</v>
      </c>
      <c r="I342" s="1" t="s">
        <v>23</v>
      </c>
      <c r="J342" s="1">
        <v>3706.605</v>
      </c>
      <c r="K342" s="1">
        <f>Table2[[#This Row],[Qnt]]*Table2[[#This Row],[Unit price ]]</f>
        <v>247107</v>
      </c>
      <c r="L342" s="1">
        <f>Table2[[#This Row],[Revenue]]-Table2[[#This Row],[Outside cost]]-Table2[[#This Row],[Trans.cost]]</f>
        <v>8648.7450000000063</v>
      </c>
      <c r="M342" s="1">
        <f>Table2[[#This Row],[Exp.date]]-Table2[[#This Row],[Imp.date ]]</f>
        <v>29</v>
      </c>
    </row>
    <row r="343" spans="1:13" x14ac:dyDescent="0.25">
      <c r="A343" s="3">
        <v>342</v>
      </c>
      <c r="B343" s="3" t="s">
        <v>10</v>
      </c>
      <c r="C343" s="3">
        <v>350</v>
      </c>
      <c r="D343" s="3">
        <v>109</v>
      </c>
      <c r="E343" s="3" t="s">
        <v>27</v>
      </c>
      <c r="F343" s="3">
        <v>36242.5</v>
      </c>
      <c r="G343" s="4">
        <v>43217</v>
      </c>
      <c r="H343" s="4">
        <v>43248</v>
      </c>
      <c r="I343" s="3" t="s">
        <v>11</v>
      </c>
      <c r="J343" s="3">
        <v>572.25</v>
      </c>
      <c r="K343" s="3">
        <f>Table2[[#This Row],[Qnt]]*Table2[[#This Row],[Unit price ]]</f>
        <v>38150</v>
      </c>
      <c r="L343" s="3">
        <f>Table2[[#This Row],[Revenue]]-Table2[[#This Row],[Outside cost]]-Table2[[#This Row],[Trans.cost]]</f>
        <v>1335.25</v>
      </c>
      <c r="M343" s="3">
        <f>Table2[[#This Row],[Exp.date]]-Table2[[#This Row],[Imp.date ]]</f>
        <v>31</v>
      </c>
    </row>
    <row r="344" spans="1:13" x14ac:dyDescent="0.25">
      <c r="A344" s="1">
        <v>343</v>
      </c>
      <c r="B344" s="1" t="s">
        <v>12</v>
      </c>
      <c r="C344" s="1">
        <v>560</v>
      </c>
      <c r="D344" s="1">
        <v>798</v>
      </c>
      <c r="E344" s="1" t="s">
        <v>19</v>
      </c>
      <c r="F344" s="1">
        <v>424536</v>
      </c>
      <c r="G344" s="2">
        <v>43271</v>
      </c>
      <c r="H344" s="2">
        <v>43296</v>
      </c>
      <c r="I344" s="1" t="s">
        <v>18</v>
      </c>
      <c r="J344" s="1">
        <v>6703.2</v>
      </c>
      <c r="K344" s="1">
        <f>Table2[[#This Row],[Qnt]]*Table2[[#This Row],[Unit price ]]</f>
        <v>446880</v>
      </c>
      <c r="L344" s="1">
        <f>Table2[[#This Row],[Revenue]]-Table2[[#This Row],[Outside cost]]-Table2[[#This Row],[Trans.cost]]</f>
        <v>15640.8</v>
      </c>
      <c r="M344" s="1">
        <f>Table2[[#This Row],[Exp.date]]-Table2[[#This Row],[Imp.date ]]</f>
        <v>25</v>
      </c>
    </row>
    <row r="345" spans="1:13" x14ac:dyDescent="0.25">
      <c r="A345" s="3">
        <v>344</v>
      </c>
      <c r="B345" s="3" t="s">
        <v>12</v>
      </c>
      <c r="C345" s="3">
        <v>80</v>
      </c>
      <c r="D345" s="3">
        <v>197</v>
      </c>
      <c r="E345" s="3" t="s">
        <v>9</v>
      </c>
      <c r="F345" s="3">
        <v>14972</v>
      </c>
      <c r="G345" s="4">
        <v>42889</v>
      </c>
      <c r="H345" s="4">
        <v>42921</v>
      </c>
      <c r="I345" s="3" t="s">
        <v>17</v>
      </c>
      <c r="J345" s="3">
        <v>236.39999999999998</v>
      </c>
      <c r="K345" s="3">
        <f>Table2[[#This Row],[Qnt]]*Table2[[#This Row],[Unit price ]]</f>
        <v>15760</v>
      </c>
      <c r="L345" s="3">
        <f>Table2[[#This Row],[Revenue]]-Table2[[#This Row],[Outside cost]]-Table2[[#This Row],[Trans.cost]]</f>
        <v>551.6</v>
      </c>
      <c r="M345" s="3">
        <f>Table2[[#This Row],[Exp.date]]-Table2[[#This Row],[Imp.date ]]</f>
        <v>32</v>
      </c>
    </row>
    <row r="346" spans="1:13" x14ac:dyDescent="0.25">
      <c r="A346" s="1">
        <v>345</v>
      </c>
      <c r="B346" s="1" t="s">
        <v>12</v>
      </c>
      <c r="C346" s="1">
        <v>638</v>
      </c>
      <c r="D346" s="1">
        <v>1059</v>
      </c>
      <c r="E346" s="1" t="s">
        <v>22</v>
      </c>
      <c r="F346" s="1">
        <v>641859.9</v>
      </c>
      <c r="G346" s="2">
        <v>42459</v>
      </c>
      <c r="H346" s="2">
        <v>42473</v>
      </c>
      <c r="I346" s="1" t="s">
        <v>11</v>
      </c>
      <c r="J346" s="1">
        <v>10134.629999999999</v>
      </c>
      <c r="K346" s="1">
        <f>Table2[[#This Row],[Qnt]]*Table2[[#This Row],[Unit price ]]</f>
        <v>675642</v>
      </c>
      <c r="L346" s="1">
        <f>Table2[[#This Row],[Revenue]]-Table2[[#This Row],[Outside cost]]-Table2[[#This Row],[Trans.cost]]</f>
        <v>23647.469999999979</v>
      </c>
      <c r="M346" s="1">
        <f>Table2[[#This Row],[Exp.date]]-Table2[[#This Row],[Imp.date ]]</f>
        <v>14</v>
      </c>
    </row>
    <row r="347" spans="1:13" x14ac:dyDescent="0.25">
      <c r="A347" s="3">
        <v>346</v>
      </c>
      <c r="B347" s="3" t="s">
        <v>12</v>
      </c>
      <c r="C347" s="3">
        <v>291</v>
      </c>
      <c r="D347" s="3">
        <v>132</v>
      </c>
      <c r="E347" s="3" t="s">
        <v>9</v>
      </c>
      <c r="F347" s="3">
        <v>36491.4</v>
      </c>
      <c r="G347" s="4">
        <v>43176</v>
      </c>
      <c r="H347" s="4">
        <v>43195</v>
      </c>
      <c r="I347" s="3" t="s">
        <v>18</v>
      </c>
      <c r="J347" s="3">
        <v>576.17999999999995</v>
      </c>
      <c r="K347" s="3">
        <f>Table2[[#This Row],[Qnt]]*Table2[[#This Row],[Unit price ]]</f>
        <v>38412</v>
      </c>
      <c r="L347" s="3">
        <f>Table2[[#This Row],[Revenue]]-Table2[[#This Row],[Outside cost]]-Table2[[#This Row],[Trans.cost]]</f>
        <v>1344.4199999999987</v>
      </c>
      <c r="M347" s="3">
        <f>Table2[[#This Row],[Exp.date]]-Table2[[#This Row],[Imp.date ]]</f>
        <v>19</v>
      </c>
    </row>
    <row r="348" spans="1:13" x14ac:dyDescent="0.25">
      <c r="A348" s="1">
        <v>347</v>
      </c>
      <c r="B348" s="1" t="s">
        <v>12</v>
      </c>
      <c r="C348" s="1">
        <v>306</v>
      </c>
      <c r="D348" s="1">
        <v>187</v>
      </c>
      <c r="E348" s="1" t="s">
        <v>9</v>
      </c>
      <c r="F348" s="1">
        <v>54360.9</v>
      </c>
      <c r="G348" s="2">
        <v>42573</v>
      </c>
      <c r="H348" s="2">
        <v>42603</v>
      </c>
      <c r="I348" s="1" t="s">
        <v>28</v>
      </c>
      <c r="J348" s="1">
        <v>858.32999999999993</v>
      </c>
      <c r="K348" s="1">
        <f>Table2[[#This Row],[Qnt]]*Table2[[#This Row],[Unit price ]]</f>
        <v>57222</v>
      </c>
      <c r="L348" s="1">
        <f>Table2[[#This Row],[Revenue]]-Table2[[#This Row],[Outside cost]]-Table2[[#This Row],[Trans.cost]]</f>
        <v>2002.7699999999986</v>
      </c>
      <c r="M348" s="1">
        <f>Table2[[#This Row],[Exp.date]]-Table2[[#This Row],[Imp.date ]]</f>
        <v>30</v>
      </c>
    </row>
    <row r="349" spans="1:13" x14ac:dyDescent="0.25">
      <c r="A349" s="3">
        <v>348</v>
      </c>
      <c r="B349" s="3" t="s">
        <v>12</v>
      </c>
      <c r="C349" s="3">
        <v>928</v>
      </c>
      <c r="D349" s="3">
        <v>1019</v>
      </c>
      <c r="E349" s="3" t="s">
        <v>22</v>
      </c>
      <c r="F349" s="3">
        <v>898350.4</v>
      </c>
      <c r="G349" s="4">
        <v>42582</v>
      </c>
      <c r="H349" s="4">
        <v>42600</v>
      </c>
      <c r="I349" s="3" t="s">
        <v>23</v>
      </c>
      <c r="J349" s="3">
        <v>14184.48</v>
      </c>
      <c r="K349" s="3">
        <f>Table2[[#This Row],[Qnt]]*Table2[[#This Row],[Unit price ]]</f>
        <v>945632</v>
      </c>
      <c r="L349" s="3">
        <f>Table2[[#This Row],[Revenue]]-Table2[[#This Row],[Outside cost]]-Table2[[#This Row],[Trans.cost]]</f>
        <v>33097.119999999981</v>
      </c>
      <c r="M349" s="3">
        <f>Table2[[#This Row],[Exp.date]]-Table2[[#This Row],[Imp.date ]]</f>
        <v>18</v>
      </c>
    </row>
    <row r="350" spans="1:13" x14ac:dyDescent="0.25">
      <c r="A350" s="1">
        <v>349</v>
      </c>
      <c r="B350" s="1" t="s">
        <v>12</v>
      </c>
      <c r="C350" s="1">
        <v>761</v>
      </c>
      <c r="D350" s="1">
        <v>223</v>
      </c>
      <c r="E350" s="1" t="s">
        <v>9</v>
      </c>
      <c r="F350" s="1">
        <v>161217.85</v>
      </c>
      <c r="G350" s="2">
        <v>42570</v>
      </c>
      <c r="H350" s="2">
        <v>42588</v>
      </c>
      <c r="I350" s="1" t="s">
        <v>14</v>
      </c>
      <c r="J350" s="1">
        <v>2545.5450000000001</v>
      </c>
      <c r="K350" s="1">
        <f>Table2[[#This Row],[Qnt]]*Table2[[#This Row],[Unit price ]]</f>
        <v>169703</v>
      </c>
      <c r="L350" s="1">
        <f>Table2[[#This Row],[Revenue]]-Table2[[#This Row],[Outside cost]]-Table2[[#This Row],[Trans.cost]]</f>
        <v>5939.6049999999941</v>
      </c>
      <c r="M350" s="1">
        <f>Table2[[#This Row],[Exp.date]]-Table2[[#This Row],[Imp.date ]]</f>
        <v>18</v>
      </c>
    </row>
    <row r="351" spans="1:13" x14ac:dyDescent="0.25">
      <c r="A351" s="3">
        <v>350</v>
      </c>
      <c r="B351" s="3" t="s">
        <v>12</v>
      </c>
      <c r="C351" s="3">
        <v>507</v>
      </c>
      <c r="D351" s="3">
        <v>55</v>
      </c>
      <c r="E351" s="3" t="s">
        <v>9</v>
      </c>
      <c r="F351" s="3">
        <v>26490.75</v>
      </c>
      <c r="G351" s="4">
        <v>42922</v>
      </c>
      <c r="H351" s="4">
        <v>42940</v>
      </c>
      <c r="I351" s="3" t="s">
        <v>17</v>
      </c>
      <c r="J351" s="3">
        <v>418.27499999999998</v>
      </c>
      <c r="K351" s="3">
        <f>Table2[[#This Row],[Qnt]]*Table2[[#This Row],[Unit price ]]</f>
        <v>27885</v>
      </c>
      <c r="L351" s="3">
        <f>Table2[[#This Row],[Revenue]]-Table2[[#This Row],[Outside cost]]-Table2[[#This Row],[Trans.cost]]</f>
        <v>975.97500000000002</v>
      </c>
      <c r="M351" s="3">
        <f>Table2[[#This Row],[Exp.date]]-Table2[[#This Row],[Imp.date ]]</f>
        <v>18</v>
      </c>
    </row>
    <row r="352" spans="1:13" x14ac:dyDescent="0.25">
      <c r="A352" s="1">
        <v>351</v>
      </c>
      <c r="B352" s="1" t="s">
        <v>12</v>
      </c>
      <c r="C352" s="1">
        <v>341</v>
      </c>
      <c r="D352" s="1">
        <v>670</v>
      </c>
      <c r="E352" s="1" t="s">
        <v>13</v>
      </c>
      <c r="F352" s="1">
        <v>217046.5</v>
      </c>
      <c r="G352" s="2">
        <v>42889</v>
      </c>
      <c r="H352" s="2">
        <v>42908</v>
      </c>
      <c r="I352" s="1" t="s">
        <v>17</v>
      </c>
      <c r="J352" s="1">
        <v>3427.0499999999997</v>
      </c>
      <c r="K352" s="1">
        <f>Table2[[#This Row],[Qnt]]*Table2[[#This Row],[Unit price ]]</f>
        <v>228470</v>
      </c>
      <c r="L352" s="1">
        <f>Table2[[#This Row],[Revenue]]-Table2[[#This Row],[Outside cost]]-Table2[[#This Row],[Trans.cost]]</f>
        <v>7996.4500000000007</v>
      </c>
      <c r="M352" s="1">
        <f>Table2[[#This Row],[Exp.date]]-Table2[[#This Row],[Imp.date ]]</f>
        <v>19</v>
      </c>
    </row>
    <row r="353" spans="1:13" x14ac:dyDescent="0.25">
      <c r="A353" s="3">
        <v>352</v>
      </c>
      <c r="B353" s="3" t="s">
        <v>10</v>
      </c>
      <c r="C353" s="3">
        <v>482</v>
      </c>
      <c r="D353" s="3">
        <v>1375</v>
      </c>
      <c r="E353" s="3" t="s">
        <v>9</v>
      </c>
      <c r="F353" s="3">
        <v>629612.5</v>
      </c>
      <c r="G353" s="4">
        <v>43045</v>
      </c>
      <c r="H353" s="4">
        <v>43056</v>
      </c>
      <c r="I353" s="3" t="s">
        <v>11</v>
      </c>
      <c r="J353" s="3">
        <v>9941.25</v>
      </c>
      <c r="K353" s="3">
        <f>Table2[[#This Row],[Qnt]]*Table2[[#This Row],[Unit price ]]</f>
        <v>662750</v>
      </c>
      <c r="L353" s="3">
        <f>Table2[[#This Row],[Revenue]]-Table2[[#This Row],[Outside cost]]-Table2[[#This Row],[Trans.cost]]</f>
        <v>23196.25</v>
      </c>
      <c r="M353" s="3">
        <f>Table2[[#This Row],[Exp.date]]-Table2[[#This Row],[Imp.date ]]</f>
        <v>11</v>
      </c>
    </row>
    <row r="354" spans="1:13" x14ac:dyDescent="0.25">
      <c r="A354" s="1">
        <v>353</v>
      </c>
      <c r="B354" s="1" t="s">
        <v>12</v>
      </c>
      <c r="C354" s="1">
        <v>410</v>
      </c>
      <c r="D354" s="1">
        <v>1075</v>
      </c>
      <c r="E354" s="1" t="s">
        <v>30</v>
      </c>
      <c r="F354" s="1">
        <v>418712.5</v>
      </c>
      <c r="G354" s="2">
        <v>42441</v>
      </c>
      <c r="H354" s="2">
        <v>42466</v>
      </c>
      <c r="I354" s="1" t="s">
        <v>18</v>
      </c>
      <c r="J354" s="1">
        <v>6611.25</v>
      </c>
      <c r="K354" s="1">
        <f>Table2[[#This Row],[Qnt]]*Table2[[#This Row],[Unit price ]]</f>
        <v>440750</v>
      </c>
      <c r="L354" s="1">
        <f>Table2[[#This Row],[Revenue]]-Table2[[#This Row],[Outside cost]]-Table2[[#This Row],[Trans.cost]]</f>
        <v>15426.25</v>
      </c>
      <c r="M354" s="1">
        <f>Table2[[#This Row],[Exp.date]]-Table2[[#This Row],[Imp.date ]]</f>
        <v>25</v>
      </c>
    </row>
    <row r="355" spans="1:13" x14ac:dyDescent="0.25">
      <c r="A355" s="3">
        <v>354</v>
      </c>
      <c r="B355" s="3" t="s">
        <v>12</v>
      </c>
      <c r="C355" s="3">
        <v>893</v>
      </c>
      <c r="D355" s="3">
        <v>815</v>
      </c>
      <c r="E355" s="3" t="s">
        <v>19</v>
      </c>
      <c r="F355" s="3">
        <v>691405.25</v>
      </c>
      <c r="G355" s="4">
        <v>42448</v>
      </c>
      <c r="H355" s="4">
        <v>42480</v>
      </c>
      <c r="I355" s="3" t="s">
        <v>11</v>
      </c>
      <c r="J355" s="3">
        <v>10916.924999999999</v>
      </c>
      <c r="K355" s="3">
        <f>Table2[[#This Row],[Qnt]]*Table2[[#This Row],[Unit price ]]</f>
        <v>727795</v>
      </c>
      <c r="L355" s="3">
        <f>Table2[[#This Row],[Revenue]]-Table2[[#This Row],[Outside cost]]-Table2[[#This Row],[Trans.cost]]</f>
        <v>25472.825000000001</v>
      </c>
      <c r="M355" s="3">
        <f>Table2[[#This Row],[Exp.date]]-Table2[[#This Row],[Imp.date ]]</f>
        <v>32</v>
      </c>
    </row>
    <row r="356" spans="1:13" x14ac:dyDescent="0.25">
      <c r="A356" s="1">
        <v>355</v>
      </c>
      <c r="B356" s="1" t="s">
        <v>15</v>
      </c>
      <c r="C356" s="1">
        <v>793</v>
      </c>
      <c r="D356" s="1">
        <v>36</v>
      </c>
      <c r="E356" s="1" t="s">
        <v>16</v>
      </c>
      <c r="F356" s="1">
        <v>27120.6</v>
      </c>
      <c r="G356" s="2">
        <v>42440</v>
      </c>
      <c r="H356" s="2">
        <v>42475</v>
      </c>
      <c r="I356" s="1" t="s">
        <v>18</v>
      </c>
      <c r="J356" s="1">
        <v>428.21999999999997</v>
      </c>
      <c r="K356" s="1">
        <f>Table2[[#This Row],[Qnt]]*Table2[[#This Row],[Unit price ]]</f>
        <v>28548</v>
      </c>
      <c r="L356" s="1">
        <f>Table2[[#This Row],[Revenue]]-Table2[[#This Row],[Outside cost]]-Table2[[#This Row],[Trans.cost]]</f>
        <v>999.18000000000143</v>
      </c>
      <c r="M356" s="1">
        <f>Table2[[#This Row],[Exp.date]]-Table2[[#This Row],[Imp.date ]]</f>
        <v>35</v>
      </c>
    </row>
    <row r="357" spans="1:13" x14ac:dyDescent="0.25">
      <c r="A357" s="3">
        <v>356</v>
      </c>
      <c r="B357" s="3" t="s">
        <v>12</v>
      </c>
      <c r="C357" s="3">
        <v>168</v>
      </c>
      <c r="D357" s="3">
        <v>887</v>
      </c>
      <c r="E357" s="3" t="s">
        <v>19</v>
      </c>
      <c r="F357" s="3">
        <v>141565.20000000001</v>
      </c>
      <c r="G357" s="4">
        <v>42897</v>
      </c>
      <c r="H357" s="4">
        <v>42925</v>
      </c>
      <c r="I357" s="3" t="s">
        <v>17</v>
      </c>
      <c r="J357" s="3">
        <v>2235.2399999999998</v>
      </c>
      <c r="K357" s="3">
        <f>Table2[[#This Row],[Qnt]]*Table2[[#This Row],[Unit price ]]</f>
        <v>149016</v>
      </c>
      <c r="L357" s="3">
        <f>Table2[[#This Row],[Revenue]]-Table2[[#This Row],[Outside cost]]-Table2[[#This Row],[Trans.cost]]</f>
        <v>5215.5599999999886</v>
      </c>
      <c r="M357" s="3">
        <f>Table2[[#This Row],[Exp.date]]-Table2[[#This Row],[Imp.date ]]</f>
        <v>28</v>
      </c>
    </row>
    <row r="358" spans="1:13" x14ac:dyDescent="0.25">
      <c r="A358" s="1">
        <v>357</v>
      </c>
      <c r="B358" s="1" t="s">
        <v>12</v>
      </c>
      <c r="C358" s="1">
        <v>962</v>
      </c>
      <c r="D358" s="1">
        <v>1030</v>
      </c>
      <c r="E358" s="1" t="s">
        <v>22</v>
      </c>
      <c r="F358" s="1">
        <v>941317</v>
      </c>
      <c r="G358" s="2">
        <v>42790</v>
      </c>
      <c r="H358" s="2">
        <v>42801</v>
      </c>
      <c r="I358" s="1" t="s">
        <v>23</v>
      </c>
      <c r="J358" s="1">
        <v>14862.9</v>
      </c>
      <c r="K358" s="1">
        <f>Table2[[#This Row],[Qnt]]*Table2[[#This Row],[Unit price ]]</f>
        <v>990860</v>
      </c>
      <c r="L358" s="1">
        <f>Table2[[#This Row],[Revenue]]-Table2[[#This Row],[Outside cost]]-Table2[[#This Row],[Trans.cost]]</f>
        <v>34680.1</v>
      </c>
      <c r="M358" s="1">
        <f>Table2[[#This Row],[Exp.date]]-Table2[[#This Row],[Imp.date ]]</f>
        <v>11</v>
      </c>
    </row>
    <row r="359" spans="1:13" x14ac:dyDescent="0.25">
      <c r="A359" s="3">
        <v>358</v>
      </c>
      <c r="B359" s="3" t="s">
        <v>12</v>
      </c>
      <c r="C359" s="3">
        <v>755</v>
      </c>
      <c r="D359" s="3">
        <v>656</v>
      </c>
      <c r="E359" s="3" t="s">
        <v>13</v>
      </c>
      <c r="F359" s="3">
        <v>470516</v>
      </c>
      <c r="G359" s="4">
        <v>42682</v>
      </c>
      <c r="H359" s="4">
        <v>42713</v>
      </c>
      <c r="I359" s="3" t="s">
        <v>17</v>
      </c>
      <c r="J359" s="3">
        <v>7429.2</v>
      </c>
      <c r="K359" s="3">
        <f>Table2[[#This Row],[Qnt]]*Table2[[#This Row],[Unit price ]]</f>
        <v>495280</v>
      </c>
      <c r="L359" s="3">
        <f>Table2[[#This Row],[Revenue]]-Table2[[#This Row],[Outside cost]]-Table2[[#This Row],[Trans.cost]]</f>
        <v>17334.8</v>
      </c>
      <c r="M359" s="3">
        <f>Table2[[#This Row],[Exp.date]]-Table2[[#This Row],[Imp.date ]]</f>
        <v>31</v>
      </c>
    </row>
    <row r="360" spans="1:13" x14ac:dyDescent="0.25">
      <c r="A360" s="1">
        <v>359</v>
      </c>
      <c r="B360" s="1" t="s">
        <v>10</v>
      </c>
      <c r="C360" s="1">
        <v>523</v>
      </c>
      <c r="D360" s="1">
        <v>28</v>
      </c>
      <c r="E360" s="1" t="s">
        <v>26</v>
      </c>
      <c r="F360" s="1">
        <v>13911.8</v>
      </c>
      <c r="G360" s="2">
        <v>42848</v>
      </c>
      <c r="H360" s="2">
        <v>42875</v>
      </c>
      <c r="I360" s="1" t="s">
        <v>32</v>
      </c>
      <c r="J360" s="1">
        <v>219.66</v>
      </c>
      <c r="K360" s="1">
        <f>Table2[[#This Row],[Qnt]]*Table2[[#This Row],[Unit price ]]</f>
        <v>14644</v>
      </c>
      <c r="L360" s="1">
        <f>Table2[[#This Row],[Revenue]]-Table2[[#This Row],[Outside cost]]-Table2[[#This Row],[Trans.cost]]</f>
        <v>512.54000000000076</v>
      </c>
      <c r="M360" s="1">
        <f>Table2[[#This Row],[Exp.date]]-Table2[[#This Row],[Imp.date ]]</f>
        <v>27</v>
      </c>
    </row>
    <row r="361" spans="1:13" x14ac:dyDescent="0.25">
      <c r="A361" s="3">
        <v>360</v>
      </c>
      <c r="B361" s="3" t="s">
        <v>10</v>
      </c>
      <c r="C361" s="3">
        <v>785</v>
      </c>
      <c r="D361" s="3">
        <v>1188</v>
      </c>
      <c r="E361" s="3" t="s">
        <v>31</v>
      </c>
      <c r="F361" s="3">
        <v>885951</v>
      </c>
      <c r="G361" s="4">
        <v>43087</v>
      </c>
      <c r="H361" s="4">
        <v>43105</v>
      </c>
      <c r="I361" s="3" t="s">
        <v>14</v>
      </c>
      <c r="J361" s="3">
        <v>13988.699999999999</v>
      </c>
      <c r="K361" s="3">
        <f>Table2[[#This Row],[Qnt]]*Table2[[#This Row],[Unit price ]]</f>
        <v>932580</v>
      </c>
      <c r="L361" s="3">
        <f>Table2[[#This Row],[Revenue]]-Table2[[#This Row],[Outside cost]]-Table2[[#This Row],[Trans.cost]]</f>
        <v>32640.300000000003</v>
      </c>
      <c r="M361" s="3">
        <f>Table2[[#This Row],[Exp.date]]-Table2[[#This Row],[Imp.date ]]</f>
        <v>18</v>
      </c>
    </row>
    <row r="362" spans="1:13" x14ac:dyDescent="0.25">
      <c r="A362" s="1">
        <v>361</v>
      </c>
      <c r="B362" s="1" t="s">
        <v>12</v>
      </c>
      <c r="C362" s="1">
        <v>799</v>
      </c>
      <c r="D362" s="1">
        <v>927</v>
      </c>
      <c r="E362" s="1" t="s">
        <v>22</v>
      </c>
      <c r="F362" s="1">
        <v>703639.35</v>
      </c>
      <c r="G362" s="2">
        <v>42948</v>
      </c>
      <c r="H362" s="2">
        <v>42963</v>
      </c>
      <c r="I362" s="1" t="s">
        <v>17</v>
      </c>
      <c r="J362" s="1">
        <v>11110.094999999999</v>
      </c>
      <c r="K362" s="1">
        <f>Table2[[#This Row],[Qnt]]*Table2[[#This Row],[Unit price ]]</f>
        <v>740673</v>
      </c>
      <c r="L362" s="1">
        <f>Table2[[#This Row],[Revenue]]-Table2[[#This Row],[Outside cost]]-Table2[[#This Row],[Trans.cost]]</f>
        <v>25923.555000000022</v>
      </c>
      <c r="M362" s="1">
        <f>Table2[[#This Row],[Exp.date]]-Table2[[#This Row],[Imp.date ]]</f>
        <v>15</v>
      </c>
    </row>
    <row r="363" spans="1:13" x14ac:dyDescent="0.25">
      <c r="A363" s="3">
        <v>362</v>
      </c>
      <c r="B363" s="3" t="s">
        <v>15</v>
      </c>
      <c r="C363" s="3">
        <v>354</v>
      </c>
      <c r="D363" s="3">
        <v>49</v>
      </c>
      <c r="E363" s="3" t="s">
        <v>24</v>
      </c>
      <c r="F363" s="3">
        <v>16478.7</v>
      </c>
      <c r="G363" s="4">
        <v>43201</v>
      </c>
      <c r="H363" s="4">
        <v>43211</v>
      </c>
      <c r="I363" s="3" t="s">
        <v>11</v>
      </c>
      <c r="J363" s="3">
        <v>260.19</v>
      </c>
      <c r="K363" s="3">
        <f>Table2[[#This Row],[Qnt]]*Table2[[#This Row],[Unit price ]]</f>
        <v>17346</v>
      </c>
      <c r="L363" s="3">
        <f>Table2[[#This Row],[Revenue]]-Table2[[#This Row],[Outside cost]]-Table2[[#This Row],[Trans.cost]]</f>
        <v>607.10999999999922</v>
      </c>
      <c r="M363" s="3">
        <f>Table2[[#This Row],[Exp.date]]-Table2[[#This Row],[Imp.date ]]</f>
        <v>10</v>
      </c>
    </row>
    <row r="364" spans="1:13" x14ac:dyDescent="0.25">
      <c r="A364" s="1">
        <v>363</v>
      </c>
      <c r="B364" s="1" t="s">
        <v>12</v>
      </c>
      <c r="C364" s="1">
        <v>691</v>
      </c>
      <c r="D364" s="1">
        <v>48</v>
      </c>
      <c r="E364" s="1" t="s">
        <v>9</v>
      </c>
      <c r="F364" s="1">
        <v>31509.599999999999</v>
      </c>
      <c r="G364" s="2">
        <v>42906</v>
      </c>
      <c r="H364" s="2">
        <v>42926</v>
      </c>
      <c r="I364" s="1" t="s">
        <v>17</v>
      </c>
      <c r="J364" s="1">
        <v>497.52</v>
      </c>
      <c r="K364" s="1">
        <f>Table2[[#This Row],[Qnt]]*Table2[[#This Row],[Unit price ]]</f>
        <v>33168</v>
      </c>
      <c r="L364" s="1">
        <f>Table2[[#This Row],[Revenue]]-Table2[[#This Row],[Outside cost]]-Table2[[#This Row],[Trans.cost]]</f>
        <v>1160.8800000000015</v>
      </c>
      <c r="M364" s="1">
        <f>Table2[[#This Row],[Exp.date]]-Table2[[#This Row],[Imp.date ]]</f>
        <v>20</v>
      </c>
    </row>
    <row r="365" spans="1:13" x14ac:dyDescent="0.25">
      <c r="A365" s="3">
        <v>364</v>
      </c>
      <c r="B365" s="3" t="s">
        <v>12</v>
      </c>
      <c r="C365" s="3">
        <v>921</v>
      </c>
      <c r="D365" s="3">
        <v>660</v>
      </c>
      <c r="E365" s="3" t="s">
        <v>13</v>
      </c>
      <c r="F365" s="3">
        <v>577467</v>
      </c>
      <c r="G365" s="4">
        <v>42780</v>
      </c>
      <c r="H365" s="4">
        <v>42799</v>
      </c>
      <c r="I365" s="3" t="s">
        <v>32</v>
      </c>
      <c r="J365" s="3">
        <v>9117.9</v>
      </c>
      <c r="K365" s="3">
        <f>Table2[[#This Row],[Qnt]]*Table2[[#This Row],[Unit price ]]</f>
        <v>607860</v>
      </c>
      <c r="L365" s="3">
        <f>Table2[[#This Row],[Revenue]]-Table2[[#This Row],[Outside cost]]-Table2[[#This Row],[Trans.cost]]</f>
        <v>21275.1</v>
      </c>
      <c r="M365" s="3">
        <f>Table2[[#This Row],[Exp.date]]-Table2[[#This Row],[Imp.date ]]</f>
        <v>19</v>
      </c>
    </row>
    <row r="366" spans="1:13" x14ac:dyDescent="0.25">
      <c r="A366" s="1">
        <v>365</v>
      </c>
      <c r="B366" s="1" t="s">
        <v>10</v>
      </c>
      <c r="C366" s="1">
        <v>801</v>
      </c>
      <c r="D366" s="1">
        <v>843</v>
      </c>
      <c r="E366" s="1" t="s">
        <v>9</v>
      </c>
      <c r="F366" s="1">
        <v>641480.85</v>
      </c>
      <c r="G366" s="2">
        <v>42878</v>
      </c>
      <c r="H366" s="2">
        <v>42896</v>
      </c>
      <c r="I366" s="1" t="s">
        <v>11</v>
      </c>
      <c r="J366" s="1">
        <v>10128.645</v>
      </c>
      <c r="K366" s="1">
        <f>Table2[[#This Row],[Qnt]]*Table2[[#This Row],[Unit price ]]</f>
        <v>675243</v>
      </c>
      <c r="L366" s="1">
        <f>Table2[[#This Row],[Revenue]]-Table2[[#This Row],[Outside cost]]-Table2[[#This Row],[Trans.cost]]</f>
        <v>23633.505000000023</v>
      </c>
      <c r="M366" s="1">
        <f>Table2[[#This Row],[Exp.date]]-Table2[[#This Row],[Imp.date ]]</f>
        <v>18</v>
      </c>
    </row>
    <row r="367" spans="1:13" x14ac:dyDescent="0.25">
      <c r="A367" s="3">
        <v>366</v>
      </c>
      <c r="B367" s="3" t="s">
        <v>15</v>
      </c>
      <c r="C367" s="3">
        <v>240</v>
      </c>
      <c r="D367" s="3">
        <v>58</v>
      </c>
      <c r="E367" s="3" t="s">
        <v>24</v>
      </c>
      <c r="F367" s="3">
        <v>13224</v>
      </c>
      <c r="G367" s="4">
        <v>42679</v>
      </c>
      <c r="H367" s="4">
        <v>42708</v>
      </c>
      <c r="I367" s="3" t="s">
        <v>28</v>
      </c>
      <c r="J367" s="3">
        <v>208.79999999999998</v>
      </c>
      <c r="K367" s="3">
        <f>Table2[[#This Row],[Qnt]]*Table2[[#This Row],[Unit price ]]</f>
        <v>13920</v>
      </c>
      <c r="L367" s="3">
        <f>Table2[[#This Row],[Revenue]]-Table2[[#This Row],[Outside cost]]-Table2[[#This Row],[Trans.cost]]</f>
        <v>487.20000000000005</v>
      </c>
      <c r="M367" s="3">
        <f>Table2[[#This Row],[Exp.date]]-Table2[[#This Row],[Imp.date ]]</f>
        <v>29</v>
      </c>
    </row>
    <row r="368" spans="1:13" x14ac:dyDescent="0.25">
      <c r="A368" s="1">
        <v>367</v>
      </c>
      <c r="B368" s="1" t="s">
        <v>15</v>
      </c>
      <c r="C368" s="1">
        <v>160</v>
      </c>
      <c r="D368" s="1">
        <v>15</v>
      </c>
      <c r="E368" s="1" t="s">
        <v>24</v>
      </c>
      <c r="F368" s="1">
        <v>2280</v>
      </c>
      <c r="G368" s="2">
        <v>42836</v>
      </c>
      <c r="H368" s="2">
        <v>42851</v>
      </c>
      <c r="I368" s="1" t="s">
        <v>25</v>
      </c>
      <c r="J368" s="1">
        <v>36</v>
      </c>
      <c r="K368" s="1">
        <f>Table2[[#This Row],[Qnt]]*Table2[[#This Row],[Unit price ]]</f>
        <v>2400</v>
      </c>
      <c r="L368" s="1">
        <f>Table2[[#This Row],[Revenue]]-Table2[[#This Row],[Outside cost]]-Table2[[#This Row],[Trans.cost]]</f>
        <v>84</v>
      </c>
      <c r="M368" s="1">
        <f>Table2[[#This Row],[Exp.date]]-Table2[[#This Row],[Imp.date ]]</f>
        <v>15</v>
      </c>
    </row>
    <row r="369" spans="1:13" x14ac:dyDescent="0.25">
      <c r="A369" s="3">
        <v>368</v>
      </c>
      <c r="B369" s="3" t="s">
        <v>10</v>
      </c>
      <c r="C369" s="3">
        <v>569</v>
      </c>
      <c r="D369" s="3">
        <v>915</v>
      </c>
      <c r="E369" s="3" t="s">
        <v>9</v>
      </c>
      <c r="F369" s="3">
        <v>494603.25</v>
      </c>
      <c r="G369" s="4">
        <v>42448</v>
      </c>
      <c r="H369" s="4">
        <v>42467</v>
      </c>
      <c r="I369" s="3" t="s">
        <v>11</v>
      </c>
      <c r="J369" s="3">
        <v>7809.5249999999996</v>
      </c>
      <c r="K369" s="3">
        <f>Table2[[#This Row],[Qnt]]*Table2[[#This Row],[Unit price ]]</f>
        <v>520635</v>
      </c>
      <c r="L369" s="3">
        <f>Table2[[#This Row],[Revenue]]-Table2[[#This Row],[Outside cost]]-Table2[[#This Row],[Trans.cost]]</f>
        <v>18222.224999999999</v>
      </c>
      <c r="M369" s="3">
        <f>Table2[[#This Row],[Exp.date]]-Table2[[#This Row],[Imp.date ]]</f>
        <v>19</v>
      </c>
    </row>
    <row r="370" spans="1:13" x14ac:dyDescent="0.25">
      <c r="A370" s="1">
        <v>369</v>
      </c>
      <c r="B370" s="1" t="s">
        <v>15</v>
      </c>
      <c r="C370" s="1">
        <v>155</v>
      </c>
      <c r="D370" s="1">
        <v>61</v>
      </c>
      <c r="E370" s="1" t="s">
        <v>24</v>
      </c>
      <c r="F370" s="1">
        <v>8982.25</v>
      </c>
      <c r="G370" s="2">
        <v>42757</v>
      </c>
      <c r="H370" s="2">
        <v>42781</v>
      </c>
      <c r="I370" s="1" t="s">
        <v>17</v>
      </c>
      <c r="J370" s="1">
        <v>141.82499999999999</v>
      </c>
      <c r="K370" s="1">
        <f>Table2[[#This Row],[Qnt]]*Table2[[#This Row],[Unit price ]]</f>
        <v>9455</v>
      </c>
      <c r="L370" s="1">
        <f>Table2[[#This Row],[Revenue]]-Table2[[#This Row],[Outside cost]]-Table2[[#This Row],[Trans.cost]]</f>
        <v>330.92500000000001</v>
      </c>
      <c r="M370" s="1">
        <f>Table2[[#This Row],[Exp.date]]-Table2[[#This Row],[Imp.date ]]</f>
        <v>24</v>
      </c>
    </row>
    <row r="371" spans="1:13" x14ac:dyDescent="0.25">
      <c r="A371" s="3">
        <v>370</v>
      </c>
      <c r="B371" s="3" t="s">
        <v>12</v>
      </c>
      <c r="C371" s="3">
        <v>441</v>
      </c>
      <c r="D371" s="3">
        <v>916</v>
      </c>
      <c r="E371" s="3" t="s">
        <v>22</v>
      </c>
      <c r="F371" s="3">
        <v>383758.2</v>
      </c>
      <c r="G371" s="4">
        <v>43129</v>
      </c>
      <c r="H371" s="4">
        <v>43152</v>
      </c>
      <c r="I371" s="3" t="s">
        <v>32</v>
      </c>
      <c r="J371" s="3">
        <v>6059.34</v>
      </c>
      <c r="K371" s="3">
        <f>Table2[[#This Row],[Qnt]]*Table2[[#This Row],[Unit price ]]</f>
        <v>403956</v>
      </c>
      <c r="L371" s="3">
        <f>Table2[[#This Row],[Revenue]]-Table2[[#This Row],[Outside cost]]-Table2[[#This Row],[Trans.cost]]</f>
        <v>14138.459999999988</v>
      </c>
      <c r="M371" s="3">
        <f>Table2[[#This Row],[Exp.date]]-Table2[[#This Row],[Imp.date ]]</f>
        <v>23</v>
      </c>
    </row>
    <row r="372" spans="1:13" x14ac:dyDescent="0.25">
      <c r="A372" s="1">
        <v>371</v>
      </c>
      <c r="B372" s="1" t="s">
        <v>10</v>
      </c>
      <c r="C372" s="1">
        <v>807</v>
      </c>
      <c r="D372" s="1">
        <v>142</v>
      </c>
      <c r="E372" s="1" t="s">
        <v>31</v>
      </c>
      <c r="F372" s="1">
        <v>108864.3</v>
      </c>
      <c r="G372" s="2">
        <v>42489</v>
      </c>
      <c r="H372" s="2">
        <v>42507</v>
      </c>
      <c r="I372" s="1" t="s">
        <v>17</v>
      </c>
      <c r="J372" s="1">
        <v>1718.9099999999999</v>
      </c>
      <c r="K372" s="1">
        <f>Table2[[#This Row],[Qnt]]*Table2[[#This Row],[Unit price ]]</f>
        <v>114594</v>
      </c>
      <c r="L372" s="1">
        <f>Table2[[#This Row],[Revenue]]-Table2[[#This Row],[Outside cost]]-Table2[[#This Row],[Trans.cost]]</f>
        <v>4010.7899999999972</v>
      </c>
      <c r="M372" s="1">
        <f>Table2[[#This Row],[Exp.date]]-Table2[[#This Row],[Imp.date ]]</f>
        <v>18</v>
      </c>
    </row>
    <row r="373" spans="1:13" x14ac:dyDescent="0.25">
      <c r="A373" s="3">
        <v>372</v>
      </c>
      <c r="B373" s="3" t="s">
        <v>12</v>
      </c>
      <c r="C373" s="3">
        <v>823</v>
      </c>
      <c r="D373" s="3">
        <v>715</v>
      </c>
      <c r="E373" s="3" t="s">
        <v>13</v>
      </c>
      <c r="F373" s="3">
        <v>559022.75</v>
      </c>
      <c r="G373" s="4">
        <v>43178</v>
      </c>
      <c r="H373" s="4">
        <v>43210</v>
      </c>
      <c r="I373" s="3" t="s">
        <v>18</v>
      </c>
      <c r="J373" s="3">
        <v>8826.6749999999993</v>
      </c>
      <c r="K373" s="3">
        <f>Table2[[#This Row],[Qnt]]*Table2[[#This Row],[Unit price ]]</f>
        <v>588445</v>
      </c>
      <c r="L373" s="3">
        <f>Table2[[#This Row],[Revenue]]-Table2[[#This Row],[Outside cost]]-Table2[[#This Row],[Trans.cost]]</f>
        <v>20595.575000000001</v>
      </c>
      <c r="M373" s="3">
        <f>Table2[[#This Row],[Exp.date]]-Table2[[#This Row],[Imp.date ]]</f>
        <v>32</v>
      </c>
    </row>
    <row r="374" spans="1:13" x14ac:dyDescent="0.25">
      <c r="A374" s="1">
        <v>373</v>
      </c>
      <c r="B374" s="1" t="s">
        <v>12</v>
      </c>
      <c r="C374" s="1">
        <v>967</v>
      </c>
      <c r="D374" s="1">
        <v>996</v>
      </c>
      <c r="E374" s="1" t="s">
        <v>22</v>
      </c>
      <c r="F374" s="1">
        <v>914975.4</v>
      </c>
      <c r="G374" s="2">
        <v>42521</v>
      </c>
      <c r="H374" s="2">
        <v>42543</v>
      </c>
      <c r="I374" s="1" t="s">
        <v>20</v>
      </c>
      <c r="J374" s="1">
        <v>14446.98</v>
      </c>
      <c r="K374" s="1">
        <f>Table2[[#This Row],[Qnt]]*Table2[[#This Row],[Unit price ]]</f>
        <v>963132</v>
      </c>
      <c r="L374" s="1">
        <f>Table2[[#This Row],[Revenue]]-Table2[[#This Row],[Outside cost]]-Table2[[#This Row],[Trans.cost]]</f>
        <v>33709.619999999981</v>
      </c>
      <c r="M374" s="1">
        <f>Table2[[#This Row],[Exp.date]]-Table2[[#This Row],[Imp.date ]]</f>
        <v>22</v>
      </c>
    </row>
    <row r="375" spans="1:13" x14ac:dyDescent="0.25">
      <c r="A375" s="3">
        <v>374</v>
      </c>
      <c r="B375" s="3" t="s">
        <v>15</v>
      </c>
      <c r="C375" s="3">
        <v>676</v>
      </c>
      <c r="D375" s="3">
        <v>60</v>
      </c>
      <c r="E375" s="3" t="s">
        <v>24</v>
      </c>
      <c r="F375" s="3">
        <v>38532</v>
      </c>
      <c r="G375" s="4">
        <v>42633</v>
      </c>
      <c r="H375" s="4">
        <v>42648</v>
      </c>
      <c r="I375" s="3" t="s">
        <v>11</v>
      </c>
      <c r="J375" s="3">
        <v>608.4</v>
      </c>
      <c r="K375" s="3">
        <f>Table2[[#This Row],[Qnt]]*Table2[[#This Row],[Unit price ]]</f>
        <v>40560</v>
      </c>
      <c r="L375" s="3">
        <f>Table2[[#This Row],[Revenue]]-Table2[[#This Row],[Outside cost]]-Table2[[#This Row],[Trans.cost]]</f>
        <v>1419.6</v>
      </c>
      <c r="M375" s="3">
        <f>Table2[[#This Row],[Exp.date]]-Table2[[#This Row],[Imp.date ]]</f>
        <v>15</v>
      </c>
    </row>
    <row r="376" spans="1:13" x14ac:dyDescent="0.25">
      <c r="A376" s="1">
        <v>375</v>
      </c>
      <c r="B376" s="1" t="s">
        <v>10</v>
      </c>
      <c r="C376" s="1">
        <v>646</v>
      </c>
      <c r="D376" s="1">
        <v>322</v>
      </c>
      <c r="E376" s="1" t="s">
        <v>29</v>
      </c>
      <c r="F376" s="1">
        <v>197611.4</v>
      </c>
      <c r="G376" s="2">
        <v>42380</v>
      </c>
      <c r="H376" s="2">
        <v>42393</v>
      </c>
      <c r="I376" s="1" t="s">
        <v>14</v>
      </c>
      <c r="J376" s="1">
        <v>3120.18</v>
      </c>
      <c r="K376" s="1">
        <f>Table2[[#This Row],[Qnt]]*Table2[[#This Row],[Unit price ]]</f>
        <v>208012</v>
      </c>
      <c r="L376" s="1">
        <f>Table2[[#This Row],[Revenue]]-Table2[[#This Row],[Outside cost]]-Table2[[#This Row],[Trans.cost]]</f>
        <v>7280.4200000000055</v>
      </c>
      <c r="M376" s="1">
        <f>Table2[[#This Row],[Exp.date]]-Table2[[#This Row],[Imp.date ]]</f>
        <v>13</v>
      </c>
    </row>
    <row r="377" spans="1:13" x14ac:dyDescent="0.25">
      <c r="A377" s="3">
        <v>376</v>
      </c>
      <c r="B377" s="3" t="s">
        <v>12</v>
      </c>
      <c r="C377" s="3">
        <v>416</v>
      </c>
      <c r="D377" s="3">
        <v>1395</v>
      </c>
      <c r="E377" s="3" t="s">
        <v>21</v>
      </c>
      <c r="F377" s="3">
        <v>551304</v>
      </c>
      <c r="G377" s="4">
        <v>42801</v>
      </c>
      <c r="H377" s="4">
        <v>42834</v>
      </c>
      <c r="I377" s="3" t="s">
        <v>32</v>
      </c>
      <c r="J377" s="3">
        <v>8704.7999999999993</v>
      </c>
      <c r="K377" s="3">
        <f>Table2[[#This Row],[Qnt]]*Table2[[#This Row],[Unit price ]]</f>
        <v>580320</v>
      </c>
      <c r="L377" s="3">
        <f>Table2[[#This Row],[Revenue]]-Table2[[#This Row],[Outside cost]]-Table2[[#This Row],[Trans.cost]]</f>
        <v>20311.2</v>
      </c>
      <c r="M377" s="3">
        <f>Table2[[#This Row],[Exp.date]]-Table2[[#This Row],[Imp.date ]]</f>
        <v>33</v>
      </c>
    </row>
    <row r="378" spans="1:13" x14ac:dyDescent="0.25">
      <c r="A378" s="1">
        <v>377</v>
      </c>
      <c r="B378" s="1" t="s">
        <v>10</v>
      </c>
      <c r="C378" s="1">
        <v>946</v>
      </c>
      <c r="D378" s="1">
        <v>1138</v>
      </c>
      <c r="E378" s="1" t="s">
        <v>31</v>
      </c>
      <c r="F378" s="1">
        <v>1022720.6</v>
      </c>
      <c r="G378" s="2">
        <v>42727</v>
      </c>
      <c r="H378" s="2">
        <v>42744</v>
      </c>
      <c r="I378" s="1" t="s">
        <v>11</v>
      </c>
      <c r="J378" s="1">
        <v>16148.22</v>
      </c>
      <c r="K378" s="1">
        <f>Table2[[#This Row],[Qnt]]*Table2[[#This Row],[Unit price ]]</f>
        <v>1076548</v>
      </c>
      <c r="L378" s="1">
        <f>Table2[[#This Row],[Revenue]]-Table2[[#This Row],[Outside cost]]-Table2[[#This Row],[Trans.cost]]</f>
        <v>37679.180000000022</v>
      </c>
      <c r="M378" s="1">
        <f>Table2[[#This Row],[Exp.date]]-Table2[[#This Row],[Imp.date ]]</f>
        <v>17</v>
      </c>
    </row>
    <row r="379" spans="1:13" x14ac:dyDescent="0.25">
      <c r="A379" s="3">
        <v>378</v>
      </c>
      <c r="B379" s="3" t="s">
        <v>10</v>
      </c>
      <c r="C379" s="3">
        <v>651</v>
      </c>
      <c r="D379" s="3">
        <v>318</v>
      </c>
      <c r="E379" s="3" t="s">
        <v>29</v>
      </c>
      <c r="F379" s="3">
        <v>196667.1</v>
      </c>
      <c r="G379" s="4">
        <v>42580</v>
      </c>
      <c r="H379" s="4">
        <v>42599</v>
      </c>
      <c r="I379" s="3" t="s">
        <v>25</v>
      </c>
      <c r="J379" s="3">
        <v>3105.27</v>
      </c>
      <c r="K379" s="3">
        <f>Table2[[#This Row],[Qnt]]*Table2[[#This Row],[Unit price ]]</f>
        <v>207018</v>
      </c>
      <c r="L379" s="3">
        <f>Table2[[#This Row],[Revenue]]-Table2[[#This Row],[Outside cost]]-Table2[[#This Row],[Trans.cost]]</f>
        <v>7245.6299999999937</v>
      </c>
      <c r="M379" s="3">
        <f>Table2[[#This Row],[Exp.date]]-Table2[[#This Row],[Imp.date ]]</f>
        <v>19</v>
      </c>
    </row>
    <row r="380" spans="1:13" x14ac:dyDescent="0.25">
      <c r="A380" s="1">
        <v>379</v>
      </c>
      <c r="B380" s="1" t="s">
        <v>12</v>
      </c>
      <c r="C380" s="1">
        <v>629</v>
      </c>
      <c r="D380" s="1">
        <v>959</v>
      </c>
      <c r="E380" s="1" t="s">
        <v>22</v>
      </c>
      <c r="F380" s="1">
        <v>573050.44999999995</v>
      </c>
      <c r="G380" s="2">
        <v>43075</v>
      </c>
      <c r="H380" s="2">
        <v>43100</v>
      </c>
      <c r="I380" s="1" t="s">
        <v>32</v>
      </c>
      <c r="J380" s="1">
        <v>9048.1649999999991</v>
      </c>
      <c r="K380" s="1">
        <f>Table2[[#This Row],[Qnt]]*Table2[[#This Row],[Unit price ]]</f>
        <v>603211</v>
      </c>
      <c r="L380" s="1">
        <f>Table2[[#This Row],[Revenue]]-Table2[[#This Row],[Outside cost]]-Table2[[#This Row],[Trans.cost]]</f>
        <v>21112.385000000046</v>
      </c>
      <c r="M380" s="1">
        <f>Table2[[#This Row],[Exp.date]]-Table2[[#This Row],[Imp.date ]]</f>
        <v>25</v>
      </c>
    </row>
    <row r="381" spans="1:13" x14ac:dyDescent="0.25">
      <c r="A381" s="3">
        <v>380</v>
      </c>
      <c r="B381" s="3" t="s">
        <v>12</v>
      </c>
      <c r="C381" s="3">
        <v>530</v>
      </c>
      <c r="D381" s="3">
        <v>851</v>
      </c>
      <c r="E381" s="3" t="s">
        <v>22</v>
      </c>
      <c r="F381" s="3">
        <v>428478.5</v>
      </c>
      <c r="G381" s="4">
        <v>42713</v>
      </c>
      <c r="H381" s="4">
        <v>42731</v>
      </c>
      <c r="I381" s="3" t="s">
        <v>11</v>
      </c>
      <c r="J381" s="3">
        <v>6765.45</v>
      </c>
      <c r="K381" s="3">
        <f>Table2[[#This Row],[Qnt]]*Table2[[#This Row],[Unit price ]]</f>
        <v>451030</v>
      </c>
      <c r="L381" s="3">
        <f>Table2[[#This Row],[Revenue]]-Table2[[#This Row],[Outside cost]]-Table2[[#This Row],[Trans.cost]]</f>
        <v>15786.05</v>
      </c>
      <c r="M381" s="3">
        <f>Table2[[#This Row],[Exp.date]]-Table2[[#This Row],[Imp.date ]]</f>
        <v>18</v>
      </c>
    </row>
    <row r="382" spans="1:13" x14ac:dyDescent="0.25">
      <c r="A382" s="1">
        <v>381</v>
      </c>
      <c r="B382" s="1" t="s">
        <v>12</v>
      </c>
      <c r="C382" s="1">
        <v>841</v>
      </c>
      <c r="D382" s="1">
        <v>589</v>
      </c>
      <c r="E382" s="1" t="s">
        <v>13</v>
      </c>
      <c r="F382" s="1">
        <v>470581.55</v>
      </c>
      <c r="G382" s="2">
        <v>42646</v>
      </c>
      <c r="H382" s="2">
        <v>42667</v>
      </c>
      <c r="I382" s="1" t="s">
        <v>11</v>
      </c>
      <c r="J382" s="1">
        <v>7430.2349999999997</v>
      </c>
      <c r="K382" s="1">
        <f>Table2[[#This Row],[Qnt]]*Table2[[#This Row],[Unit price ]]</f>
        <v>495349</v>
      </c>
      <c r="L382" s="1">
        <f>Table2[[#This Row],[Revenue]]-Table2[[#This Row],[Outside cost]]-Table2[[#This Row],[Trans.cost]]</f>
        <v>17337.215000000011</v>
      </c>
      <c r="M382" s="1">
        <f>Table2[[#This Row],[Exp.date]]-Table2[[#This Row],[Imp.date ]]</f>
        <v>21</v>
      </c>
    </row>
    <row r="383" spans="1:13" x14ac:dyDescent="0.25">
      <c r="A383" s="3">
        <v>382</v>
      </c>
      <c r="B383" s="3" t="s">
        <v>15</v>
      </c>
      <c r="C383" s="3">
        <v>814</v>
      </c>
      <c r="D383" s="3">
        <v>60</v>
      </c>
      <c r="E383" s="3" t="s">
        <v>16</v>
      </c>
      <c r="F383" s="3">
        <v>46398</v>
      </c>
      <c r="G383" s="4">
        <v>43045</v>
      </c>
      <c r="H383" s="4">
        <v>43066</v>
      </c>
      <c r="I383" s="3" t="s">
        <v>11</v>
      </c>
      <c r="J383" s="3">
        <v>732.6</v>
      </c>
      <c r="K383" s="3">
        <f>Table2[[#This Row],[Qnt]]*Table2[[#This Row],[Unit price ]]</f>
        <v>48840</v>
      </c>
      <c r="L383" s="3">
        <f>Table2[[#This Row],[Revenue]]-Table2[[#This Row],[Outside cost]]-Table2[[#This Row],[Trans.cost]]</f>
        <v>1709.4</v>
      </c>
      <c r="M383" s="3">
        <f>Table2[[#This Row],[Exp.date]]-Table2[[#This Row],[Imp.date ]]</f>
        <v>21</v>
      </c>
    </row>
    <row r="384" spans="1:13" x14ac:dyDescent="0.25">
      <c r="A384" s="1">
        <v>383</v>
      </c>
      <c r="B384" s="1" t="s">
        <v>12</v>
      </c>
      <c r="C384" s="1">
        <v>307</v>
      </c>
      <c r="D384" s="1">
        <v>772</v>
      </c>
      <c r="E384" s="1" t="s">
        <v>13</v>
      </c>
      <c r="F384" s="1">
        <v>225153.8</v>
      </c>
      <c r="G384" s="2">
        <v>43196</v>
      </c>
      <c r="H384" s="2">
        <v>43210</v>
      </c>
      <c r="I384" s="1" t="s">
        <v>18</v>
      </c>
      <c r="J384" s="1">
        <v>3555.06</v>
      </c>
      <c r="K384" s="1">
        <f>Table2[[#This Row],[Qnt]]*Table2[[#This Row],[Unit price ]]</f>
        <v>237004</v>
      </c>
      <c r="L384" s="1">
        <f>Table2[[#This Row],[Revenue]]-Table2[[#This Row],[Outside cost]]-Table2[[#This Row],[Trans.cost]]</f>
        <v>8295.1400000000122</v>
      </c>
      <c r="M384" s="1">
        <f>Table2[[#This Row],[Exp.date]]-Table2[[#This Row],[Imp.date ]]</f>
        <v>14</v>
      </c>
    </row>
    <row r="385" spans="1:13" x14ac:dyDescent="0.25">
      <c r="A385" s="3">
        <v>384</v>
      </c>
      <c r="B385" s="3" t="s">
        <v>15</v>
      </c>
      <c r="C385" s="3">
        <v>287</v>
      </c>
      <c r="D385" s="3">
        <v>60</v>
      </c>
      <c r="E385" s="3" t="s">
        <v>24</v>
      </c>
      <c r="F385" s="3">
        <v>16359</v>
      </c>
      <c r="G385" s="4">
        <v>42885</v>
      </c>
      <c r="H385" s="4">
        <v>42896</v>
      </c>
      <c r="I385" s="3" t="s">
        <v>11</v>
      </c>
      <c r="J385" s="3">
        <v>258.3</v>
      </c>
      <c r="K385" s="3">
        <f>Table2[[#This Row],[Qnt]]*Table2[[#This Row],[Unit price ]]</f>
        <v>17220</v>
      </c>
      <c r="L385" s="3">
        <f>Table2[[#This Row],[Revenue]]-Table2[[#This Row],[Outside cost]]-Table2[[#This Row],[Trans.cost]]</f>
        <v>602.70000000000005</v>
      </c>
      <c r="M385" s="3">
        <f>Table2[[#This Row],[Exp.date]]-Table2[[#This Row],[Imp.date ]]</f>
        <v>11</v>
      </c>
    </row>
    <row r="386" spans="1:13" x14ac:dyDescent="0.25">
      <c r="A386" s="1">
        <v>385</v>
      </c>
      <c r="B386" s="1" t="s">
        <v>10</v>
      </c>
      <c r="C386" s="1">
        <v>577</v>
      </c>
      <c r="D386" s="1">
        <v>1004</v>
      </c>
      <c r="E386" s="1" t="s">
        <v>9</v>
      </c>
      <c r="F386" s="1">
        <v>550342.6</v>
      </c>
      <c r="G386" s="2">
        <v>42776</v>
      </c>
      <c r="H386" s="2">
        <v>42809</v>
      </c>
      <c r="I386" s="1" t="s">
        <v>11</v>
      </c>
      <c r="J386" s="1">
        <v>8689.619999999999</v>
      </c>
      <c r="K386" s="1">
        <f>Table2[[#This Row],[Qnt]]*Table2[[#This Row],[Unit price ]]</f>
        <v>579308</v>
      </c>
      <c r="L386" s="1">
        <f>Table2[[#This Row],[Revenue]]-Table2[[#This Row],[Outside cost]]-Table2[[#This Row],[Trans.cost]]</f>
        <v>20275.780000000024</v>
      </c>
      <c r="M386" s="1">
        <f>Table2[[#This Row],[Exp.date]]-Table2[[#This Row],[Imp.date ]]</f>
        <v>33</v>
      </c>
    </row>
    <row r="387" spans="1:13" x14ac:dyDescent="0.25">
      <c r="A387" s="3">
        <v>386</v>
      </c>
      <c r="B387" s="3" t="s">
        <v>10</v>
      </c>
      <c r="C387" s="3">
        <v>618</v>
      </c>
      <c r="D387" s="3">
        <v>1204</v>
      </c>
      <c r="E387" s="3" t="s">
        <v>31</v>
      </c>
      <c r="F387" s="3">
        <v>706868.4</v>
      </c>
      <c r="G387" s="4">
        <v>43108</v>
      </c>
      <c r="H387" s="4">
        <v>43141</v>
      </c>
      <c r="I387" s="3" t="s">
        <v>32</v>
      </c>
      <c r="J387" s="3">
        <v>11161.08</v>
      </c>
      <c r="K387" s="3">
        <f>Table2[[#This Row],[Qnt]]*Table2[[#This Row],[Unit price ]]</f>
        <v>744072</v>
      </c>
      <c r="L387" s="3">
        <f>Table2[[#This Row],[Revenue]]-Table2[[#This Row],[Outside cost]]-Table2[[#This Row],[Trans.cost]]</f>
        <v>26042.519999999975</v>
      </c>
      <c r="M387" s="3">
        <f>Table2[[#This Row],[Exp.date]]-Table2[[#This Row],[Imp.date ]]</f>
        <v>33</v>
      </c>
    </row>
    <row r="388" spans="1:13" x14ac:dyDescent="0.25">
      <c r="A388" s="1">
        <v>387</v>
      </c>
      <c r="B388" s="1" t="s">
        <v>15</v>
      </c>
      <c r="C388" s="1">
        <v>217</v>
      </c>
      <c r="D388" s="1">
        <v>36</v>
      </c>
      <c r="E388" s="1" t="s">
        <v>16</v>
      </c>
      <c r="F388" s="1">
        <v>7421.4</v>
      </c>
      <c r="G388" s="2">
        <v>42674</v>
      </c>
      <c r="H388" s="2">
        <v>42704</v>
      </c>
      <c r="I388" s="1" t="s">
        <v>32</v>
      </c>
      <c r="J388" s="1">
        <v>117.17999999999999</v>
      </c>
      <c r="K388" s="1">
        <f>Table2[[#This Row],[Qnt]]*Table2[[#This Row],[Unit price ]]</f>
        <v>7812</v>
      </c>
      <c r="L388" s="1">
        <f>Table2[[#This Row],[Revenue]]-Table2[[#This Row],[Outside cost]]-Table2[[#This Row],[Trans.cost]]</f>
        <v>273.42000000000036</v>
      </c>
      <c r="M388" s="1">
        <f>Table2[[#This Row],[Exp.date]]-Table2[[#This Row],[Imp.date ]]</f>
        <v>30</v>
      </c>
    </row>
    <row r="389" spans="1:13" x14ac:dyDescent="0.25">
      <c r="A389" s="3">
        <v>388</v>
      </c>
      <c r="B389" s="3" t="s">
        <v>15</v>
      </c>
      <c r="C389" s="3">
        <v>124</v>
      </c>
      <c r="D389" s="3">
        <v>14</v>
      </c>
      <c r="E389" s="3" t="s">
        <v>24</v>
      </c>
      <c r="F389" s="3">
        <v>1649.2</v>
      </c>
      <c r="G389" s="4">
        <v>42975</v>
      </c>
      <c r="H389" s="4">
        <v>42989</v>
      </c>
      <c r="I389" s="3" t="s">
        <v>11</v>
      </c>
      <c r="J389" s="3">
        <v>26.04</v>
      </c>
      <c r="K389" s="3">
        <f>Table2[[#This Row],[Qnt]]*Table2[[#This Row],[Unit price ]]</f>
        <v>1736</v>
      </c>
      <c r="L389" s="3">
        <f>Table2[[#This Row],[Revenue]]-Table2[[#This Row],[Outside cost]]-Table2[[#This Row],[Trans.cost]]</f>
        <v>60.759999999999955</v>
      </c>
      <c r="M389" s="3">
        <f>Table2[[#This Row],[Exp.date]]-Table2[[#This Row],[Imp.date ]]</f>
        <v>14</v>
      </c>
    </row>
    <row r="390" spans="1:13" x14ac:dyDescent="0.25">
      <c r="A390" s="1">
        <v>389</v>
      </c>
      <c r="B390" s="1" t="s">
        <v>12</v>
      </c>
      <c r="C390" s="1">
        <v>692</v>
      </c>
      <c r="D390" s="1">
        <v>220</v>
      </c>
      <c r="E390" s="1" t="s">
        <v>21</v>
      </c>
      <c r="F390" s="1">
        <v>144628</v>
      </c>
      <c r="G390" s="2">
        <v>42609</v>
      </c>
      <c r="H390" s="2">
        <v>42625</v>
      </c>
      <c r="I390" s="1" t="s">
        <v>11</v>
      </c>
      <c r="J390" s="1">
        <v>2283.6</v>
      </c>
      <c r="K390" s="1">
        <f>Table2[[#This Row],[Qnt]]*Table2[[#This Row],[Unit price ]]</f>
        <v>152240</v>
      </c>
      <c r="L390" s="1">
        <f>Table2[[#This Row],[Revenue]]-Table2[[#This Row],[Outside cost]]-Table2[[#This Row],[Trans.cost]]</f>
        <v>5328.4</v>
      </c>
      <c r="M390" s="1">
        <f>Table2[[#This Row],[Exp.date]]-Table2[[#This Row],[Imp.date ]]</f>
        <v>16</v>
      </c>
    </row>
    <row r="391" spans="1:13" x14ac:dyDescent="0.25">
      <c r="A391" s="3">
        <v>390</v>
      </c>
      <c r="B391" s="3" t="s">
        <v>12</v>
      </c>
      <c r="C391" s="3">
        <v>783</v>
      </c>
      <c r="D391" s="3">
        <v>746</v>
      </c>
      <c r="E391" s="3" t="s">
        <v>13</v>
      </c>
      <c r="F391" s="3">
        <v>554912.1</v>
      </c>
      <c r="G391" s="4">
        <v>42757</v>
      </c>
      <c r="H391" s="4">
        <v>42787</v>
      </c>
      <c r="I391" s="3" t="s">
        <v>17</v>
      </c>
      <c r="J391" s="3">
        <v>8761.77</v>
      </c>
      <c r="K391" s="3">
        <f>Table2[[#This Row],[Qnt]]*Table2[[#This Row],[Unit price ]]</f>
        <v>584118</v>
      </c>
      <c r="L391" s="3">
        <f>Table2[[#This Row],[Revenue]]-Table2[[#This Row],[Outside cost]]-Table2[[#This Row],[Trans.cost]]</f>
        <v>20444.130000000023</v>
      </c>
      <c r="M391" s="3">
        <f>Table2[[#This Row],[Exp.date]]-Table2[[#This Row],[Imp.date ]]</f>
        <v>30</v>
      </c>
    </row>
    <row r="392" spans="1:13" x14ac:dyDescent="0.25">
      <c r="A392" s="1">
        <v>391</v>
      </c>
      <c r="B392" s="1" t="s">
        <v>10</v>
      </c>
      <c r="C392" s="1">
        <v>602</v>
      </c>
      <c r="D392" s="1">
        <v>271</v>
      </c>
      <c r="E392" s="1" t="s">
        <v>16</v>
      </c>
      <c r="F392" s="1">
        <v>154984.9</v>
      </c>
      <c r="G392" s="2">
        <v>42557</v>
      </c>
      <c r="H392" s="2">
        <v>42587</v>
      </c>
      <c r="I392" s="1" t="s">
        <v>17</v>
      </c>
      <c r="J392" s="1">
        <v>2447.13</v>
      </c>
      <c r="K392" s="1">
        <f>Table2[[#This Row],[Qnt]]*Table2[[#This Row],[Unit price ]]</f>
        <v>163142</v>
      </c>
      <c r="L392" s="1">
        <f>Table2[[#This Row],[Revenue]]-Table2[[#This Row],[Outside cost]]-Table2[[#This Row],[Trans.cost]]</f>
        <v>5709.9700000000057</v>
      </c>
      <c r="M392" s="1">
        <f>Table2[[#This Row],[Exp.date]]-Table2[[#This Row],[Imp.date ]]</f>
        <v>30</v>
      </c>
    </row>
    <row r="393" spans="1:13" x14ac:dyDescent="0.25">
      <c r="A393" s="3">
        <v>392</v>
      </c>
      <c r="B393" s="3" t="s">
        <v>10</v>
      </c>
      <c r="C393" s="3">
        <v>243</v>
      </c>
      <c r="D393" s="3">
        <v>108</v>
      </c>
      <c r="E393" s="3" t="s">
        <v>16</v>
      </c>
      <c r="F393" s="3">
        <v>24931.8</v>
      </c>
      <c r="G393" s="4">
        <v>42781</v>
      </c>
      <c r="H393" s="4">
        <v>42805</v>
      </c>
      <c r="I393" s="3" t="s">
        <v>11</v>
      </c>
      <c r="J393" s="3">
        <v>393.65999999999997</v>
      </c>
      <c r="K393" s="3">
        <f>Table2[[#This Row],[Qnt]]*Table2[[#This Row],[Unit price ]]</f>
        <v>26244</v>
      </c>
      <c r="L393" s="3">
        <f>Table2[[#This Row],[Revenue]]-Table2[[#This Row],[Outside cost]]-Table2[[#This Row],[Trans.cost]]</f>
        <v>918.54000000000076</v>
      </c>
      <c r="M393" s="3">
        <f>Table2[[#This Row],[Exp.date]]-Table2[[#This Row],[Imp.date ]]</f>
        <v>24</v>
      </c>
    </row>
    <row r="394" spans="1:13" x14ac:dyDescent="0.25">
      <c r="A394" s="1">
        <v>393</v>
      </c>
      <c r="B394" s="1" t="s">
        <v>12</v>
      </c>
      <c r="C394" s="1">
        <v>388</v>
      </c>
      <c r="D394" s="1">
        <v>908</v>
      </c>
      <c r="E394" s="1" t="s">
        <v>19</v>
      </c>
      <c r="F394" s="1">
        <v>334688.8</v>
      </c>
      <c r="G394" s="2">
        <v>42824</v>
      </c>
      <c r="H394" s="2">
        <v>42845</v>
      </c>
      <c r="I394" s="1" t="s">
        <v>11</v>
      </c>
      <c r="J394" s="1">
        <v>5284.5599999999995</v>
      </c>
      <c r="K394" s="1">
        <f>Table2[[#This Row],[Qnt]]*Table2[[#This Row],[Unit price ]]</f>
        <v>352304</v>
      </c>
      <c r="L394" s="1">
        <f>Table2[[#This Row],[Revenue]]-Table2[[#This Row],[Outside cost]]-Table2[[#This Row],[Trans.cost]]</f>
        <v>12330.640000000012</v>
      </c>
      <c r="M394" s="1">
        <f>Table2[[#This Row],[Exp.date]]-Table2[[#This Row],[Imp.date ]]</f>
        <v>21</v>
      </c>
    </row>
    <row r="395" spans="1:13" x14ac:dyDescent="0.25">
      <c r="A395" s="3">
        <v>394</v>
      </c>
      <c r="B395" s="3" t="s">
        <v>12</v>
      </c>
      <c r="C395" s="3">
        <v>413</v>
      </c>
      <c r="D395" s="3">
        <v>769</v>
      </c>
      <c r="E395" s="3" t="s">
        <v>13</v>
      </c>
      <c r="F395" s="3">
        <v>301717.15000000002</v>
      </c>
      <c r="G395" s="4">
        <v>42868</v>
      </c>
      <c r="H395" s="4">
        <v>42897</v>
      </c>
      <c r="I395" s="3" t="s">
        <v>11</v>
      </c>
      <c r="J395" s="3">
        <v>4763.9549999999999</v>
      </c>
      <c r="K395" s="3">
        <f>Table2[[#This Row],[Qnt]]*Table2[[#This Row],[Unit price ]]</f>
        <v>317597</v>
      </c>
      <c r="L395" s="3">
        <f>Table2[[#This Row],[Revenue]]-Table2[[#This Row],[Outside cost]]-Table2[[#This Row],[Trans.cost]]</f>
        <v>11115.894999999977</v>
      </c>
      <c r="M395" s="3">
        <f>Table2[[#This Row],[Exp.date]]-Table2[[#This Row],[Imp.date ]]</f>
        <v>29</v>
      </c>
    </row>
    <row r="396" spans="1:13" x14ac:dyDescent="0.25">
      <c r="A396" s="1">
        <v>395</v>
      </c>
      <c r="B396" s="1" t="s">
        <v>15</v>
      </c>
      <c r="C396" s="1">
        <v>926</v>
      </c>
      <c r="D396" s="1">
        <v>54</v>
      </c>
      <c r="E396" s="1" t="s">
        <v>16</v>
      </c>
      <c r="F396" s="1">
        <v>47503.8</v>
      </c>
      <c r="G396" s="2">
        <v>42440</v>
      </c>
      <c r="H396" s="2">
        <v>42468</v>
      </c>
      <c r="I396" s="1" t="s">
        <v>28</v>
      </c>
      <c r="J396" s="1">
        <v>750.06</v>
      </c>
      <c r="K396" s="1">
        <f>Table2[[#This Row],[Qnt]]*Table2[[#This Row],[Unit price ]]</f>
        <v>50004</v>
      </c>
      <c r="L396" s="1">
        <f>Table2[[#This Row],[Revenue]]-Table2[[#This Row],[Outside cost]]-Table2[[#This Row],[Trans.cost]]</f>
        <v>1750.1399999999971</v>
      </c>
      <c r="M396" s="1">
        <f>Table2[[#This Row],[Exp.date]]-Table2[[#This Row],[Imp.date ]]</f>
        <v>28</v>
      </c>
    </row>
    <row r="397" spans="1:13" x14ac:dyDescent="0.25">
      <c r="A397" s="3">
        <v>396</v>
      </c>
      <c r="B397" s="3" t="s">
        <v>12</v>
      </c>
      <c r="C397" s="3">
        <v>362</v>
      </c>
      <c r="D397" s="3">
        <v>1010</v>
      </c>
      <c r="E397" s="3" t="s">
        <v>22</v>
      </c>
      <c r="F397" s="3">
        <v>347339</v>
      </c>
      <c r="G397" s="4">
        <v>42799</v>
      </c>
      <c r="H397" s="4">
        <v>42818</v>
      </c>
      <c r="I397" s="3" t="s">
        <v>17</v>
      </c>
      <c r="J397" s="3">
        <v>5484.3</v>
      </c>
      <c r="K397" s="3">
        <f>Table2[[#This Row],[Qnt]]*Table2[[#This Row],[Unit price ]]</f>
        <v>365620</v>
      </c>
      <c r="L397" s="3">
        <f>Table2[[#This Row],[Revenue]]-Table2[[#This Row],[Outside cost]]-Table2[[#This Row],[Trans.cost]]</f>
        <v>12796.7</v>
      </c>
      <c r="M397" s="3">
        <f>Table2[[#This Row],[Exp.date]]-Table2[[#This Row],[Imp.date ]]</f>
        <v>19</v>
      </c>
    </row>
    <row r="398" spans="1:13" x14ac:dyDescent="0.25">
      <c r="A398" s="1">
        <v>397</v>
      </c>
      <c r="B398" s="1" t="s">
        <v>12</v>
      </c>
      <c r="C398" s="1">
        <v>854</v>
      </c>
      <c r="D398" s="1">
        <v>182</v>
      </c>
      <c r="E398" s="1" t="s">
        <v>9</v>
      </c>
      <c r="F398" s="1">
        <v>147656.6</v>
      </c>
      <c r="G398" s="2">
        <v>42827</v>
      </c>
      <c r="H398" s="2">
        <v>42862</v>
      </c>
      <c r="I398" s="1" t="s">
        <v>11</v>
      </c>
      <c r="J398" s="1">
        <v>2331.42</v>
      </c>
      <c r="K398" s="1">
        <f>Table2[[#This Row],[Qnt]]*Table2[[#This Row],[Unit price ]]</f>
        <v>155428</v>
      </c>
      <c r="L398" s="1">
        <f>Table2[[#This Row],[Revenue]]-Table2[[#This Row],[Outside cost]]-Table2[[#This Row],[Trans.cost]]</f>
        <v>5439.9799999999941</v>
      </c>
      <c r="M398" s="1">
        <f>Table2[[#This Row],[Exp.date]]-Table2[[#This Row],[Imp.date ]]</f>
        <v>35</v>
      </c>
    </row>
    <row r="399" spans="1:13" x14ac:dyDescent="0.25">
      <c r="A399" s="3">
        <v>398</v>
      </c>
      <c r="B399" s="3" t="s">
        <v>12</v>
      </c>
      <c r="C399" s="3">
        <v>191</v>
      </c>
      <c r="D399" s="3">
        <v>72</v>
      </c>
      <c r="E399" s="3" t="s">
        <v>31</v>
      </c>
      <c r="F399" s="3">
        <v>13064.4</v>
      </c>
      <c r="G399" s="4">
        <v>42699</v>
      </c>
      <c r="H399" s="4">
        <v>42728</v>
      </c>
      <c r="I399" s="3" t="s">
        <v>11</v>
      </c>
      <c r="J399" s="3">
        <v>206.28</v>
      </c>
      <c r="K399" s="3">
        <f>Table2[[#This Row],[Qnt]]*Table2[[#This Row],[Unit price ]]</f>
        <v>13752</v>
      </c>
      <c r="L399" s="3">
        <f>Table2[[#This Row],[Revenue]]-Table2[[#This Row],[Outside cost]]-Table2[[#This Row],[Trans.cost]]</f>
        <v>481.32000000000039</v>
      </c>
      <c r="M399" s="3">
        <f>Table2[[#This Row],[Exp.date]]-Table2[[#This Row],[Imp.date ]]</f>
        <v>29</v>
      </c>
    </row>
    <row r="400" spans="1:13" x14ac:dyDescent="0.25">
      <c r="A400" s="1">
        <v>399</v>
      </c>
      <c r="B400" s="1" t="s">
        <v>12</v>
      </c>
      <c r="C400" s="1">
        <v>339</v>
      </c>
      <c r="D400" s="1">
        <v>134</v>
      </c>
      <c r="E400" s="1" t="s">
        <v>9</v>
      </c>
      <c r="F400" s="1">
        <v>43154.7</v>
      </c>
      <c r="G400" s="2">
        <v>42993</v>
      </c>
      <c r="H400" s="2">
        <v>43003</v>
      </c>
      <c r="I400" s="1" t="s">
        <v>25</v>
      </c>
      <c r="J400" s="1">
        <v>681.39</v>
      </c>
      <c r="K400" s="1">
        <f>Table2[[#This Row],[Qnt]]*Table2[[#This Row],[Unit price ]]</f>
        <v>45426</v>
      </c>
      <c r="L400" s="1">
        <f>Table2[[#This Row],[Revenue]]-Table2[[#This Row],[Outside cost]]-Table2[[#This Row],[Trans.cost]]</f>
        <v>1589.910000000003</v>
      </c>
      <c r="M400" s="1">
        <f>Table2[[#This Row],[Exp.date]]-Table2[[#This Row],[Imp.date ]]</f>
        <v>10</v>
      </c>
    </row>
    <row r="401" spans="1:13" x14ac:dyDescent="0.25">
      <c r="A401" s="3">
        <v>400</v>
      </c>
      <c r="B401" s="3" t="s">
        <v>10</v>
      </c>
      <c r="C401" s="3">
        <v>677</v>
      </c>
      <c r="D401" s="3">
        <v>883</v>
      </c>
      <c r="E401" s="3" t="s">
        <v>9</v>
      </c>
      <c r="F401" s="3">
        <v>567901.44999999995</v>
      </c>
      <c r="G401" s="4">
        <v>42705</v>
      </c>
      <c r="H401" s="4">
        <v>42720</v>
      </c>
      <c r="I401" s="3" t="s">
        <v>14</v>
      </c>
      <c r="J401" s="3">
        <v>8966.8649999999998</v>
      </c>
      <c r="K401" s="3">
        <f>Table2[[#This Row],[Qnt]]*Table2[[#This Row],[Unit price ]]</f>
        <v>597791</v>
      </c>
      <c r="L401" s="3">
        <f>Table2[[#This Row],[Revenue]]-Table2[[#This Row],[Outside cost]]-Table2[[#This Row],[Trans.cost]]</f>
        <v>20922.685000000049</v>
      </c>
      <c r="M401" s="3">
        <f>Table2[[#This Row],[Exp.date]]-Table2[[#This Row],[Imp.date ]]</f>
        <v>15</v>
      </c>
    </row>
    <row r="402" spans="1:13" x14ac:dyDescent="0.25">
      <c r="A402" s="1">
        <v>401</v>
      </c>
      <c r="B402" s="1" t="s">
        <v>12</v>
      </c>
      <c r="C402" s="1">
        <v>199</v>
      </c>
      <c r="D402" s="1">
        <v>905</v>
      </c>
      <c r="E402" s="1" t="s">
        <v>19</v>
      </c>
      <c r="F402" s="1">
        <v>171090.25</v>
      </c>
      <c r="G402" s="2">
        <v>42922</v>
      </c>
      <c r="H402" s="2">
        <v>42941</v>
      </c>
      <c r="I402" s="1" t="s">
        <v>11</v>
      </c>
      <c r="J402" s="1">
        <v>2701.4249999999997</v>
      </c>
      <c r="K402" s="1">
        <f>Table2[[#This Row],[Qnt]]*Table2[[#This Row],[Unit price ]]</f>
        <v>180095</v>
      </c>
      <c r="L402" s="1">
        <f>Table2[[#This Row],[Revenue]]-Table2[[#This Row],[Outside cost]]-Table2[[#This Row],[Trans.cost]]</f>
        <v>6303.3250000000007</v>
      </c>
      <c r="M402" s="1">
        <f>Table2[[#This Row],[Exp.date]]-Table2[[#This Row],[Imp.date ]]</f>
        <v>19</v>
      </c>
    </row>
    <row r="403" spans="1:13" x14ac:dyDescent="0.25">
      <c r="A403" s="3">
        <v>402</v>
      </c>
      <c r="B403" s="3" t="s">
        <v>12</v>
      </c>
      <c r="C403" s="3">
        <v>139</v>
      </c>
      <c r="D403" s="3">
        <v>1166</v>
      </c>
      <c r="E403" s="3" t="s">
        <v>21</v>
      </c>
      <c r="F403" s="3">
        <v>153970.29999999999</v>
      </c>
      <c r="G403" s="4">
        <v>43139</v>
      </c>
      <c r="H403" s="4">
        <v>43153</v>
      </c>
      <c r="I403" s="3" t="s">
        <v>20</v>
      </c>
      <c r="J403" s="3">
        <v>2431.11</v>
      </c>
      <c r="K403" s="3">
        <f>Table2[[#This Row],[Qnt]]*Table2[[#This Row],[Unit price ]]</f>
        <v>162074</v>
      </c>
      <c r="L403" s="3">
        <f>Table2[[#This Row],[Revenue]]-Table2[[#This Row],[Outside cost]]-Table2[[#This Row],[Trans.cost]]</f>
        <v>5672.5900000000111</v>
      </c>
      <c r="M403" s="3">
        <f>Table2[[#This Row],[Exp.date]]-Table2[[#This Row],[Imp.date ]]</f>
        <v>14</v>
      </c>
    </row>
    <row r="404" spans="1:13" x14ac:dyDescent="0.25">
      <c r="A404" s="1">
        <v>403</v>
      </c>
      <c r="B404" s="1" t="s">
        <v>12</v>
      </c>
      <c r="C404" s="1">
        <v>135</v>
      </c>
      <c r="D404" s="1">
        <v>1032</v>
      </c>
      <c r="E404" s="1" t="s">
        <v>30</v>
      </c>
      <c r="F404" s="1">
        <v>132354</v>
      </c>
      <c r="G404" s="2">
        <v>43263</v>
      </c>
      <c r="H404" s="2">
        <v>43273</v>
      </c>
      <c r="I404" s="1" t="s">
        <v>14</v>
      </c>
      <c r="J404" s="1">
        <v>2089.7999999999997</v>
      </c>
      <c r="K404" s="1">
        <f>Table2[[#This Row],[Qnt]]*Table2[[#This Row],[Unit price ]]</f>
        <v>139320</v>
      </c>
      <c r="L404" s="1">
        <f>Table2[[#This Row],[Revenue]]-Table2[[#This Row],[Outside cost]]-Table2[[#This Row],[Trans.cost]]</f>
        <v>4876.2000000000007</v>
      </c>
      <c r="M404" s="1">
        <f>Table2[[#This Row],[Exp.date]]-Table2[[#This Row],[Imp.date ]]</f>
        <v>10</v>
      </c>
    </row>
    <row r="405" spans="1:13" x14ac:dyDescent="0.25">
      <c r="A405" s="3">
        <v>404</v>
      </c>
      <c r="B405" s="3" t="s">
        <v>12</v>
      </c>
      <c r="C405" s="3">
        <v>852</v>
      </c>
      <c r="D405" s="3">
        <v>130</v>
      </c>
      <c r="E405" s="3" t="s">
        <v>9</v>
      </c>
      <c r="F405" s="3">
        <v>105222</v>
      </c>
      <c r="G405" s="4">
        <v>43041</v>
      </c>
      <c r="H405" s="4">
        <v>43068</v>
      </c>
      <c r="I405" s="3" t="s">
        <v>11</v>
      </c>
      <c r="J405" s="3">
        <v>1661.3999999999999</v>
      </c>
      <c r="K405" s="3">
        <f>Table2[[#This Row],[Qnt]]*Table2[[#This Row],[Unit price ]]</f>
        <v>110760</v>
      </c>
      <c r="L405" s="3">
        <f>Table2[[#This Row],[Revenue]]-Table2[[#This Row],[Outside cost]]-Table2[[#This Row],[Trans.cost]]</f>
        <v>3876.6000000000004</v>
      </c>
      <c r="M405" s="3">
        <f>Table2[[#This Row],[Exp.date]]-Table2[[#This Row],[Imp.date ]]</f>
        <v>27</v>
      </c>
    </row>
    <row r="406" spans="1:13" x14ac:dyDescent="0.25">
      <c r="A406" s="1">
        <v>405</v>
      </c>
      <c r="B406" s="1" t="s">
        <v>15</v>
      </c>
      <c r="C406" s="1">
        <v>717</v>
      </c>
      <c r="D406" s="1">
        <v>38</v>
      </c>
      <c r="E406" s="1" t="s">
        <v>16</v>
      </c>
      <c r="F406" s="1">
        <v>25883.7</v>
      </c>
      <c r="G406" s="2">
        <v>42634</v>
      </c>
      <c r="H406" s="2">
        <v>42653</v>
      </c>
      <c r="I406" s="1" t="s">
        <v>25</v>
      </c>
      <c r="J406" s="1">
        <v>408.69</v>
      </c>
      <c r="K406" s="1">
        <f>Table2[[#This Row],[Qnt]]*Table2[[#This Row],[Unit price ]]</f>
        <v>27246</v>
      </c>
      <c r="L406" s="1">
        <f>Table2[[#This Row],[Revenue]]-Table2[[#This Row],[Outside cost]]-Table2[[#This Row],[Trans.cost]]</f>
        <v>953.60999999999922</v>
      </c>
      <c r="M406" s="1">
        <f>Table2[[#This Row],[Exp.date]]-Table2[[#This Row],[Imp.date ]]</f>
        <v>19</v>
      </c>
    </row>
    <row r="407" spans="1:13" x14ac:dyDescent="0.25">
      <c r="A407" s="3">
        <v>406</v>
      </c>
      <c r="B407" s="3" t="s">
        <v>10</v>
      </c>
      <c r="C407" s="3">
        <v>487</v>
      </c>
      <c r="D407" s="3">
        <v>25</v>
      </c>
      <c r="E407" s="3" t="s">
        <v>26</v>
      </c>
      <c r="F407" s="3">
        <v>11566.25</v>
      </c>
      <c r="G407" s="4">
        <v>43135</v>
      </c>
      <c r="H407" s="4">
        <v>43157</v>
      </c>
      <c r="I407" s="3" t="s">
        <v>32</v>
      </c>
      <c r="J407" s="3">
        <v>182.625</v>
      </c>
      <c r="K407" s="3">
        <f>Table2[[#This Row],[Qnt]]*Table2[[#This Row],[Unit price ]]</f>
        <v>12175</v>
      </c>
      <c r="L407" s="3">
        <f>Table2[[#This Row],[Revenue]]-Table2[[#This Row],[Outside cost]]-Table2[[#This Row],[Trans.cost]]</f>
        <v>426.125</v>
      </c>
      <c r="M407" s="3">
        <f>Table2[[#This Row],[Exp.date]]-Table2[[#This Row],[Imp.date ]]</f>
        <v>22</v>
      </c>
    </row>
    <row r="408" spans="1:13" x14ac:dyDescent="0.25">
      <c r="A408" s="1">
        <v>407</v>
      </c>
      <c r="B408" s="1" t="s">
        <v>12</v>
      </c>
      <c r="C408" s="1">
        <v>296</v>
      </c>
      <c r="D408" s="1">
        <v>955</v>
      </c>
      <c r="E408" s="1" t="s">
        <v>19</v>
      </c>
      <c r="F408" s="1">
        <v>268546</v>
      </c>
      <c r="G408" s="2">
        <v>42939</v>
      </c>
      <c r="H408" s="2">
        <v>42960</v>
      </c>
      <c r="I408" s="1" t="s">
        <v>18</v>
      </c>
      <c r="J408" s="1">
        <v>4240.2</v>
      </c>
      <c r="K408" s="1">
        <f>Table2[[#This Row],[Qnt]]*Table2[[#This Row],[Unit price ]]</f>
        <v>282680</v>
      </c>
      <c r="L408" s="1">
        <f>Table2[[#This Row],[Revenue]]-Table2[[#This Row],[Outside cost]]-Table2[[#This Row],[Trans.cost]]</f>
        <v>9893.7999999999993</v>
      </c>
      <c r="M408" s="1">
        <f>Table2[[#This Row],[Exp.date]]-Table2[[#This Row],[Imp.date ]]</f>
        <v>21</v>
      </c>
    </row>
    <row r="409" spans="1:13" x14ac:dyDescent="0.25">
      <c r="A409" s="3">
        <v>408</v>
      </c>
      <c r="B409" s="3" t="s">
        <v>15</v>
      </c>
      <c r="C409" s="3">
        <v>663</v>
      </c>
      <c r="D409" s="3">
        <v>34</v>
      </c>
      <c r="E409" s="3" t="s">
        <v>16</v>
      </c>
      <c r="F409" s="3">
        <v>21414.9</v>
      </c>
      <c r="G409" s="4">
        <v>43240</v>
      </c>
      <c r="H409" s="4">
        <v>43265</v>
      </c>
      <c r="I409" s="3" t="s">
        <v>25</v>
      </c>
      <c r="J409" s="3">
        <v>338.13</v>
      </c>
      <c r="K409" s="3">
        <f>Table2[[#This Row],[Qnt]]*Table2[[#This Row],[Unit price ]]</f>
        <v>22542</v>
      </c>
      <c r="L409" s="3">
        <f>Table2[[#This Row],[Revenue]]-Table2[[#This Row],[Outside cost]]-Table2[[#This Row],[Trans.cost]]</f>
        <v>788.96999999999855</v>
      </c>
      <c r="M409" s="3">
        <f>Table2[[#This Row],[Exp.date]]-Table2[[#This Row],[Imp.date ]]</f>
        <v>25</v>
      </c>
    </row>
    <row r="410" spans="1:13" x14ac:dyDescent="0.25">
      <c r="A410" s="1">
        <v>409</v>
      </c>
      <c r="B410" s="1" t="s">
        <v>15</v>
      </c>
      <c r="C410" s="1">
        <v>466</v>
      </c>
      <c r="D410" s="1">
        <v>50</v>
      </c>
      <c r="E410" s="1" t="s">
        <v>24</v>
      </c>
      <c r="F410" s="1">
        <v>22135</v>
      </c>
      <c r="G410" s="2">
        <v>42688</v>
      </c>
      <c r="H410" s="2">
        <v>42722</v>
      </c>
      <c r="I410" s="1" t="s">
        <v>32</v>
      </c>
      <c r="J410" s="1">
        <v>349.5</v>
      </c>
      <c r="K410" s="1">
        <f>Table2[[#This Row],[Qnt]]*Table2[[#This Row],[Unit price ]]</f>
        <v>23300</v>
      </c>
      <c r="L410" s="1">
        <f>Table2[[#This Row],[Revenue]]-Table2[[#This Row],[Outside cost]]-Table2[[#This Row],[Trans.cost]]</f>
        <v>815.5</v>
      </c>
      <c r="M410" s="1">
        <f>Table2[[#This Row],[Exp.date]]-Table2[[#This Row],[Imp.date ]]</f>
        <v>34</v>
      </c>
    </row>
    <row r="411" spans="1:13" x14ac:dyDescent="0.25">
      <c r="A411" s="3">
        <v>410</v>
      </c>
      <c r="B411" s="3" t="s">
        <v>10</v>
      </c>
      <c r="C411" s="3">
        <v>879</v>
      </c>
      <c r="D411" s="3">
        <v>53</v>
      </c>
      <c r="E411" s="3" t="s">
        <v>21</v>
      </c>
      <c r="F411" s="3">
        <v>44257.65</v>
      </c>
      <c r="G411" s="4">
        <v>42795</v>
      </c>
      <c r="H411" s="4">
        <v>42807</v>
      </c>
      <c r="I411" s="3" t="s">
        <v>17</v>
      </c>
      <c r="J411" s="3">
        <v>698.80499999999995</v>
      </c>
      <c r="K411" s="3">
        <f>Table2[[#This Row],[Qnt]]*Table2[[#This Row],[Unit price ]]</f>
        <v>46587</v>
      </c>
      <c r="L411" s="3">
        <f>Table2[[#This Row],[Revenue]]-Table2[[#This Row],[Outside cost]]-Table2[[#This Row],[Trans.cost]]</f>
        <v>1630.5449999999987</v>
      </c>
      <c r="M411" s="3">
        <f>Table2[[#This Row],[Exp.date]]-Table2[[#This Row],[Imp.date ]]</f>
        <v>12</v>
      </c>
    </row>
    <row r="412" spans="1:13" x14ac:dyDescent="0.25">
      <c r="A412" s="1">
        <v>411</v>
      </c>
      <c r="B412" s="1" t="s">
        <v>12</v>
      </c>
      <c r="C412" s="1">
        <v>408</v>
      </c>
      <c r="D412" s="1">
        <v>207</v>
      </c>
      <c r="E412" s="1" t="s">
        <v>9</v>
      </c>
      <c r="F412" s="1">
        <v>80233.2</v>
      </c>
      <c r="G412" s="2">
        <v>42736</v>
      </c>
      <c r="H412" s="2">
        <v>42761</v>
      </c>
      <c r="I412" s="1" t="s">
        <v>17</v>
      </c>
      <c r="J412" s="1">
        <v>1266.8399999999999</v>
      </c>
      <c r="K412" s="1">
        <f>Table2[[#This Row],[Qnt]]*Table2[[#This Row],[Unit price ]]</f>
        <v>84456</v>
      </c>
      <c r="L412" s="1">
        <f>Table2[[#This Row],[Revenue]]-Table2[[#This Row],[Outside cost]]-Table2[[#This Row],[Trans.cost]]</f>
        <v>2955.9600000000028</v>
      </c>
      <c r="M412" s="1">
        <f>Table2[[#This Row],[Exp.date]]-Table2[[#This Row],[Imp.date ]]</f>
        <v>25</v>
      </c>
    </row>
    <row r="413" spans="1:13" x14ac:dyDescent="0.25">
      <c r="A413" s="3">
        <v>412</v>
      </c>
      <c r="B413" s="3" t="s">
        <v>12</v>
      </c>
      <c r="C413" s="3">
        <v>186</v>
      </c>
      <c r="D413" s="3">
        <v>1442</v>
      </c>
      <c r="E413" s="3" t="s">
        <v>21</v>
      </c>
      <c r="F413" s="3">
        <v>254801.4</v>
      </c>
      <c r="G413" s="4">
        <v>42407</v>
      </c>
      <c r="H413" s="4">
        <v>42424</v>
      </c>
      <c r="I413" s="3" t="s">
        <v>25</v>
      </c>
      <c r="J413" s="3">
        <v>4023.18</v>
      </c>
      <c r="K413" s="3">
        <f>Table2[[#This Row],[Qnt]]*Table2[[#This Row],[Unit price ]]</f>
        <v>268212</v>
      </c>
      <c r="L413" s="3">
        <f>Table2[[#This Row],[Revenue]]-Table2[[#This Row],[Outside cost]]-Table2[[#This Row],[Trans.cost]]</f>
        <v>9387.4200000000055</v>
      </c>
      <c r="M413" s="3">
        <f>Table2[[#This Row],[Exp.date]]-Table2[[#This Row],[Imp.date ]]</f>
        <v>17</v>
      </c>
    </row>
    <row r="414" spans="1:13" x14ac:dyDescent="0.25">
      <c r="A414" s="1">
        <v>413</v>
      </c>
      <c r="B414" s="1" t="s">
        <v>10</v>
      </c>
      <c r="C414" s="1">
        <v>289</v>
      </c>
      <c r="D414" s="1">
        <v>220</v>
      </c>
      <c r="E414" s="1" t="s">
        <v>16</v>
      </c>
      <c r="F414" s="1">
        <v>60401</v>
      </c>
      <c r="G414" s="2">
        <v>42996</v>
      </c>
      <c r="H414" s="2">
        <v>43028</v>
      </c>
      <c r="I414" s="1" t="s">
        <v>11</v>
      </c>
      <c r="J414" s="1">
        <v>953.69999999999993</v>
      </c>
      <c r="K414" s="1">
        <f>Table2[[#This Row],[Qnt]]*Table2[[#This Row],[Unit price ]]</f>
        <v>63580</v>
      </c>
      <c r="L414" s="1">
        <f>Table2[[#This Row],[Revenue]]-Table2[[#This Row],[Outside cost]]-Table2[[#This Row],[Trans.cost]]</f>
        <v>2225.3000000000002</v>
      </c>
      <c r="M414" s="1">
        <f>Table2[[#This Row],[Exp.date]]-Table2[[#This Row],[Imp.date ]]</f>
        <v>32</v>
      </c>
    </row>
    <row r="415" spans="1:13" x14ac:dyDescent="0.25">
      <c r="A415" s="3">
        <v>414</v>
      </c>
      <c r="B415" s="3" t="s">
        <v>12</v>
      </c>
      <c r="C415" s="3">
        <v>737</v>
      </c>
      <c r="D415" s="3">
        <v>175</v>
      </c>
      <c r="E415" s="3" t="s">
        <v>9</v>
      </c>
      <c r="F415" s="3">
        <v>122526.25</v>
      </c>
      <c r="G415" s="4">
        <v>42759</v>
      </c>
      <c r="H415" s="4">
        <v>42777</v>
      </c>
      <c r="I415" s="3" t="s">
        <v>20</v>
      </c>
      <c r="J415" s="3">
        <v>1934.625</v>
      </c>
      <c r="K415" s="3">
        <f>Table2[[#This Row],[Qnt]]*Table2[[#This Row],[Unit price ]]</f>
        <v>128975</v>
      </c>
      <c r="L415" s="3">
        <f>Table2[[#This Row],[Revenue]]-Table2[[#This Row],[Outside cost]]-Table2[[#This Row],[Trans.cost]]</f>
        <v>4514.125</v>
      </c>
      <c r="M415" s="3">
        <f>Table2[[#This Row],[Exp.date]]-Table2[[#This Row],[Imp.date ]]</f>
        <v>18</v>
      </c>
    </row>
    <row r="416" spans="1:13" x14ac:dyDescent="0.25">
      <c r="A416" s="1">
        <v>415</v>
      </c>
      <c r="B416" s="1" t="s">
        <v>15</v>
      </c>
      <c r="C416" s="1">
        <v>407</v>
      </c>
      <c r="D416" s="1">
        <v>57</v>
      </c>
      <c r="E416" s="1" t="s">
        <v>16</v>
      </c>
      <c r="F416" s="1">
        <v>22039.05</v>
      </c>
      <c r="G416" s="2">
        <v>42757</v>
      </c>
      <c r="H416" s="2">
        <v>42782</v>
      </c>
      <c r="I416" s="1" t="s">
        <v>14</v>
      </c>
      <c r="J416" s="1">
        <v>347.98500000000001</v>
      </c>
      <c r="K416" s="1">
        <f>Table2[[#This Row],[Qnt]]*Table2[[#This Row],[Unit price ]]</f>
        <v>23199</v>
      </c>
      <c r="L416" s="1">
        <f>Table2[[#This Row],[Revenue]]-Table2[[#This Row],[Outside cost]]-Table2[[#This Row],[Trans.cost]]</f>
        <v>811.96500000000071</v>
      </c>
      <c r="M416" s="1">
        <f>Table2[[#This Row],[Exp.date]]-Table2[[#This Row],[Imp.date ]]</f>
        <v>25</v>
      </c>
    </row>
    <row r="417" spans="1:13" x14ac:dyDescent="0.25">
      <c r="A417" s="3">
        <v>416</v>
      </c>
      <c r="B417" s="3" t="s">
        <v>10</v>
      </c>
      <c r="C417" s="3">
        <v>644</v>
      </c>
      <c r="D417" s="3">
        <v>1315</v>
      </c>
      <c r="E417" s="3" t="s">
        <v>9</v>
      </c>
      <c r="F417" s="3">
        <v>804517</v>
      </c>
      <c r="G417" s="4">
        <v>43061</v>
      </c>
      <c r="H417" s="4">
        <v>43092</v>
      </c>
      <c r="I417" s="3" t="s">
        <v>32</v>
      </c>
      <c r="J417" s="3">
        <v>12702.9</v>
      </c>
      <c r="K417" s="3">
        <f>Table2[[#This Row],[Qnt]]*Table2[[#This Row],[Unit price ]]</f>
        <v>846860</v>
      </c>
      <c r="L417" s="3">
        <f>Table2[[#This Row],[Revenue]]-Table2[[#This Row],[Outside cost]]-Table2[[#This Row],[Trans.cost]]</f>
        <v>29640.1</v>
      </c>
      <c r="M417" s="3">
        <f>Table2[[#This Row],[Exp.date]]-Table2[[#This Row],[Imp.date ]]</f>
        <v>31</v>
      </c>
    </row>
    <row r="418" spans="1:13" x14ac:dyDescent="0.25">
      <c r="A418" s="1">
        <v>417</v>
      </c>
      <c r="B418" s="1" t="s">
        <v>12</v>
      </c>
      <c r="C418" s="1">
        <v>980</v>
      </c>
      <c r="D418" s="1">
        <v>1392</v>
      </c>
      <c r="E418" s="1" t="s">
        <v>21</v>
      </c>
      <c r="F418" s="1">
        <v>1295952</v>
      </c>
      <c r="G418" s="2">
        <v>42805</v>
      </c>
      <c r="H418" s="2">
        <v>42832</v>
      </c>
      <c r="I418" s="1" t="s">
        <v>32</v>
      </c>
      <c r="J418" s="1">
        <v>20462.399999999998</v>
      </c>
      <c r="K418" s="1">
        <f>Table2[[#This Row],[Qnt]]*Table2[[#This Row],[Unit price ]]</f>
        <v>1364160</v>
      </c>
      <c r="L418" s="1">
        <f>Table2[[#This Row],[Revenue]]-Table2[[#This Row],[Outside cost]]-Table2[[#This Row],[Trans.cost]]</f>
        <v>47745.600000000006</v>
      </c>
      <c r="M418" s="1">
        <f>Table2[[#This Row],[Exp.date]]-Table2[[#This Row],[Imp.date ]]</f>
        <v>27</v>
      </c>
    </row>
    <row r="419" spans="1:13" x14ac:dyDescent="0.25">
      <c r="A419" s="3">
        <v>418</v>
      </c>
      <c r="B419" s="3" t="s">
        <v>10</v>
      </c>
      <c r="C419" s="3">
        <v>936</v>
      </c>
      <c r="D419" s="3">
        <v>838</v>
      </c>
      <c r="E419" s="3" t="s">
        <v>9</v>
      </c>
      <c r="F419" s="3">
        <v>745149.6</v>
      </c>
      <c r="G419" s="4">
        <v>42939</v>
      </c>
      <c r="H419" s="4">
        <v>42949</v>
      </c>
      <c r="I419" s="3" t="s">
        <v>17</v>
      </c>
      <c r="J419" s="3">
        <v>11765.52</v>
      </c>
      <c r="K419" s="3">
        <f>Table2[[#This Row],[Qnt]]*Table2[[#This Row],[Unit price ]]</f>
        <v>784368</v>
      </c>
      <c r="L419" s="3">
        <f>Table2[[#This Row],[Revenue]]-Table2[[#This Row],[Outside cost]]-Table2[[#This Row],[Trans.cost]]</f>
        <v>27452.880000000023</v>
      </c>
      <c r="M419" s="3">
        <f>Table2[[#This Row],[Exp.date]]-Table2[[#This Row],[Imp.date ]]</f>
        <v>10</v>
      </c>
    </row>
    <row r="420" spans="1:13" x14ac:dyDescent="0.25">
      <c r="A420" s="1">
        <v>419</v>
      </c>
      <c r="B420" s="1" t="s">
        <v>12</v>
      </c>
      <c r="C420" s="1">
        <v>472</v>
      </c>
      <c r="D420" s="1">
        <v>661</v>
      </c>
      <c r="E420" s="1" t="s">
        <v>13</v>
      </c>
      <c r="F420" s="1">
        <v>296392.40000000002</v>
      </c>
      <c r="G420" s="2">
        <v>43220</v>
      </c>
      <c r="H420" s="2">
        <v>43239</v>
      </c>
      <c r="I420" s="1" t="s">
        <v>28</v>
      </c>
      <c r="J420" s="1">
        <v>4679.88</v>
      </c>
      <c r="K420" s="1">
        <f>Table2[[#This Row],[Qnt]]*Table2[[#This Row],[Unit price ]]</f>
        <v>311992</v>
      </c>
      <c r="L420" s="1">
        <f>Table2[[#This Row],[Revenue]]-Table2[[#This Row],[Outside cost]]-Table2[[#This Row],[Trans.cost]]</f>
        <v>10919.719999999976</v>
      </c>
      <c r="M420" s="1">
        <f>Table2[[#This Row],[Exp.date]]-Table2[[#This Row],[Imp.date ]]</f>
        <v>19</v>
      </c>
    </row>
    <row r="421" spans="1:13" x14ac:dyDescent="0.25">
      <c r="A421" s="3">
        <v>420</v>
      </c>
      <c r="B421" s="3" t="s">
        <v>10</v>
      </c>
      <c r="C421" s="3">
        <v>270</v>
      </c>
      <c r="D421" s="3">
        <v>98</v>
      </c>
      <c r="E421" s="3" t="s">
        <v>27</v>
      </c>
      <c r="F421" s="3">
        <v>25137</v>
      </c>
      <c r="G421" s="4">
        <v>42745</v>
      </c>
      <c r="H421" s="4">
        <v>42768</v>
      </c>
      <c r="I421" s="3" t="s">
        <v>25</v>
      </c>
      <c r="J421" s="3">
        <v>396.9</v>
      </c>
      <c r="K421" s="3">
        <f>Table2[[#This Row],[Qnt]]*Table2[[#This Row],[Unit price ]]</f>
        <v>26460</v>
      </c>
      <c r="L421" s="3">
        <f>Table2[[#This Row],[Revenue]]-Table2[[#This Row],[Outside cost]]-Table2[[#This Row],[Trans.cost]]</f>
        <v>926.1</v>
      </c>
      <c r="M421" s="3">
        <f>Table2[[#This Row],[Exp.date]]-Table2[[#This Row],[Imp.date ]]</f>
        <v>23</v>
      </c>
    </row>
    <row r="422" spans="1:13" x14ac:dyDescent="0.25">
      <c r="A422" s="1">
        <v>421</v>
      </c>
      <c r="B422" s="1" t="s">
        <v>12</v>
      </c>
      <c r="C422" s="1">
        <v>75</v>
      </c>
      <c r="D422" s="1">
        <v>106</v>
      </c>
      <c r="E422" s="1" t="s">
        <v>9</v>
      </c>
      <c r="F422" s="1">
        <v>7552.5</v>
      </c>
      <c r="G422" s="2">
        <v>42800</v>
      </c>
      <c r="H422" s="2">
        <v>42826</v>
      </c>
      <c r="I422" s="1" t="s">
        <v>32</v>
      </c>
      <c r="J422" s="1">
        <v>119.25</v>
      </c>
      <c r="K422" s="1">
        <f>Table2[[#This Row],[Qnt]]*Table2[[#This Row],[Unit price ]]</f>
        <v>7950</v>
      </c>
      <c r="L422" s="1">
        <f>Table2[[#This Row],[Revenue]]-Table2[[#This Row],[Outside cost]]-Table2[[#This Row],[Trans.cost]]</f>
        <v>278.25</v>
      </c>
      <c r="M422" s="1">
        <f>Table2[[#This Row],[Exp.date]]-Table2[[#This Row],[Imp.date ]]</f>
        <v>26</v>
      </c>
    </row>
    <row r="423" spans="1:13" x14ac:dyDescent="0.25">
      <c r="A423" s="3">
        <v>422</v>
      </c>
      <c r="B423" s="3" t="s">
        <v>15</v>
      </c>
      <c r="C423" s="3">
        <v>769</v>
      </c>
      <c r="D423" s="3">
        <v>14</v>
      </c>
      <c r="E423" s="3" t="s">
        <v>24</v>
      </c>
      <c r="F423" s="3">
        <v>10227.700000000001</v>
      </c>
      <c r="G423" s="4">
        <v>42875</v>
      </c>
      <c r="H423" s="4">
        <v>42895</v>
      </c>
      <c r="I423" s="3" t="s">
        <v>17</v>
      </c>
      <c r="J423" s="3">
        <v>161.48999999999998</v>
      </c>
      <c r="K423" s="3">
        <f>Table2[[#This Row],[Qnt]]*Table2[[#This Row],[Unit price ]]</f>
        <v>10766</v>
      </c>
      <c r="L423" s="3">
        <f>Table2[[#This Row],[Revenue]]-Table2[[#This Row],[Outside cost]]-Table2[[#This Row],[Trans.cost]]</f>
        <v>376.80999999999926</v>
      </c>
      <c r="M423" s="3">
        <f>Table2[[#This Row],[Exp.date]]-Table2[[#This Row],[Imp.date ]]</f>
        <v>20</v>
      </c>
    </row>
    <row r="424" spans="1:13" x14ac:dyDescent="0.25">
      <c r="A424" s="1">
        <v>423</v>
      </c>
      <c r="B424" s="1" t="s">
        <v>12</v>
      </c>
      <c r="C424" s="1">
        <v>180</v>
      </c>
      <c r="D424" s="1">
        <v>1234</v>
      </c>
      <c r="E424" s="1" t="s">
        <v>21</v>
      </c>
      <c r="F424" s="1">
        <v>211014</v>
      </c>
      <c r="G424" s="2">
        <v>42764</v>
      </c>
      <c r="H424" s="2">
        <v>42778</v>
      </c>
      <c r="I424" s="1" t="s">
        <v>17</v>
      </c>
      <c r="J424" s="1">
        <v>3331.7999999999997</v>
      </c>
      <c r="K424" s="1">
        <f>Table2[[#This Row],[Qnt]]*Table2[[#This Row],[Unit price ]]</f>
        <v>222120</v>
      </c>
      <c r="L424" s="1">
        <f>Table2[[#This Row],[Revenue]]-Table2[[#This Row],[Outside cost]]-Table2[[#This Row],[Trans.cost]]</f>
        <v>7774.2000000000007</v>
      </c>
      <c r="M424" s="1">
        <f>Table2[[#This Row],[Exp.date]]-Table2[[#This Row],[Imp.date ]]</f>
        <v>14</v>
      </c>
    </row>
    <row r="425" spans="1:13" x14ac:dyDescent="0.25">
      <c r="A425" s="3">
        <v>424</v>
      </c>
      <c r="B425" s="3" t="s">
        <v>12</v>
      </c>
      <c r="C425" s="3">
        <v>459</v>
      </c>
      <c r="D425" s="3">
        <v>219</v>
      </c>
      <c r="E425" s="3" t="s">
        <v>9</v>
      </c>
      <c r="F425" s="3">
        <v>95494.95</v>
      </c>
      <c r="G425" s="4">
        <v>42581</v>
      </c>
      <c r="H425" s="4">
        <v>42593</v>
      </c>
      <c r="I425" s="3" t="s">
        <v>17</v>
      </c>
      <c r="J425" s="3">
        <v>1507.8150000000001</v>
      </c>
      <c r="K425" s="3">
        <f>Table2[[#This Row],[Qnt]]*Table2[[#This Row],[Unit price ]]</f>
        <v>100521</v>
      </c>
      <c r="L425" s="3">
        <f>Table2[[#This Row],[Revenue]]-Table2[[#This Row],[Outside cost]]-Table2[[#This Row],[Trans.cost]]</f>
        <v>3518.2350000000029</v>
      </c>
      <c r="M425" s="3">
        <f>Table2[[#This Row],[Exp.date]]-Table2[[#This Row],[Imp.date ]]</f>
        <v>12</v>
      </c>
    </row>
    <row r="426" spans="1:13" x14ac:dyDescent="0.25">
      <c r="A426" s="1">
        <v>425</v>
      </c>
      <c r="B426" s="1" t="s">
        <v>12</v>
      </c>
      <c r="C426" s="1">
        <v>361</v>
      </c>
      <c r="D426" s="1">
        <v>1068</v>
      </c>
      <c r="E426" s="1" t="s">
        <v>30</v>
      </c>
      <c r="F426" s="1">
        <v>366270.6</v>
      </c>
      <c r="G426" s="2">
        <v>43036</v>
      </c>
      <c r="H426" s="2">
        <v>43064</v>
      </c>
      <c r="I426" s="1" t="s">
        <v>17</v>
      </c>
      <c r="J426" s="1">
        <v>5783.2199999999993</v>
      </c>
      <c r="K426" s="1">
        <f>Table2[[#This Row],[Qnt]]*Table2[[#This Row],[Unit price ]]</f>
        <v>385548</v>
      </c>
      <c r="L426" s="1">
        <f>Table2[[#This Row],[Revenue]]-Table2[[#This Row],[Outside cost]]-Table2[[#This Row],[Trans.cost]]</f>
        <v>13494.180000000024</v>
      </c>
      <c r="M426" s="1">
        <f>Table2[[#This Row],[Exp.date]]-Table2[[#This Row],[Imp.date ]]</f>
        <v>28</v>
      </c>
    </row>
    <row r="427" spans="1:13" x14ac:dyDescent="0.25">
      <c r="A427" s="3">
        <v>426</v>
      </c>
      <c r="B427" s="3" t="s">
        <v>15</v>
      </c>
      <c r="C427" s="3">
        <v>510</v>
      </c>
      <c r="D427" s="3">
        <v>37</v>
      </c>
      <c r="E427" s="3" t="s">
        <v>16</v>
      </c>
      <c r="F427" s="3">
        <v>17926.5</v>
      </c>
      <c r="G427" s="4">
        <v>43004</v>
      </c>
      <c r="H427" s="4">
        <v>43022</v>
      </c>
      <c r="I427" s="3" t="s">
        <v>25</v>
      </c>
      <c r="J427" s="3">
        <v>283.05</v>
      </c>
      <c r="K427" s="3">
        <f>Table2[[#This Row],[Qnt]]*Table2[[#This Row],[Unit price ]]</f>
        <v>18870</v>
      </c>
      <c r="L427" s="3">
        <f>Table2[[#This Row],[Revenue]]-Table2[[#This Row],[Outside cost]]-Table2[[#This Row],[Trans.cost]]</f>
        <v>660.45</v>
      </c>
      <c r="M427" s="3">
        <f>Table2[[#This Row],[Exp.date]]-Table2[[#This Row],[Imp.date ]]</f>
        <v>18</v>
      </c>
    </row>
    <row r="428" spans="1:13" x14ac:dyDescent="0.25">
      <c r="A428" s="1">
        <v>427</v>
      </c>
      <c r="B428" s="1" t="s">
        <v>12</v>
      </c>
      <c r="C428" s="1">
        <v>75</v>
      </c>
      <c r="D428" s="1">
        <v>927</v>
      </c>
      <c r="E428" s="1" t="s">
        <v>22</v>
      </c>
      <c r="F428" s="1">
        <v>66048.75</v>
      </c>
      <c r="G428" s="2">
        <v>42863</v>
      </c>
      <c r="H428" s="2">
        <v>42875</v>
      </c>
      <c r="I428" s="1" t="s">
        <v>11</v>
      </c>
      <c r="J428" s="1">
        <v>1042.875</v>
      </c>
      <c r="K428" s="1">
        <f>Table2[[#This Row],[Qnt]]*Table2[[#This Row],[Unit price ]]</f>
        <v>69525</v>
      </c>
      <c r="L428" s="1">
        <f>Table2[[#This Row],[Revenue]]-Table2[[#This Row],[Outside cost]]-Table2[[#This Row],[Trans.cost]]</f>
        <v>2433.375</v>
      </c>
      <c r="M428" s="1">
        <f>Table2[[#This Row],[Exp.date]]-Table2[[#This Row],[Imp.date ]]</f>
        <v>12</v>
      </c>
    </row>
    <row r="429" spans="1:13" x14ac:dyDescent="0.25">
      <c r="A429" s="3">
        <v>428</v>
      </c>
      <c r="B429" s="3" t="s">
        <v>10</v>
      </c>
      <c r="C429" s="3">
        <v>176</v>
      </c>
      <c r="D429" s="3">
        <v>49</v>
      </c>
      <c r="E429" s="3" t="s">
        <v>21</v>
      </c>
      <c r="F429" s="3">
        <v>8192.7999999999993</v>
      </c>
      <c r="G429" s="4">
        <v>43250</v>
      </c>
      <c r="H429" s="4">
        <v>43268</v>
      </c>
      <c r="I429" s="3" t="s">
        <v>11</v>
      </c>
      <c r="J429" s="3">
        <v>129.35999999999999</v>
      </c>
      <c r="K429" s="3">
        <f>Table2[[#This Row],[Qnt]]*Table2[[#This Row],[Unit price ]]</f>
        <v>8624</v>
      </c>
      <c r="L429" s="3">
        <f>Table2[[#This Row],[Revenue]]-Table2[[#This Row],[Outside cost]]-Table2[[#This Row],[Trans.cost]]</f>
        <v>301.84000000000071</v>
      </c>
      <c r="M429" s="3">
        <f>Table2[[#This Row],[Exp.date]]-Table2[[#This Row],[Imp.date ]]</f>
        <v>18</v>
      </c>
    </row>
    <row r="430" spans="1:13" x14ac:dyDescent="0.25">
      <c r="A430" s="1">
        <v>429</v>
      </c>
      <c r="B430" s="1" t="s">
        <v>12</v>
      </c>
      <c r="C430" s="1">
        <v>437</v>
      </c>
      <c r="D430" s="1">
        <v>887</v>
      </c>
      <c r="E430" s="1" t="s">
        <v>19</v>
      </c>
      <c r="F430" s="1">
        <v>368238.05</v>
      </c>
      <c r="G430" s="2">
        <v>42426</v>
      </c>
      <c r="H430" s="2">
        <v>42455</v>
      </c>
      <c r="I430" s="1" t="s">
        <v>11</v>
      </c>
      <c r="J430" s="1">
        <v>5814.2849999999999</v>
      </c>
      <c r="K430" s="1">
        <f>Table2[[#This Row],[Qnt]]*Table2[[#This Row],[Unit price ]]</f>
        <v>387619</v>
      </c>
      <c r="L430" s="1">
        <f>Table2[[#This Row],[Revenue]]-Table2[[#This Row],[Outside cost]]-Table2[[#This Row],[Trans.cost]]</f>
        <v>13566.665000000012</v>
      </c>
      <c r="M430" s="1">
        <f>Table2[[#This Row],[Exp.date]]-Table2[[#This Row],[Imp.date ]]</f>
        <v>29</v>
      </c>
    </row>
    <row r="431" spans="1:13" x14ac:dyDescent="0.25">
      <c r="A431" s="3">
        <v>430</v>
      </c>
      <c r="B431" s="3" t="s">
        <v>12</v>
      </c>
      <c r="C431" s="3">
        <v>776</v>
      </c>
      <c r="D431" s="3">
        <v>938</v>
      </c>
      <c r="E431" s="3" t="s">
        <v>19</v>
      </c>
      <c r="F431" s="3">
        <v>691493.6</v>
      </c>
      <c r="G431" s="4">
        <v>43086</v>
      </c>
      <c r="H431" s="4">
        <v>43119</v>
      </c>
      <c r="I431" s="3" t="s">
        <v>32</v>
      </c>
      <c r="J431" s="3">
        <v>10918.32</v>
      </c>
      <c r="K431" s="3">
        <f>Table2[[#This Row],[Qnt]]*Table2[[#This Row],[Unit price ]]</f>
        <v>727888</v>
      </c>
      <c r="L431" s="3">
        <f>Table2[[#This Row],[Revenue]]-Table2[[#This Row],[Outside cost]]-Table2[[#This Row],[Trans.cost]]</f>
        <v>25476.080000000024</v>
      </c>
      <c r="M431" s="3">
        <f>Table2[[#This Row],[Exp.date]]-Table2[[#This Row],[Imp.date ]]</f>
        <v>33</v>
      </c>
    </row>
    <row r="432" spans="1:13" x14ac:dyDescent="0.25">
      <c r="A432" s="1">
        <v>431</v>
      </c>
      <c r="B432" s="1" t="s">
        <v>10</v>
      </c>
      <c r="C432" s="1">
        <v>129</v>
      </c>
      <c r="D432" s="1">
        <v>290</v>
      </c>
      <c r="E432" s="1" t="s">
        <v>29</v>
      </c>
      <c r="F432" s="1">
        <v>35539.5</v>
      </c>
      <c r="G432" s="2">
        <v>42575</v>
      </c>
      <c r="H432" s="2">
        <v>42587</v>
      </c>
      <c r="I432" s="1" t="s">
        <v>11</v>
      </c>
      <c r="J432" s="1">
        <v>561.15</v>
      </c>
      <c r="K432" s="1">
        <f>Table2[[#This Row],[Qnt]]*Table2[[#This Row],[Unit price ]]</f>
        <v>37410</v>
      </c>
      <c r="L432" s="1">
        <f>Table2[[#This Row],[Revenue]]-Table2[[#This Row],[Outside cost]]-Table2[[#This Row],[Trans.cost]]</f>
        <v>1309.3499999999999</v>
      </c>
      <c r="M432" s="1">
        <f>Table2[[#This Row],[Exp.date]]-Table2[[#This Row],[Imp.date ]]</f>
        <v>12</v>
      </c>
    </row>
    <row r="433" spans="1:13" x14ac:dyDescent="0.25">
      <c r="A433" s="3">
        <v>432</v>
      </c>
      <c r="B433" s="3" t="s">
        <v>10</v>
      </c>
      <c r="C433" s="3">
        <v>446</v>
      </c>
      <c r="D433" s="3">
        <v>101</v>
      </c>
      <c r="E433" s="3" t="s">
        <v>27</v>
      </c>
      <c r="F433" s="3">
        <v>42793.7</v>
      </c>
      <c r="G433" s="4">
        <v>42519</v>
      </c>
      <c r="H433" s="4">
        <v>42539</v>
      </c>
      <c r="I433" s="3" t="s">
        <v>11</v>
      </c>
      <c r="J433" s="3">
        <v>675.68999999999994</v>
      </c>
      <c r="K433" s="3">
        <f>Table2[[#This Row],[Qnt]]*Table2[[#This Row],[Unit price ]]</f>
        <v>45046</v>
      </c>
      <c r="L433" s="3">
        <f>Table2[[#This Row],[Revenue]]-Table2[[#This Row],[Outside cost]]-Table2[[#This Row],[Trans.cost]]</f>
        <v>1576.6100000000029</v>
      </c>
      <c r="M433" s="3">
        <f>Table2[[#This Row],[Exp.date]]-Table2[[#This Row],[Imp.date ]]</f>
        <v>20</v>
      </c>
    </row>
    <row r="434" spans="1:13" x14ac:dyDescent="0.25">
      <c r="A434" s="1">
        <v>433</v>
      </c>
      <c r="B434" s="1" t="s">
        <v>12</v>
      </c>
      <c r="C434" s="1">
        <v>148</v>
      </c>
      <c r="D434" s="1">
        <v>861</v>
      </c>
      <c r="E434" s="1" t="s">
        <v>22</v>
      </c>
      <c r="F434" s="1">
        <v>121056.6</v>
      </c>
      <c r="G434" s="2">
        <v>43264</v>
      </c>
      <c r="H434" s="2">
        <v>43282</v>
      </c>
      <c r="I434" s="1" t="s">
        <v>17</v>
      </c>
      <c r="J434" s="1">
        <v>1911.4199999999998</v>
      </c>
      <c r="K434" s="1">
        <f>Table2[[#This Row],[Qnt]]*Table2[[#This Row],[Unit price ]]</f>
        <v>127428</v>
      </c>
      <c r="L434" s="1">
        <f>Table2[[#This Row],[Revenue]]-Table2[[#This Row],[Outside cost]]-Table2[[#This Row],[Trans.cost]]</f>
        <v>4459.9799999999941</v>
      </c>
      <c r="M434" s="1">
        <f>Table2[[#This Row],[Exp.date]]-Table2[[#This Row],[Imp.date ]]</f>
        <v>18</v>
      </c>
    </row>
    <row r="435" spans="1:13" x14ac:dyDescent="0.25">
      <c r="A435" s="3">
        <v>434</v>
      </c>
      <c r="B435" s="3" t="s">
        <v>12</v>
      </c>
      <c r="C435" s="3">
        <v>240</v>
      </c>
      <c r="D435" s="3">
        <v>202</v>
      </c>
      <c r="E435" s="3" t="s">
        <v>9</v>
      </c>
      <c r="F435" s="3">
        <v>46056</v>
      </c>
      <c r="G435" s="4">
        <v>42447</v>
      </c>
      <c r="H435" s="4">
        <v>42479</v>
      </c>
      <c r="I435" s="3" t="s">
        <v>17</v>
      </c>
      <c r="J435" s="3">
        <v>727.19999999999993</v>
      </c>
      <c r="K435" s="3">
        <f>Table2[[#This Row],[Qnt]]*Table2[[#This Row],[Unit price ]]</f>
        <v>48480</v>
      </c>
      <c r="L435" s="3">
        <f>Table2[[#This Row],[Revenue]]-Table2[[#This Row],[Outside cost]]-Table2[[#This Row],[Trans.cost]]</f>
        <v>1696.8000000000002</v>
      </c>
      <c r="M435" s="3">
        <f>Table2[[#This Row],[Exp.date]]-Table2[[#This Row],[Imp.date ]]</f>
        <v>32</v>
      </c>
    </row>
    <row r="436" spans="1:13" x14ac:dyDescent="0.25">
      <c r="A436" s="1">
        <v>435</v>
      </c>
      <c r="B436" s="1" t="s">
        <v>12</v>
      </c>
      <c r="C436" s="1">
        <v>183</v>
      </c>
      <c r="D436" s="1">
        <v>69</v>
      </c>
      <c r="E436" s="1" t="s">
        <v>31</v>
      </c>
      <c r="F436" s="1">
        <v>11995.65</v>
      </c>
      <c r="G436" s="2">
        <v>43197</v>
      </c>
      <c r="H436" s="2">
        <v>43210</v>
      </c>
      <c r="I436" s="1" t="s">
        <v>17</v>
      </c>
      <c r="J436" s="1">
        <v>189.405</v>
      </c>
      <c r="K436" s="1">
        <f>Table2[[#This Row],[Qnt]]*Table2[[#This Row],[Unit price ]]</f>
        <v>12627</v>
      </c>
      <c r="L436" s="1">
        <f>Table2[[#This Row],[Revenue]]-Table2[[#This Row],[Outside cost]]-Table2[[#This Row],[Trans.cost]]</f>
        <v>441.94500000000039</v>
      </c>
      <c r="M436" s="1">
        <f>Table2[[#This Row],[Exp.date]]-Table2[[#This Row],[Imp.date ]]</f>
        <v>13</v>
      </c>
    </row>
    <row r="437" spans="1:13" x14ac:dyDescent="0.25">
      <c r="A437" s="3">
        <v>436</v>
      </c>
      <c r="B437" s="3" t="s">
        <v>10</v>
      </c>
      <c r="C437" s="3">
        <v>631</v>
      </c>
      <c r="D437" s="3">
        <v>22</v>
      </c>
      <c r="E437" s="3" t="s">
        <v>26</v>
      </c>
      <c r="F437" s="3">
        <v>13187.9</v>
      </c>
      <c r="G437" s="4">
        <v>43110</v>
      </c>
      <c r="H437" s="4">
        <v>43128</v>
      </c>
      <c r="I437" s="3" t="s">
        <v>23</v>
      </c>
      <c r="J437" s="3">
        <v>208.23</v>
      </c>
      <c r="K437" s="3">
        <f>Table2[[#This Row],[Qnt]]*Table2[[#This Row],[Unit price ]]</f>
        <v>13882</v>
      </c>
      <c r="L437" s="3">
        <f>Table2[[#This Row],[Revenue]]-Table2[[#This Row],[Outside cost]]-Table2[[#This Row],[Trans.cost]]</f>
        <v>485.87000000000035</v>
      </c>
      <c r="M437" s="3">
        <f>Table2[[#This Row],[Exp.date]]-Table2[[#This Row],[Imp.date ]]</f>
        <v>18</v>
      </c>
    </row>
    <row r="438" spans="1:13" x14ac:dyDescent="0.25">
      <c r="A438" s="1">
        <v>437</v>
      </c>
      <c r="B438" s="1" t="s">
        <v>10</v>
      </c>
      <c r="C438" s="1">
        <v>933</v>
      </c>
      <c r="D438" s="1">
        <v>22</v>
      </c>
      <c r="E438" s="1" t="s">
        <v>26</v>
      </c>
      <c r="F438" s="1">
        <v>19499.7</v>
      </c>
      <c r="G438" s="2">
        <v>43199</v>
      </c>
      <c r="H438" s="2">
        <v>43230</v>
      </c>
      <c r="I438" s="1" t="s">
        <v>14</v>
      </c>
      <c r="J438" s="1">
        <v>307.89</v>
      </c>
      <c r="K438" s="1">
        <f>Table2[[#This Row],[Qnt]]*Table2[[#This Row],[Unit price ]]</f>
        <v>20526</v>
      </c>
      <c r="L438" s="1">
        <f>Table2[[#This Row],[Revenue]]-Table2[[#This Row],[Outside cost]]-Table2[[#This Row],[Trans.cost]]</f>
        <v>718.40999999999929</v>
      </c>
      <c r="M438" s="1">
        <f>Table2[[#This Row],[Exp.date]]-Table2[[#This Row],[Imp.date ]]</f>
        <v>31</v>
      </c>
    </row>
    <row r="439" spans="1:13" x14ac:dyDescent="0.25">
      <c r="A439" s="3">
        <v>438</v>
      </c>
      <c r="B439" s="3" t="s">
        <v>15</v>
      </c>
      <c r="C439" s="3">
        <v>762</v>
      </c>
      <c r="D439" s="3">
        <v>14</v>
      </c>
      <c r="E439" s="3" t="s">
        <v>24</v>
      </c>
      <c r="F439" s="3">
        <v>10134.6</v>
      </c>
      <c r="G439" s="4">
        <v>42886</v>
      </c>
      <c r="H439" s="4">
        <v>42904</v>
      </c>
      <c r="I439" s="3" t="s">
        <v>11</v>
      </c>
      <c r="J439" s="3">
        <v>160.01999999999998</v>
      </c>
      <c r="K439" s="3">
        <f>Table2[[#This Row],[Qnt]]*Table2[[#This Row],[Unit price ]]</f>
        <v>10668</v>
      </c>
      <c r="L439" s="3">
        <f>Table2[[#This Row],[Revenue]]-Table2[[#This Row],[Outside cost]]-Table2[[#This Row],[Trans.cost]]</f>
        <v>373.37999999999965</v>
      </c>
      <c r="M439" s="3">
        <f>Table2[[#This Row],[Exp.date]]-Table2[[#This Row],[Imp.date ]]</f>
        <v>18</v>
      </c>
    </row>
    <row r="440" spans="1:13" x14ac:dyDescent="0.25">
      <c r="A440" s="1">
        <v>439</v>
      </c>
      <c r="B440" s="1" t="s">
        <v>12</v>
      </c>
      <c r="C440" s="1">
        <v>796</v>
      </c>
      <c r="D440" s="1">
        <v>1058</v>
      </c>
      <c r="E440" s="1" t="s">
        <v>22</v>
      </c>
      <c r="F440" s="1">
        <v>800059.6</v>
      </c>
      <c r="G440" s="2">
        <v>43030</v>
      </c>
      <c r="H440" s="2">
        <v>43046</v>
      </c>
      <c r="I440" s="1" t="s">
        <v>17</v>
      </c>
      <c r="J440" s="1">
        <v>12632.52</v>
      </c>
      <c r="K440" s="1">
        <f>Table2[[#This Row],[Qnt]]*Table2[[#This Row],[Unit price ]]</f>
        <v>842168</v>
      </c>
      <c r="L440" s="1">
        <f>Table2[[#This Row],[Revenue]]-Table2[[#This Row],[Outside cost]]-Table2[[#This Row],[Trans.cost]]</f>
        <v>29475.880000000023</v>
      </c>
      <c r="M440" s="1">
        <f>Table2[[#This Row],[Exp.date]]-Table2[[#This Row],[Imp.date ]]</f>
        <v>16</v>
      </c>
    </row>
    <row r="441" spans="1:13" x14ac:dyDescent="0.25">
      <c r="A441" s="3">
        <v>440</v>
      </c>
      <c r="B441" s="3" t="s">
        <v>10</v>
      </c>
      <c r="C441" s="3">
        <v>113</v>
      </c>
      <c r="D441" s="3">
        <v>47</v>
      </c>
      <c r="E441" s="3" t="s">
        <v>21</v>
      </c>
      <c r="F441" s="3">
        <v>5045.45</v>
      </c>
      <c r="G441" s="4">
        <v>43024</v>
      </c>
      <c r="H441" s="4">
        <v>43043</v>
      </c>
      <c r="I441" s="3" t="s">
        <v>25</v>
      </c>
      <c r="J441" s="3">
        <v>79.664999999999992</v>
      </c>
      <c r="K441" s="3">
        <f>Table2[[#This Row],[Qnt]]*Table2[[#This Row],[Unit price ]]</f>
        <v>5311</v>
      </c>
      <c r="L441" s="3">
        <f>Table2[[#This Row],[Revenue]]-Table2[[#This Row],[Outside cost]]-Table2[[#This Row],[Trans.cost]]</f>
        <v>185.88500000000019</v>
      </c>
      <c r="M441" s="3">
        <f>Table2[[#This Row],[Exp.date]]-Table2[[#This Row],[Imp.date ]]</f>
        <v>19</v>
      </c>
    </row>
    <row r="442" spans="1:13" x14ac:dyDescent="0.25">
      <c r="A442" s="1">
        <v>441</v>
      </c>
      <c r="B442" s="1" t="s">
        <v>12</v>
      </c>
      <c r="C442" s="1">
        <v>552</v>
      </c>
      <c r="D442" s="1">
        <v>1036</v>
      </c>
      <c r="E442" s="1" t="s">
        <v>22</v>
      </c>
      <c r="F442" s="1">
        <v>543278.4</v>
      </c>
      <c r="G442" s="2">
        <v>43160</v>
      </c>
      <c r="H442" s="2">
        <v>43192</v>
      </c>
      <c r="I442" s="1" t="s">
        <v>17</v>
      </c>
      <c r="J442" s="1">
        <v>8578.08</v>
      </c>
      <c r="K442" s="1">
        <f>Table2[[#This Row],[Qnt]]*Table2[[#This Row],[Unit price ]]</f>
        <v>571872</v>
      </c>
      <c r="L442" s="1">
        <f>Table2[[#This Row],[Revenue]]-Table2[[#This Row],[Outside cost]]-Table2[[#This Row],[Trans.cost]]</f>
        <v>20015.519999999975</v>
      </c>
      <c r="M442" s="1">
        <f>Table2[[#This Row],[Exp.date]]-Table2[[#This Row],[Imp.date ]]</f>
        <v>32</v>
      </c>
    </row>
    <row r="443" spans="1:13" x14ac:dyDescent="0.25">
      <c r="A443" s="3">
        <v>442</v>
      </c>
      <c r="B443" s="3" t="s">
        <v>10</v>
      </c>
      <c r="C443" s="3">
        <v>297</v>
      </c>
      <c r="D443" s="3">
        <v>273</v>
      </c>
      <c r="E443" s="3" t="s">
        <v>29</v>
      </c>
      <c r="F443" s="3">
        <v>77026.95</v>
      </c>
      <c r="G443" s="4">
        <v>42783</v>
      </c>
      <c r="H443" s="4">
        <v>42816</v>
      </c>
      <c r="I443" s="3" t="s">
        <v>17</v>
      </c>
      <c r="J443" s="3">
        <v>1216.2149999999999</v>
      </c>
      <c r="K443" s="3">
        <f>Table2[[#This Row],[Qnt]]*Table2[[#This Row],[Unit price ]]</f>
        <v>81081</v>
      </c>
      <c r="L443" s="3">
        <f>Table2[[#This Row],[Revenue]]-Table2[[#This Row],[Outside cost]]-Table2[[#This Row],[Trans.cost]]</f>
        <v>2837.8350000000028</v>
      </c>
      <c r="M443" s="3">
        <f>Table2[[#This Row],[Exp.date]]-Table2[[#This Row],[Imp.date ]]</f>
        <v>33</v>
      </c>
    </row>
    <row r="444" spans="1:13" x14ac:dyDescent="0.25">
      <c r="A444" s="1">
        <v>443</v>
      </c>
      <c r="B444" s="1" t="s">
        <v>12</v>
      </c>
      <c r="C444" s="1">
        <v>795</v>
      </c>
      <c r="D444" s="1">
        <v>119</v>
      </c>
      <c r="E444" s="1" t="s">
        <v>9</v>
      </c>
      <c r="F444" s="1">
        <v>89874.75</v>
      </c>
      <c r="G444" s="2">
        <v>43262</v>
      </c>
      <c r="H444" s="2">
        <v>43278</v>
      </c>
      <c r="I444" s="1" t="s">
        <v>18</v>
      </c>
      <c r="J444" s="1">
        <v>1419.075</v>
      </c>
      <c r="K444" s="1">
        <f>Table2[[#This Row],[Qnt]]*Table2[[#This Row],[Unit price ]]</f>
        <v>94605</v>
      </c>
      <c r="L444" s="1">
        <f>Table2[[#This Row],[Revenue]]-Table2[[#This Row],[Outside cost]]-Table2[[#This Row],[Trans.cost]]</f>
        <v>3311.1750000000002</v>
      </c>
      <c r="M444" s="1">
        <f>Table2[[#This Row],[Exp.date]]-Table2[[#This Row],[Imp.date ]]</f>
        <v>16</v>
      </c>
    </row>
    <row r="445" spans="1:13" x14ac:dyDescent="0.25">
      <c r="A445" s="3">
        <v>444</v>
      </c>
      <c r="B445" s="3" t="s">
        <v>15</v>
      </c>
      <c r="C445" s="3">
        <v>425</v>
      </c>
      <c r="D445" s="3">
        <v>60</v>
      </c>
      <c r="E445" s="3" t="s">
        <v>16</v>
      </c>
      <c r="F445" s="3">
        <v>24225</v>
      </c>
      <c r="G445" s="4">
        <v>43253</v>
      </c>
      <c r="H445" s="4">
        <v>43263</v>
      </c>
      <c r="I445" s="3" t="s">
        <v>18</v>
      </c>
      <c r="J445" s="3">
        <v>382.5</v>
      </c>
      <c r="K445" s="3">
        <f>Table2[[#This Row],[Qnt]]*Table2[[#This Row],[Unit price ]]</f>
        <v>25500</v>
      </c>
      <c r="L445" s="3">
        <f>Table2[[#This Row],[Revenue]]-Table2[[#This Row],[Outside cost]]-Table2[[#This Row],[Trans.cost]]</f>
        <v>892.5</v>
      </c>
      <c r="M445" s="3">
        <f>Table2[[#This Row],[Exp.date]]-Table2[[#This Row],[Imp.date ]]</f>
        <v>10</v>
      </c>
    </row>
    <row r="446" spans="1:13" x14ac:dyDescent="0.25">
      <c r="A446" s="1">
        <v>445</v>
      </c>
      <c r="B446" s="1" t="s">
        <v>12</v>
      </c>
      <c r="C446" s="1">
        <v>281</v>
      </c>
      <c r="D446" s="1">
        <v>874</v>
      </c>
      <c r="E446" s="1" t="s">
        <v>22</v>
      </c>
      <c r="F446" s="1">
        <v>233314.3</v>
      </c>
      <c r="G446" s="2">
        <v>43162</v>
      </c>
      <c r="H446" s="2">
        <v>43179</v>
      </c>
      <c r="I446" s="1" t="s">
        <v>32</v>
      </c>
      <c r="J446" s="1">
        <v>3683.91</v>
      </c>
      <c r="K446" s="1">
        <f>Table2[[#This Row],[Qnt]]*Table2[[#This Row],[Unit price ]]</f>
        <v>245594</v>
      </c>
      <c r="L446" s="1">
        <f>Table2[[#This Row],[Revenue]]-Table2[[#This Row],[Outside cost]]-Table2[[#This Row],[Trans.cost]]</f>
        <v>8595.7900000000118</v>
      </c>
      <c r="M446" s="1">
        <f>Table2[[#This Row],[Exp.date]]-Table2[[#This Row],[Imp.date ]]</f>
        <v>17</v>
      </c>
    </row>
    <row r="447" spans="1:13" x14ac:dyDescent="0.25">
      <c r="A447" s="3">
        <v>446</v>
      </c>
      <c r="B447" s="3" t="s">
        <v>12</v>
      </c>
      <c r="C447" s="3">
        <v>715</v>
      </c>
      <c r="D447" s="3">
        <v>613</v>
      </c>
      <c r="E447" s="3" t="s">
        <v>13</v>
      </c>
      <c r="F447" s="3">
        <v>416380.25</v>
      </c>
      <c r="G447" s="4">
        <v>42916</v>
      </c>
      <c r="H447" s="4">
        <v>42948</v>
      </c>
      <c r="I447" s="3" t="s">
        <v>11</v>
      </c>
      <c r="J447" s="3">
        <v>6574.4250000000002</v>
      </c>
      <c r="K447" s="3">
        <f>Table2[[#This Row],[Qnt]]*Table2[[#This Row],[Unit price ]]</f>
        <v>438295</v>
      </c>
      <c r="L447" s="3">
        <f>Table2[[#This Row],[Revenue]]-Table2[[#This Row],[Outside cost]]-Table2[[#This Row],[Trans.cost]]</f>
        <v>15340.325000000001</v>
      </c>
      <c r="M447" s="3">
        <f>Table2[[#This Row],[Exp.date]]-Table2[[#This Row],[Imp.date ]]</f>
        <v>32</v>
      </c>
    </row>
    <row r="448" spans="1:13" x14ac:dyDescent="0.25">
      <c r="A448" s="1">
        <v>447</v>
      </c>
      <c r="B448" s="1" t="s">
        <v>12</v>
      </c>
      <c r="C448" s="1">
        <v>381</v>
      </c>
      <c r="D448" s="1">
        <v>48</v>
      </c>
      <c r="E448" s="1" t="s">
        <v>9</v>
      </c>
      <c r="F448" s="1">
        <v>17373.599999999999</v>
      </c>
      <c r="G448" s="2">
        <v>43262</v>
      </c>
      <c r="H448" s="2">
        <v>43283</v>
      </c>
      <c r="I448" s="1" t="s">
        <v>25</v>
      </c>
      <c r="J448" s="1">
        <v>274.32</v>
      </c>
      <c r="K448" s="1">
        <f>Table2[[#This Row],[Qnt]]*Table2[[#This Row],[Unit price ]]</f>
        <v>18288</v>
      </c>
      <c r="L448" s="1">
        <f>Table2[[#This Row],[Revenue]]-Table2[[#This Row],[Outside cost]]-Table2[[#This Row],[Trans.cost]]</f>
        <v>640.08000000000152</v>
      </c>
      <c r="M448" s="1">
        <f>Table2[[#This Row],[Exp.date]]-Table2[[#This Row],[Imp.date ]]</f>
        <v>21</v>
      </c>
    </row>
    <row r="449" spans="1:13" x14ac:dyDescent="0.25">
      <c r="A449" s="3">
        <v>448</v>
      </c>
      <c r="B449" s="3" t="s">
        <v>12</v>
      </c>
      <c r="C449" s="3">
        <v>669</v>
      </c>
      <c r="D449" s="3">
        <v>921</v>
      </c>
      <c r="E449" s="3" t="s">
        <v>22</v>
      </c>
      <c r="F449" s="3">
        <v>585341.55000000005</v>
      </c>
      <c r="G449" s="4">
        <v>42421</v>
      </c>
      <c r="H449" s="4">
        <v>42432</v>
      </c>
      <c r="I449" s="3" t="s">
        <v>18</v>
      </c>
      <c r="J449" s="3">
        <v>9242.2349999999988</v>
      </c>
      <c r="K449" s="3">
        <f>Table2[[#This Row],[Qnt]]*Table2[[#This Row],[Unit price ]]</f>
        <v>616149</v>
      </c>
      <c r="L449" s="3">
        <f>Table2[[#This Row],[Revenue]]-Table2[[#This Row],[Outside cost]]-Table2[[#This Row],[Trans.cost]]</f>
        <v>21565.214999999953</v>
      </c>
      <c r="M449" s="3">
        <f>Table2[[#This Row],[Exp.date]]-Table2[[#This Row],[Imp.date ]]</f>
        <v>11</v>
      </c>
    </row>
    <row r="450" spans="1:13" x14ac:dyDescent="0.25">
      <c r="A450" s="1">
        <v>449</v>
      </c>
      <c r="B450" s="1" t="s">
        <v>12</v>
      </c>
      <c r="C450" s="1">
        <v>99</v>
      </c>
      <c r="D450" s="1">
        <v>105</v>
      </c>
      <c r="E450" s="1" t="s">
        <v>9</v>
      </c>
      <c r="F450" s="1">
        <v>9875.25</v>
      </c>
      <c r="G450" s="2">
        <v>43139</v>
      </c>
      <c r="H450" s="2">
        <v>43161</v>
      </c>
      <c r="I450" s="1" t="s">
        <v>11</v>
      </c>
      <c r="J450" s="1">
        <v>155.92499999999998</v>
      </c>
      <c r="K450" s="1">
        <f>Table2[[#This Row],[Qnt]]*Table2[[#This Row],[Unit price ]]</f>
        <v>10395</v>
      </c>
      <c r="L450" s="1">
        <f>Table2[[#This Row],[Revenue]]-Table2[[#This Row],[Outside cost]]-Table2[[#This Row],[Trans.cost]]</f>
        <v>363.82500000000005</v>
      </c>
      <c r="M450" s="1">
        <f>Table2[[#This Row],[Exp.date]]-Table2[[#This Row],[Imp.date ]]</f>
        <v>22</v>
      </c>
    </row>
    <row r="451" spans="1:13" x14ac:dyDescent="0.25">
      <c r="A451" s="3">
        <v>450</v>
      </c>
      <c r="B451" s="3" t="s">
        <v>15</v>
      </c>
      <c r="C451" s="3">
        <v>916</v>
      </c>
      <c r="D451" s="3">
        <v>30</v>
      </c>
      <c r="E451" s="3" t="s">
        <v>16</v>
      </c>
      <c r="F451" s="3">
        <v>26106</v>
      </c>
      <c r="G451" s="4">
        <v>42406</v>
      </c>
      <c r="H451" s="4">
        <v>42432</v>
      </c>
      <c r="I451" s="3" t="s">
        <v>20</v>
      </c>
      <c r="J451" s="3">
        <v>412.2</v>
      </c>
      <c r="K451" s="3">
        <f>Table2[[#This Row],[Qnt]]*Table2[[#This Row],[Unit price ]]</f>
        <v>27480</v>
      </c>
      <c r="L451" s="3">
        <f>Table2[[#This Row],[Revenue]]-Table2[[#This Row],[Outside cost]]-Table2[[#This Row],[Trans.cost]]</f>
        <v>961.8</v>
      </c>
      <c r="M451" s="3">
        <f>Table2[[#This Row],[Exp.date]]-Table2[[#This Row],[Imp.date ]]</f>
        <v>26</v>
      </c>
    </row>
    <row r="452" spans="1:13" x14ac:dyDescent="0.25">
      <c r="A452" s="1">
        <v>451</v>
      </c>
      <c r="B452" s="1" t="s">
        <v>10</v>
      </c>
      <c r="C452" s="1">
        <v>760</v>
      </c>
      <c r="D452" s="1">
        <v>127</v>
      </c>
      <c r="E452" s="1" t="s">
        <v>16</v>
      </c>
      <c r="F452" s="1">
        <v>91694</v>
      </c>
      <c r="G452" s="2">
        <v>43001</v>
      </c>
      <c r="H452" s="2">
        <v>43025</v>
      </c>
      <c r="I452" s="1" t="s">
        <v>11</v>
      </c>
      <c r="J452" s="1">
        <v>1447.8</v>
      </c>
      <c r="K452" s="1">
        <f>Table2[[#This Row],[Qnt]]*Table2[[#This Row],[Unit price ]]</f>
        <v>96520</v>
      </c>
      <c r="L452" s="1">
        <f>Table2[[#This Row],[Revenue]]-Table2[[#This Row],[Outside cost]]-Table2[[#This Row],[Trans.cost]]</f>
        <v>3378.2</v>
      </c>
      <c r="M452" s="1">
        <f>Table2[[#This Row],[Exp.date]]-Table2[[#This Row],[Imp.date ]]</f>
        <v>24</v>
      </c>
    </row>
    <row r="453" spans="1:13" x14ac:dyDescent="0.25">
      <c r="A453" s="3">
        <v>452</v>
      </c>
      <c r="B453" s="3" t="s">
        <v>12</v>
      </c>
      <c r="C453" s="3">
        <v>943</v>
      </c>
      <c r="D453" s="3">
        <v>111</v>
      </c>
      <c r="E453" s="3" t="s">
        <v>9</v>
      </c>
      <c r="F453" s="3">
        <v>99439.35</v>
      </c>
      <c r="G453" s="4">
        <v>42904</v>
      </c>
      <c r="H453" s="4">
        <v>42935</v>
      </c>
      <c r="I453" s="3" t="s">
        <v>17</v>
      </c>
      <c r="J453" s="3">
        <v>1570.095</v>
      </c>
      <c r="K453" s="3">
        <f>Table2[[#This Row],[Qnt]]*Table2[[#This Row],[Unit price ]]</f>
        <v>104673</v>
      </c>
      <c r="L453" s="3">
        <f>Table2[[#This Row],[Revenue]]-Table2[[#This Row],[Outside cost]]-Table2[[#This Row],[Trans.cost]]</f>
        <v>3663.5549999999939</v>
      </c>
      <c r="M453" s="3">
        <f>Table2[[#This Row],[Exp.date]]-Table2[[#This Row],[Imp.date ]]</f>
        <v>31</v>
      </c>
    </row>
    <row r="454" spans="1:13" x14ac:dyDescent="0.25">
      <c r="A454" s="1">
        <v>453</v>
      </c>
      <c r="B454" s="1" t="s">
        <v>12</v>
      </c>
      <c r="C454" s="1">
        <v>116</v>
      </c>
      <c r="D454" s="1">
        <v>688</v>
      </c>
      <c r="E454" s="1" t="s">
        <v>13</v>
      </c>
      <c r="F454" s="1">
        <v>75817.600000000006</v>
      </c>
      <c r="G454" s="2">
        <v>42711</v>
      </c>
      <c r="H454" s="2">
        <v>42738</v>
      </c>
      <c r="I454" s="1" t="s">
        <v>23</v>
      </c>
      <c r="J454" s="1">
        <v>1197.1199999999999</v>
      </c>
      <c r="K454" s="1">
        <f>Table2[[#This Row],[Qnt]]*Table2[[#This Row],[Unit price ]]</f>
        <v>79808</v>
      </c>
      <c r="L454" s="1">
        <f>Table2[[#This Row],[Revenue]]-Table2[[#This Row],[Outside cost]]-Table2[[#This Row],[Trans.cost]]</f>
        <v>2793.2799999999943</v>
      </c>
      <c r="M454" s="1">
        <f>Table2[[#This Row],[Exp.date]]-Table2[[#This Row],[Imp.date ]]</f>
        <v>27</v>
      </c>
    </row>
    <row r="455" spans="1:13" x14ac:dyDescent="0.25">
      <c r="A455" s="3">
        <v>454</v>
      </c>
      <c r="B455" s="3" t="s">
        <v>10</v>
      </c>
      <c r="C455" s="3">
        <v>717</v>
      </c>
      <c r="D455" s="3">
        <v>224</v>
      </c>
      <c r="E455" s="3" t="s">
        <v>16</v>
      </c>
      <c r="F455" s="3">
        <v>152577.60000000001</v>
      </c>
      <c r="G455" s="4">
        <v>42943</v>
      </c>
      <c r="H455" s="4">
        <v>42958</v>
      </c>
      <c r="I455" s="3" t="s">
        <v>28</v>
      </c>
      <c r="J455" s="3">
        <v>2409.12</v>
      </c>
      <c r="K455" s="3">
        <f>Table2[[#This Row],[Qnt]]*Table2[[#This Row],[Unit price ]]</f>
        <v>160608</v>
      </c>
      <c r="L455" s="3">
        <f>Table2[[#This Row],[Revenue]]-Table2[[#This Row],[Outside cost]]-Table2[[#This Row],[Trans.cost]]</f>
        <v>5621.2799999999943</v>
      </c>
      <c r="M455" s="3">
        <f>Table2[[#This Row],[Exp.date]]-Table2[[#This Row],[Imp.date ]]</f>
        <v>15</v>
      </c>
    </row>
    <row r="456" spans="1:13" x14ac:dyDescent="0.25">
      <c r="A456" s="1">
        <v>455</v>
      </c>
      <c r="B456" s="1" t="s">
        <v>12</v>
      </c>
      <c r="C456" s="1">
        <v>402</v>
      </c>
      <c r="D456" s="1">
        <v>537</v>
      </c>
      <c r="E456" s="1" t="s">
        <v>13</v>
      </c>
      <c r="F456" s="1">
        <v>205080.3</v>
      </c>
      <c r="G456" s="2">
        <v>42546</v>
      </c>
      <c r="H456" s="2">
        <v>42565</v>
      </c>
      <c r="I456" s="1" t="s">
        <v>11</v>
      </c>
      <c r="J456" s="1">
        <v>3238.1099999999997</v>
      </c>
      <c r="K456" s="1">
        <f>Table2[[#This Row],[Qnt]]*Table2[[#This Row],[Unit price ]]</f>
        <v>215874</v>
      </c>
      <c r="L456" s="1">
        <f>Table2[[#This Row],[Revenue]]-Table2[[#This Row],[Outside cost]]-Table2[[#This Row],[Trans.cost]]</f>
        <v>7555.590000000012</v>
      </c>
      <c r="M456" s="1">
        <f>Table2[[#This Row],[Exp.date]]-Table2[[#This Row],[Imp.date ]]</f>
        <v>19</v>
      </c>
    </row>
    <row r="457" spans="1:13" x14ac:dyDescent="0.25">
      <c r="A457" s="3">
        <v>456</v>
      </c>
      <c r="B457" s="3" t="s">
        <v>10</v>
      </c>
      <c r="C457" s="3">
        <v>297</v>
      </c>
      <c r="D457" s="3">
        <v>147</v>
      </c>
      <c r="E457" s="3" t="s">
        <v>31</v>
      </c>
      <c r="F457" s="3">
        <v>41476.050000000003</v>
      </c>
      <c r="G457" s="4">
        <v>43124</v>
      </c>
      <c r="H457" s="4">
        <v>43155</v>
      </c>
      <c r="I457" s="3" t="s">
        <v>17</v>
      </c>
      <c r="J457" s="3">
        <v>654.88499999999999</v>
      </c>
      <c r="K457" s="3">
        <f>Table2[[#This Row],[Qnt]]*Table2[[#This Row],[Unit price ]]</f>
        <v>43659</v>
      </c>
      <c r="L457" s="3">
        <f>Table2[[#This Row],[Revenue]]-Table2[[#This Row],[Outside cost]]-Table2[[#This Row],[Trans.cost]]</f>
        <v>1528.0649999999971</v>
      </c>
      <c r="M457" s="3">
        <f>Table2[[#This Row],[Exp.date]]-Table2[[#This Row],[Imp.date ]]</f>
        <v>31</v>
      </c>
    </row>
    <row r="458" spans="1:13" x14ac:dyDescent="0.25">
      <c r="A458" s="1">
        <v>457</v>
      </c>
      <c r="B458" s="1" t="s">
        <v>12</v>
      </c>
      <c r="C458" s="1">
        <v>649</v>
      </c>
      <c r="D458" s="1">
        <v>1063</v>
      </c>
      <c r="E458" s="1" t="s">
        <v>22</v>
      </c>
      <c r="F458" s="1">
        <v>655392.65</v>
      </c>
      <c r="G458" s="2">
        <v>43252</v>
      </c>
      <c r="H458" s="2">
        <v>43266</v>
      </c>
      <c r="I458" s="1" t="s">
        <v>17</v>
      </c>
      <c r="J458" s="1">
        <v>10348.305</v>
      </c>
      <c r="K458" s="1">
        <f>Table2[[#This Row],[Qnt]]*Table2[[#This Row],[Unit price ]]</f>
        <v>689887</v>
      </c>
      <c r="L458" s="1">
        <f>Table2[[#This Row],[Revenue]]-Table2[[#This Row],[Outside cost]]-Table2[[#This Row],[Trans.cost]]</f>
        <v>24146.044999999976</v>
      </c>
      <c r="M458" s="1">
        <f>Table2[[#This Row],[Exp.date]]-Table2[[#This Row],[Imp.date ]]</f>
        <v>14</v>
      </c>
    </row>
    <row r="459" spans="1:13" x14ac:dyDescent="0.25">
      <c r="A459" s="3">
        <v>458</v>
      </c>
      <c r="B459" s="3" t="s">
        <v>10</v>
      </c>
      <c r="C459" s="3">
        <v>761</v>
      </c>
      <c r="D459" s="3">
        <v>1366</v>
      </c>
      <c r="E459" s="3" t="s">
        <v>9</v>
      </c>
      <c r="F459" s="3">
        <v>987549.7</v>
      </c>
      <c r="G459" s="4">
        <v>42637</v>
      </c>
      <c r="H459" s="4">
        <v>42647</v>
      </c>
      <c r="I459" s="3" t="s">
        <v>17</v>
      </c>
      <c r="J459" s="3">
        <v>15592.89</v>
      </c>
      <c r="K459" s="3">
        <f>Table2[[#This Row],[Qnt]]*Table2[[#This Row],[Unit price ]]</f>
        <v>1039526</v>
      </c>
      <c r="L459" s="3">
        <f>Table2[[#This Row],[Revenue]]-Table2[[#This Row],[Outside cost]]-Table2[[#This Row],[Trans.cost]]</f>
        <v>36383.410000000047</v>
      </c>
      <c r="M459" s="3">
        <f>Table2[[#This Row],[Exp.date]]-Table2[[#This Row],[Imp.date ]]</f>
        <v>10</v>
      </c>
    </row>
    <row r="460" spans="1:13" x14ac:dyDescent="0.25">
      <c r="A460" s="1">
        <v>459</v>
      </c>
      <c r="B460" s="1" t="s">
        <v>15</v>
      </c>
      <c r="C460" s="1">
        <v>702</v>
      </c>
      <c r="D460" s="1">
        <v>60</v>
      </c>
      <c r="E460" s="1" t="s">
        <v>24</v>
      </c>
      <c r="F460" s="1">
        <v>40014</v>
      </c>
      <c r="G460" s="2">
        <v>43134</v>
      </c>
      <c r="H460" s="2">
        <v>43167</v>
      </c>
      <c r="I460" s="1" t="s">
        <v>11</v>
      </c>
      <c r="J460" s="1">
        <v>631.79999999999995</v>
      </c>
      <c r="K460" s="1">
        <f>Table2[[#This Row],[Qnt]]*Table2[[#This Row],[Unit price ]]</f>
        <v>42120</v>
      </c>
      <c r="L460" s="1">
        <f>Table2[[#This Row],[Revenue]]-Table2[[#This Row],[Outside cost]]-Table2[[#This Row],[Trans.cost]]</f>
        <v>1474.2</v>
      </c>
      <c r="M460" s="1">
        <f>Table2[[#This Row],[Exp.date]]-Table2[[#This Row],[Imp.date ]]</f>
        <v>33</v>
      </c>
    </row>
    <row r="461" spans="1:13" x14ac:dyDescent="0.25">
      <c r="A461" s="3">
        <v>460</v>
      </c>
      <c r="B461" s="3" t="s">
        <v>12</v>
      </c>
      <c r="C461" s="3">
        <v>664</v>
      </c>
      <c r="D461" s="3">
        <v>1006</v>
      </c>
      <c r="E461" s="3" t="s">
        <v>22</v>
      </c>
      <c r="F461" s="3">
        <v>634584.80000000005</v>
      </c>
      <c r="G461" s="4">
        <v>42860</v>
      </c>
      <c r="H461" s="4">
        <v>42877</v>
      </c>
      <c r="I461" s="3" t="s">
        <v>11</v>
      </c>
      <c r="J461" s="3">
        <v>10019.76</v>
      </c>
      <c r="K461" s="3">
        <f>Table2[[#This Row],[Qnt]]*Table2[[#This Row],[Unit price ]]</f>
        <v>667984</v>
      </c>
      <c r="L461" s="3">
        <f>Table2[[#This Row],[Revenue]]-Table2[[#This Row],[Outside cost]]-Table2[[#This Row],[Trans.cost]]</f>
        <v>23379.439999999951</v>
      </c>
      <c r="M461" s="3">
        <f>Table2[[#This Row],[Exp.date]]-Table2[[#This Row],[Imp.date ]]</f>
        <v>17</v>
      </c>
    </row>
    <row r="462" spans="1:13" x14ac:dyDescent="0.25">
      <c r="A462" s="1">
        <v>461</v>
      </c>
      <c r="B462" s="1" t="s">
        <v>10</v>
      </c>
      <c r="C462" s="1">
        <v>543</v>
      </c>
      <c r="D462" s="1">
        <v>876</v>
      </c>
      <c r="E462" s="1" t="s">
        <v>9</v>
      </c>
      <c r="F462" s="1">
        <v>451884.6</v>
      </c>
      <c r="G462" s="2">
        <v>42701</v>
      </c>
      <c r="H462" s="2">
        <v>42735</v>
      </c>
      <c r="I462" s="1" t="s">
        <v>11</v>
      </c>
      <c r="J462" s="1">
        <v>7135.0199999999995</v>
      </c>
      <c r="K462" s="1">
        <f>Table2[[#This Row],[Qnt]]*Table2[[#This Row],[Unit price ]]</f>
        <v>475668</v>
      </c>
      <c r="L462" s="1">
        <f>Table2[[#This Row],[Revenue]]-Table2[[#This Row],[Outside cost]]-Table2[[#This Row],[Trans.cost]]</f>
        <v>16648.380000000023</v>
      </c>
      <c r="M462" s="1">
        <f>Table2[[#This Row],[Exp.date]]-Table2[[#This Row],[Imp.date ]]</f>
        <v>34</v>
      </c>
    </row>
    <row r="463" spans="1:13" x14ac:dyDescent="0.25">
      <c r="A463" s="3">
        <v>462</v>
      </c>
      <c r="B463" s="3" t="s">
        <v>10</v>
      </c>
      <c r="C463" s="3">
        <v>867</v>
      </c>
      <c r="D463" s="3">
        <v>47</v>
      </c>
      <c r="E463" s="3" t="s">
        <v>21</v>
      </c>
      <c r="F463" s="3">
        <v>38711.550000000003</v>
      </c>
      <c r="G463" s="4">
        <v>43190</v>
      </c>
      <c r="H463" s="4">
        <v>43224</v>
      </c>
      <c r="I463" s="3" t="s">
        <v>18</v>
      </c>
      <c r="J463" s="3">
        <v>611.23500000000001</v>
      </c>
      <c r="K463" s="3">
        <f>Table2[[#This Row],[Qnt]]*Table2[[#This Row],[Unit price ]]</f>
        <v>40749</v>
      </c>
      <c r="L463" s="3">
        <f>Table2[[#This Row],[Revenue]]-Table2[[#This Row],[Outside cost]]-Table2[[#This Row],[Trans.cost]]</f>
        <v>1426.214999999997</v>
      </c>
      <c r="M463" s="3">
        <f>Table2[[#This Row],[Exp.date]]-Table2[[#This Row],[Imp.date ]]</f>
        <v>34</v>
      </c>
    </row>
    <row r="464" spans="1:13" x14ac:dyDescent="0.25">
      <c r="A464" s="1">
        <v>463</v>
      </c>
      <c r="B464" s="1" t="s">
        <v>12</v>
      </c>
      <c r="C464" s="1">
        <v>508</v>
      </c>
      <c r="D464" s="1">
        <v>223</v>
      </c>
      <c r="E464" s="1" t="s">
        <v>9</v>
      </c>
      <c r="F464" s="1">
        <v>107619.8</v>
      </c>
      <c r="G464" s="2">
        <v>42999</v>
      </c>
      <c r="H464" s="2">
        <v>43021</v>
      </c>
      <c r="I464" s="1" t="s">
        <v>20</v>
      </c>
      <c r="J464" s="1">
        <v>1699.26</v>
      </c>
      <c r="K464" s="1">
        <f>Table2[[#This Row],[Qnt]]*Table2[[#This Row],[Unit price ]]</f>
        <v>113284</v>
      </c>
      <c r="L464" s="1">
        <f>Table2[[#This Row],[Revenue]]-Table2[[#This Row],[Outside cost]]-Table2[[#This Row],[Trans.cost]]</f>
        <v>3964.9399999999969</v>
      </c>
      <c r="M464" s="1">
        <f>Table2[[#This Row],[Exp.date]]-Table2[[#This Row],[Imp.date ]]</f>
        <v>22</v>
      </c>
    </row>
    <row r="465" spans="1:13" x14ac:dyDescent="0.25">
      <c r="A465" s="3">
        <v>464</v>
      </c>
      <c r="B465" s="3" t="s">
        <v>12</v>
      </c>
      <c r="C465" s="3">
        <v>365</v>
      </c>
      <c r="D465" s="3">
        <v>73</v>
      </c>
      <c r="E465" s="3" t="s">
        <v>31</v>
      </c>
      <c r="F465" s="3">
        <v>25312.75</v>
      </c>
      <c r="G465" s="4">
        <v>42709</v>
      </c>
      <c r="H465" s="4">
        <v>42729</v>
      </c>
      <c r="I465" s="3" t="s">
        <v>32</v>
      </c>
      <c r="J465" s="3">
        <v>399.67500000000001</v>
      </c>
      <c r="K465" s="3">
        <f>Table2[[#This Row],[Qnt]]*Table2[[#This Row],[Unit price ]]</f>
        <v>26645</v>
      </c>
      <c r="L465" s="3">
        <f>Table2[[#This Row],[Revenue]]-Table2[[#This Row],[Outside cost]]-Table2[[#This Row],[Trans.cost]]</f>
        <v>932.57500000000005</v>
      </c>
      <c r="M465" s="3">
        <f>Table2[[#This Row],[Exp.date]]-Table2[[#This Row],[Imp.date ]]</f>
        <v>20</v>
      </c>
    </row>
    <row r="466" spans="1:13" x14ac:dyDescent="0.25">
      <c r="A466" s="1">
        <v>465</v>
      </c>
      <c r="B466" s="1" t="s">
        <v>10</v>
      </c>
      <c r="C466" s="1">
        <v>175</v>
      </c>
      <c r="D466" s="1">
        <v>111</v>
      </c>
      <c r="E466" s="1" t="s">
        <v>27</v>
      </c>
      <c r="F466" s="1">
        <v>18453.75</v>
      </c>
      <c r="G466" s="2">
        <v>42691</v>
      </c>
      <c r="H466" s="2">
        <v>42714</v>
      </c>
      <c r="I466" s="1" t="s">
        <v>32</v>
      </c>
      <c r="J466" s="1">
        <v>291.375</v>
      </c>
      <c r="K466" s="1">
        <f>Table2[[#This Row],[Qnt]]*Table2[[#This Row],[Unit price ]]</f>
        <v>19425</v>
      </c>
      <c r="L466" s="1">
        <f>Table2[[#This Row],[Revenue]]-Table2[[#This Row],[Outside cost]]-Table2[[#This Row],[Trans.cost]]</f>
        <v>679.875</v>
      </c>
      <c r="M466" s="1">
        <f>Table2[[#This Row],[Exp.date]]-Table2[[#This Row],[Imp.date ]]</f>
        <v>23</v>
      </c>
    </row>
    <row r="467" spans="1:13" x14ac:dyDescent="0.25">
      <c r="A467" s="3">
        <v>466</v>
      </c>
      <c r="B467" s="3" t="s">
        <v>12</v>
      </c>
      <c r="C467" s="3">
        <v>251</v>
      </c>
      <c r="D467" s="3">
        <v>652</v>
      </c>
      <c r="E467" s="3" t="s">
        <v>13</v>
      </c>
      <c r="F467" s="3">
        <v>155469.4</v>
      </c>
      <c r="G467" s="4">
        <v>43249</v>
      </c>
      <c r="H467" s="4">
        <v>43263</v>
      </c>
      <c r="I467" s="3" t="s">
        <v>23</v>
      </c>
      <c r="J467" s="3">
        <v>2454.7799999999997</v>
      </c>
      <c r="K467" s="3">
        <f>Table2[[#This Row],[Qnt]]*Table2[[#This Row],[Unit price ]]</f>
        <v>163652</v>
      </c>
      <c r="L467" s="3">
        <f>Table2[[#This Row],[Revenue]]-Table2[[#This Row],[Outside cost]]-Table2[[#This Row],[Trans.cost]]</f>
        <v>5727.8200000000061</v>
      </c>
      <c r="M467" s="3">
        <f>Table2[[#This Row],[Exp.date]]-Table2[[#This Row],[Imp.date ]]</f>
        <v>14</v>
      </c>
    </row>
    <row r="468" spans="1:13" x14ac:dyDescent="0.25">
      <c r="A468" s="1">
        <v>467</v>
      </c>
      <c r="B468" s="1" t="s">
        <v>12</v>
      </c>
      <c r="C468" s="1">
        <v>613</v>
      </c>
      <c r="D468" s="1">
        <v>1053</v>
      </c>
      <c r="E468" s="1" t="s">
        <v>22</v>
      </c>
      <c r="F468" s="1">
        <v>613214.55000000005</v>
      </c>
      <c r="G468" s="2">
        <v>42919</v>
      </c>
      <c r="H468" s="2">
        <v>42954</v>
      </c>
      <c r="I468" s="1" t="s">
        <v>32</v>
      </c>
      <c r="J468" s="1">
        <v>9682.3349999999991</v>
      </c>
      <c r="K468" s="1">
        <f>Table2[[#This Row],[Qnt]]*Table2[[#This Row],[Unit price ]]</f>
        <v>645489</v>
      </c>
      <c r="L468" s="1">
        <f>Table2[[#This Row],[Revenue]]-Table2[[#This Row],[Outside cost]]-Table2[[#This Row],[Trans.cost]]</f>
        <v>22592.114999999954</v>
      </c>
      <c r="M468" s="1">
        <f>Table2[[#This Row],[Exp.date]]-Table2[[#This Row],[Imp.date ]]</f>
        <v>35</v>
      </c>
    </row>
    <row r="469" spans="1:13" x14ac:dyDescent="0.25">
      <c r="A469" s="3">
        <v>468</v>
      </c>
      <c r="B469" s="3" t="s">
        <v>15</v>
      </c>
      <c r="C469" s="3">
        <v>107</v>
      </c>
      <c r="D469" s="3">
        <v>63</v>
      </c>
      <c r="E469" s="3" t="s">
        <v>16</v>
      </c>
      <c r="F469" s="3">
        <v>6403.95</v>
      </c>
      <c r="G469" s="4">
        <v>43080</v>
      </c>
      <c r="H469" s="4">
        <v>43097</v>
      </c>
      <c r="I469" s="3" t="s">
        <v>23</v>
      </c>
      <c r="J469" s="3">
        <v>101.11499999999999</v>
      </c>
      <c r="K469" s="3">
        <f>Table2[[#This Row],[Qnt]]*Table2[[#This Row],[Unit price ]]</f>
        <v>6741</v>
      </c>
      <c r="L469" s="3">
        <f>Table2[[#This Row],[Revenue]]-Table2[[#This Row],[Outside cost]]-Table2[[#This Row],[Trans.cost]]</f>
        <v>235.93500000000017</v>
      </c>
      <c r="M469" s="3">
        <f>Table2[[#This Row],[Exp.date]]-Table2[[#This Row],[Imp.date ]]</f>
        <v>17</v>
      </c>
    </row>
    <row r="470" spans="1:13" x14ac:dyDescent="0.25">
      <c r="A470" s="1">
        <v>469</v>
      </c>
      <c r="B470" s="1" t="s">
        <v>12</v>
      </c>
      <c r="C470" s="1">
        <v>544</v>
      </c>
      <c r="D470" s="1">
        <v>123</v>
      </c>
      <c r="E470" s="1" t="s">
        <v>9</v>
      </c>
      <c r="F470" s="1">
        <v>63566.400000000001</v>
      </c>
      <c r="G470" s="2">
        <v>42976</v>
      </c>
      <c r="H470" s="2">
        <v>42990</v>
      </c>
      <c r="I470" s="1" t="s">
        <v>25</v>
      </c>
      <c r="J470" s="1">
        <v>1003.68</v>
      </c>
      <c r="K470" s="1">
        <f>Table2[[#This Row],[Qnt]]*Table2[[#This Row],[Unit price ]]</f>
        <v>66912</v>
      </c>
      <c r="L470" s="1">
        <f>Table2[[#This Row],[Revenue]]-Table2[[#This Row],[Outside cost]]-Table2[[#This Row],[Trans.cost]]</f>
        <v>2341.9199999999987</v>
      </c>
      <c r="M470" s="1">
        <f>Table2[[#This Row],[Exp.date]]-Table2[[#This Row],[Imp.date ]]</f>
        <v>14</v>
      </c>
    </row>
    <row r="471" spans="1:13" x14ac:dyDescent="0.25">
      <c r="A471" s="3">
        <v>470</v>
      </c>
      <c r="B471" s="3" t="s">
        <v>12</v>
      </c>
      <c r="C471" s="3">
        <v>896</v>
      </c>
      <c r="D471" s="3">
        <v>929</v>
      </c>
      <c r="E471" s="3" t="s">
        <v>22</v>
      </c>
      <c r="F471" s="3">
        <v>790764.8</v>
      </c>
      <c r="G471" s="4">
        <v>42520</v>
      </c>
      <c r="H471" s="4">
        <v>42531</v>
      </c>
      <c r="I471" s="3" t="s">
        <v>11</v>
      </c>
      <c r="J471" s="3">
        <v>12485.76</v>
      </c>
      <c r="K471" s="3">
        <f>Table2[[#This Row],[Qnt]]*Table2[[#This Row],[Unit price ]]</f>
        <v>832384</v>
      </c>
      <c r="L471" s="3">
        <f>Table2[[#This Row],[Revenue]]-Table2[[#This Row],[Outside cost]]-Table2[[#This Row],[Trans.cost]]</f>
        <v>29133.439999999951</v>
      </c>
      <c r="M471" s="3">
        <f>Table2[[#This Row],[Exp.date]]-Table2[[#This Row],[Imp.date ]]</f>
        <v>11</v>
      </c>
    </row>
    <row r="472" spans="1:13" x14ac:dyDescent="0.25">
      <c r="A472" s="1">
        <v>471</v>
      </c>
      <c r="B472" s="1" t="s">
        <v>12</v>
      </c>
      <c r="C472" s="1">
        <v>825</v>
      </c>
      <c r="D472" s="1">
        <v>1252</v>
      </c>
      <c r="E472" s="1" t="s">
        <v>21</v>
      </c>
      <c r="F472" s="1">
        <v>981255</v>
      </c>
      <c r="G472" s="2">
        <v>42865</v>
      </c>
      <c r="H472" s="2">
        <v>42884</v>
      </c>
      <c r="I472" s="1" t="s">
        <v>11</v>
      </c>
      <c r="J472" s="1">
        <v>15493.5</v>
      </c>
      <c r="K472" s="1">
        <f>Table2[[#This Row],[Qnt]]*Table2[[#This Row],[Unit price ]]</f>
        <v>1032900</v>
      </c>
      <c r="L472" s="1">
        <f>Table2[[#This Row],[Revenue]]-Table2[[#This Row],[Outside cost]]-Table2[[#This Row],[Trans.cost]]</f>
        <v>36151.5</v>
      </c>
      <c r="M472" s="1">
        <f>Table2[[#This Row],[Exp.date]]-Table2[[#This Row],[Imp.date ]]</f>
        <v>19</v>
      </c>
    </row>
    <row r="473" spans="1:13" x14ac:dyDescent="0.25">
      <c r="A473" s="3">
        <v>472</v>
      </c>
      <c r="B473" s="3" t="s">
        <v>10</v>
      </c>
      <c r="C473" s="3">
        <v>834</v>
      </c>
      <c r="D473" s="3">
        <v>273</v>
      </c>
      <c r="E473" s="3" t="s">
        <v>16</v>
      </c>
      <c r="F473" s="3">
        <v>216297.9</v>
      </c>
      <c r="G473" s="4">
        <v>42910</v>
      </c>
      <c r="H473" s="4">
        <v>42923</v>
      </c>
      <c r="I473" s="3" t="s">
        <v>32</v>
      </c>
      <c r="J473" s="3">
        <v>3415.23</v>
      </c>
      <c r="K473" s="3">
        <f>Table2[[#This Row],[Qnt]]*Table2[[#This Row],[Unit price ]]</f>
        <v>227682</v>
      </c>
      <c r="L473" s="3">
        <f>Table2[[#This Row],[Revenue]]-Table2[[#This Row],[Outside cost]]-Table2[[#This Row],[Trans.cost]]</f>
        <v>7968.8700000000063</v>
      </c>
      <c r="M473" s="3">
        <f>Table2[[#This Row],[Exp.date]]-Table2[[#This Row],[Imp.date ]]</f>
        <v>13</v>
      </c>
    </row>
    <row r="474" spans="1:13" x14ac:dyDescent="0.25">
      <c r="A474" s="1">
        <v>473</v>
      </c>
      <c r="B474" s="1" t="s">
        <v>12</v>
      </c>
      <c r="C474" s="1">
        <v>360</v>
      </c>
      <c r="D474" s="1">
        <v>75</v>
      </c>
      <c r="E474" s="1" t="s">
        <v>31</v>
      </c>
      <c r="F474" s="1">
        <v>25650</v>
      </c>
      <c r="G474" s="2">
        <v>43259</v>
      </c>
      <c r="H474" s="2">
        <v>43278</v>
      </c>
      <c r="I474" s="1" t="s">
        <v>11</v>
      </c>
      <c r="J474" s="1">
        <v>405</v>
      </c>
      <c r="K474" s="1">
        <f>Table2[[#This Row],[Qnt]]*Table2[[#This Row],[Unit price ]]</f>
        <v>27000</v>
      </c>
      <c r="L474" s="1">
        <f>Table2[[#This Row],[Revenue]]-Table2[[#This Row],[Outside cost]]-Table2[[#This Row],[Trans.cost]]</f>
        <v>945</v>
      </c>
      <c r="M474" s="1">
        <f>Table2[[#This Row],[Exp.date]]-Table2[[#This Row],[Imp.date ]]</f>
        <v>19</v>
      </c>
    </row>
    <row r="475" spans="1:13" x14ac:dyDescent="0.25">
      <c r="A475" s="3">
        <v>474</v>
      </c>
      <c r="B475" s="3" t="s">
        <v>12</v>
      </c>
      <c r="C475" s="3">
        <v>484</v>
      </c>
      <c r="D475" s="3">
        <v>217</v>
      </c>
      <c r="E475" s="3" t="s">
        <v>21</v>
      </c>
      <c r="F475" s="3">
        <v>99776.6</v>
      </c>
      <c r="G475" s="4">
        <v>42744</v>
      </c>
      <c r="H475" s="4">
        <v>42774</v>
      </c>
      <c r="I475" s="3" t="s">
        <v>32</v>
      </c>
      <c r="J475" s="3">
        <v>1575.4199999999998</v>
      </c>
      <c r="K475" s="3">
        <f>Table2[[#This Row],[Qnt]]*Table2[[#This Row],[Unit price ]]</f>
        <v>105028</v>
      </c>
      <c r="L475" s="3">
        <f>Table2[[#This Row],[Revenue]]-Table2[[#This Row],[Outside cost]]-Table2[[#This Row],[Trans.cost]]</f>
        <v>3675.9799999999941</v>
      </c>
      <c r="M475" s="3">
        <f>Table2[[#This Row],[Exp.date]]-Table2[[#This Row],[Imp.date ]]</f>
        <v>30</v>
      </c>
    </row>
    <row r="476" spans="1:13" x14ac:dyDescent="0.25">
      <c r="A476" s="1">
        <v>475</v>
      </c>
      <c r="B476" s="1" t="s">
        <v>10</v>
      </c>
      <c r="C476" s="1">
        <v>339</v>
      </c>
      <c r="D476" s="1">
        <v>24</v>
      </c>
      <c r="E476" s="1" t="s">
        <v>26</v>
      </c>
      <c r="F476" s="1">
        <v>7729.2</v>
      </c>
      <c r="G476" s="2">
        <v>43224</v>
      </c>
      <c r="H476" s="2">
        <v>43249</v>
      </c>
      <c r="I476" s="1" t="s">
        <v>25</v>
      </c>
      <c r="J476" s="1">
        <v>122.03999999999999</v>
      </c>
      <c r="K476" s="1">
        <f>Table2[[#This Row],[Qnt]]*Table2[[#This Row],[Unit price ]]</f>
        <v>8136</v>
      </c>
      <c r="L476" s="1">
        <f>Table2[[#This Row],[Revenue]]-Table2[[#This Row],[Outside cost]]-Table2[[#This Row],[Trans.cost]]</f>
        <v>284.76000000000022</v>
      </c>
      <c r="M476" s="1">
        <f>Table2[[#This Row],[Exp.date]]-Table2[[#This Row],[Imp.date ]]</f>
        <v>25</v>
      </c>
    </row>
    <row r="477" spans="1:13" x14ac:dyDescent="0.25">
      <c r="A477" s="3">
        <v>476</v>
      </c>
      <c r="B477" s="3" t="s">
        <v>10</v>
      </c>
      <c r="C477" s="3">
        <v>306</v>
      </c>
      <c r="D477" s="3">
        <v>44</v>
      </c>
      <c r="E477" s="3" t="s">
        <v>21</v>
      </c>
      <c r="F477" s="3">
        <v>12790.8</v>
      </c>
      <c r="G477" s="4">
        <v>42928</v>
      </c>
      <c r="H477" s="4">
        <v>42951</v>
      </c>
      <c r="I477" s="3" t="s">
        <v>20</v>
      </c>
      <c r="J477" s="3">
        <v>201.95999999999998</v>
      </c>
      <c r="K477" s="3">
        <f>Table2[[#This Row],[Qnt]]*Table2[[#This Row],[Unit price ]]</f>
        <v>13464</v>
      </c>
      <c r="L477" s="3">
        <f>Table2[[#This Row],[Revenue]]-Table2[[#This Row],[Outside cost]]-Table2[[#This Row],[Trans.cost]]</f>
        <v>471.24000000000075</v>
      </c>
      <c r="M477" s="3">
        <f>Table2[[#This Row],[Exp.date]]-Table2[[#This Row],[Imp.date ]]</f>
        <v>23</v>
      </c>
    </row>
    <row r="478" spans="1:13" x14ac:dyDescent="0.25">
      <c r="A478" s="1">
        <v>477</v>
      </c>
      <c r="B478" s="1" t="s">
        <v>12</v>
      </c>
      <c r="C478" s="1">
        <v>694</v>
      </c>
      <c r="D478" s="1">
        <v>631</v>
      </c>
      <c r="E478" s="1" t="s">
        <v>13</v>
      </c>
      <c r="F478" s="1">
        <v>416018.3</v>
      </c>
      <c r="G478" s="2">
        <v>42766</v>
      </c>
      <c r="H478" s="2">
        <v>42784</v>
      </c>
      <c r="I478" s="1" t="s">
        <v>25</v>
      </c>
      <c r="J478" s="1">
        <v>6568.71</v>
      </c>
      <c r="K478" s="1">
        <f>Table2[[#This Row],[Qnt]]*Table2[[#This Row],[Unit price ]]</f>
        <v>437914</v>
      </c>
      <c r="L478" s="1">
        <f>Table2[[#This Row],[Revenue]]-Table2[[#This Row],[Outside cost]]-Table2[[#This Row],[Trans.cost]]</f>
        <v>15326.990000000013</v>
      </c>
      <c r="M478" s="1">
        <f>Table2[[#This Row],[Exp.date]]-Table2[[#This Row],[Imp.date ]]</f>
        <v>18</v>
      </c>
    </row>
    <row r="479" spans="1:13" x14ac:dyDescent="0.25">
      <c r="A479" s="3">
        <v>478</v>
      </c>
      <c r="B479" s="3" t="s">
        <v>15</v>
      </c>
      <c r="C479" s="3">
        <v>867</v>
      </c>
      <c r="D479" s="3">
        <v>16</v>
      </c>
      <c r="E479" s="3" t="s">
        <v>24</v>
      </c>
      <c r="F479" s="3">
        <v>13178.4</v>
      </c>
      <c r="G479" s="4">
        <v>42708</v>
      </c>
      <c r="H479" s="4">
        <v>42725</v>
      </c>
      <c r="I479" s="3" t="s">
        <v>11</v>
      </c>
      <c r="J479" s="3">
        <v>208.07999999999998</v>
      </c>
      <c r="K479" s="3">
        <f>Table2[[#This Row],[Qnt]]*Table2[[#This Row],[Unit price ]]</f>
        <v>13872</v>
      </c>
      <c r="L479" s="3">
        <f>Table2[[#This Row],[Revenue]]-Table2[[#This Row],[Outside cost]]-Table2[[#This Row],[Trans.cost]]</f>
        <v>485.52000000000038</v>
      </c>
      <c r="M479" s="3">
        <f>Table2[[#This Row],[Exp.date]]-Table2[[#This Row],[Imp.date ]]</f>
        <v>17</v>
      </c>
    </row>
    <row r="480" spans="1:13" x14ac:dyDescent="0.25">
      <c r="A480" s="1">
        <v>479</v>
      </c>
      <c r="B480" s="1" t="s">
        <v>15</v>
      </c>
      <c r="C480" s="1">
        <v>765</v>
      </c>
      <c r="D480" s="1">
        <v>15</v>
      </c>
      <c r="E480" s="1" t="s">
        <v>24</v>
      </c>
      <c r="F480" s="1">
        <v>10901.25</v>
      </c>
      <c r="G480" s="2">
        <v>42573</v>
      </c>
      <c r="H480" s="2">
        <v>42604</v>
      </c>
      <c r="I480" s="1" t="s">
        <v>20</v>
      </c>
      <c r="J480" s="1">
        <v>172.125</v>
      </c>
      <c r="K480" s="1">
        <f>Table2[[#This Row],[Qnt]]*Table2[[#This Row],[Unit price ]]</f>
        <v>11475</v>
      </c>
      <c r="L480" s="1">
        <f>Table2[[#This Row],[Revenue]]-Table2[[#This Row],[Outside cost]]-Table2[[#This Row],[Trans.cost]]</f>
        <v>401.625</v>
      </c>
      <c r="M480" s="1">
        <f>Table2[[#This Row],[Exp.date]]-Table2[[#This Row],[Imp.date ]]</f>
        <v>31</v>
      </c>
    </row>
    <row r="481" spans="1:13" x14ac:dyDescent="0.25">
      <c r="A481" s="3">
        <v>480</v>
      </c>
      <c r="B481" s="3" t="s">
        <v>12</v>
      </c>
      <c r="C481" s="3">
        <v>320</v>
      </c>
      <c r="D481" s="3">
        <v>631</v>
      </c>
      <c r="E481" s="3" t="s">
        <v>13</v>
      </c>
      <c r="F481" s="3">
        <v>191824</v>
      </c>
      <c r="G481" s="4">
        <v>42910</v>
      </c>
      <c r="H481" s="4">
        <v>42931</v>
      </c>
      <c r="I481" s="3" t="s">
        <v>11</v>
      </c>
      <c r="J481" s="3">
        <v>3028.7999999999997</v>
      </c>
      <c r="K481" s="3">
        <f>Table2[[#This Row],[Qnt]]*Table2[[#This Row],[Unit price ]]</f>
        <v>201920</v>
      </c>
      <c r="L481" s="3">
        <f>Table2[[#This Row],[Revenue]]-Table2[[#This Row],[Outside cost]]-Table2[[#This Row],[Trans.cost]]</f>
        <v>7067.2000000000007</v>
      </c>
      <c r="M481" s="3">
        <f>Table2[[#This Row],[Exp.date]]-Table2[[#This Row],[Imp.date ]]</f>
        <v>21</v>
      </c>
    </row>
    <row r="482" spans="1:13" x14ac:dyDescent="0.25">
      <c r="A482" s="1">
        <v>481</v>
      </c>
      <c r="B482" s="1" t="s">
        <v>12</v>
      </c>
      <c r="C482" s="1">
        <v>160</v>
      </c>
      <c r="D482" s="1">
        <v>125</v>
      </c>
      <c r="E482" s="1" t="s">
        <v>9</v>
      </c>
      <c r="F482" s="1">
        <v>19000</v>
      </c>
      <c r="G482" s="2">
        <v>43054</v>
      </c>
      <c r="H482" s="2">
        <v>43070</v>
      </c>
      <c r="I482" s="1" t="s">
        <v>14</v>
      </c>
      <c r="J482" s="1">
        <v>300</v>
      </c>
      <c r="K482" s="1">
        <f>Table2[[#This Row],[Qnt]]*Table2[[#This Row],[Unit price ]]</f>
        <v>20000</v>
      </c>
      <c r="L482" s="1">
        <f>Table2[[#This Row],[Revenue]]-Table2[[#This Row],[Outside cost]]-Table2[[#This Row],[Trans.cost]]</f>
        <v>700</v>
      </c>
      <c r="M482" s="1">
        <f>Table2[[#This Row],[Exp.date]]-Table2[[#This Row],[Imp.date ]]</f>
        <v>16</v>
      </c>
    </row>
    <row r="483" spans="1:13" x14ac:dyDescent="0.25">
      <c r="A483" s="3">
        <v>482</v>
      </c>
      <c r="B483" s="3" t="s">
        <v>10</v>
      </c>
      <c r="C483" s="3">
        <v>560</v>
      </c>
      <c r="D483" s="3">
        <v>808</v>
      </c>
      <c r="E483" s="3" t="s">
        <v>9</v>
      </c>
      <c r="F483" s="3">
        <v>429856</v>
      </c>
      <c r="G483" s="4">
        <v>42475</v>
      </c>
      <c r="H483" s="4">
        <v>42485</v>
      </c>
      <c r="I483" s="3" t="s">
        <v>20</v>
      </c>
      <c r="J483" s="3">
        <v>6787.2</v>
      </c>
      <c r="K483" s="3">
        <f>Table2[[#This Row],[Qnt]]*Table2[[#This Row],[Unit price ]]</f>
        <v>452480</v>
      </c>
      <c r="L483" s="3">
        <f>Table2[[#This Row],[Revenue]]-Table2[[#This Row],[Outside cost]]-Table2[[#This Row],[Trans.cost]]</f>
        <v>15836.8</v>
      </c>
      <c r="M483" s="3">
        <f>Table2[[#This Row],[Exp.date]]-Table2[[#This Row],[Imp.date ]]</f>
        <v>10</v>
      </c>
    </row>
    <row r="484" spans="1:13" x14ac:dyDescent="0.25">
      <c r="A484" s="1">
        <v>483</v>
      </c>
      <c r="B484" s="1" t="s">
        <v>12</v>
      </c>
      <c r="C484" s="1">
        <v>123</v>
      </c>
      <c r="D484" s="1">
        <v>746</v>
      </c>
      <c r="E484" s="1" t="s">
        <v>13</v>
      </c>
      <c r="F484" s="1">
        <v>87170.1</v>
      </c>
      <c r="G484" s="2">
        <v>43090</v>
      </c>
      <c r="H484" s="2">
        <v>43120</v>
      </c>
      <c r="I484" s="1" t="s">
        <v>14</v>
      </c>
      <c r="J484" s="1">
        <v>1376.37</v>
      </c>
      <c r="K484" s="1">
        <f>Table2[[#This Row],[Qnt]]*Table2[[#This Row],[Unit price ]]</f>
        <v>91758</v>
      </c>
      <c r="L484" s="1">
        <f>Table2[[#This Row],[Revenue]]-Table2[[#This Row],[Outside cost]]-Table2[[#This Row],[Trans.cost]]</f>
        <v>3211.5299999999943</v>
      </c>
      <c r="M484" s="1">
        <f>Table2[[#This Row],[Exp.date]]-Table2[[#This Row],[Imp.date ]]</f>
        <v>30</v>
      </c>
    </row>
    <row r="485" spans="1:13" x14ac:dyDescent="0.25">
      <c r="A485" s="3">
        <v>484</v>
      </c>
      <c r="B485" s="3" t="s">
        <v>15</v>
      </c>
      <c r="C485" s="3">
        <v>665</v>
      </c>
      <c r="D485" s="3">
        <v>30</v>
      </c>
      <c r="E485" s="3" t="s">
        <v>16</v>
      </c>
      <c r="F485" s="3">
        <v>18952.5</v>
      </c>
      <c r="G485" s="4">
        <v>42724</v>
      </c>
      <c r="H485" s="4">
        <v>42753</v>
      </c>
      <c r="I485" s="3" t="s">
        <v>25</v>
      </c>
      <c r="J485" s="3">
        <v>299.25</v>
      </c>
      <c r="K485" s="3">
        <f>Table2[[#This Row],[Qnt]]*Table2[[#This Row],[Unit price ]]</f>
        <v>19950</v>
      </c>
      <c r="L485" s="3">
        <f>Table2[[#This Row],[Revenue]]-Table2[[#This Row],[Outside cost]]-Table2[[#This Row],[Trans.cost]]</f>
        <v>698.25</v>
      </c>
      <c r="M485" s="3">
        <f>Table2[[#This Row],[Exp.date]]-Table2[[#This Row],[Imp.date ]]</f>
        <v>29</v>
      </c>
    </row>
    <row r="486" spans="1:13" x14ac:dyDescent="0.25">
      <c r="A486" s="1">
        <v>485</v>
      </c>
      <c r="B486" s="1" t="s">
        <v>12</v>
      </c>
      <c r="C486" s="1">
        <v>157</v>
      </c>
      <c r="D486" s="1">
        <v>762</v>
      </c>
      <c r="E486" s="1" t="s">
        <v>13</v>
      </c>
      <c r="F486" s="1">
        <v>113652.3</v>
      </c>
      <c r="G486" s="2">
        <v>42564</v>
      </c>
      <c r="H486" s="2">
        <v>42577</v>
      </c>
      <c r="I486" s="1" t="s">
        <v>18</v>
      </c>
      <c r="J486" s="1">
        <v>1794.51</v>
      </c>
      <c r="K486" s="1">
        <f>Table2[[#This Row],[Qnt]]*Table2[[#This Row],[Unit price ]]</f>
        <v>119634</v>
      </c>
      <c r="L486" s="1">
        <f>Table2[[#This Row],[Revenue]]-Table2[[#This Row],[Outside cost]]-Table2[[#This Row],[Trans.cost]]</f>
        <v>4187.1899999999969</v>
      </c>
      <c r="M486" s="1">
        <f>Table2[[#This Row],[Exp.date]]-Table2[[#This Row],[Imp.date ]]</f>
        <v>13</v>
      </c>
    </row>
    <row r="487" spans="1:13" x14ac:dyDescent="0.25">
      <c r="A487" s="3">
        <v>486</v>
      </c>
      <c r="B487" s="3" t="s">
        <v>12</v>
      </c>
      <c r="C487" s="3">
        <v>688</v>
      </c>
      <c r="D487" s="3">
        <v>192</v>
      </c>
      <c r="E487" s="3" t="s">
        <v>21</v>
      </c>
      <c r="F487" s="3">
        <v>125491.2</v>
      </c>
      <c r="G487" s="4">
        <v>42552</v>
      </c>
      <c r="H487" s="4">
        <v>42563</v>
      </c>
      <c r="I487" s="3" t="s">
        <v>17</v>
      </c>
      <c r="J487" s="3">
        <v>1981.4399999999998</v>
      </c>
      <c r="K487" s="3">
        <f>Table2[[#This Row],[Qnt]]*Table2[[#This Row],[Unit price ]]</f>
        <v>132096</v>
      </c>
      <c r="L487" s="3">
        <f>Table2[[#This Row],[Revenue]]-Table2[[#This Row],[Outside cost]]-Table2[[#This Row],[Trans.cost]]</f>
        <v>4623.3600000000033</v>
      </c>
      <c r="M487" s="3">
        <f>Table2[[#This Row],[Exp.date]]-Table2[[#This Row],[Imp.date ]]</f>
        <v>11</v>
      </c>
    </row>
    <row r="488" spans="1:13" x14ac:dyDescent="0.25">
      <c r="A488" s="1">
        <v>487</v>
      </c>
      <c r="B488" s="1" t="s">
        <v>10</v>
      </c>
      <c r="C488" s="1">
        <v>287</v>
      </c>
      <c r="D488" s="1">
        <v>157</v>
      </c>
      <c r="E488" s="1" t="s">
        <v>31</v>
      </c>
      <c r="F488" s="1">
        <v>42806.05</v>
      </c>
      <c r="G488" s="2">
        <v>42621</v>
      </c>
      <c r="H488" s="2">
        <v>42638</v>
      </c>
      <c r="I488" s="1" t="s">
        <v>32</v>
      </c>
      <c r="J488" s="1">
        <v>675.88499999999999</v>
      </c>
      <c r="K488" s="1">
        <f>Table2[[#This Row],[Qnt]]*Table2[[#This Row],[Unit price ]]</f>
        <v>45059</v>
      </c>
      <c r="L488" s="1">
        <f>Table2[[#This Row],[Revenue]]-Table2[[#This Row],[Outside cost]]-Table2[[#This Row],[Trans.cost]]</f>
        <v>1577.0649999999971</v>
      </c>
      <c r="M488" s="1">
        <f>Table2[[#This Row],[Exp.date]]-Table2[[#This Row],[Imp.date ]]</f>
        <v>17</v>
      </c>
    </row>
    <row r="489" spans="1:13" x14ac:dyDescent="0.25">
      <c r="A489" s="3">
        <v>488</v>
      </c>
      <c r="B489" s="3" t="s">
        <v>10</v>
      </c>
      <c r="C489" s="3">
        <v>872</v>
      </c>
      <c r="D489" s="3">
        <v>830</v>
      </c>
      <c r="E489" s="3" t="s">
        <v>9</v>
      </c>
      <c r="F489" s="3">
        <v>687572</v>
      </c>
      <c r="G489" s="4">
        <v>42725</v>
      </c>
      <c r="H489" s="4">
        <v>42744</v>
      </c>
      <c r="I489" s="3" t="s">
        <v>17</v>
      </c>
      <c r="J489" s="3">
        <v>10856.4</v>
      </c>
      <c r="K489" s="3">
        <f>Table2[[#This Row],[Qnt]]*Table2[[#This Row],[Unit price ]]</f>
        <v>723760</v>
      </c>
      <c r="L489" s="3">
        <f>Table2[[#This Row],[Revenue]]-Table2[[#This Row],[Outside cost]]-Table2[[#This Row],[Trans.cost]]</f>
        <v>25331.599999999999</v>
      </c>
      <c r="M489" s="3">
        <f>Table2[[#This Row],[Exp.date]]-Table2[[#This Row],[Imp.date ]]</f>
        <v>19</v>
      </c>
    </row>
    <row r="490" spans="1:13" x14ac:dyDescent="0.25">
      <c r="A490" s="1">
        <v>489</v>
      </c>
      <c r="B490" s="1" t="s">
        <v>12</v>
      </c>
      <c r="C490" s="1">
        <v>100</v>
      </c>
      <c r="D490" s="1">
        <v>856</v>
      </c>
      <c r="E490" s="1" t="s">
        <v>22</v>
      </c>
      <c r="F490" s="1">
        <v>81320</v>
      </c>
      <c r="G490" s="2">
        <v>42585</v>
      </c>
      <c r="H490" s="2">
        <v>42604</v>
      </c>
      <c r="I490" s="1" t="s">
        <v>23</v>
      </c>
      <c r="J490" s="1">
        <v>1284</v>
      </c>
      <c r="K490" s="1">
        <f>Table2[[#This Row],[Qnt]]*Table2[[#This Row],[Unit price ]]</f>
        <v>85600</v>
      </c>
      <c r="L490" s="1">
        <f>Table2[[#This Row],[Revenue]]-Table2[[#This Row],[Outside cost]]-Table2[[#This Row],[Trans.cost]]</f>
        <v>2996</v>
      </c>
      <c r="M490" s="1">
        <f>Table2[[#This Row],[Exp.date]]-Table2[[#This Row],[Imp.date ]]</f>
        <v>19</v>
      </c>
    </row>
    <row r="491" spans="1:13" x14ac:dyDescent="0.25">
      <c r="A491" s="3">
        <v>490</v>
      </c>
      <c r="B491" s="3" t="s">
        <v>15</v>
      </c>
      <c r="C491" s="3">
        <v>78</v>
      </c>
      <c r="D491" s="3">
        <v>55</v>
      </c>
      <c r="E491" s="3" t="s">
        <v>16</v>
      </c>
      <c r="F491" s="3">
        <v>4075.5</v>
      </c>
      <c r="G491" s="4">
        <v>43219</v>
      </c>
      <c r="H491" s="4">
        <v>43253</v>
      </c>
      <c r="I491" s="3" t="s">
        <v>11</v>
      </c>
      <c r="J491" s="3">
        <v>64.349999999999994</v>
      </c>
      <c r="K491" s="3">
        <f>Table2[[#This Row],[Qnt]]*Table2[[#This Row],[Unit price ]]</f>
        <v>4290</v>
      </c>
      <c r="L491" s="3">
        <f>Table2[[#This Row],[Revenue]]-Table2[[#This Row],[Outside cost]]-Table2[[#This Row],[Trans.cost]]</f>
        <v>150.15</v>
      </c>
      <c r="M491" s="3">
        <f>Table2[[#This Row],[Exp.date]]-Table2[[#This Row],[Imp.date ]]</f>
        <v>34</v>
      </c>
    </row>
    <row r="492" spans="1:13" x14ac:dyDescent="0.25">
      <c r="A492" s="1">
        <v>491</v>
      </c>
      <c r="B492" s="1" t="s">
        <v>10</v>
      </c>
      <c r="C492" s="1">
        <v>402</v>
      </c>
      <c r="D492" s="1">
        <v>22</v>
      </c>
      <c r="E492" s="1" t="s">
        <v>26</v>
      </c>
      <c r="F492" s="1">
        <v>8401.7999999999993</v>
      </c>
      <c r="G492" s="2">
        <v>42482</v>
      </c>
      <c r="H492" s="2">
        <v>42494</v>
      </c>
      <c r="I492" s="1" t="s">
        <v>17</v>
      </c>
      <c r="J492" s="1">
        <v>132.66</v>
      </c>
      <c r="K492" s="1">
        <f>Table2[[#This Row],[Qnt]]*Table2[[#This Row],[Unit price ]]</f>
        <v>8844</v>
      </c>
      <c r="L492" s="1">
        <f>Table2[[#This Row],[Revenue]]-Table2[[#This Row],[Outside cost]]-Table2[[#This Row],[Trans.cost]]</f>
        <v>309.54000000000076</v>
      </c>
      <c r="M492" s="1">
        <f>Table2[[#This Row],[Exp.date]]-Table2[[#This Row],[Imp.date ]]</f>
        <v>12</v>
      </c>
    </row>
    <row r="493" spans="1:13" x14ac:dyDescent="0.25">
      <c r="A493" s="3">
        <v>492</v>
      </c>
      <c r="B493" s="3" t="s">
        <v>10</v>
      </c>
      <c r="C493" s="3">
        <v>709</v>
      </c>
      <c r="D493" s="3">
        <v>26</v>
      </c>
      <c r="E493" s="3" t="s">
        <v>26</v>
      </c>
      <c r="F493" s="3">
        <v>17512.3</v>
      </c>
      <c r="G493" s="4">
        <v>42831</v>
      </c>
      <c r="H493" s="4">
        <v>42853</v>
      </c>
      <c r="I493" s="3" t="s">
        <v>11</v>
      </c>
      <c r="J493" s="3">
        <v>276.51</v>
      </c>
      <c r="K493" s="3">
        <f>Table2[[#This Row],[Qnt]]*Table2[[#This Row],[Unit price ]]</f>
        <v>18434</v>
      </c>
      <c r="L493" s="3">
        <f>Table2[[#This Row],[Revenue]]-Table2[[#This Row],[Outside cost]]-Table2[[#This Row],[Trans.cost]]</f>
        <v>645.19000000000074</v>
      </c>
      <c r="M493" s="3">
        <f>Table2[[#This Row],[Exp.date]]-Table2[[#This Row],[Imp.date ]]</f>
        <v>22</v>
      </c>
    </row>
    <row r="494" spans="1:13" x14ac:dyDescent="0.25">
      <c r="A494" s="1">
        <v>493</v>
      </c>
      <c r="B494" s="1" t="s">
        <v>12</v>
      </c>
      <c r="C494" s="1">
        <v>571</v>
      </c>
      <c r="D494" s="1">
        <v>750</v>
      </c>
      <c r="E494" s="1" t="s">
        <v>13</v>
      </c>
      <c r="F494" s="1">
        <v>406837.5</v>
      </c>
      <c r="G494" s="2">
        <v>43180</v>
      </c>
      <c r="H494" s="2">
        <v>43196</v>
      </c>
      <c r="I494" s="1" t="s">
        <v>11</v>
      </c>
      <c r="J494" s="1">
        <v>6423.75</v>
      </c>
      <c r="K494" s="1">
        <f>Table2[[#This Row],[Qnt]]*Table2[[#This Row],[Unit price ]]</f>
        <v>428250</v>
      </c>
      <c r="L494" s="1">
        <f>Table2[[#This Row],[Revenue]]-Table2[[#This Row],[Outside cost]]-Table2[[#This Row],[Trans.cost]]</f>
        <v>14988.75</v>
      </c>
      <c r="M494" s="1">
        <f>Table2[[#This Row],[Exp.date]]-Table2[[#This Row],[Imp.date ]]</f>
        <v>16</v>
      </c>
    </row>
    <row r="495" spans="1:13" x14ac:dyDescent="0.25">
      <c r="A495" s="3">
        <v>494</v>
      </c>
      <c r="B495" s="3" t="s">
        <v>12</v>
      </c>
      <c r="C495" s="3">
        <v>970</v>
      </c>
      <c r="D495" s="3">
        <v>991</v>
      </c>
      <c r="E495" s="3" t="s">
        <v>22</v>
      </c>
      <c r="F495" s="3">
        <v>913206.5</v>
      </c>
      <c r="G495" s="4">
        <v>43267</v>
      </c>
      <c r="H495" s="4">
        <v>43296</v>
      </c>
      <c r="I495" s="3" t="s">
        <v>11</v>
      </c>
      <c r="J495" s="3">
        <v>14419.05</v>
      </c>
      <c r="K495" s="3">
        <f>Table2[[#This Row],[Qnt]]*Table2[[#This Row],[Unit price ]]</f>
        <v>961270</v>
      </c>
      <c r="L495" s="3">
        <f>Table2[[#This Row],[Revenue]]-Table2[[#This Row],[Outside cost]]-Table2[[#This Row],[Trans.cost]]</f>
        <v>33644.449999999997</v>
      </c>
      <c r="M495" s="3">
        <f>Table2[[#This Row],[Exp.date]]-Table2[[#This Row],[Imp.date ]]</f>
        <v>29</v>
      </c>
    </row>
    <row r="496" spans="1:13" x14ac:dyDescent="0.25">
      <c r="A496" s="1">
        <v>495</v>
      </c>
      <c r="B496" s="1" t="s">
        <v>12</v>
      </c>
      <c r="C496" s="1">
        <v>323</v>
      </c>
      <c r="D496" s="1">
        <v>211</v>
      </c>
      <c r="E496" s="1" t="s">
        <v>9</v>
      </c>
      <c r="F496" s="1">
        <v>64745.35</v>
      </c>
      <c r="G496" s="2">
        <v>43202</v>
      </c>
      <c r="H496" s="2">
        <v>43222</v>
      </c>
      <c r="I496" s="1" t="s">
        <v>28</v>
      </c>
      <c r="J496" s="1">
        <v>1022.295</v>
      </c>
      <c r="K496" s="1">
        <f>Table2[[#This Row],[Qnt]]*Table2[[#This Row],[Unit price ]]</f>
        <v>68153</v>
      </c>
      <c r="L496" s="1">
        <f>Table2[[#This Row],[Revenue]]-Table2[[#This Row],[Outside cost]]-Table2[[#This Row],[Trans.cost]]</f>
        <v>2385.3550000000014</v>
      </c>
      <c r="M496" s="1">
        <f>Table2[[#This Row],[Exp.date]]-Table2[[#This Row],[Imp.date ]]</f>
        <v>20</v>
      </c>
    </row>
    <row r="497" spans="1:13" x14ac:dyDescent="0.25">
      <c r="A497" s="3">
        <v>496</v>
      </c>
      <c r="B497" s="3" t="s">
        <v>12</v>
      </c>
      <c r="C497" s="3">
        <v>827</v>
      </c>
      <c r="D497" s="3">
        <v>882</v>
      </c>
      <c r="E497" s="3" t="s">
        <v>22</v>
      </c>
      <c r="F497" s="3">
        <v>692943.3</v>
      </c>
      <c r="G497" s="4">
        <v>42612</v>
      </c>
      <c r="H497" s="4">
        <v>42635</v>
      </c>
      <c r="I497" s="3" t="s">
        <v>18</v>
      </c>
      <c r="J497" s="3">
        <v>10941.21</v>
      </c>
      <c r="K497" s="3">
        <f>Table2[[#This Row],[Qnt]]*Table2[[#This Row],[Unit price ]]</f>
        <v>729414</v>
      </c>
      <c r="L497" s="3">
        <f>Table2[[#This Row],[Revenue]]-Table2[[#This Row],[Outside cost]]-Table2[[#This Row],[Trans.cost]]</f>
        <v>25529.489999999954</v>
      </c>
      <c r="M497" s="3">
        <f>Table2[[#This Row],[Exp.date]]-Table2[[#This Row],[Imp.date ]]</f>
        <v>23</v>
      </c>
    </row>
    <row r="498" spans="1:13" x14ac:dyDescent="0.25">
      <c r="A498" s="1">
        <v>497</v>
      </c>
      <c r="B498" s="1" t="s">
        <v>15</v>
      </c>
      <c r="C498" s="1">
        <v>719</v>
      </c>
      <c r="D498" s="1">
        <v>15</v>
      </c>
      <c r="E498" s="1" t="s">
        <v>24</v>
      </c>
      <c r="F498" s="1">
        <v>10245.75</v>
      </c>
      <c r="G498" s="2">
        <v>42551</v>
      </c>
      <c r="H498" s="2">
        <v>42573</v>
      </c>
      <c r="I498" s="1" t="s">
        <v>25</v>
      </c>
      <c r="J498" s="1">
        <v>161.77500000000001</v>
      </c>
      <c r="K498" s="1">
        <f>Table2[[#This Row],[Qnt]]*Table2[[#This Row],[Unit price ]]</f>
        <v>10785</v>
      </c>
      <c r="L498" s="1">
        <f>Table2[[#This Row],[Revenue]]-Table2[[#This Row],[Outside cost]]-Table2[[#This Row],[Trans.cost]]</f>
        <v>377.47500000000002</v>
      </c>
      <c r="M498" s="1">
        <f>Table2[[#This Row],[Exp.date]]-Table2[[#This Row],[Imp.date ]]</f>
        <v>22</v>
      </c>
    </row>
    <row r="499" spans="1:13" x14ac:dyDescent="0.25">
      <c r="A499" s="3">
        <v>498</v>
      </c>
      <c r="B499" s="3" t="s">
        <v>12</v>
      </c>
      <c r="C499" s="3">
        <v>964</v>
      </c>
      <c r="D499" s="3">
        <v>977</v>
      </c>
      <c r="E499" s="3" t="s">
        <v>22</v>
      </c>
      <c r="F499" s="3">
        <v>894736.6</v>
      </c>
      <c r="G499" s="4">
        <v>43220</v>
      </c>
      <c r="H499" s="4">
        <v>43248</v>
      </c>
      <c r="I499" s="3" t="s">
        <v>28</v>
      </c>
      <c r="J499" s="3">
        <v>14127.42</v>
      </c>
      <c r="K499" s="3">
        <f>Table2[[#This Row],[Qnt]]*Table2[[#This Row],[Unit price ]]</f>
        <v>941828</v>
      </c>
      <c r="L499" s="3">
        <f>Table2[[#This Row],[Revenue]]-Table2[[#This Row],[Outside cost]]-Table2[[#This Row],[Trans.cost]]</f>
        <v>32963.980000000025</v>
      </c>
      <c r="M499" s="3">
        <f>Table2[[#This Row],[Exp.date]]-Table2[[#This Row],[Imp.date ]]</f>
        <v>28</v>
      </c>
    </row>
    <row r="500" spans="1:13" x14ac:dyDescent="0.25">
      <c r="A500" s="1">
        <v>499</v>
      </c>
      <c r="B500" s="1" t="s">
        <v>15</v>
      </c>
      <c r="C500" s="1">
        <v>486</v>
      </c>
      <c r="D500" s="1">
        <v>31</v>
      </c>
      <c r="E500" s="1" t="s">
        <v>16</v>
      </c>
      <c r="F500" s="1">
        <v>14312.7</v>
      </c>
      <c r="G500" s="2">
        <v>42842</v>
      </c>
      <c r="H500" s="2">
        <v>42853</v>
      </c>
      <c r="I500" s="1" t="s">
        <v>18</v>
      </c>
      <c r="J500" s="1">
        <v>225.98999999999998</v>
      </c>
      <c r="K500" s="1">
        <f>Table2[[#This Row],[Qnt]]*Table2[[#This Row],[Unit price ]]</f>
        <v>15066</v>
      </c>
      <c r="L500" s="1">
        <f>Table2[[#This Row],[Revenue]]-Table2[[#This Row],[Outside cost]]-Table2[[#This Row],[Trans.cost]]</f>
        <v>527.30999999999926</v>
      </c>
      <c r="M500" s="1">
        <f>Table2[[#This Row],[Exp.date]]-Table2[[#This Row],[Imp.date ]]</f>
        <v>11</v>
      </c>
    </row>
    <row r="501" spans="1:13" x14ac:dyDescent="0.25">
      <c r="A501" s="3">
        <v>500</v>
      </c>
      <c r="B501" s="3" t="s">
        <v>10</v>
      </c>
      <c r="C501" s="3">
        <v>512</v>
      </c>
      <c r="D501" s="3">
        <v>254</v>
      </c>
      <c r="E501" s="3" t="s">
        <v>16</v>
      </c>
      <c r="F501" s="3">
        <v>123545.60000000001</v>
      </c>
      <c r="G501" s="4">
        <v>42868</v>
      </c>
      <c r="H501" s="4">
        <v>42901</v>
      </c>
      <c r="I501" s="3" t="s">
        <v>25</v>
      </c>
      <c r="J501" s="3">
        <v>1950.72</v>
      </c>
      <c r="K501" s="3">
        <f>Table2[[#This Row],[Qnt]]*Table2[[#This Row],[Unit price ]]</f>
        <v>130048</v>
      </c>
      <c r="L501" s="3">
        <f>Table2[[#This Row],[Revenue]]-Table2[[#This Row],[Outside cost]]-Table2[[#This Row],[Trans.cost]]</f>
        <v>4551.6799999999939</v>
      </c>
      <c r="M501" s="3">
        <f>Table2[[#This Row],[Exp.date]]-Table2[[#This Row],[Imp.date ]]</f>
        <v>33</v>
      </c>
    </row>
    <row r="502" spans="1:13" x14ac:dyDescent="0.25">
      <c r="A502" s="1">
        <v>501</v>
      </c>
      <c r="B502" s="1" t="s">
        <v>12</v>
      </c>
      <c r="C502" s="1">
        <v>211</v>
      </c>
      <c r="D502" s="1">
        <v>647</v>
      </c>
      <c r="E502" s="1" t="s">
        <v>13</v>
      </c>
      <c r="F502" s="1">
        <v>129691.15</v>
      </c>
      <c r="G502" s="2">
        <v>43206</v>
      </c>
      <c r="H502" s="2">
        <v>43227</v>
      </c>
      <c r="I502" s="1" t="s">
        <v>20</v>
      </c>
      <c r="J502" s="1">
        <v>2047.7549999999999</v>
      </c>
      <c r="K502" s="1">
        <f>Table2[[#This Row],[Qnt]]*Table2[[#This Row],[Unit price ]]</f>
        <v>136517</v>
      </c>
      <c r="L502" s="1">
        <f>Table2[[#This Row],[Revenue]]-Table2[[#This Row],[Outside cost]]-Table2[[#This Row],[Trans.cost]]</f>
        <v>4778.0950000000057</v>
      </c>
      <c r="M502" s="1">
        <f>Table2[[#This Row],[Exp.date]]-Table2[[#This Row],[Imp.date ]]</f>
        <v>21</v>
      </c>
    </row>
    <row r="503" spans="1:13" x14ac:dyDescent="0.25">
      <c r="A503" s="3">
        <v>502</v>
      </c>
      <c r="B503" s="3" t="s">
        <v>15</v>
      </c>
      <c r="C503" s="3">
        <v>132</v>
      </c>
      <c r="D503" s="3">
        <v>56</v>
      </c>
      <c r="E503" s="3" t="s">
        <v>16</v>
      </c>
      <c r="F503" s="3">
        <v>7022.4</v>
      </c>
      <c r="G503" s="4">
        <v>42417</v>
      </c>
      <c r="H503" s="4">
        <v>42451</v>
      </c>
      <c r="I503" s="3" t="s">
        <v>18</v>
      </c>
      <c r="J503" s="3">
        <v>110.88</v>
      </c>
      <c r="K503" s="3">
        <f>Table2[[#This Row],[Qnt]]*Table2[[#This Row],[Unit price ]]</f>
        <v>7392</v>
      </c>
      <c r="L503" s="3">
        <f>Table2[[#This Row],[Revenue]]-Table2[[#This Row],[Outside cost]]-Table2[[#This Row],[Trans.cost]]</f>
        <v>258.72000000000037</v>
      </c>
      <c r="M503" s="3">
        <f>Table2[[#This Row],[Exp.date]]-Table2[[#This Row],[Imp.date ]]</f>
        <v>34</v>
      </c>
    </row>
    <row r="504" spans="1:13" x14ac:dyDescent="0.25">
      <c r="A504" s="1">
        <v>503</v>
      </c>
      <c r="B504" s="1" t="s">
        <v>15</v>
      </c>
      <c r="C504" s="1">
        <v>953</v>
      </c>
      <c r="D504" s="1">
        <v>16</v>
      </c>
      <c r="E504" s="1" t="s">
        <v>24</v>
      </c>
      <c r="F504" s="1">
        <v>14485.6</v>
      </c>
      <c r="G504" s="2">
        <v>43279</v>
      </c>
      <c r="H504" s="2">
        <v>43294</v>
      </c>
      <c r="I504" s="1" t="s">
        <v>11</v>
      </c>
      <c r="J504" s="1">
        <v>228.72</v>
      </c>
      <c r="K504" s="1">
        <f>Table2[[#This Row],[Qnt]]*Table2[[#This Row],[Unit price ]]</f>
        <v>15248</v>
      </c>
      <c r="L504" s="1">
        <f>Table2[[#This Row],[Revenue]]-Table2[[#This Row],[Outside cost]]-Table2[[#This Row],[Trans.cost]]</f>
        <v>533.67999999999961</v>
      </c>
      <c r="M504" s="1">
        <f>Table2[[#This Row],[Exp.date]]-Table2[[#This Row],[Imp.date ]]</f>
        <v>15</v>
      </c>
    </row>
    <row r="505" spans="1:13" x14ac:dyDescent="0.25">
      <c r="A505" s="3">
        <v>504</v>
      </c>
      <c r="B505" s="3" t="s">
        <v>12</v>
      </c>
      <c r="C505" s="3">
        <v>238</v>
      </c>
      <c r="D505" s="3">
        <v>741</v>
      </c>
      <c r="E505" s="3" t="s">
        <v>13</v>
      </c>
      <c r="F505" s="3">
        <v>167540.1</v>
      </c>
      <c r="G505" s="4">
        <v>42581</v>
      </c>
      <c r="H505" s="4">
        <v>42595</v>
      </c>
      <c r="I505" s="3" t="s">
        <v>23</v>
      </c>
      <c r="J505" s="3">
        <v>2645.37</v>
      </c>
      <c r="K505" s="3">
        <f>Table2[[#This Row],[Qnt]]*Table2[[#This Row],[Unit price ]]</f>
        <v>176358</v>
      </c>
      <c r="L505" s="3">
        <f>Table2[[#This Row],[Revenue]]-Table2[[#This Row],[Outside cost]]-Table2[[#This Row],[Trans.cost]]</f>
        <v>6172.5299999999943</v>
      </c>
      <c r="M505" s="3">
        <f>Table2[[#This Row],[Exp.date]]-Table2[[#This Row],[Imp.date ]]</f>
        <v>14</v>
      </c>
    </row>
    <row r="506" spans="1:13" x14ac:dyDescent="0.25">
      <c r="A506" s="1">
        <v>505</v>
      </c>
      <c r="B506" s="1" t="s">
        <v>12</v>
      </c>
      <c r="C506" s="1">
        <v>855</v>
      </c>
      <c r="D506" s="1">
        <v>710</v>
      </c>
      <c r="E506" s="1" t="s">
        <v>13</v>
      </c>
      <c r="F506" s="1">
        <v>576697.5</v>
      </c>
      <c r="G506" s="2">
        <v>42554</v>
      </c>
      <c r="H506" s="2">
        <v>42584</v>
      </c>
      <c r="I506" s="1" t="s">
        <v>25</v>
      </c>
      <c r="J506" s="1">
        <v>9105.75</v>
      </c>
      <c r="K506" s="1">
        <f>Table2[[#This Row],[Qnt]]*Table2[[#This Row],[Unit price ]]</f>
        <v>607050</v>
      </c>
      <c r="L506" s="1">
        <f>Table2[[#This Row],[Revenue]]-Table2[[#This Row],[Outside cost]]-Table2[[#This Row],[Trans.cost]]</f>
        <v>21246.75</v>
      </c>
      <c r="M506" s="1">
        <f>Table2[[#This Row],[Exp.date]]-Table2[[#This Row],[Imp.date ]]</f>
        <v>30</v>
      </c>
    </row>
    <row r="507" spans="1:13" x14ac:dyDescent="0.25">
      <c r="A507" s="3">
        <v>506</v>
      </c>
      <c r="B507" s="3" t="s">
        <v>15</v>
      </c>
      <c r="C507" s="3">
        <v>442</v>
      </c>
      <c r="D507" s="3">
        <v>16</v>
      </c>
      <c r="E507" s="3" t="s">
        <v>24</v>
      </c>
      <c r="F507" s="3">
        <v>6718.4</v>
      </c>
      <c r="G507" s="4">
        <v>42614</v>
      </c>
      <c r="H507" s="4">
        <v>42648</v>
      </c>
      <c r="I507" s="3" t="s">
        <v>32</v>
      </c>
      <c r="J507" s="3">
        <v>106.08</v>
      </c>
      <c r="K507" s="3">
        <f>Table2[[#This Row],[Qnt]]*Table2[[#This Row],[Unit price ]]</f>
        <v>7072</v>
      </c>
      <c r="L507" s="3">
        <f>Table2[[#This Row],[Revenue]]-Table2[[#This Row],[Outside cost]]-Table2[[#This Row],[Trans.cost]]</f>
        <v>247.52000000000038</v>
      </c>
      <c r="M507" s="3">
        <f>Table2[[#This Row],[Exp.date]]-Table2[[#This Row],[Imp.date ]]</f>
        <v>34</v>
      </c>
    </row>
    <row r="508" spans="1:13" x14ac:dyDescent="0.25">
      <c r="A508" s="1">
        <v>507</v>
      </c>
      <c r="B508" s="1" t="s">
        <v>12</v>
      </c>
      <c r="C508" s="1">
        <v>872</v>
      </c>
      <c r="D508" s="1">
        <v>65</v>
      </c>
      <c r="E508" s="1" t="s">
        <v>31</v>
      </c>
      <c r="F508" s="1">
        <v>53846</v>
      </c>
      <c r="G508" s="2">
        <v>42562</v>
      </c>
      <c r="H508" s="2">
        <v>42585</v>
      </c>
      <c r="I508" s="1" t="s">
        <v>11</v>
      </c>
      <c r="J508" s="1">
        <v>850.19999999999993</v>
      </c>
      <c r="K508" s="1">
        <f>Table2[[#This Row],[Qnt]]*Table2[[#This Row],[Unit price ]]</f>
        <v>56680</v>
      </c>
      <c r="L508" s="1">
        <f>Table2[[#This Row],[Revenue]]-Table2[[#This Row],[Outside cost]]-Table2[[#This Row],[Trans.cost]]</f>
        <v>1983.8000000000002</v>
      </c>
      <c r="M508" s="1">
        <f>Table2[[#This Row],[Exp.date]]-Table2[[#This Row],[Imp.date ]]</f>
        <v>23</v>
      </c>
    </row>
    <row r="509" spans="1:13" x14ac:dyDescent="0.25">
      <c r="A509" s="3">
        <v>508</v>
      </c>
      <c r="B509" s="3" t="s">
        <v>12</v>
      </c>
      <c r="C509" s="3">
        <v>684</v>
      </c>
      <c r="D509" s="3">
        <v>966</v>
      </c>
      <c r="E509" s="3" t="s">
        <v>22</v>
      </c>
      <c r="F509" s="3">
        <v>627706.80000000005</v>
      </c>
      <c r="G509" s="4">
        <v>42512</v>
      </c>
      <c r="H509" s="4">
        <v>42539</v>
      </c>
      <c r="I509" s="3" t="s">
        <v>11</v>
      </c>
      <c r="J509" s="3">
        <v>9911.16</v>
      </c>
      <c r="K509" s="3">
        <f>Table2[[#This Row],[Qnt]]*Table2[[#This Row],[Unit price ]]</f>
        <v>660744</v>
      </c>
      <c r="L509" s="3">
        <f>Table2[[#This Row],[Revenue]]-Table2[[#This Row],[Outside cost]]-Table2[[#This Row],[Trans.cost]]</f>
        <v>23126.039999999954</v>
      </c>
      <c r="M509" s="3">
        <f>Table2[[#This Row],[Exp.date]]-Table2[[#This Row],[Imp.date ]]</f>
        <v>27</v>
      </c>
    </row>
    <row r="510" spans="1:13" x14ac:dyDescent="0.25">
      <c r="A510" s="1">
        <v>509</v>
      </c>
      <c r="B510" s="1" t="s">
        <v>12</v>
      </c>
      <c r="C510" s="1">
        <v>174</v>
      </c>
      <c r="D510" s="1">
        <v>133</v>
      </c>
      <c r="E510" s="1" t="s">
        <v>9</v>
      </c>
      <c r="F510" s="1">
        <v>21984.9</v>
      </c>
      <c r="G510" s="2">
        <v>43020</v>
      </c>
      <c r="H510" s="2">
        <v>43044</v>
      </c>
      <c r="I510" s="1" t="s">
        <v>18</v>
      </c>
      <c r="J510" s="1">
        <v>347.13</v>
      </c>
      <c r="K510" s="1">
        <f>Table2[[#This Row],[Qnt]]*Table2[[#This Row],[Unit price ]]</f>
        <v>23142</v>
      </c>
      <c r="L510" s="1">
        <f>Table2[[#This Row],[Revenue]]-Table2[[#This Row],[Outside cost]]-Table2[[#This Row],[Trans.cost]]</f>
        <v>809.96999999999855</v>
      </c>
      <c r="M510" s="1">
        <f>Table2[[#This Row],[Exp.date]]-Table2[[#This Row],[Imp.date ]]</f>
        <v>24</v>
      </c>
    </row>
    <row r="511" spans="1:13" x14ac:dyDescent="0.25">
      <c r="A511" s="3">
        <v>510</v>
      </c>
      <c r="B511" s="3" t="s">
        <v>12</v>
      </c>
      <c r="C511" s="3">
        <v>604</v>
      </c>
      <c r="D511" s="3">
        <v>1452</v>
      </c>
      <c r="E511" s="3" t="s">
        <v>21</v>
      </c>
      <c r="F511" s="3">
        <v>833157.6</v>
      </c>
      <c r="G511" s="4">
        <v>42496</v>
      </c>
      <c r="H511" s="4">
        <v>42511</v>
      </c>
      <c r="I511" s="3" t="s">
        <v>28</v>
      </c>
      <c r="J511" s="3">
        <v>13155.119999999999</v>
      </c>
      <c r="K511" s="3">
        <f>Table2[[#This Row],[Qnt]]*Table2[[#This Row],[Unit price ]]</f>
        <v>877008</v>
      </c>
      <c r="L511" s="3">
        <f>Table2[[#This Row],[Revenue]]-Table2[[#This Row],[Outside cost]]-Table2[[#This Row],[Trans.cost]]</f>
        <v>30695.280000000024</v>
      </c>
      <c r="M511" s="3">
        <f>Table2[[#This Row],[Exp.date]]-Table2[[#This Row],[Imp.date ]]</f>
        <v>15</v>
      </c>
    </row>
    <row r="512" spans="1:13" x14ac:dyDescent="0.25">
      <c r="A512" s="1">
        <v>511</v>
      </c>
      <c r="B512" s="1" t="s">
        <v>12</v>
      </c>
      <c r="C512" s="1">
        <v>477</v>
      </c>
      <c r="D512" s="1">
        <v>1044</v>
      </c>
      <c r="E512" s="1" t="s">
        <v>30</v>
      </c>
      <c r="F512" s="1">
        <v>473088.6</v>
      </c>
      <c r="G512" s="2">
        <v>42866</v>
      </c>
      <c r="H512" s="2">
        <v>42888</v>
      </c>
      <c r="I512" s="1" t="s">
        <v>11</v>
      </c>
      <c r="J512" s="1">
        <v>7469.82</v>
      </c>
      <c r="K512" s="1">
        <f>Table2[[#This Row],[Qnt]]*Table2[[#This Row],[Unit price ]]</f>
        <v>497988</v>
      </c>
      <c r="L512" s="1">
        <f>Table2[[#This Row],[Revenue]]-Table2[[#This Row],[Outside cost]]-Table2[[#This Row],[Trans.cost]]</f>
        <v>17429.580000000024</v>
      </c>
      <c r="M512" s="1">
        <f>Table2[[#This Row],[Exp.date]]-Table2[[#This Row],[Imp.date ]]</f>
        <v>22</v>
      </c>
    </row>
    <row r="513" spans="1:13" x14ac:dyDescent="0.25">
      <c r="A513" s="3">
        <v>512</v>
      </c>
      <c r="B513" s="3" t="s">
        <v>12</v>
      </c>
      <c r="C513" s="3">
        <v>722</v>
      </c>
      <c r="D513" s="3">
        <v>105</v>
      </c>
      <c r="E513" s="3" t="s">
        <v>9</v>
      </c>
      <c r="F513" s="3">
        <v>72019.5</v>
      </c>
      <c r="G513" s="4">
        <v>42669</v>
      </c>
      <c r="H513" s="4">
        <v>42680</v>
      </c>
      <c r="I513" s="3" t="s">
        <v>25</v>
      </c>
      <c r="J513" s="3">
        <v>1137.1499999999999</v>
      </c>
      <c r="K513" s="3">
        <f>Table2[[#This Row],[Qnt]]*Table2[[#This Row],[Unit price ]]</f>
        <v>75810</v>
      </c>
      <c r="L513" s="3">
        <f>Table2[[#This Row],[Revenue]]-Table2[[#This Row],[Outside cost]]-Table2[[#This Row],[Trans.cost]]</f>
        <v>2653.3500000000004</v>
      </c>
      <c r="M513" s="3">
        <f>Table2[[#This Row],[Exp.date]]-Table2[[#This Row],[Imp.date ]]</f>
        <v>11</v>
      </c>
    </row>
    <row r="514" spans="1:13" x14ac:dyDescent="0.25">
      <c r="A514" s="1">
        <v>513</v>
      </c>
      <c r="B514" s="1" t="s">
        <v>12</v>
      </c>
      <c r="C514" s="1">
        <v>749</v>
      </c>
      <c r="D514" s="1">
        <v>200</v>
      </c>
      <c r="E514" s="1" t="s">
        <v>9</v>
      </c>
      <c r="F514" s="1">
        <v>142310</v>
      </c>
      <c r="G514" s="2">
        <v>42489</v>
      </c>
      <c r="H514" s="2">
        <v>42511</v>
      </c>
      <c r="I514" s="1" t="s">
        <v>11</v>
      </c>
      <c r="J514" s="1">
        <v>2247</v>
      </c>
      <c r="K514" s="1">
        <f>Table2[[#This Row],[Qnt]]*Table2[[#This Row],[Unit price ]]</f>
        <v>149800</v>
      </c>
      <c r="L514" s="1">
        <f>Table2[[#This Row],[Revenue]]-Table2[[#This Row],[Outside cost]]-Table2[[#This Row],[Trans.cost]]</f>
        <v>5243</v>
      </c>
      <c r="M514" s="1">
        <f>Table2[[#This Row],[Exp.date]]-Table2[[#This Row],[Imp.date ]]</f>
        <v>22</v>
      </c>
    </row>
    <row r="515" spans="1:13" x14ac:dyDescent="0.25">
      <c r="A515" s="3">
        <v>514</v>
      </c>
      <c r="B515" s="3" t="s">
        <v>15</v>
      </c>
      <c r="C515" s="3">
        <v>283</v>
      </c>
      <c r="D515" s="3">
        <v>16</v>
      </c>
      <c r="E515" s="3" t="s">
        <v>24</v>
      </c>
      <c r="F515" s="3">
        <v>4301.6000000000004</v>
      </c>
      <c r="G515" s="4">
        <v>42716</v>
      </c>
      <c r="H515" s="4">
        <v>42728</v>
      </c>
      <c r="I515" s="3" t="s">
        <v>18</v>
      </c>
      <c r="J515" s="3">
        <v>67.92</v>
      </c>
      <c r="K515" s="3">
        <f>Table2[[#This Row],[Qnt]]*Table2[[#This Row],[Unit price ]]</f>
        <v>4528</v>
      </c>
      <c r="L515" s="3">
        <f>Table2[[#This Row],[Revenue]]-Table2[[#This Row],[Outside cost]]-Table2[[#This Row],[Trans.cost]]</f>
        <v>158.47999999999962</v>
      </c>
      <c r="M515" s="3">
        <f>Table2[[#This Row],[Exp.date]]-Table2[[#This Row],[Imp.date ]]</f>
        <v>12</v>
      </c>
    </row>
    <row r="516" spans="1:13" x14ac:dyDescent="0.25">
      <c r="A516" s="1">
        <v>515</v>
      </c>
      <c r="B516" s="1" t="s">
        <v>12</v>
      </c>
      <c r="C516" s="1">
        <v>649</v>
      </c>
      <c r="D516" s="1">
        <v>994</v>
      </c>
      <c r="E516" s="1" t="s">
        <v>22</v>
      </c>
      <c r="F516" s="1">
        <v>612850.69999999995</v>
      </c>
      <c r="G516" s="2">
        <v>43273</v>
      </c>
      <c r="H516" s="2">
        <v>43305</v>
      </c>
      <c r="I516" s="1" t="s">
        <v>32</v>
      </c>
      <c r="J516" s="1">
        <v>9676.59</v>
      </c>
      <c r="K516" s="1">
        <f>Table2[[#This Row],[Qnt]]*Table2[[#This Row],[Unit price ]]</f>
        <v>645106</v>
      </c>
      <c r="L516" s="1">
        <f>Table2[[#This Row],[Revenue]]-Table2[[#This Row],[Outside cost]]-Table2[[#This Row],[Trans.cost]]</f>
        <v>22578.710000000046</v>
      </c>
      <c r="M516" s="1">
        <f>Table2[[#This Row],[Exp.date]]-Table2[[#This Row],[Imp.date ]]</f>
        <v>32</v>
      </c>
    </row>
    <row r="517" spans="1:13" x14ac:dyDescent="0.25">
      <c r="A517" s="3">
        <v>516</v>
      </c>
      <c r="B517" s="3" t="s">
        <v>10</v>
      </c>
      <c r="C517" s="3">
        <v>442</v>
      </c>
      <c r="D517" s="3">
        <v>129</v>
      </c>
      <c r="E517" s="3" t="s">
        <v>31</v>
      </c>
      <c r="F517" s="3">
        <v>54167.1</v>
      </c>
      <c r="G517" s="4">
        <v>42815</v>
      </c>
      <c r="H517" s="4">
        <v>42837</v>
      </c>
      <c r="I517" s="3" t="s">
        <v>17</v>
      </c>
      <c r="J517" s="3">
        <v>855.27</v>
      </c>
      <c r="K517" s="3">
        <f>Table2[[#This Row],[Qnt]]*Table2[[#This Row],[Unit price ]]</f>
        <v>57018</v>
      </c>
      <c r="L517" s="3">
        <f>Table2[[#This Row],[Revenue]]-Table2[[#This Row],[Outside cost]]-Table2[[#This Row],[Trans.cost]]</f>
        <v>1995.6300000000015</v>
      </c>
      <c r="M517" s="3">
        <f>Table2[[#This Row],[Exp.date]]-Table2[[#This Row],[Imp.date ]]</f>
        <v>22</v>
      </c>
    </row>
    <row r="518" spans="1:13" x14ac:dyDescent="0.25">
      <c r="A518" s="1">
        <v>517</v>
      </c>
      <c r="B518" s="1" t="s">
        <v>10</v>
      </c>
      <c r="C518" s="1">
        <v>519</v>
      </c>
      <c r="D518" s="1">
        <v>1034</v>
      </c>
      <c r="E518" s="1" t="s">
        <v>9</v>
      </c>
      <c r="F518" s="1">
        <v>509813.7</v>
      </c>
      <c r="G518" s="2">
        <v>42596</v>
      </c>
      <c r="H518" s="2">
        <v>42630</v>
      </c>
      <c r="I518" s="1" t="s">
        <v>11</v>
      </c>
      <c r="J518" s="1">
        <v>8049.69</v>
      </c>
      <c r="K518" s="1">
        <f>Table2[[#This Row],[Qnt]]*Table2[[#This Row],[Unit price ]]</f>
        <v>536646</v>
      </c>
      <c r="L518" s="1">
        <f>Table2[[#This Row],[Revenue]]-Table2[[#This Row],[Outside cost]]-Table2[[#This Row],[Trans.cost]]</f>
        <v>18782.60999999999</v>
      </c>
      <c r="M518" s="1">
        <f>Table2[[#This Row],[Exp.date]]-Table2[[#This Row],[Imp.date ]]</f>
        <v>34</v>
      </c>
    </row>
    <row r="519" spans="1:13" x14ac:dyDescent="0.25">
      <c r="A519" s="3">
        <v>518</v>
      </c>
      <c r="B519" s="3" t="s">
        <v>12</v>
      </c>
      <c r="C519" s="3">
        <v>680</v>
      </c>
      <c r="D519" s="3">
        <v>611</v>
      </c>
      <c r="E519" s="3" t="s">
        <v>13</v>
      </c>
      <c r="F519" s="3">
        <v>394706</v>
      </c>
      <c r="G519" s="4">
        <v>42585</v>
      </c>
      <c r="H519" s="4">
        <v>42614</v>
      </c>
      <c r="I519" s="3" t="s">
        <v>17</v>
      </c>
      <c r="J519" s="3">
        <v>6232.2</v>
      </c>
      <c r="K519" s="3">
        <f>Table2[[#This Row],[Qnt]]*Table2[[#This Row],[Unit price ]]</f>
        <v>415480</v>
      </c>
      <c r="L519" s="3">
        <f>Table2[[#This Row],[Revenue]]-Table2[[#This Row],[Outside cost]]-Table2[[#This Row],[Trans.cost]]</f>
        <v>14541.8</v>
      </c>
      <c r="M519" s="3">
        <f>Table2[[#This Row],[Exp.date]]-Table2[[#This Row],[Imp.date ]]</f>
        <v>29</v>
      </c>
    </row>
    <row r="520" spans="1:13" x14ac:dyDescent="0.25">
      <c r="A520" s="1">
        <v>519</v>
      </c>
      <c r="B520" s="1" t="s">
        <v>10</v>
      </c>
      <c r="C520" s="1">
        <v>957</v>
      </c>
      <c r="D520" s="1">
        <v>127</v>
      </c>
      <c r="E520" s="1" t="s">
        <v>31</v>
      </c>
      <c r="F520" s="1">
        <v>115462.05</v>
      </c>
      <c r="G520" s="2">
        <v>42815</v>
      </c>
      <c r="H520" s="2">
        <v>42848</v>
      </c>
      <c r="I520" s="1" t="s">
        <v>25</v>
      </c>
      <c r="J520" s="1">
        <v>1823.085</v>
      </c>
      <c r="K520" s="1">
        <f>Table2[[#This Row],[Qnt]]*Table2[[#This Row],[Unit price ]]</f>
        <v>121539</v>
      </c>
      <c r="L520" s="1">
        <f>Table2[[#This Row],[Revenue]]-Table2[[#This Row],[Outside cost]]-Table2[[#This Row],[Trans.cost]]</f>
        <v>4253.8649999999971</v>
      </c>
      <c r="M520" s="1">
        <f>Table2[[#This Row],[Exp.date]]-Table2[[#This Row],[Imp.date ]]</f>
        <v>33</v>
      </c>
    </row>
    <row r="521" spans="1:13" x14ac:dyDescent="0.25">
      <c r="A521" s="3">
        <v>520</v>
      </c>
      <c r="B521" s="3" t="s">
        <v>12</v>
      </c>
      <c r="C521" s="3">
        <v>859</v>
      </c>
      <c r="D521" s="3">
        <v>74</v>
      </c>
      <c r="E521" s="3" t="s">
        <v>31</v>
      </c>
      <c r="F521" s="3">
        <v>60387.7</v>
      </c>
      <c r="G521" s="4">
        <v>43212</v>
      </c>
      <c r="H521" s="4">
        <v>43225</v>
      </c>
      <c r="I521" s="3" t="s">
        <v>28</v>
      </c>
      <c r="J521" s="3">
        <v>953.49</v>
      </c>
      <c r="K521" s="3">
        <f>Table2[[#This Row],[Qnt]]*Table2[[#This Row],[Unit price ]]</f>
        <v>63566</v>
      </c>
      <c r="L521" s="3">
        <f>Table2[[#This Row],[Revenue]]-Table2[[#This Row],[Outside cost]]-Table2[[#This Row],[Trans.cost]]</f>
        <v>2224.8100000000031</v>
      </c>
      <c r="M521" s="3">
        <f>Table2[[#This Row],[Exp.date]]-Table2[[#This Row],[Imp.date ]]</f>
        <v>13</v>
      </c>
    </row>
    <row r="522" spans="1:13" x14ac:dyDescent="0.25">
      <c r="A522" s="1">
        <v>521</v>
      </c>
      <c r="B522" s="1" t="s">
        <v>10</v>
      </c>
      <c r="C522" s="1">
        <v>230</v>
      </c>
      <c r="D522" s="1">
        <v>1568</v>
      </c>
      <c r="E522" s="1" t="s">
        <v>9</v>
      </c>
      <c r="F522" s="1">
        <v>342608</v>
      </c>
      <c r="G522" s="2">
        <v>42380</v>
      </c>
      <c r="H522" s="2">
        <v>42405</v>
      </c>
      <c r="I522" s="1" t="s">
        <v>11</v>
      </c>
      <c r="J522" s="1">
        <v>5409.5999999999995</v>
      </c>
      <c r="K522" s="1">
        <f>Table2[[#This Row],[Qnt]]*Table2[[#This Row],[Unit price ]]</f>
        <v>360640</v>
      </c>
      <c r="L522" s="1">
        <f>Table2[[#This Row],[Revenue]]-Table2[[#This Row],[Outside cost]]-Table2[[#This Row],[Trans.cost]]</f>
        <v>12622.400000000001</v>
      </c>
      <c r="M522" s="1">
        <f>Table2[[#This Row],[Exp.date]]-Table2[[#This Row],[Imp.date ]]</f>
        <v>25</v>
      </c>
    </row>
    <row r="523" spans="1:13" x14ac:dyDescent="0.25">
      <c r="A523" s="3">
        <v>522</v>
      </c>
      <c r="B523" s="3" t="s">
        <v>12</v>
      </c>
      <c r="C523" s="3">
        <v>512</v>
      </c>
      <c r="D523" s="3">
        <v>77</v>
      </c>
      <c r="E523" s="3" t="s">
        <v>31</v>
      </c>
      <c r="F523" s="3">
        <v>37452.800000000003</v>
      </c>
      <c r="G523" s="4">
        <v>42548</v>
      </c>
      <c r="H523" s="4">
        <v>42575</v>
      </c>
      <c r="I523" s="3" t="s">
        <v>23</v>
      </c>
      <c r="J523" s="3">
        <v>591.36</v>
      </c>
      <c r="K523" s="3">
        <f>Table2[[#This Row],[Qnt]]*Table2[[#This Row],[Unit price ]]</f>
        <v>39424</v>
      </c>
      <c r="L523" s="3">
        <f>Table2[[#This Row],[Revenue]]-Table2[[#This Row],[Outside cost]]-Table2[[#This Row],[Trans.cost]]</f>
        <v>1379.839999999997</v>
      </c>
      <c r="M523" s="3">
        <f>Table2[[#This Row],[Exp.date]]-Table2[[#This Row],[Imp.date ]]</f>
        <v>27</v>
      </c>
    </row>
    <row r="524" spans="1:13" x14ac:dyDescent="0.25">
      <c r="A524" s="1">
        <v>523</v>
      </c>
      <c r="B524" s="1" t="s">
        <v>10</v>
      </c>
      <c r="C524" s="1">
        <v>451</v>
      </c>
      <c r="D524" s="1">
        <v>1021</v>
      </c>
      <c r="E524" s="1" t="s">
        <v>9</v>
      </c>
      <c r="F524" s="1">
        <v>437447.45</v>
      </c>
      <c r="G524" s="2">
        <v>42968</v>
      </c>
      <c r="H524" s="2">
        <v>42997</v>
      </c>
      <c r="I524" s="1" t="s">
        <v>11</v>
      </c>
      <c r="J524" s="1">
        <v>6907.0649999999996</v>
      </c>
      <c r="K524" s="1">
        <f>Table2[[#This Row],[Qnt]]*Table2[[#This Row],[Unit price ]]</f>
        <v>460471</v>
      </c>
      <c r="L524" s="1">
        <f>Table2[[#This Row],[Revenue]]-Table2[[#This Row],[Outside cost]]-Table2[[#This Row],[Trans.cost]]</f>
        <v>16116.48499999999</v>
      </c>
      <c r="M524" s="1">
        <f>Table2[[#This Row],[Exp.date]]-Table2[[#This Row],[Imp.date ]]</f>
        <v>29</v>
      </c>
    </row>
    <row r="525" spans="1:13" x14ac:dyDescent="0.25">
      <c r="A525" s="3">
        <v>524</v>
      </c>
      <c r="B525" s="3" t="s">
        <v>12</v>
      </c>
      <c r="C525" s="3">
        <v>424</v>
      </c>
      <c r="D525" s="3">
        <v>212</v>
      </c>
      <c r="E525" s="3" t="s">
        <v>9</v>
      </c>
      <c r="F525" s="3">
        <v>85393.600000000006</v>
      </c>
      <c r="G525" s="4">
        <v>42964</v>
      </c>
      <c r="H525" s="4">
        <v>42986</v>
      </c>
      <c r="I525" s="3" t="s">
        <v>25</v>
      </c>
      <c r="J525" s="3">
        <v>1348.32</v>
      </c>
      <c r="K525" s="3">
        <f>Table2[[#This Row],[Qnt]]*Table2[[#This Row],[Unit price ]]</f>
        <v>89888</v>
      </c>
      <c r="L525" s="3">
        <f>Table2[[#This Row],[Revenue]]-Table2[[#This Row],[Outside cost]]-Table2[[#This Row],[Trans.cost]]</f>
        <v>3146.0799999999945</v>
      </c>
      <c r="M525" s="3">
        <f>Table2[[#This Row],[Exp.date]]-Table2[[#This Row],[Imp.date ]]</f>
        <v>22</v>
      </c>
    </row>
    <row r="526" spans="1:13" x14ac:dyDescent="0.25">
      <c r="A526" s="1">
        <v>525</v>
      </c>
      <c r="B526" s="1" t="s">
        <v>12</v>
      </c>
      <c r="C526" s="1">
        <v>931</v>
      </c>
      <c r="D526" s="1">
        <v>693</v>
      </c>
      <c r="E526" s="1" t="s">
        <v>13</v>
      </c>
      <c r="F526" s="1">
        <v>612923.85</v>
      </c>
      <c r="G526" s="2">
        <v>42930</v>
      </c>
      <c r="H526" s="2">
        <v>42943</v>
      </c>
      <c r="I526" s="1" t="s">
        <v>18</v>
      </c>
      <c r="J526" s="1">
        <v>9677.744999999999</v>
      </c>
      <c r="K526" s="1">
        <f>Table2[[#This Row],[Qnt]]*Table2[[#This Row],[Unit price ]]</f>
        <v>645183</v>
      </c>
      <c r="L526" s="1">
        <f>Table2[[#This Row],[Revenue]]-Table2[[#This Row],[Outside cost]]-Table2[[#This Row],[Trans.cost]]</f>
        <v>22581.405000000024</v>
      </c>
      <c r="M526" s="1">
        <f>Table2[[#This Row],[Exp.date]]-Table2[[#This Row],[Imp.date ]]</f>
        <v>13</v>
      </c>
    </row>
    <row r="527" spans="1:13" x14ac:dyDescent="0.25">
      <c r="A527" s="3">
        <v>526</v>
      </c>
      <c r="B527" s="3" t="s">
        <v>10</v>
      </c>
      <c r="C527" s="3">
        <v>119</v>
      </c>
      <c r="D527" s="3">
        <v>285</v>
      </c>
      <c r="E527" s="3" t="s">
        <v>29</v>
      </c>
      <c r="F527" s="3">
        <v>32219.25</v>
      </c>
      <c r="G527" s="4">
        <v>42857</v>
      </c>
      <c r="H527" s="4">
        <v>42891</v>
      </c>
      <c r="I527" s="3" t="s">
        <v>32</v>
      </c>
      <c r="J527" s="3">
        <v>508.72499999999997</v>
      </c>
      <c r="K527" s="3">
        <f>Table2[[#This Row],[Qnt]]*Table2[[#This Row],[Unit price ]]</f>
        <v>33915</v>
      </c>
      <c r="L527" s="3">
        <f>Table2[[#This Row],[Revenue]]-Table2[[#This Row],[Outside cost]]-Table2[[#This Row],[Trans.cost]]</f>
        <v>1187.0250000000001</v>
      </c>
      <c r="M527" s="3">
        <f>Table2[[#This Row],[Exp.date]]-Table2[[#This Row],[Imp.date ]]</f>
        <v>34</v>
      </c>
    </row>
    <row r="528" spans="1:13" x14ac:dyDescent="0.25">
      <c r="A528" s="1">
        <v>527</v>
      </c>
      <c r="B528" s="1" t="s">
        <v>12</v>
      </c>
      <c r="C528" s="1">
        <v>217</v>
      </c>
      <c r="D528" s="1">
        <v>882</v>
      </c>
      <c r="E528" s="1" t="s">
        <v>30</v>
      </c>
      <c r="F528" s="1">
        <v>181824.3</v>
      </c>
      <c r="G528" s="2">
        <v>42578</v>
      </c>
      <c r="H528" s="2">
        <v>42591</v>
      </c>
      <c r="I528" s="1" t="s">
        <v>11</v>
      </c>
      <c r="J528" s="1">
        <v>2870.91</v>
      </c>
      <c r="K528" s="1">
        <f>Table2[[#This Row],[Qnt]]*Table2[[#This Row],[Unit price ]]</f>
        <v>191394</v>
      </c>
      <c r="L528" s="1">
        <f>Table2[[#This Row],[Revenue]]-Table2[[#This Row],[Outside cost]]-Table2[[#This Row],[Trans.cost]]</f>
        <v>6698.7900000000118</v>
      </c>
      <c r="M528" s="1">
        <f>Table2[[#This Row],[Exp.date]]-Table2[[#This Row],[Imp.date ]]</f>
        <v>13</v>
      </c>
    </row>
    <row r="529" spans="1:13" x14ac:dyDescent="0.25">
      <c r="A529" s="3">
        <v>528</v>
      </c>
      <c r="B529" s="3" t="s">
        <v>15</v>
      </c>
      <c r="C529" s="3">
        <v>525</v>
      </c>
      <c r="D529" s="3">
        <v>55</v>
      </c>
      <c r="E529" s="3" t="s">
        <v>24</v>
      </c>
      <c r="F529" s="3">
        <v>27431.25</v>
      </c>
      <c r="G529" s="4">
        <v>43148</v>
      </c>
      <c r="H529" s="4">
        <v>43179</v>
      </c>
      <c r="I529" s="3" t="s">
        <v>32</v>
      </c>
      <c r="J529" s="3">
        <v>433.125</v>
      </c>
      <c r="K529" s="3">
        <f>Table2[[#This Row],[Qnt]]*Table2[[#This Row],[Unit price ]]</f>
        <v>28875</v>
      </c>
      <c r="L529" s="3">
        <f>Table2[[#This Row],[Revenue]]-Table2[[#This Row],[Outside cost]]-Table2[[#This Row],[Trans.cost]]</f>
        <v>1010.625</v>
      </c>
      <c r="M529" s="3">
        <f>Table2[[#This Row],[Exp.date]]-Table2[[#This Row],[Imp.date ]]</f>
        <v>31</v>
      </c>
    </row>
    <row r="530" spans="1:13" x14ac:dyDescent="0.25">
      <c r="A530" s="1">
        <v>529</v>
      </c>
      <c r="B530" s="1" t="s">
        <v>12</v>
      </c>
      <c r="C530" s="1">
        <v>294</v>
      </c>
      <c r="D530" s="1">
        <v>192</v>
      </c>
      <c r="E530" s="1" t="s">
        <v>21</v>
      </c>
      <c r="F530" s="1">
        <v>53625.599999999999</v>
      </c>
      <c r="G530" s="2">
        <v>42838</v>
      </c>
      <c r="H530" s="2">
        <v>42862</v>
      </c>
      <c r="I530" s="1" t="s">
        <v>18</v>
      </c>
      <c r="J530" s="1">
        <v>846.71999999999991</v>
      </c>
      <c r="K530" s="1">
        <f>Table2[[#This Row],[Qnt]]*Table2[[#This Row],[Unit price ]]</f>
        <v>56448</v>
      </c>
      <c r="L530" s="1">
        <f>Table2[[#This Row],[Revenue]]-Table2[[#This Row],[Outside cost]]-Table2[[#This Row],[Trans.cost]]</f>
        <v>1975.6800000000017</v>
      </c>
      <c r="M530" s="1">
        <f>Table2[[#This Row],[Exp.date]]-Table2[[#This Row],[Imp.date ]]</f>
        <v>24</v>
      </c>
    </row>
    <row r="531" spans="1:13" x14ac:dyDescent="0.25">
      <c r="A531" s="3">
        <v>530</v>
      </c>
      <c r="B531" s="3" t="s">
        <v>12</v>
      </c>
      <c r="C531" s="3">
        <v>318</v>
      </c>
      <c r="D531" s="3">
        <v>1000</v>
      </c>
      <c r="E531" s="3" t="s">
        <v>22</v>
      </c>
      <c r="F531" s="3">
        <v>302100</v>
      </c>
      <c r="G531" s="4">
        <v>42832</v>
      </c>
      <c r="H531" s="4">
        <v>42847</v>
      </c>
      <c r="I531" s="3" t="s">
        <v>32</v>
      </c>
      <c r="J531" s="3">
        <v>4770</v>
      </c>
      <c r="K531" s="3">
        <f>Table2[[#This Row],[Qnt]]*Table2[[#This Row],[Unit price ]]</f>
        <v>318000</v>
      </c>
      <c r="L531" s="3">
        <f>Table2[[#This Row],[Revenue]]-Table2[[#This Row],[Outside cost]]-Table2[[#This Row],[Trans.cost]]</f>
        <v>11130</v>
      </c>
      <c r="M531" s="3">
        <f>Table2[[#This Row],[Exp.date]]-Table2[[#This Row],[Imp.date ]]</f>
        <v>15</v>
      </c>
    </row>
    <row r="532" spans="1:13" x14ac:dyDescent="0.25">
      <c r="A532" s="1">
        <v>531</v>
      </c>
      <c r="B532" s="1" t="s">
        <v>15</v>
      </c>
      <c r="C532" s="1">
        <v>114</v>
      </c>
      <c r="D532" s="1">
        <v>52</v>
      </c>
      <c r="E532" s="1" t="s">
        <v>16</v>
      </c>
      <c r="F532" s="1">
        <v>5631.6</v>
      </c>
      <c r="G532" s="2">
        <v>43191</v>
      </c>
      <c r="H532" s="2">
        <v>43216</v>
      </c>
      <c r="I532" s="1" t="s">
        <v>25</v>
      </c>
      <c r="J532" s="1">
        <v>88.92</v>
      </c>
      <c r="K532" s="1">
        <f>Table2[[#This Row],[Qnt]]*Table2[[#This Row],[Unit price ]]</f>
        <v>5928</v>
      </c>
      <c r="L532" s="1">
        <f>Table2[[#This Row],[Revenue]]-Table2[[#This Row],[Outside cost]]-Table2[[#This Row],[Trans.cost]]</f>
        <v>207.47999999999962</v>
      </c>
      <c r="M532" s="1">
        <f>Table2[[#This Row],[Exp.date]]-Table2[[#This Row],[Imp.date ]]</f>
        <v>25</v>
      </c>
    </row>
    <row r="533" spans="1:13" x14ac:dyDescent="0.25">
      <c r="A533" s="3">
        <v>532</v>
      </c>
      <c r="B533" s="3" t="s">
        <v>10</v>
      </c>
      <c r="C533" s="3">
        <v>584</v>
      </c>
      <c r="D533" s="3">
        <v>108</v>
      </c>
      <c r="E533" s="3" t="s">
        <v>27</v>
      </c>
      <c r="F533" s="3">
        <v>59918.400000000001</v>
      </c>
      <c r="G533" s="4">
        <v>42755</v>
      </c>
      <c r="H533" s="4">
        <v>42775</v>
      </c>
      <c r="I533" s="3" t="s">
        <v>17</v>
      </c>
      <c r="J533" s="3">
        <v>946.07999999999993</v>
      </c>
      <c r="K533" s="3">
        <f>Table2[[#This Row],[Qnt]]*Table2[[#This Row],[Unit price ]]</f>
        <v>63072</v>
      </c>
      <c r="L533" s="3">
        <f>Table2[[#This Row],[Revenue]]-Table2[[#This Row],[Outside cost]]-Table2[[#This Row],[Trans.cost]]</f>
        <v>2207.5199999999986</v>
      </c>
      <c r="M533" s="3">
        <f>Table2[[#This Row],[Exp.date]]-Table2[[#This Row],[Imp.date ]]</f>
        <v>20</v>
      </c>
    </row>
    <row r="534" spans="1:13" x14ac:dyDescent="0.25">
      <c r="A534" s="1">
        <v>533</v>
      </c>
      <c r="B534" s="1" t="s">
        <v>10</v>
      </c>
      <c r="C534" s="1">
        <v>716</v>
      </c>
      <c r="D534" s="1">
        <v>1459</v>
      </c>
      <c r="E534" s="1" t="s">
        <v>9</v>
      </c>
      <c r="F534" s="1">
        <v>992411.8</v>
      </c>
      <c r="G534" s="2">
        <v>42990</v>
      </c>
      <c r="H534" s="2">
        <v>43013</v>
      </c>
      <c r="I534" s="1" t="s">
        <v>18</v>
      </c>
      <c r="J534" s="1">
        <v>15669.66</v>
      </c>
      <c r="K534" s="1">
        <f>Table2[[#This Row],[Qnt]]*Table2[[#This Row],[Unit price ]]</f>
        <v>1044644</v>
      </c>
      <c r="L534" s="1">
        <f>Table2[[#This Row],[Revenue]]-Table2[[#This Row],[Outside cost]]-Table2[[#This Row],[Trans.cost]]</f>
        <v>36562.53999999995</v>
      </c>
      <c r="M534" s="1">
        <f>Table2[[#This Row],[Exp.date]]-Table2[[#This Row],[Imp.date ]]</f>
        <v>23</v>
      </c>
    </row>
    <row r="535" spans="1:13" x14ac:dyDescent="0.25">
      <c r="A535" s="3">
        <v>534</v>
      </c>
      <c r="B535" s="3" t="s">
        <v>12</v>
      </c>
      <c r="C535" s="3">
        <v>70</v>
      </c>
      <c r="D535" s="3">
        <v>197</v>
      </c>
      <c r="E535" s="3" t="s">
        <v>21</v>
      </c>
      <c r="F535" s="3">
        <v>13100.5</v>
      </c>
      <c r="G535" s="4">
        <v>42733</v>
      </c>
      <c r="H535" s="4">
        <v>42763</v>
      </c>
      <c r="I535" s="3" t="s">
        <v>23</v>
      </c>
      <c r="J535" s="3">
        <v>206.85</v>
      </c>
      <c r="K535" s="3">
        <f>Table2[[#This Row],[Qnt]]*Table2[[#This Row],[Unit price ]]</f>
        <v>13790</v>
      </c>
      <c r="L535" s="3">
        <f>Table2[[#This Row],[Revenue]]-Table2[[#This Row],[Outside cost]]-Table2[[#This Row],[Trans.cost]]</f>
        <v>482.65</v>
      </c>
      <c r="M535" s="3">
        <f>Table2[[#This Row],[Exp.date]]-Table2[[#This Row],[Imp.date ]]</f>
        <v>30</v>
      </c>
    </row>
    <row r="536" spans="1:13" x14ac:dyDescent="0.25">
      <c r="A536" s="1">
        <v>535</v>
      </c>
      <c r="B536" s="1" t="s">
        <v>10</v>
      </c>
      <c r="C536" s="1">
        <v>878</v>
      </c>
      <c r="D536" s="1">
        <v>24</v>
      </c>
      <c r="E536" s="1" t="s">
        <v>26</v>
      </c>
      <c r="F536" s="1">
        <v>20018.400000000001</v>
      </c>
      <c r="G536" s="2">
        <v>42394</v>
      </c>
      <c r="H536" s="2">
        <v>42409</v>
      </c>
      <c r="I536" s="1" t="s">
        <v>17</v>
      </c>
      <c r="J536" s="1">
        <v>316.08</v>
      </c>
      <c r="K536" s="1">
        <f>Table2[[#This Row],[Qnt]]*Table2[[#This Row],[Unit price ]]</f>
        <v>21072</v>
      </c>
      <c r="L536" s="1">
        <f>Table2[[#This Row],[Revenue]]-Table2[[#This Row],[Outside cost]]-Table2[[#This Row],[Trans.cost]]</f>
        <v>737.51999999999862</v>
      </c>
      <c r="M536" s="1">
        <f>Table2[[#This Row],[Exp.date]]-Table2[[#This Row],[Imp.date ]]</f>
        <v>15</v>
      </c>
    </row>
    <row r="537" spans="1:13" x14ac:dyDescent="0.25">
      <c r="A537" s="3">
        <v>536</v>
      </c>
      <c r="B537" s="3" t="s">
        <v>10</v>
      </c>
      <c r="C537" s="3">
        <v>575</v>
      </c>
      <c r="D537" s="3">
        <v>44</v>
      </c>
      <c r="E537" s="3" t="s">
        <v>21</v>
      </c>
      <c r="F537" s="3">
        <v>24035</v>
      </c>
      <c r="G537" s="4">
        <v>43126</v>
      </c>
      <c r="H537" s="4">
        <v>43150</v>
      </c>
      <c r="I537" s="3" t="s">
        <v>23</v>
      </c>
      <c r="J537" s="3">
        <v>379.5</v>
      </c>
      <c r="K537" s="3">
        <f>Table2[[#This Row],[Qnt]]*Table2[[#This Row],[Unit price ]]</f>
        <v>25300</v>
      </c>
      <c r="L537" s="3">
        <f>Table2[[#This Row],[Revenue]]-Table2[[#This Row],[Outside cost]]-Table2[[#This Row],[Trans.cost]]</f>
        <v>885.5</v>
      </c>
      <c r="M537" s="3">
        <f>Table2[[#This Row],[Exp.date]]-Table2[[#This Row],[Imp.date ]]</f>
        <v>24</v>
      </c>
    </row>
    <row r="538" spans="1:13" x14ac:dyDescent="0.25">
      <c r="A538" s="1">
        <v>537</v>
      </c>
      <c r="B538" s="1" t="s">
        <v>10</v>
      </c>
      <c r="C538" s="1">
        <v>319</v>
      </c>
      <c r="D538" s="1">
        <v>242</v>
      </c>
      <c r="E538" s="1" t="s">
        <v>16</v>
      </c>
      <c r="F538" s="1">
        <v>73338.100000000006</v>
      </c>
      <c r="G538" s="2">
        <v>42705</v>
      </c>
      <c r="H538" s="2">
        <v>42730</v>
      </c>
      <c r="I538" s="1" t="s">
        <v>11</v>
      </c>
      <c r="J538" s="1">
        <v>1157.97</v>
      </c>
      <c r="K538" s="1">
        <f>Table2[[#This Row],[Qnt]]*Table2[[#This Row],[Unit price ]]</f>
        <v>77198</v>
      </c>
      <c r="L538" s="1">
        <f>Table2[[#This Row],[Revenue]]-Table2[[#This Row],[Outside cost]]-Table2[[#This Row],[Trans.cost]]</f>
        <v>2701.9299999999939</v>
      </c>
      <c r="M538" s="1">
        <f>Table2[[#This Row],[Exp.date]]-Table2[[#This Row],[Imp.date ]]</f>
        <v>25</v>
      </c>
    </row>
    <row r="539" spans="1:13" x14ac:dyDescent="0.25">
      <c r="A539" s="3">
        <v>538</v>
      </c>
      <c r="B539" s="3" t="s">
        <v>12</v>
      </c>
      <c r="C539" s="3">
        <v>367</v>
      </c>
      <c r="D539" s="3">
        <v>122</v>
      </c>
      <c r="E539" s="3" t="s">
        <v>9</v>
      </c>
      <c r="F539" s="3">
        <v>42535.3</v>
      </c>
      <c r="G539" s="4">
        <v>42872</v>
      </c>
      <c r="H539" s="4">
        <v>42893</v>
      </c>
      <c r="I539" s="3" t="s">
        <v>25</v>
      </c>
      <c r="J539" s="3">
        <v>671.61</v>
      </c>
      <c r="K539" s="3">
        <f>Table2[[#This Row],[Qnt]]*Table2[[#This Row],[Unit price ]]</f>
        <v>44774</v>
      </c>
      <c r="L539" s="3">
        <f>Table2[[#This Row],[Revenue]]-Table2[[#This Row],[Outside cost]]-Table2[[#This Row],[Trans.cost]]</f>
        <v>1567.089999999997</v>
      </c>
      <c r="M539" s="3">
        <f>Table2[[#This Row],[Exp.date]]-Table2[[#This Row],[Imp.date ]]</f>
        <v>21</v>
      </c>
    </row>
    <row r="540" spans="1:13" x14ac:dyDescent="0.25">
      <c r="A540" s="1">
        <v>539</v>
      </c>
      <c r="B540" s="1" t="s">
        <v>12</v>
      </c>
      <c r="C540" s="1">
        <v>926</v>
      </c>
      <c r="D540" s="1">
        <v>192</v>
      </c>
      <c r="E540" s="1" t="s">
        <v>21</v>
      </c>
      <c r="F540" s="1">
        <v>168902.39999999999</v>
      </c>
      <c r="G540" s="2">
        <v>42949</v>
      </c>
      <c r="H540" s="2">
        <v>42969</v>
      </c>
      <c r="I540" s="1" t="s">
        <v>17</v>
      </c>
      <c r="J540" s="1">
        <v>2666.88</v>
      </c>
      <c r="K540" s="1">
        <f>Table2[[#This Row],[Qnt]]*Table2[[#This Row],[Unit price ]]</f>
        <v>177792</v>
      </c>
      <c r="L540" s="1">
        <f>Table2[[#This Row],[Revenue]]-Table2[[#This Row],[Outside cost]]-Table2[[#This Row],[Trans.cost]]</f>
        <v>6222.7200000000057</v>
      </c>
      <c r="M540" s="1">
        <f>Table2[[#This Row],[Exp.date]]-Table2[[#This Row],[Imp.date ]]</f>
        <v>20</v>
      </c>
    </row>
    <row r="541" spans="1:13" x14ac:dyDescent="0.25">
      <c r="A541" s="3">
        <v>540</v>
      </c>
      <c r="B541" s="3" t="s">
        <v>10</v>
      </c>
      <c r="C541" s="3">
        <v>693</v>
      </c>
      <c r="D541" s="3">
        <v>107</v>
      </c>
      <c r="E541" s="3" t="s">
        <v>27</v>
      </c>
      <c r="F541" s="3">
        <v>70443.45</v>
      </c>
      <c r="G541" s="4">
        <v>43150</v>
      </c>
      <c r="H541" s="4">
        <v>43168</v>
      </c>
      <c r="I541" s="3" t="s">
        <v>17</v>
      </c>
      <c r="J541" s="3">
        <v>1112.2649999999999</v>
      </c>
      <c r="K541" s="3">
        <f>Table2[[#This Row],[Qnt]]*Table2[[#This Row],[Unit price ]]</f>
        <v>74151</v>
      </c>
      <c r="L541" s="3">
        <f>Table2[[#This Row],[Revenue]]-Table2[[#This Row],[Outside cost]]-Table2[[#This Row],[Trans.cost]]</f>
        <v>2595.285000000003</v>
      </c>
      <c r="M541" s="3">
        <f>Table2[[#This Row],[Exp.date]]-Table2[[#This Row],[Imp.date ]]</f>
        <v>18</v>
      </c>
    </row>
    <row r="542" spans="1:13" x14ac:dyDescent="0.25">
      <c r="A542" s="1">
        <v>541</v>
      </c>
      <c r="B542" s="1" t="s">
        <v>10</v>
      </c>
      <c r="C542" s="1">
        <v>427</v>
      </c>
      <c r="D542" s="1">
        <v>1290</v>
      </c>
      <c r="E542" s="1" t="s">
        <v>31</v>
      </c>
      <c r="F542" s="1">
        <v>523288.5</v>
      </c>
      <c r="G542" s="2">
        <v>42585</v>
      </c>
      <c r="H542" s="2">
        <v>42618</v>
      </c>
      <c r="I542" s="1" t="s">
        <v>11</v>
      </c>
      <c r="J542" s="1">
        <v>8262.4499999999989</v>
      </c>
      <c r="K542" s="1">
        <f>Table2[[#This Row],[Qnt]]*Table2[[#This Row],[Unit price ]]</f>
        <v>550830</v>
      </c>
      <c r="L542" s="1">
        <f>Table2[[#This Row],[Revenue]]-Table2[[#This Row],[Outside cost]]-Table2[[#This Row],[Trans.cost]]</f>
        <v>19279.050000000003</v>
      </c>
      <c r="M542" s="1">
        <f>Table2[[#This Row],[Exp.date]]-Table2[[#This Row],[Imp.date ]]</f>
        <v>33</v>
      </c>
    </row>
    <row r="543" spans="1:13" x14ac:dyDescent="0.25">
      <c r="A543" s="3">
        <v>542</v>
      </c>
      <c r="B543" s="3" t="s">
        <v>12</v>
      </c>
      <c r="C543" s="3">
        <v>745</v>
      </c>
      <c r="D543" s="3">
        <v>1005</v>
      </c>
      <c r="E543" s="3" t="s">
        <v>22</v>
      </c>
      <c r="F543" s="3">
        <v>711288.75</v>
      </c>
      <c r="G543" s="4">
        <v>42868</v>
      </c>
      <c r="H543" s="4">
        <v>42880</v>
      </c>
      <c r="I543" s="3" t="s">
        <v>25</v>
      </c>
      <c r="J543" s="3">
        <v>11230.875</v>
      </c>
      <c r="K543" s="3">
        <f>Table2[[#This Row],[Qnt]]*Table2[[#This Row],[Unit price ]]</f>
        <v>748725</v>
      </c>
      <c r="L543" s="3">
        <f>Table2[[#This Row],[Revenue]]-Table2[[#This Row],[Outside cost]]-Table2[[#This Row],[Trans.cost]]</f>
        <v>26205.375</v>
      </c>
      <c r="M543" s="3">
        <f>Table2[[#This Row],[Exp.date]]-Table2[[#This Row],[Imp.date ]]</f>
        <v>12</v>
      </c>
    </row>
    <row r="544" spans="1:13" x14ac:dyDescent="0.25">
      <c r="A544" s="1">
        <v>543</v>
      </c>
      <c r="B544" s="1" t="s">
        <v>12</v>
      </c>
      <c r="C544" s="1">
        <v>613</v>
      </c>
      <c r="D544" s="1">
        <v>969</v>
      </c>
      <c r="E544" s="1" t="s">
        <v>19</v>
      </c>
      <c r="F544" s="1">
        <v>564297.15</v>
      </c>
      <c r="G544" s="2">
        <v>42963</v>
      </c>
      <c r="H544" s="2">
        <v>42996</v>
      </c>
      <c r="I544" s="1" t="s">
        <v>23</v>
      </c>
      <c r="J544" s="1">
        <v>8909.9549999999999</v>
      </c>
      <c r="K544" s="1">
        <f>Table2[[#This Row],[Qnt]]*Table2[[#This Row],[Unit price ]]</f>
        <v>593997</v>
      </c>
      <c r="L544" s="1">
        <f>Table2[[#This Row],[Revenue]]-Table2[[#This Row],[Outside cost]]-Table2[[#This Row],[Trans.cost]]</f>
        <v>20789.894999999975</v>
      </c>
      <c r="M544" s="1">
        <f>Table2[[#This Row],[Exp.date]]-Table2[[#This Row],[Imp.date ]]</f>
        <v>33</v>
      </c>
    </row>
    <row r="545" spans="1:13" x14ac:dyDescent="0.25">
      <c r="A545" s="3">
        <v>544</v>
      </c>
      <c r="B545" s="3" t="s">
        <v>12</v>
      </c>
      <c r="C545" s="3">
        <v>713</v>
      </c>
      <c r="D545" s="3">
        <v>707</v>
      </c>
      <c r="E545" s="3" t="s">
        <v>13</v>
      </c>
      <c r="F545" s="3">
        <v>478886.45</v>
      </c>
      <c r="G545" s="4">
        <v>42726</v>
      </c>
      <c r="H545" s="4">
        <v>42756</v>
      </c>
      <c r="I545" s="3" t="s">
        <v>17</v>
      </c>
      <c r="J545" s="3">
        <v>7561.3649999999998</v>
      </c>
      <c r="K545" s="3">
        <f>Table2[[#This Row],[Qnt]]*Table2[[#This Row],[Unit price ]]</f>
        <v>504091</v>
      </c>
      <c r="L545" s="3">
        <f>Table2[[#This Row],[Revenue]]-Table2[[#This Row],[Outside cost]]-Table2[[#This Row],[Trans.cost]]</f>
        <v>17643.18499999999</v>
      </c>
      <c r="M545" s="3">
        <f>Table2[[#This Row],[Exp.date]]-Table2[[#This Row],[Imp.date ]]</f>
        <v>30</v>
      </c>
    </row>
    <row r="546" spans="1:13" x14ac:dyDescent="0.25">
      <c r="A546" s="1">
        <v>545</v>
      </c>
      <c r="B546" s="1" t="s">
        <v>12</v>
      </c>
      <c r="C546" s="1">
        <v>448</v>
      </c>
      <c r="D546" s="1">
        <v>1053</v>
      </c>
      <c r="E546" s="1" t="s">
        <v>22</v>
      </c>
      <c r="F546" s="1">
        <v>448156.8</v>
      </c>
      <c r="G546" s="2">
        <v>42810</v>
      </c>
      <c r="H546" s="2">
        <v>42824</v>
      </c>
      <c r="I546" s="1" t="s">
        <v>25</v>
      </c>
      <c r="J546" s="1">
        <v>7076.16</v>
      </c>
      <c r="K546" s="1">
        <f>Table2[[#This Row],[Qnt]]*Table2[[#This Row],[Unit price ]]</f>
        <v>471744</v>
      </c>
      <c r="L546" s="1">
        <f>Table2[[#This Row],[Revenue]]-Table2[[#This Row],[Outside cost]]-Table2[[#This Row],[Trans.cost]]</f>
        <v>16511.040000000012</v>
      </c>
      <c r="M546" s="1">
        <f>Table2[[#This Row],[Exp.date]]-Table2[[#This Row],[Imp.date ]]</f>
        <v>14</v>
      </c>
    </row>
    <row r="547" spans="1:13" x14ac:dyDescent="0.25">
      <c r="A547" s="3">
        <v>546</v>
      </c>
      <c r="B547" s="3" t="s">
        <v>15</v>
      </c>
      <c r="C547" s="3">
        <v>983</v>
      </c>
      <c r="D547" s="3">
        <v>37</v>
      </c>
      <c r="E547" s="3" t="s">
        <v>16</v>
      </c>
      <c r="F547" s="3">
        <v>34552.449999999997</v>
      </c>
      <c r="G547" s="4">
        <v>42656</v>
      </c>
      <c r="H547" s="4">
        <v>42677</v>
      </c>
      <c r="I547" s="3" t="s">
        <v>14</v>
      </c>
      <c r="J547" s="3">
        <v>545.56499999999994</v>
      </c>
      <c r="K547" s="3">
        <f>Table2[[#This Row],[Qnt]]*Table2[[#This Row],[Unit price ]]</f>
        <v>36371</v>
      </c>
      <c r="L547" s="3">
        <f>Table2[[#This Row],[Revenue]]-Table2[[#This Row],[Outside cost]]-Table2[[#This Row],[Trans.cost]]</f>
        <v>1272.9850000000029</v>
      </c>
      <c r="M547" s="3">
        <f>Table2[[#This Row],[Exp.date]]-Table2[[#This Row],[Imp.date ]]</f>
        <v>21</v>
      </c>
    </row>
    <row r="548" spans="1:13" x14ac:dyDescent="0.25">
      <c r="A548" s="1">
        <v>547</v>
      </c>
      <c r="B548" s="1" t="s">
        <v>10</v>
      </c>
      <c r="C548" s="1">
        <v>905</v>
      </c>
      <c r="D548" s="1">
        <v>292</v>
      </c>
      <c r="E548" s="1" t="s">
        <v>29</v>
      </c>
      <c r="F548" s="1">
        <v>251047</v>
      </c>
      <c r="G548" s="2">
        <v>42753</v>
      </c>
      <c r="H548" s="2">
        <v>42776</v>
      </c>
      <c r="I548" s="1" t="s">
        <v>25</v>
      </c>
      <c r="J548" s="1">
        <v>3963.8999999999996</v>
      </c>
      <c r="K548" s="1">
        <f>Table2[[#This Row],[Qnt]]*Table2[[#This Row],[Unit price ]]</f>
        <v>264260</v>
      </c>
      <c r="L548" s="1">
        <f>Table2[[#This Row],[Revenue]]-Table2[[#This Row],[Outside cost]]-Table2[[#This Row],[Trans.cost]]</f>
        <v>9249.1</v>
      </c>
      <c r="M548" s="1">
        <f>Table2[[#This Row],[Exp.date]]-Table2[[#This Row],[Imp.date ]]</f>
        <v>23</v>
      </c>
    </row>
    <row r="549" spans="1:13" x14ac:dyDescent="0.25">
      <c r="A549" s="3">
        <v>548</v>
      </c>
      <c r="B549" s="3" t="s">
        <v>10</v>
      </c>
      <c r="C549" s="3">
        <v>333</v>
      </c>
      <c r="D549" s="3">
        <v>56</v>
      </c>
      <c r="E549" s="3" t="s">
        <v>21</v>
      </c>
      <c r="F549" s="3">
        <v>17715.599999999999</v>
      </c>
      <c r="G549" s="4">
        <v>43215</v>
      </c>
      <c r="H549" s="4">
        <v>43247</v>
      </c>
      <c r="I549" s="3" t="s">
        <v>23</v>
      </c>
      <c r="J549" s="3">
        <v>279.71999999999997</v>
      </c>
      <c r="K549" s="3">
        <f>Table2[[#This Row],[Qnt]]*Table2[[#This Row],[Unit price ]]</f>
        <v>18648</v>
      </c>
      <c r="L549" s="3">
        <f>Table2[[#This Row],[Revenue]]-Table2[[#This Row],[Outside cost]]-Table2[[#This Row],[Trans.cost]]</f>
        <v>652.68000000000143</v>
      </c>
      <c r="M549" s="3">
        <f>Table2[[#This Row],[Exp.date]]-Table2[[#This Row],[Imp.date ]]</f>
        <v>32</v>
      </c>
    </row>
    <row r="550" spans="1:13" x14ac:dyDescent="0.25">
      <c r="A550" s="1">
        <v>549</v>
      </c>
      <c r="B550" s="1" t="s">
        <v>12</v>
      </c>
      <c r="C550" s="1">
        <v>855</v>
      </c>
      <c r="D550" s="1">
        <v>1011</v>
      </c>
      <c r="E550" s="1" t="s">
        <v>30</v>
      </c>
      <c r="F550" s="1">
        <v>821184.75</v>
      </c>
      <c r="G550" s="2">
        <v>42563</v>
      </c>
      <c r="H550" s="2">
        <v>42595</v>
      </c>
      <c r="I550" s="1" t="s">
        <v>17</v>
      </c>
      <c r="J550" s="1">
        <v>12966.074999999999</v>
      </c>
      <c r="K550" s="1">
        <f>Table2[[#This Row],[Qnt]]*Table2[[#This Row],[Unit price ]]</f>
        <v>864405</v>
      </c>
      <c r="L550" s="1">
        <f>Table2[[#This Row],[Revenue]]-Table2[[#This Row],[Outside cost]]-Table2[[#This Row],[Trans.cost]]</f>
        <v>30254.175000000003</v>
      </c>
      <c r="M550" s="1">
        <f>Table2[[#This Row],[Exp.date]]-Table2[[#This Row],[Imp.date ]]</f>
        <v>32</v>
      </c>
    </row>
    <row r="551" spans="1:13" x14ac:dyDescent="0.25">
      <c r="A551" s="3">
        <v>550</v>
      </c>
      <c r="B551" s="3" t="s">
        <v>10</v>
      </c>
      <c r="C551" s="3">
        <v>526</v>
      </c>
      <c r="D551" s="3">
        <v>112</v>
      </c>
      <c r="E551" s="3" t="s">
        <v>16</v>
      </c>
      <c r="F551" s="3">
        <v>55966.400000000001</v>
      </c>
      <c r="G551" s="4">
        <v>42753</v>
      </c>
      <c r="H551" s="4">
        <v>42780</v>
      </c>
      <c r="I551" s="3" t="s">
        <v>32</v>
      </c>
      <c r="J551" s="3">
        <v>883.68</v>
      </c>
      <c r="K551" s="3">
        <f>Table2[[#This Row],[Qnt]]*Table2[[#This Row],[Unit price ]]</f>
        <v>58912</v>
      </c>
      <c r="L551" s="3">
        <f>Table2[[#This Row],[Revenue]]-Table2[[#This Row],[Outside cost]]-Table2[[#This Row],[Trans.cost]]</f>
        <v>2061.9199999999987</v>
      </c>
      <c r="M551" s="3">
        <f>Table2[[#This Row],[Exp.date]]-Table2[[#This Row],[Imp.date ]]</f>
        <v>27</v>
      </c>
    </row>
    <row r="552" spans="1:13" x14ac:dyDescent="0.25">
      <c r="A552" s="1">
        <v>551</v>
      </c>
      <c r="B552" s="1" t="s">
        <v>12</v>
      </c>
      <c r="C552" s="1">
        <v>358</v>
      </c>
      <c r="D552" s="1">
        <v>773</v>
      </c>
      <c r="E552" s="1" t="s">
        <v>13</v>
      </c>
      <c r="F552" s="1">
        <v>262897.3</v>
      </c>
      <c r="G552" s="2">
        <v>43228</v>
      </c>
      <c r="H552" s="2">
        <v>43248</v>
      </c>
      <c r="I552" s="1" t="s">
        <v>17</v>
      </c>
      <c r="J552" s="1">
        <v>4151.01</v>
      </c>
      <c r="K552" s="1">
        <f>Table2[[#This Row],[Qnt]]*Table2[[#This Row],[Unit price ]]</f>
        <v>276734</v>
      </c>
      <c r="L552" s="1">
        <f>Table2[[#This Row],[Revenue]]-Table2[[#This Row],[Outside cost]]-Table2[[#This Row],[Trans.cost]]</f>
        <v>9685.6900000000114</v>
      </c>
      <c r="M552" s="1">
        <f>Table2[[#This Row],[Exp.date]]-Table2[[#This Row],[Imp.date ]]</f>
        <v>20</v>
      </c>
    </row>
    <row r="553" spans="1:13" x14ac:dyDescent="0.25">
      <c r="A553" s="3">
        <v>552</v>
      </c>
      <c r="B553" s="3" t="s">
        <v>12</v>
      </c>
      <c r="C553" s="3">
        <v>352</v>
      </c>
      <c r="D553" s="3">
        <v>225</v>
      </c>
      <c r="E553" s="3" t="s">
        <v>9</v>
      </c>
      <c r="F553" s="3">
        <v>75240</v>
      </c>
      <c r="G553" s="4">
        <v>42517</v>
      </c>
      <c r="H553" s="4">
        <v>42539</v>
      </c>
      <c r="I553" s="3" t="s">
        <v>23</v>
      </c>
      <c r="J553" s="3">
        <v>1188</v>
      </c>
      <c r="K553" s="3">
        <f>Table2[[#This Row],[Qnt]]*Table2[[#This Row],[Unit price ]]</f>
        <v>79200</v>
      </c>
      <c r="L553" s="3">
        <f>Table2[[#This Row],[Revenue]]-Table2[[#This Row],[Outside cost]]-Table2[[#This Row],[Trans.cost]]</f>
        <v>2772</v>
      </c>
      <c r="M553" s="3">
        <f>Table2[[#This Row],[Exp.date]]-Table2[[#This Row],[Imp.date ]]</f>
        <v>22</v>
      </c>
    </row>
    <row r="554" spans="1:13" x14ac:dyDescent="0.25">
      <c r="A554" s="1">
        <v>553</v>
      </c>
      <c r="B554" s="1" t="s">
        <v>12</v>
      </c>
      <c r="C554" s="1">
        <v>646</v>
      </c>
      <c r="D554" s="1">
        <v>179</v>
      </c>
      <c r="E554" s="1" t="s">
        <v>9</v>
      </c>
      <c r="F554" s="1">
        <v>109852.3</v>
      </c>
      <c r="G554" s="2">
        <v>43139</v>
      </c>
      <c r="H554" s="2">
        <v>43167</v>
      </c>
      <c r="I554" s="1" t="s">
        <v>18</v>
      </c>
      <c r="J554" s="1">
        <v>1734.51</v>
      </c>
      <c r="K554" s="1">
        <f>Table2[[#This Row],[Qnt]]*Table2[[#This Row],[Unit price ]]</f>
        <v>115634</v>
      </c>
      <c r="L554" s="1">
        <f>Table2[[#This Row],[Revenue]]-Table2[[#This Row],[Outside cost]]-Table2[[#This Row],[Trans.cost]]</f>
        <v>4047.1899999999969</v>
      </c>
      <c r="M554" s="1">
        <f>Table2[[#This Row],[Exp.date]]-Table2[[#This Row],[Imp.date ]]</f>
        <v>28</v>
      </c>
    </row>
    <row r="555" spans="1:13" x14ac:dyDescent="0.25">
      <c r="A555" s="3">
        <v>554</v>
      </c>
      <c r="B555" s="3" t="s">
        <v>10</v>
      </c>
      <c r="C555" s="3">
        <v>74</v>
      </c>
      <c r="D555" s="3">
        <v>143</v>
      </c>
      <c r="E555" s="3" t="s">
        <v>31</v>
      </c>
      <c r="F555" s="3">
        <v>10052.9</v>
      </c>
      <c r="G555" s="4">
        <v>42897</v>
      </c>
      <c r="H555" s="4">
        <v>42910</v>
      </c>
      <c r="I555" s="3" t="s">
        <v>32</v>
      </c>
      <c r="J555" s="3">
        <v>158.72999999999999</v>
      </c>
      <c r="K555" s="3">
        <f>Table2[[#This Row],[Qnt]]*Table2[[#This Row],[Unit price ]]</f>
        <v>10582</v>
      </c>
      <c r="L555" s="3">
        <f>Table2[[#This Row],[Revenue]]-Table2[[#This Row],[Outside cost]]-Table2[[#This Row],[Trans.cost]]</f>
        <v>370.37000000000035</v>
      </c>
      <c r="M555" s="3">
        <f>Table2[[#This Row],[Exp.date]]-Table2[[#This Row],[Imp.date ]]</f>
        <v>13</v>
      </c>
    </row>
    <row r="556" spans="1:13" x14ac:dyDescent="0.25">
      <c r="A556" s="1">
        <v>555</v>
      </c>
      <c r="B556" s="1" t="s">
        <v>10</v>
      </c>
      <c r="C556" s="1">
        <v>764</v>
      </c>
      <c r="D556" s="1">
        <v>1432</v>
      </c>
      <c r="E556" s="1" t="s">
        <v>9</v>
      </c>
      <c r="F556" s="1">
        <v>1039345.6</v>
      </c>
      <c r="G556" s="2">
        <v>42610</v>
      </c>
      <c r="H556" s="2">
        <v>42623</v>
      </c>
      <c r="I556" s="1" t="s">
        <v>17</v>
      </c>
      <c r="J556" s="1">
        <v>16410.72</v>
      </c>
      <c r="K556" s="1">
        <f>Table2[[#This Row],[Qnt]]*Table2[[#This Row],[Unit price ]]</f>
        <v>1094048</v>
      </c>
      <c r="L556" s="1">
        <f>Table2[[#This Row],[Revenue]]-Table2[[#This Row],[Outside cost]]-Table2[[#This Row],[Trans.cost]]</f>
        <v>38291.680000000022</v>
      </c>
      <c r="M556" s="1">
        <f>Table2[[#This Row],[Exp.date]]-Table2[[#This Row],[Imp.date ]]</f>
        <v>13</v>
      </c>
    </row>
    <row r="557" spans="1:13" x14ac:dyDescent="0.25">
      <c r="A557" s="3">
        <v>556</v>
      </c>
      <c r="B557" s="3" t="s">
        <v>10</v>
      </c>
      <c r="C557" s="3">
        <v>699</v>
      </c>
      <c r="D557" s="3">
        <v>305</v>
      </c>
      <c r="E557" s="3" t="s">
        <v>29</v>
      </c>
      <c r="F557" s="3">
        <v>202535.25</v>
      </c>
      <c r="G557" s="4">
        <v>43151</v>
      </c>
      <c r="H557" s="4">
        <v>43174</v>
      </c>
      <c r="I557" s="3" t="s">
        <v>11</v>
      </c>
      <c r="J557" s="3">
        <v>3197.9249999999997</v>
      </c>
      <c r="K557" s="3">
        <f>Table2[[#This Row],[Qnt]]*Table2[[#This Row],[Unit price ]]</f>
        <v>213195</v>
      </c>
      <c r="L557" s="3">
        <f>Table2[[#This Row],[Revenue]]-Table2[[#This Row],[Outside cost]]-Table2[[#This Row],[Trans.cost]]</f>
        <v>7461.8250000000007</v>
      </c>
      <c r="M557" s="3">
        <f>Table2[[#This Row],[Exp.date]]-Table2[[#This Row],[Imp.date ]]</f>
        <v>23</v>
      </c>
    </row>
    <row r="558" spans="1:13" x14ac:dyDescent="0.25">
      <c r="A558" s="1">
        <v>557</v>
      </c>
      <c r="B558" s="1" t="s">
        <v>12</v>
      </c>
      <c r="C558" s="1">
        <v>842</v>
      </c>
      <c r="D558" s="1">
        <v>53</v>
      </c>
      <c r="E558" s="1" t="s">
        <v>9</v>
      </c>
      <c r="F558" s="1">
        <v>42394.7</v>
      </c>
      <c r="G558" s="2">
        <v>42938</v>
      </c>
      <c r="H558" s="2">
        <v>42959</v>
      </c>
      <c r="I558" s="1" t="s">
        <v>11</v>
      </c>
      <c r="J558" s="1">
        <v>669.39</v>
      </c>
      <c r="K558" s="1">
        <f>Table2[[#This Row],[Qnt]]*Table2[[#This Row],[Unit price ]]</f>
        <v>44626</v>
      </c>
      <c r="L558" s="1">
        <f>Table2[[#This Row],[Revenue]]-Table2[[#This Row],[Outside cost]]-Table2[[#This Row],[Trans.cost]]</f>
        <v>1561.910000000003</v>
      </c>
      <c r="M558" s="1">
        <f>Table2[[#This Row],[Exp.date]]-Table2[[#This Row],[Imp.date ]]</f>
        <v>21</v>
      </c>
    </row>
    <row r="559" spans="1:13" x14ac:dyDescent="0.25">
      <c r="A559" s="3">
        <v>558</v>
      </c>
      <c r="B559" s="3" t="s">
        <v>12</v>
      </c>
      <c r="C559" s="3">
        <v>425</v>
      </c>
      <c r="D559" s="3">
        <v>1019</v>
      </c>
      <c r="E559" s="3" t="s">
        <v>22</v>
      </c>
      <c r="F559" s="3">
        <v>411421.25</v>
      </c>
      <c r="G559" s="4">
        <v>43174</v>
      </c>
      <c r="H559" s="4">
        <v>43187</v>
      </c>
      <c r="I559" s="3" t="s">
        <v>32</v>
      </c>
      <c r="J559" s="3">
        <v>6496.125</v>
      </c>
      <c r="K559" s="3">
        <f>Table2[[#This Row],[Qnt]]*Table2[[#This Row],[Unit price ]]</f>
        <v>433075</v>
      </c>
      <c r="L559" s="3">
        <f>Table2[[#This Row],[Revenue]]-Table2[[#This Row],[Outside cost]]-Table2[[#This Row],[Trans.cost]]</f>
        <v>15157.625</v>
      </c>
      <c r="M559" s="3">
        <f>Table2[[#This Row],[Exp.date]]-Table2[[#This Row],[Imp.date ]]</f>
        <v>13</v>
      </c>
    </row>
    <row r="560" spans="1:13" x14ac:dyDescent="0.25">
      <c r="A560" s="1">
        <v>559</v>
      </c>
      <c r="B560" s="1" t="s">
        <v>12</v>
      </c>
      <c r="C560" s="1">
        <v>869</v>
      </c>
      <c r="D560" s="1">
        <v>808</v>
      </c>
      <c r="E560" s="1" t="s">
        <v>19</v>
      </c>
      <c r="F560" s="1">
        <v>667044.4</v>
      </c>
      <c r="G560" s="2">
        <v>42743</v>
      </c>
      <c r="H560" s="2">
        <v>42774</v>
      </c>
      <c r="I560" s="1" t="s">
        <v>11</v>
      </c>
      <c r="J560" s="1">
        <v>10532.279999999999</v>
      </c>
      <c r="K560" s="1">
        <f>Table2[[#This Row],[Qnt]]*Table2[[#This Row],[Unit price ]]</f>
        <v>702152</v>
      </c>
      <c r="L560" s="1">
        <f>Table2[[#This Row],[Revenue]]-Table2[[#This Row],[Outside cost]]-Table2[[#This Row],[Trans.cost]]</f>
        <v>24575.319999999978</v>
      </c>
      <c r="M560" s="1">
        <f>Table2[[#This Row],[Exp.date]]-Table2[[#This Row],[Imp.date ]]</f>
        <v>31</v>
      </c>
    </row>
    <row r="561" spans="1:13" x14ac:dyDescent="0.25">
      <c r="A561" s="3">
        <v>560</v>
      </c>
      <c r="B561" s="3" t="s">
        <v>10</v>
      </c>
      <c r="C561" s="3">
        <v>506</v>
      </c>
      <c r="D561" s="3">
        <v>104</v>
      </c>
      <c r="E561" s="3" t="s">
        <v>27</v>
      </c>
      <c r="F561" s="3">
        <v>49992.800000000003</v>
      </c>
      <c r="G561" s="4">
        <v>42445</v>
      </c>
      <c r="H561" s="4">
        <v>42463</v>
      </c>
      <c r="I561" s="3" t="s">
        <v>11</v>
      </c>
      <c r="J561" s="3">
        <v>789.36</v>
      </c>
      <c r="K561" s="3">
        <f>Table2[[#This Row],[Qnt]]*Table2[[#This Row],[Unit price ]]</f>
        <v>52624</v>
      </c>
      <c r="L561" s="3">
        <f>Table2[[#This Row],[Revenue]]-Table2[[#This Row],[Outside cost]]-Table2[[#This Row],[Trans.cost]]</f>
        <v>1841.839999999997</v>
      </c>
      <c r="M561" s="3">
        <f>Table2[[#This Row],[Exp.date]]-Table2[[#This Row],[Imp.date ]]</f>
        <v>18</v>
      </c>
    </row>
    <row r="562" spans="1:13" x14ac:dyDescent="0.25">
      <c r="A562" s="1">
        <v>561</v>
      </c>
      <c r="B562" s="1" t="s">
        <v>10</v>
      </c>
      <c r="C562" s="1">
        <v>692</v>
      </c>
      <c r="D562" s="1">
        <v>875</v>
      </c>
      <c r="E562" s="1" t="s">
        <v>9</v>
      </c>
      <c r="F562" s="1">
        <v>575225</v>
      </c>
      <c r="G562" s="2">
        <v>43152</v>
      </c>
      <c r="H562" s="2">
        <v>43172</v>
      </c>
      <c r="I562" s="1" t="s">
        <v>17</v>
      </c>
      <c r="J562" s="1">
        <v>9082.5</v>
      </c>
      <c r="K562" s="1">
        <f>Table2[[#This Row],[Qnt]]*Table2[[#This Row],[Unit price ]]</f>
        <v>605500</v>
      </c>
      <c r="L562" s="1">
        <f>Table2[[#This Row],[Revenue]]-Table2[[#This Row],[Outside cost]]-Table2[[#This Row],[Trans.cost]]</f>
        <v>21192.5</v>
      </c>
      <c r="M562" s="1">
        <f>Table2[[#This Row],[Exp.date]]-Table2[[#This Row],[Imp.date ]]</f>
        <v>20</v>
      </c>
    </row>
    <row r="563" spans="1:13" x14ac:dyDescent="0.25">
      <c r="A563" s="3">
        <v>562</v>
      </c>
      <c r="B563" s="3" t="s">
        <v>15</v>
      </c>
      <c r="C563" s="3">
        <v>383</v>
      </c>
      <c r="D563" s="3">
        <v>15</v>
      </c>
      <c r="E563" s="3" t="s">
        <v>24</v>
      </c>
      <c r="F563" s="3">
        <v>5457.75</v>
      </c>
      <c r="G563" s="4">
        <v>42964</v>
      </c>
      <c r="H563" s="4">
        <v>42999</v>
      </c>
      <c r="I563" s="3" t="s">
        <v>25</v>
      </c>
      <c r="J563" s="3">
        <v>86.174999999999997</v>
      </c>
      <c r="K563" s="3">
        <f>Table2[[#This Row],[Qnt]]*Table2[[#This Row],[Unit price ]]</f>
        <v>5745</v>
      </c>
      <c r="L563" s="3">
        <f>Table2[[#This Row],[Revenue]]-Table2[[#This Row],[Outside cost]]-Table2[[#This Row],[Trans.cost]]</f>
        <v>201.07499999999999</v>
      </c>
      <c r="M563" s="3">
        <f>Table2[[#This Row],[Exp.date]]-Table2[[#This Row],[Imp.date ]]</f>
        <v>35</v>
      </c>
    </row>
    <row r="564" spans="1:13" x14ac:dyDescent="0.25">
      <c r="A564" s="1">
        <v>563</v>
      </c>
      <c r="B564" s="1" t="s">
        <v>12</v>
      </c>
      <c r="C564" s="1">
        <v>817</v>
      </c>
      <c r="D564" s="1">
        <v>681</v>
      </c>
      <c r="E564" s="1" t="s">
        <v>13</v>
      </c>
      <c r="F564" s="1">
        <v>528558.15</v>
      </c>
      <c r="G564" s="2">
        <v>42488</v>
      </c>
      <c r="H564" s="2">
        <v>42519</v>
      </c>
      <c r="I564" s="1" t="s">
        <v>18</v>
      </c>
      <c r="J564" s="1">
        <v>8345.6549999999988</v>
      </c>
      <c r="K564" s="1">
        <f>Table2[[#This Row],[Qnt]]*Table2[[#This Row],[Unit price ]]</f>
        <v>556377</v>
      </c>
      <c r="L564" s="1">
        <f>Table2[[#This Row],[Revenue]]-Table2[[#This Row],[Outside cost]]-Table2[[#This Row],[Trans.cost]]</f>
        <v>19473.194999999978</v>
      </c>
      <c r="M564" s="1">
        <f>Table2[[#This Row],[Exp.date]]-Table2[[#This Row],[Imp.date ]]</f>
        <v>31</v>
      </c>
    </row>
    <row r="565" spans="1:13" x14ac:dyDescent="0.25">
      <c r="A565" s="3">
        <v>564</v>
      </c>
      <c r="B565" s="3" t="s">
        <v>10</v>
      </c>
      <c r="C565" s="3">
        <v>257</v>
      </c>
      <c r="D565" s="3">
        <v>336</v>
      </c>
      <c r="E565" s="3" t="s">
        <v>29</v>
      </c>
      <c r="F565" s="3">
        <v>82034.399999999994</v>
      </c>
      <c r="G565" s="4">
        <v>42449</v>
      </c>
      <c r="H565" s="4">
        <v>42460</v>
      </c>
      <c r="I565" s="3" t="s">
        <v>23</v>
      </c>
      <c r="J565" s="3">
        <v>1295.28</v>
      </c>
      <c r="K565" s="3">
        <f>Table2[[#This Row],[Qnt]]*Table2[[#This Row],[Unit price ]]</f>
        <v>86352</v>
      </c>
      <c r="L565" s="3">
        <f>Table2[[#This Row],[Revenue]]-Table2[[#This Row],[Outside cost]]-Table2[[#This Row],[Trans.cost]]</f>
        <v>3022.3200000000061</v>
      </c>
      <c r="M565" s="3">
        <f>Table2[[#This Row],[Exp.date]]-Table2[[#This Row],[Imp.date ]]</f>
        <v>11</v>
      </c>
    </row>
    <row r="566" spans="1:13" x14ac:dyDescent="0.25">
      <c r="A566" s="1">
        <v>565</v>
      </c>
      <c r="B566" s="1" t="s">
        <v>12</v>
      </c>
      <c r="C566" s="1">
        <v>70</v>
      </c>
      <c r="D566" s="1">
        <v>618</v>
      </c>
      <c r="E566" s="1" t="s">
        <v>13</v>
      </c>
      <c r="F566" s="1">
        <v>41097</v>
      </c>
      <c r="G566" s="2">
        <v>42952</v>
      </c>
      <c r="H566" s="2">
        <v>42977</v>
      </c>
      <c r="I566" s="1" t="s">
        <v>32</v>
      </c>
      <c r="J566" s="1">
        <v>648.9</v>
      </c>
      <c r="K566" s="1">
        <f>Table2[[#This Row],[Qnt]]*Table2[[#This Row],[Unit price ]]</f>
        <v>43260</v>
      </c>
      <c r="L566" s="1">
        <f>Table2[[#This Row],[Revenue]]-Table2[[#This Row],[Outside cost]]-Table2[[#This Row],[Trans.cost]]</f>
        <v>1514.1</v>
      </c>
      <c r="M566" s="1">
        <f>Table2[[#This Row],[Exp.date]]-Table2[[#This Row],[Imp.date ]]</f>
        <v>25</v>
      </c>
    </row>
    <row r="567" spans="1:13" x14ac:dyDescent="0.25">
      <c r="A567" s="3">
        <v>566</v>
      </c>
      <c r="B567" s="3" t="s">
        <v>12</v>
      </c>
      <c r="C567" s="3">
        <v>856</v>
      </c>
      <c r="D567" s="3">
        <v>655</v>
      </c>
      <c r="E567" s="3" t="s">
        <v>13</v>
      </c>
      <c r="F567" s="3">
        <v>532646</v>
      </c>
      <c r="G567" s="4">
        <v>43200</v>
      </c>
      <c r="H567" s="4">
        <v>43216</v>
      </c>
      <c r="I567" s="3" t="s">
        <v>25</v>
      </c>
      <c r="J567" s="3">
        <v>8410.1999999999989</v>
      </c>
      <c r="K567" s="3">
        <f>Table2[[#This Row],[Qnt]]*Table2[[#This Row],[Unit price ]]</f>
        <v>560680</v>
      </c>
      <c r="L567" s="3">
        <f>Table2[[#This Row],[Revenue]]-Table2[[#This Row],[Outside cost]]-Table2[[#This Row],[Trans.cost]]</f>
        <v>19623.800000000003</v>
      </c>
      <c r="M567" s="3">
        <f>Table2[[#This Row],[Exp.date]]-Table2[[#This Row],[Imp.date ]]</f>
        <v>16</v>
      </c>
    </row>
    <row r="568" spans="1:13" x14ac:dyDescent="0.25">
      <c r="A568" s="1">
        <v>567</v>
      </c>
      <c r="B568" s="1" t="s">
        <v>10</v>
      </c>
      <c r="C568" s="1">
        <v>276</v>
      </c>
      <c r="D568" s="1">
        <v>221</v>
      </c>
      <c r="E568" s="1" t="s">
        <v>16</v>
      </c>
      <c r="F568" s="1">
        <v>57946.2</v>
      </c>
      <c r="G568" s="2">
        <v>42924</v>
      </c>
      <c r="H568" s="2">
        <v>42943</v>
      </c>
      <c r="I568" s="1" t="s">
        <v>25</v>
      </c>
      <c r="J568" s="1">
        <v>914.93999999999994</v>
      </c>
      <c r="K568" s="1">
        <f>Table2[[#This Row],[Qnt]]*Table2[[#This Row],[Unit price ]]</f>
        <v>60996</v>
      </c>
      <c r="L568" s="1">
        <f>Table2[[#This Row],[Revenue]]-Table2[[#This Row],[Outside cost]]-Table2[[#This Row],[Trans.cost]]</f>
        <v>2134.8600000000029</v>
      </c>
      <c r="M568" s="1">
        <f>Table2[[#This Row],[Exp.date]]-Table2[[#This Row],[Imp.date ]]</f>
        <v>19</v>
      </c>
    </row>
    <row r="569" spans="1:13" x14ac:dyDescent="0.25">
      <c r="A569" s="3">
        <v>568</v>
      </c>
      <c r="B569" s="3" t="s">
        <v>12</v>
      </c>
      <c r="C569" s="3">
        <v>769</v>
      </c>
      <c r="D569" s="3">
        <v>189</v>
      </c>
      <c r="E569" s="3" t="s">
        <v>9</v>
      </c>
      <c r="F569" s="3">
        <v>138073.95000000001</v>
      </c>
      <c r="G569" s="4">
        <v>43135</v>
      </c>
      <c r="H569" s="4">
        <v>43156</v>
      </c>
      <c r="I569" s="3" t="s">
        <v>17</v>
      </c>
      <c r="J569" s="3">
        <v>2180.1149999999998</v>
      </c>
      <c r="K569" s="3">
        <f>Table2[[#This Row],[Qnt]]*Table2[[#This Row],[Unit price ]]</f>
        <v>145341</v>
      </c>
      <c r="L569" s="3">
        <f>Table2[[#This Row],[Revenue]]-Table2[[#This Row],[Outside cost]]-Table2[[#This Row],[Trans.cost]]</f>
        <v>5086.9349999999886</v>
      </c>
      <c r="M569" s="3">
        <f>Table2[[#This Row],[Exp.date]]-Table2[[#This Row],[Imp.date ]]</f>
        <v>21</v>
      </c>
    </row>
    <row r="570" spans="1:13" x14ac:dyDescent="0.25">
      <c r="A570" s="1">
        <v>569</v>
      </c>
      <c r="B570" s="1" t="s">
        <v>10</v>
      </c>
      <c r="C570" s="1">
        <v>986</v>
      </c>
      <c r="D570" s="1">
        <v>1339</v>
      </c>
      <c r="E570" s="1" t="s">
        <v>9</v>
      </c>
      <c r="F570" s="1">
        <v>1254241.3</v>
      </c>
      <c r="G570" s="2">
        <v>42878</v>
      </c>
      <c r="H570" s="2">
        <v>42889</v>
      </c>
      <c r="I570" s="1" t="s">
        <v>11</v>
      </c>
      <c r="J570" s="1">
        <v>19803.809999999998</v>
      </c>
      <c r="K570" s="1">
        <f>Table2[[#This Row],[Qnt]]*Table2[[#This Row],[Unit price ]]</f>
        <v>1320254</v>
      </c>
      <c r="L570" s="1">
        <f>Table2[[#This Row],[Revenue]]-Table2[[#This Row],[Outside cost]]-Table2[[#This Row],[Trans.cost]]</f>
        <v>46208.889999999956</v>
      </c>
      <c r="M570" s="1">
        <f>Table2[[#This Row],[Exp.date]]-Table2[[#This Row],[Imp.date ]]</f>
        <v>11</v>
      </c>
    </row>
    <row r="571" spans="1:13" x14ac:dyDescent="0.25">
      <c r="A571" s="3">
        <v>570</v>
      </c>
      <c r="B571" s="3" t="s">
        <v>12</v>
      </c>
      <c r="C571" s="3">
        <v>391</v>
      </c>
      <c r="D571" s="3">
        <v>621</v>
      </c>
      <c r="E571" s="3" t="s">
        <v>13</v>
      </c>
      <c r="F571" s="3">
        <v>230670.45</v>
      </c>
      <c r="G571" s="4">
        <v>42798</v>
      </c>
      <c r="H571" s="4">
        <v>42825</v>
      </c>
      <c r="I571" s="3" t="s">
        <v>32</v>
      </c>
      <c r="J571" s="3">
        <v>3642.165</v>
      </c>
      <c r="K571" s="3">
        <f>Table2[[#This Row],[Qnt]]*Table2[[#This Row],[Unit price ]]</f>
        <v>242811</v>
      </c>
      <c r="L571" s="3">
        <f>Table2[[#This Row],[Revenue]]-Table2[[#This Row],[Outside cost]]-Table2[[#This Row],[Trans.cost]]</f>
        <v>8498.3849999999875</v>
      </c>
      <c r="M571" s="3">
        <f>Table2[[#This Row],[Exp.date]]-Table2[[#This Row],[Imp.date ]]</f>
        <v>27</v>
      </c>
    </row>
    <row r="572" spans="1:13" x14ac:dyDescent="0.25">
      <c r="A572" s="1">
        <v>571</v>
      </c>
      <c r="B572" s="1" t="s">
        <v>10</v>
      </c>
      <c r="C572" s="1">
        <v>359</v>
      </c>
      <c r="D572" s="1">
        <v>1072</v>
      </c>
      <c r="E572" s="1" t="s">
        <v>31</v>
      </c>
      <c r="F572" s="1">
        <v>365605.6</v>
      </c>
      <c r="G572" s="2">
        <v>42773</v>
      </c>
      <c r="H572" s="2">
        <v>42783</v>
      </c>
      <c r="I572" s="1" t="s">
        <v>17</v>
      </c>
      <c r="J572" s="1">
        <v>5772.7199999999993</v>
      </c>
      <c r="K572" s="1">
        <f>Table2[[#This Row],[Qnt]]*Table2[[#This Row],[Unit price ]]</f>
        <v>384848</v>
      </c>
      <c r="L572" s="1">
        <f>Table2[[#This Row],[Revenue]]-Table2[[#This Row],[Outside cost]]-Table2[[#This Row],[Trans.cost]]</f>
        <v>13469.680000000024</v>
      </c>
      <c r="M572" s="1">
        <f>Table2[[#This Row],[Exp.date]]-Table2[[#This Row],[Imp.date ]]</f>
        <v>10</v>
      </c>
    </row>
    <row r="573" spans="1:13" x14ac:dyDescent="0.25">
      <c r="A573" s="3">
        <v>572</v>
      </c>
      <c r="B573" s="3" t="s">
        <v>12</v>
      </c>
      <c r="C573" s="3">
        <v>897</v>
      </c>
      <c r="D573" s="3">
        <v>734</v>
      </c>
      <c r="E573" s="3" t="s">
        <v>13</v>
      </c>
      <c r="F573" s="3">
        <v>625478.1</v>
      </c>
      <c r="G573" s="4">
        <v>42813</v>
      </c>
      <c r="H573" s="4">
        <v>42835</v>
      </c>
      <c r="I573" s="3" t="s">
        <v>11</v>
      </c>
      <c r="J573" s="3">
        <v>9875.9699999999993</v>
      </c>
      <c r="K573" s="3">
        <f>Table2[[#This Row],[Qnt]]*Table2[[#This Row],[Unit price ]]</f>
        <v>658398</v>
      </c>
      <c r="L573" s="3">
        <f>Table2[[#This Row],[Revenue]]-Table2[[#This Row],[Outside cost]]-Table2[[#This Row],[Trans.cost]]</f>
        <v>23043.930000000022</v>
      </c>
      <c r="M573" s="3">
        <f>Table2[[#This Row],[Exp.date]]-Table2[[#This Row],[Imp.date ]]</f>
        <v>22</v>
      </c>
    </row>
    <row r="574" spans="1:13" x14ac:dyDescent="0.25">
      <c r="A574" s="1">
        <v>573</v>
      </c>
      <c r="B574" s="1" t="s">
        <v>10</v>
      </c>
      <c r="C574" s="1">
        <v>811</v>
      </c>
      <c r="D574" s="1">
        <v>100</v>
      </c>
      <c r="E574" s="1" t="s">
        <v>27</v>
      </c>
      <c r="F574" s="1">
        <v>77045</v>
      </c>
      <c r="G574" s="2">
        <v>42899</v>
      </c>
      <c r="H574" s="2">
        <v>42910</v>
      </c>
      <c r="I574" s="1" t="s">
        <v>11</v>
      </c>
      <c r="J574" s="1">
        <v>1216.5</v>
      </c>
      <c r="K574" s="1">
        <f>Table2[[#This Row],[Qnt]]*Table2[[#This Row],[Unit price ]]</f>
        <v>81100</v>
      </c>
      <c r="L574" s="1">
        <f>Table2[[#This Row],[Revenue]]-Table2[[#This Row],[Outside cost]]-Table2[[#This Row],[Trans.cost]]</f>
        <v>2838.5</v>
      </c>
      <c r="M574" s="1">
        <f>Table2[[#This Row],[Exp.date]]-Table2[[#This Row],[Imp.date ]]</f>
        <v>11</v>
      </c>
    </row>
    <row r="575" spans="1:13" x14ac:dyDescent="0.25">
      <c r="A575" s="3">
        <v>574</v>
      </c>
      <c r="B575" s="3" t="s">
        <v>10</v>
      </c>
      <c r="C575" s="3">
        <v>372</v>
      </c>
      <c r="D575" s="3">
        <v>144</v>
      </c>
      <c r="E575" s="3" t="s">
        <v>31</v>
      </c>
      <c r="F575" s="3">
        <v>50889.599999999999</v>
      </c>
      <c r="G575" s="4">
        <v>43246</v>
      </c>
      <c r="H575" s="4">
        <v>43273</v>
      </c>
      <c r="I575" s="3" t="s">
        <v>11</v>
      </c>
      <c r="J575" s="3">
        <v>803.52</v>
      </c>
      <c r="K575" s="3">
        <f>Table2[[#This Row],[Qnt]]*Table2[[#This Row],[Unit price ]]</f>
        <v>53568</v>
      </c>
      <c r="L575" s="3">
        <f>Table2[[#This Row],[Revenue]]-Table2[[#This Row],[Outside cost]]-Table2[[#This Row],[Trans.cost]]</f>
        <v>1874.8800000000015</v>
      </c>
      <c r="M575" s="3">
        <f>Table2[[#This Row],[Exp.date]]-Table2[[#This Row],[Imp.date ]]</f>
        <v>27</v>
      </c>
    </row>
    <row r="576" spans="1:13" x14ac:dyDescent="0.25">
      <c r="A576" s="1">
        <v>575</v>
      </c>
      <c r="B576" s="1" t="s">
        <v>12</v>
      </c>
      <c r="C576" s="1">
        <v>209</v>
      </c>
      <c r="D576" s="1">
        <v>541</v>
      </c>
      <c r="E576" s="1" t="s">
        <v>13</v>
      </c>
      <c r="F576" s="1">
        <v>107415.55</v>
      </c>
      <c r="G576" s="2">
        <v>42831</v>
      </c>
      <c r="H576" s="2">
        <v>42841</v>
      </c>
      <c r="I576" s="1" t="s">
        <v>17</v>
      </c>
      <c r="J576" s="1">
        <v>1696.0349999999999</v>
      </c>
      <c r="K576" s="1">
        <f>Table2[[#This Row],[Qnt]]*Table2[[#This Row],[Unit price ]]</f>
        <v>113069</v>
      </c>
      <c r="L576" s="1">
        <f>Table2[[#This Row],[Revenue]]-Table2[[#This Row],[Outside cost]]-Table2[[#This Row],[Trans.cost]]</f>
        <v>3957.4149999999972</v>
      </c>
      <c r="M576" s="1">
        <f>Table2[[#This Row],[Exp.date]]-Table2[[#This Row],[Imp.date ]]</f>
        <v>10</v>
      </c>
    </row>
    <row r="577" spans="1:13" x14ac:dyDescent="0.25">
      <c r="A577" s="3">
        <v>576</v>
      </c>
      <c r="B577" s="3" t="s">
        <v>12</v>
      </c>
      <c r="C577" s="3">
        <v>380</v>
      </c>
      <c r="D577" s="3">
        <v>1039</v>
      </c>
      <c r="E577" s="3" t="s">
        <v>22</v>
      </c>
      <c r="F577" s="3">
        <v>375079</v>
      </c>
      <c r="G577" s="4">
        <v>43126</v>
      </c>
      <c r="H577" s="4">
        <v>43149</v>
      </c>
      <c r="I577" s="3" t="s">
        <v>11</v>
      </c>
      <c r="J577" s="3">
        <v>5922.3</v>
      </c>
      <c r="K577" s="3">
        <f>Table2[[#This Row],[Qnt]]*Table2[[#This Row],[Unit price ]]</f>
        <v>394820</v>
      </c>
      <c r="L577" s="3">
        <f>Table2[[#This Row],[Revenue]]-Table2[[#This Row],[Outside cost]]-Table2[[#This Row],[Trans.cost]]</f>
        <v>13818.7</v>
      </c>
      <c r="M577" s="3">
        <f>Table2[[#This Row],[Exp.date]]-Table2[[#This Row],[Imp.date ]]</f>
        <v>23</v>
      </c>
    </row>
    <row r="578" spans="1:13" x14ac:dyDescent="0.25">
      <c r="A578" s="1">
        <v>577</v>
      </c>
      <c r="B578" s="1" t="s">
        <v>12</v>
      </c>
      <c r="C578" s="1">
        <v>460</v>
      </c>
      <c r="D578" s="1">
        <v>222</v>
      </c>
      <c r="E578" s="1" t="s">
        <v>9</v>
      </c>
      <c r="F578" s="1">
        <v>97014</v>
      </c>
      <c r="G578" s="2">
        <v>43162</v>
      </c>
      <c r="H578" s="2">
        <v>43175</v>
      </c>
      <c r="I578" s="1" t="s">
        <v>14</v>
      </c>
      <c r="J578" s="1">
        <v>1531.8</v>
      </c>
      <c r="K578" s="1">
        <f>Table2[[#This Row],[Qnt]]*Table2[[#This Row],[Unit price ]]</f>
        <v>102120</v>
      </c>
      <c r="L578" s="1">
        <f>Table2[[#This Row],[Revenue]]-Table2[[#This Row],[Outside cost]]-Table2[[#This Row],[Trans.cost]]</f>
        <v>3574.2</v>
      </c>
      <c r="M578" s="1">
        <f>Table2[[#This Row],[Exp.date]]-Table2[[#This Row],[Imp.date ]]</f>
        <v>13</v>
      </c>
    </row>
    <row r="579" spans="1:13" x14ac:dyDescent="0.25">
      <c r="A579" s="3">
        <v>578</v>
      </c>
      <c r="B579" s="3" t="s">
        <v>12</v>
      </c>
      <c r="C579" s="3">
        <v>690</v>
      </c>
      <c r="D579" s="3">
        <v>132</v>
      </c>
      <c r="E579" s="3" t="s">
        <v>9</v>
      </c>
      <c r="F579" s="3">
        <v>86526</v>
      </c>
      <c r="G579" s="4">
        <v>42770</v>
      </c>
      <c r="H579" s="4">
        <v>42793</v>
      </c>
      <c r="I579" s="3" t="s">
        <v>18</v>
      </c>
      <c r="J579" s="3">
        <v>1366.2</v>
      </c>
      <c r="K579" s="3">
        <f>Table2[[#This Row],[Qnt]]*Table2[[#This Row],[Unit price ]]</f>
        <v>91080</v>
      </c>
      <c r="L579" s="3">
        <f>Table2[[#This Row],[Revenue]]-Table2[[#This Row],[Outside cost]]-Table2[[#This Row],[Trans.cost]]</f>
        <v>3187.8</v>
      </c>
      <c r="M579" s="3">
        <f>Table2[[#This Row],[Exp.date]]-Table2[[#This Row],[Imp.date ]]</f>
        <v>23</v>
      </c>
    </row>
    <row r="580" spans="1:13" x14ac:dyDescent="0.25">
      <c r="A580" s="1">
        <v>579</v>
      </c>
      <c r="B580" s="1" t="s">
        <v>10</v>
      </c>
      <c r="C580" s="1">
        <v>303</v>
      </c>
      <c r="D580" s="1">
        <v>898</v>
      </c>
      <c r="E580" s="1" t="s">
        <v>9</v>
      </c>
      <c r="F580" s="1">
        <v>258489.3</v>
      </c>
      <c r="G580" s="2">
        <v>42777</v>
      </c>
      <c r="H580" s="2">
        <v>42804</v>
      </c>
      <c r="I580" s="1" t="s">
        <v>32</v>
      </c>
      <c r="J580" s="1">
        <v>4081.41</v>
      </c>
      <c r="K580" s="1">
        <f>Table2[[#This Row],[Qnt]]*Table2[[#This Row],[Unit price ]]</f>
        <v>272094</v>
      </c>
      <c r="L580" s="1">
        <f>Table2[[#This Row],[Revenue]]-Table2[[#This Row],[Outside cost]]-Table2[[#This Row],[Trans.cost]]</f>
        <v>9523.2900000000118</v>
      </c>
      <c r="M580" s="1">
        <f>Table2[[#This Row],[Exp.date]]-Table2[[#This Row],[Imp.date ]]</f>
        <v>27</v>
      </c>
    </row>
    <row r="581" spans="1:13" x14ac:dyDescent="0.25">
      <c r="A581" s="3">
        <v>580</v>
      </c>
      <c r="B581" s="3" t="s">
        <v>10</v>
      </c>
      <c r="C581" s="3">
        <v>825</v>
      </c>
      <c r="D581" s="3">
        <v>322</v>
      </c>
      <c r="E581" s="3" t="s">
        <v>29</v>
      </c>
      <c r="F581" s="3">
        <v>252367.5</v>
      </c>
      <c r="G581" s="4">
        <v>43128</v>
      </c>
      <c r="H581" s="4">
        <v>43159</v>
      </c>
      <c r="I581" s="3" t="s">
        <v>17</v>
      </c>
      <c r="J581" s="3">
        <v>3984.75</v>
      </c>
      <c r="K581" s="3">
        <f>Table2[[#This Row],[Qnt]]*Table2[[#This Row],[Unit price ]]</f>
        <v>265650</v>
      </c>
      <c r="L581" s="3">
        <f>Table2[[#This Row],[Revenue]]-Table2[[#This Row],[Outside cost]]-Table2[[#This Row],[Trans.cost]]</f>
        <v>9297.75</v>
      </c>
      <c r="M581" s="3">
        <f>Table2[[#This Row],[Exp.date]]-Table2[[#This Row],[Imp.date ]]</f>
        <v>31</v>
      </c>
    </row>
    <row r="582" spans="1:13" x14ac:dyDescent="0.25">
      <c r="A582" s="1">
        <v>581</v>
      </c>
      <c r="B582" s="1" t="s">
        <v>10</v>
      </c>
      <c r="C582" s="1">
        <v>527</v>
      </c>
      <c r="D582" s="1">
        <v>945</v>
      </c>
      <c r="E582" s="1" t="s">
        <v>9</v>
      </c>
      <c r="F582" s="1">
        <v>473114.25</v>
      </c>
      <c r="G582" s="2">
        <v>43042</v>
      </c>
      <c r="H582" s="2">
        <v>43057</v>
      </c>
      <c r="I582" s="1" t="s">
        <v>11</v>
      </c>
      <c r="J582" s="1">
        <v>7470.2249999999995</v>
      </c>
      <c r="K582" s="1">
        <f>Table2[[#This Row],[Qnt]]*Table2[[#This Row],[Unit price ]]</f>
        <v>498015</v>
      </c>
      <c r="L582" s="1">
        <f>Table2[[#This Row],[Revenue]]-Table2[[#This Row],[Outside cost]]-Table2[[#This Row],[Trans.cost]]</f>
        <v>17430.525000000001</v>
      </c>
      <c r="M582" s="1">
        <f>Table2[[#This Row],[Exp.date]]-Table2[[#This Row],[Imp.date ]]</f>
        <v>15</v>
      </c>
    </row>
    <row r="583" spans="1:13" x14ac:dyDescent="0.25">
      <c r="A583" s="3">
        <v>582</v>
      </c>
      <c r="B583" s="3" t="s">
        <v>12</v>
      </c>
      <c r="C583" s="3">
        <v>412</v>
      </c>
      <c r="D583" s="3">
        <v>868</v>
      </c>
      <c r="E583" s="3" t="s">
        <v>22</v>
      </c>
      <c r="F583" s="3">
        <v>339735.2</v>
      </c>
      <c r="G583" s="4">
        <v>42454</v>
      </c>
      <c r="H583" s="4">
        <v>42489</v>
      </c>
      <c r="I583" s="3" t="s">
        <v>18</v>
      </c>
      <c r="J583" s="3">
        <v>5364.24</v>
      </c>
      <c r="K583" s="3">
        <f>Table2[[#This Row],[Qnt]]*Table2[[#This Row],[Unit price ]]</f>
        <v>357616</v>
      </c>
      <c r="L583" s="3">
        <f>Table2[[#This Row],[Revenue]]-Table2[[#This Row],[Outside cost]]-Table2[[#This Row],[Trans.cost]]</f>
        <v>12516.559999999989</v>
      </c>
      <c r="M583" s="3">
        <f>Table2[[#This Row],[Exp.date]]-Table2[[#This Row],[Imp.date ]]</f>
        <v>35</v>
      </c>
    </row>
    <row r="584" spans="1:13" x14ac:dyDescent="0.25">
      <c r="A584" s="1">
        <v>583</v>
      </c>
      <c r="B584" s="1" t="s">
        <v>15</v>
      </c>
      <c r="C584" s="1">
        <v>815</v>
      </c>
      <c r="D584" s="1">
        <v>31</v>
      </c>
      <c r="E584" s="1" t="s">
        <v>16</v>
      </c>
      <c r="F584" s="1">
        <v>24001.75</v>
      </c>
      <c r="G584" s="2">
        <v>42553</v>
      </c>
      <c r="H584" s="2">
        <v>42586</v>
      </c>
      <c r="I584" s="1" t="s">
        <v>17</v>
      </c>
      <c r="J584" s="1">
        <v>378.97499999999997</v>
      </c>
      <c r="K584" s="1">
        <f>Table2[[#This Row],[Qnt]]*Table2[[#This Row],[Unit price ]]</f>
        <v>25265</v>
      </c>
      <c r="L584" s="1">
        <f>Table2[[#This Row],[Revenue]]-Table2[[#This Row],[Outside cost]]-Table2[[#This Row],[Trans.cost]]</f>
        <v>884.27500000000009</v>
      </c>
      <c r="M584" s="1">
        <f>Table2[[#This Row],[Exp.date]]-Table2[[#This Row],[Imp.date ]]</f>
        <v>33</v>
      </c>
    </row>
    <row r="585" spans="1:13" x14ac:dyDescent="0.25">
      <c r="A585" s="3">
        <v>584</v>
      </c>
      <c r="B585" s="3" t="s">
        <v>12</v>
      </c>
      <c r="C585" s="3">
        <v>281</v>
      </c>
      <c r="D585" s="3">
        <v>641</v>
      </c>
      <c r="E585" s="3" t="s">
        <v>13</v>
      </c>
      <c r="F585" s="3">
        <v>171114.95</v>
      </c>
      <c r="G585" s="4">
        <v>42448</v>
      </c>
      <c r="H585" s="4">
        <v>42470</v>
      </c>
      <c r="I585" s="3" t="s">
        <v>32</v>
      </c>
      <c r="J585" s="3">
        <v>2701.8150000000001</v>
      </c>
      <c r="K585" s="3">
        <f>Table2[[#This Row],[Qnt]]*Table2[[#This Row],[Unit price ]]</f>
        <v>180121</v>
      </c>
      <c r="L585" s="3">
        <f>Table2[[#This Row],[Revenue]]-Table2[[#This Row],[Outside cost]]-Table2[[#This Row],[Trans.cost]]</f>
        <v>6304.2349999999878</v>
      </c>
      <c r="M585" s="3">
        <f>Table2[[#This Row],[Exp.date]]-Table2[[#This Row],[Imp.date ]]</f>
        <v>22</v>
      </c>
    </row>
    <row r="586" spans="1:13" x14ac:dyDescent="0.25">
      <c r="A586" s="1">
        <v>585</v>
      </c>
      <c r="B586" s="1" t="s">
        <v>12</v>
      </c>
      <c r="C586" s="1">
        <v>396</v>
      </c>
      <c r="D586" s="1">
        <v>181</v>
      </c>
      <c r="E586" s="1" t="s">
        <v>9</v>
      </c>
      <c r="F586" s="1">
        <v>68092.2</v>
      </c>
      <c r="G586" s="2">
        <v>42625</v>
      </c>
      <c r="H586" s="2">
        <v>42645</v>
      </c>
      <c r="I586" s="1" t="s">
        <v>14</v>
      </c>
      <c r="J586" s="1">
        <v>1075.1399999999999</v>
      </c>
      <c r="K586" s="1">
        <f>Table2[[#This Row],[Qnt]]*Table2[[#This Row],[Unit price ]]</f>
        <v>71676</v>
      </c>
      <c r="L586" s="1">
        <f>Table2[[#This Row],[Revenue]]-Table2[[#This Row],[Outside cost]]-Table2[[#This Row],[Trans.cost]]</f>
        <v>2508.660000000003</v>
      </c>
      <c r="M586" s="1">
        <f>Table2[[#This Row],[Exp.date]]-Table2[[#This Row],[Imp.date ]]</f>
        <v>20</v>
      </c>
    </row>
    <row r="587" spans="1:13" x14ac:dyDescent="0.25">
      <c r="A587" s="3">
        <v>586</v>
      </c>
      <c r="B587" s="3" t="s">
        <v>10</v>
      </c>
      <c r="C587" s="3">
        <v>226</v>
      </c>
      <c r="D587" s="3">
        <v>1403</v>
      </c>
      <c r="E587" s="3" t="s">
        <v>9</v>
      </c>
      <c r="F587" s="3">
        <v>301224.09999999998</v>
      </c>
      <c r="G587" s="4">
        <v>42812</v>
      </c>
      <c r="H587" s="4">
        <v>42834</v>
      </c>
      <c r="I587" s="3" t="s">
        <v>17</v>
      </c>
      <c r="J587" s="3">
        <v>4756.17</v>
      </c>
      <c r="K587" s="3">
        <f>Table2[[#This Row],[Qnt]]*Table2[[#This Row],[Unit price ]]</f>
        <v>317078</v>
      </c>
      <c r="L587" s="3">
        <f>Table2[[#This Row],[Revenue]]-Table2[[#This Row],[Outside cost]]-Table2[[#This Row],[Trans.cost]]</f>
        <v>11097.730000000023</v>
      </c>
      <c r="M587" s="3">
        <f>Table2[[#This Row],[Exp.date]]-Table2[[#This Row],[Imp.date ]]</f>
        <v>22</v>
      </c>
    </row>
    <row r="588" spans="1:13" x14ac:dyDescent="0.25">
      <c r="A588" s="1">
        <v>587</v>
      </c>
      <c r="B588" s="1" t="s">
        <v>10</v>
      </c>
      <c r="C588" s="1">
        <v>730</v>
      </c>
      <c r="D588" s="1">
        <v>254</v>
      </c>
      <c r="E588" s="1" t="s">
        <v>16</v>
      </c>
      <c r="F588" s="1">
        <v>176149</v>
      </c>
      <c r="G588" s="2">
        <v>43075</v>
      </c>
      <c r="H588" s="2">
        <v>43089</v>
      </c>
      <c r="I588" s="1" t="s">
        <v>20</v>
      </c>
      <c r="J588" s="1">
        <v>2781.2999999999997</v>
      </c>
      <c r="K588" s="1">
        <f>Table2[[#This Row],[Qnt]]*Table2[[#This Row],[Unit price ]]</f>
        <v>185420</v>
      </c>
      <c r="L588" s="1">
        <f>Table2[[#This Row],[Revenue]]-Table2[[#This Row],[Outside cost]]-Table2[[#This Row],[Trans.cost]]</f>
        <v>6489.7000000000007</v>
      </c>
      <c r="M588" s="1">
        <f>Table2[[#This Row],[Exp.date]]-Table2[[#This Row],[Imp.date ]]</f>
        <v>14</v>
      </c>
    </row>
    <row r="589" spans="1:13" x14ac:dyDescent="0.25">
      <c r="A589" s="3">
        <v>588</v>
      </c>
      <c r="B589" s="3" t="s">
        <v>10</v>
      </c>
      <c r="C589" s="3">
        <v>729</v>
      </c>
      <c r="D589" s="3">
        <v>303</v>
      </c>
      <c r="E589" s="3" t="s">
        <v>29</v>
      </c>
      <c r="F589" s="3">
        <v>209842.65</v>
      </c>
      <c r="G589" s="4">
        <v>42407</v>
      </c>
      <c r="H589" s="4">
        <v>42428</v>
      </c>
      <c r="I589" s="3" t="s">
        <v>25</v>
      </c>
      <c r="J589" s="3">
        <v>3313.3049999999998</v>
      </c>
      <c r="K589" s="3">
        <f>Table2[[#This Row],[Qnt]]*Table2[[#This Row],[Unit price ]]</f>
        <v>220887</v>
      </c>
      <c r="L589" s="3">
        <f>Table2[[#This Row],[Revenue]]-Table2[[#This Row],[Outside cost]]-Table2[[#This Row],[Trans.cost]]</f>
        <v>7731.0450000000055</v>
      </c>
      <c r="M589" s="3">
        <f>Table2[[#This Row],[Exp.date]]-Table2[[#This Row],[Imp.date ]]</f>
        <v>21</v>
      </c>
    </row>
    <row r="590" spans="1:13" x14ac:dyDescent="0.25">
      <c r="A590" s="1">
        <v>589</v>
      </c>
      <c r="B590" s="1" t="s">
        <v>12</v>
      </c>
      <c r="C590" s="1">
        <v>114</v>
      </c>
      <c r="D590" s="1">
        <v>879</v>
      </c>
      <c r="E590" s="1" t="s">
        <v>30</v>
      </c>
      <c r="F590" s="1">
        <v>95195.7</v>
      </c>
      <c r="G590" s="2">
        <v>42814</v>
      </c>
      <c r="H590" s="2">
        <v>42831</v>
      </c>
      <c r="I590" s="1" t="s">
        <v>11</v>
      </c>
      <c r="J590" s="1">
        <v>1503.09</v>
      </c>
      <c r="K590" s="1">
        <f>Table2[[#This Row],[Qnt]]*Table2[[#This Row],[Unit price ]]</f>
        <v>100206</v>
      </c>
      <c r="L590" s="1">
        <f>Table2[[#This Row],[Revenue]]-Table2[[#This Row],[Outside cost]]-Table2[[#This Row],[Trans.cost]]</f>
        <v>3507.2100000000028</v>
      </c>
      <c r="M590" s="1">
        <f>Table2[[#This Row],[Exp.date]]-Table2[[#This Row],[Imp.date ]]</f>
        <v>17</v>
      </c>
    </row>
    <row r="591" spans="1:13" x14ac:dyDescent="0.25">
      <c r="A591" s="3">
        <v>590</v>
      </c>
      <c r="B591" s="3" t="s">
        <v>10</v>
      </c>
      <c r="C591" s="3">
        <v>540</v>
      </c>
      <c r="D591" s="3">
        <v>1268</v>
      </c>
      <c r="E591" s="3" t="s">
        <v>31</v>
      </c>
      <c r="F591" s="3">
        <v>650484</v>
      </c>
      <c r="G591" s="4">
        <v>43022</v>
      </c>
      <c r="H591" s="4">
        <v>43039</v>
      </c>
      <c r="I591" s="3" t="s">
        <v>17</v>
      </c>
      <c r="J591" s="3">
        <v>10270.799999999999</v>
      </c>
      <c r="K591" s="3">
        <f>Table2[[#This Row],[Qnt]]*Table2[[#This Row],[Unit price ]]</f>
        <v>684720</v>
      </c>
      <c r="L591" s="3">
        <f>Table2[[#This Row],[Revenue]]-Table2[[#This Row],[Outside cost]]-Table2[[#This Row],[Trans.cost]]</f>
        <v>23965.200000000001</v>
      </c>
      <c r="M591" s="3">
        <f>Table2[[#This Row],[Exp.date]]-Table2[[#This Row],[Imp.date ]]</f>
        <v>17</v>
      </c>
    </row>
    <row r="592" spans="1:13" x14ac:dyDescent="0.25">
      <c r="A592" s="1">
        <v>591</v>
      </c>
      <c r="B592" s="1" t="s">
        <v>12</v>
      </c>
      <c r="C592" s="1">
        <v>983</v>
      </c>
      <c r="D592" s="1">
        <v>1147</v>
      </c>
      <c r="E592" s="1" t="s">
        <v>21</v>
      </c>
      <c r="F592" s="1">
        <v>1071125.95</v>
      </c>
      <c r="G592" s="2">
        <v>43072</v>
      </c>
      <c r="H592" s="2">
        <v>43087</v>
      </c>
      <c r="I592" s="1" t="s">
        <v>11</v>
      </c>
      <c r="J592" s="1">
        <v>16912.514999999999</v>
      </c>
      <c r="K592" s="1">
        <f>Table2[[#This Row],[Qnt]]*Table2[[#This Row],[Unit price ]]</f>
        <v>1127501</v>
      </c>
      <c r="L592" s="1">
        <f>Table2[[#This Row],[Revenue]]-Table2[[#This Row],[Outside cost]]-Table2[[#This Row],[Trans.cost]]</f>
        <v>39462.535000000047</v>
      </c>
      <c r="M592" s="1">
        <f>Table2[[#This Row],[Exp.date]]-Table2[[#This Row],[Imp.date ]]</f>
        <v>15</v>
      </c>
    </row>
    <row r="593" spans="1:13" x14ac:dyDescent="0.25">
      <c r="A593" s="3">
        <v>592</v>
      </c>
      <c r="B593" s="3" t="s">
        <v>10</v>
      </c>
      <c r="C593" s="3">
        <v>818</v>
      </c>
      <c r="D593" s="3">
        <v>308</v>
      </c>
      <c r="E593" s="3" t="s">
        <v>29</v>
      </c>
      <c r="F593" s="3">
        <v>239346.8</v>
      </c>
      <c r="G593" s="4">
        <v>42409</v>
      </c>
      <c r="H593" s="4">
        <v>42419</v>
      </c>
      <c r="I593" s="3" t="s">
        <v>17</v>
      </c>
      <c r="J593" s="3">
        <v>3779.16</v>
      </c>
      <c r="K593" s="3">
        <f>Table2[[#This Row],[Qnt]]*Table2[[#This Row],[Unit price ]]</f>
        <v>251944</v>
      </c>
      <c r="L593" s="3">
        <f>Table2[[#This Row],[Revenue]]-Table2[[#This Row],[Outside cost]]-Table2[[#This Row],[Trans.cost]]</f>
        <v>8818.0400000000118</v>
      </c>
      <c r="M593" s="3">
        <f>Table2[[#This Row],[Exp.date]]-Table2[[#This Row],[Imp.date ]]</f>
        <v>10</v>
      </c>
    </row>
    <row r="594" spans="1:13" x14ac:dyDescent="0.25">
      <c r="A594" s="1">
        <v>593</v>
      </c>
      <c r="B594" s="1" t="s">
        <v>12</v>
      </c>
      <c r="C594" s="1">
        <v>921</v>
      </c>
      <c r="D594" s="1">
        <v>1005</v>
      </c>
      <c r="E594" s="1" t="s">
        <v>22</v>
      </c>
      <c r="F594" s="1">
        <v>879324.75</v>
      </c>
      <c r="G594" s="2">
        <v>42827</v>
      </c>
      <c r="H594" s="2">
        <v>42852</v>
      </c>
      <c r="I594" s="1" t="s">
        <v>11</v>
      </c>
      <c r="J594" s="1">
        <v>13884.074999999999</v>
      </c>
      <c r="K594" s="1">
        <f>Table2[[#This Row],[Qnt]]*Table2[[#This Row],[Unit price ]]</f>
        <v>925605</v>
      </c>
      <c r="L594" s="1">
        <f>Table2[[#This Row],[Revenue]]-Table2[[#This Row],[Outside cost]]-Table2[[#This Row],[Trans.cost]]</f>
        <v>32396.175000000003</v>
      </c>
      <c r="M594" s="1">
        <f>Table2[[#This Row],[Exp.date]]-Table2[[#This Row],[Imp.date ]]</f>
        <v>25</v>
      </c>
    </row>
    <row r="595" spans="1:13" x14ac:dyDescent="0.25">
      <c r="A595" s="3">
        <v>594</v>
      </c>
      <c r="B595" s="3" t="s">
        <v>10</v>
      </c>
      <c r="C595" s="3">
        <v>811</v>
      </c>
      <c r="D595" s="3">
        <v>874</v>
      </c>
      <c r="E595" s="3" t="s">
        <v>9</v>
      </c>
      <c r="F595" s="3">
        <v>673373.3</v>
      </c>
      <c r="G595" s="4">
        <v>43003</v>
      </c>
      <c r="H595" s="4">
        <v>43022</v>
      </c>
      <c r="I595" s="3" t="s">
        <v>11</v>
      </c>
      <c r="J595" s="3">
        <v>10632.21</v>
      </c>
      <c r="K595" s="3">
        <f>Table2[[#This Row],[Qnt]]*Table2[[#This Row],[Unit price ]]</f>
        <v>708814</v>
      </c>
      <c r="L595" s="3">
        <f>Table2[[#This Row],[Revenue]]-Table2[[#This Row],[Outside cost]]-Table2[[#This Row],[Trans.cost]]</f>
        <v>24808.489999999954</v>
      </c>
      <c r="M595" s="3">
        <f>Table2[[#This Row],[Exp.date]]-Table2[[#This Row],[Imp.date ]]</f>
        <v>19</v>
      </c>
    </row>
    <row r="596" spans="1:13" x14ac:dyDescent="0.25">
      <c r="A596" s="1">
        <v>595</v>
      </c>
      <c r="B596" s="1" t="s">
        <v>15</v>
      </c>
      <c r="C596" s="1">
        <v>255</v>
      </c>
      <c r="D596" s="1">
        <v>54</v>
      </c>
      <c r="E596" s="1" t="s">
        <v>16</v>
      </c>
      <c r="F596" s="1">
        <v>13081.5</v>
      </c>
      <c r="G596" s="2">
        <v>42775</v>
      </c>
      <c r="H596" s="2">
        <v>42794</v>
      </c>
      <c r="I596" s="1" t="s">
        <v>11</v>
      </c>
      <c r="J596" s="1">
        <v>206.54999999999998</v>
      </c>
      <c r="K596" s="1">
        <f>Table2[[#This Row],[Qnt]]*Table2[[#This Row],[Unit price ]]</f>
        <v>13770</v>
      </c>
      <c r="L596" s="1">
        <f>Table2[[#This Row],[Revenue]]-Table2[[#This Row],[Outside cost]]-Table2[[#This Row],[Trans.cost]]</f>
        <v>481.95000000000005</v>
      </c>
      <c r="M596" s="1">
        <f>Table2[[#This Row],[Exp.date]]-Table2[[#This Row],[Imp.date ]]</f>
        <v>19</v>
      </c>
    </row>
    <row r="597" spans="1:13" x14ac:dyDescent="0.25">
      <c r="A597" s="3">
        <v>596</v>
      </c>
      <c r="B597" s="3" t="s">
        <v>10</v>
      </c>
      <c r="C597" s="3">
        <v>601</v>
      </c>
      <c r="D597" s="3">
        <v>27</v>
      </c>
      <c r="E597" s="3" t="s">
        <v>26</v>
      </c>
      <c r="F597" s="3">
        <v>15415.65</v>
      </c>
      <c r="G597" s="4">
        <v>42547</v>
      </c>
      <c r="H597" s="4">
        <v>42576</v>
      </c>
      <c r="I597" s="3" t="s">
        <v>17</v>
      </c>
      <c r="J597" s="3">
        <v>243.405</v>
      </c>
      <c r="K597" s="3">
        <f>Table2[[#This Row],[Qnt]]*Table2[[#This Row],[Unit price ]]</f>
        <v>16227</v>
      </c>
      <c r="L597" s="3">
        <f>Table2[[#This Row],[Revenue]]-Table2[[#This Row],[Outside cost]]-Table2[[#This Row],[Trans.cost]]</f>
        <v>567.94500000000039</v>
      </c>
      <c r="M597" s="3">
        <f>Table2[[#This Row],[Exp.date]]-Table2[[#This Row],[Imp.date ]]</f>
        <v>29</v>
      </c>
    </row>
    <row r="598" spans="1:13" x14ac:dyDescent="0.25">
      <c r="A598" s="1">
        <v>597</v>
      </c>
      <c r="B598" s="1" t="s">
        <v>12</v>
      </c>
      <c r="C598" s="1">
        <v>754</v>
      </c>
      <c r="D598" s="1">
        <v>856</v>
      </c>
      <c r="E598" s="1" t="s">
        <v>22</v>
      </c>
      <c r="F598" s="1">
        <v>613152.80000000005</v>
      </c>
      <c r="G598" s="2">
        <v>42411</v>
      </c>
      <c r="H598" s="2">
        <v>42444</v>
      </c>
      <c r="I598" s="1" t="s">
        <v>11</v>
      </c>
      <c r="J598" s="1">
        <v>9681.3599999999988</v>
      </c>
      <c r="K598" s="1">
        <f>Table2[[#This Row],[Qnt]]*Table2[[#This Row],[Unit price ]]</f>
        <v>645424</v>
      </c>
      <c r="L598" s="1">
        <f>Table2[[#This Row],[Revenue]]-Table2[[#This Row],[Outside cost]]-Table2[[#This Row],[Trans.cost]]</f>
        <v>22589.839999999953</v>
      </c>
      <c r="M598" s="1">
        <f>Table2[[#This Row],[Exp.date]]-Table2[[#This Row],[Imp.date ]]</f>
        <v>33</v>
      </c>
    </row>
    <row r="599" spans="1:13" x14ac:dyDescent="0.25">
      <c r="A599" s="3">
        <v>598</v>
      </c>
      <c r="B599" s="3" t="s">
        <v>12</v>
      </c>
      <c r="C599" s="3">
        <v>842</v>
      </c>
      <c r="D599" s="3">
        <v>208</v>
      </c>
      <c r="E599" s="3" t="s">
        <v>21</v>
      </c>
      <c r="F599" s="3">
        <v>166379.20000000001</v>
      </c>
      <c r="G599" s="4">
        <v>42712</v>
      </c>
      <c r="H599" s="4">
        <v>42743</v>
      </c>
      <c r="I599" s="3" t="s">
        <v>14</v>
      </c>
      <c r="J599" s="3">
        <v>2627.04</v>
      </c>
      <c r="K599" s="3">
        <f>Table2[[#This Row],[Qnt]]*Table2[[#This Row],[Unit price ]]</f>
        <v>175136</v>
      </c>
      <c r="L599" s="3">
        <f>Table2[[#This Row],[Revenue]]-Table2[[#This Row],[Outside cost]]-Table2[[#This Row],[Trans.cost]]</f>
        <v>6129.7599999999884</v>
      </c>
      <c r="M599" s="3">
        <f>Table2[[#This Row],[Exp.date]]-Table2[[#This Row],[Imp.date ]]</f>
        <v>31</v>
      </c>
    </row>
    <row r="600" spans="1:13" x14ac:dyDescent="0.25">
      <c r="A600" s="1">
        <v>599</v>
      </c>
      <c r="B600" s="1" t="s">
        <v>10</v>
      </c>
      <c r="C600" s="1">
        <v>674</v>
      </c>
      <c r="D600" s="1">
        <v>271</v>
      </c>
      <c r="E600" s="1" t="s">
        <v>29</v>
      </c>
      <c r="F600" s="1">
        <v>173521.3</v>
      </c>
      <c r="G600" s="2">
        <v>43179</v>
      </c>
      <c r="H600" s="2">
        <v>43213</v>
      </c>
      <c r="I600" s="1" t="s">
        <v>18</v>
      </c>
      <c r="J600" s="1">
        <v>2739.81</v>
      </c>
      <c r="K600" s="1">
        <f>Table2[[#This Row],[Qnt]]*Table2[[#This Row],[Unit price ]]</f>
        <v>182654</v>
      </c>
      <c r="L600" s="1">
        <f>Table2[[#This Row],[Revenue]]-Table2[[#This Row],[Outside cost]]-Table2[[#This Row],[Trans.cost]]</f>
        <v>6392.8900000000122</v>
      </c>
      <c r="M600" s="1">
        <f>Table2[[#This Row],[Exp.date]]-Table2[[#This Row],[Imp.date ]]</f>
        <v>34</v>
      </c>
    </row>
    <row r="601" spans="1:13" x14ac:dyDescent="0.25">
      <c r="A601" s="3">
        <v>600</v>
      </c>
      <c r="B601" s="3" t="s">
        <v>12</v>
      </c>
      <c r="C601" s="3">
        <v>162</v>
      </c>
      <c r="D601" s="3">
        <v>1002</v>
      </c>
      <c r="E601" s="3" t="s">
        <v>19</v>
      </c>
      <c r="F601" s="3">
        <v>154207.79999999999</v>
      </c>
      <c r="G601" s="4">
        <v>42525</v>
      </c>
      <c r="H601" s="4">
        <v>42553</v>
      </c>
      <c r="I601" s="3" t="s">
        <v>25</v>
      </c>
      <c r="J601" s="3">
        <v>2434.86</v>
      </c>
      <c r="K601" s="3">
        <f>Table2[[#This Row],[Qnt]]*Table2[[#This Row],[Unit price ]]</f>
        <v>162324</v>
      </c>
      <c r="L601" s="3">
        <f>Table2[[#This Row],[Revenue]]-Table2[[#This Row],[Outside cost]]-Table2[[#This Row],[Trans.cost]]</f>
        <v>5681.3400000000111</v>
      </c>
      <c r="M601" s="3">
        <f>Table2[[#This Row],[Exp.date]]-Table2[[#This Row],[Imp.date ]]</f>
        <v>28</v>
      </c>
    </row>
    <row r="602" spans="1:13" x14ac:dyDescent="0.25">
      <c r="A602" s="1">
        <v>601</v>
      </c>
      <c r="B602" s="1" t="s">
        <v>15</v>
      </c>
      <c r="C602" s="1">
        <v>757</v>
      </c>
      <c r="D602" s="1">
        <v>15</v>
      </c>
      <c r="E602" s="1" t="s">
        <v>24</v>
      </c>
      <c r="F602" s="1">
        <v>10787.25</v>
      </c>
      <c r="G602" s="2">
        <v>42774</v>
      </c>
      <c r="H602" s="2">
        <v>42804</v>
      </c>
      <c r="I602" s="1" t="s">
        <v>25</v>
      </c>
      <c r="J602" s="1">
        <v>170.32499999999999</v>
      </c>
      <c r="K602" s="1">
        <f>Table2[[#This Row],[Qnt]]*Table2[[#This Row],[Unit price ]]</f>
        <v>11355</v>
      </c>
      <c r="L602" s="1">
        <f>Table2[[#This Row],[Revenue]]-Table2[[#This Row],[Outside cost]]-Table2[[#This Row],[Trans.cost]]</f>
        <v>397.42500000000001</v>
      </c>
      <c r="M602" s="1">
        <f>Table2[[#This Row],[Exp.date]]-Table2[[#This Row],[Imp.date ]]</f>
        <v>30</v>
      </c>
    </row>
    <row r="603" spans="1:13" x14ac:dyDescent="0.25">
      <c r="A603" s="3">
        <v>602</v>
      </c>
      <c r="B603" s="3" t="s">
        <v>10</v>
      </c>
      <c r="C603" s="3">
        <v>743</v>
      </c>
      <c r="D603" s="3">
        <v>835</v>
      </c>
      <c r="E603" s="3" t="s">
        <v>9</v>
      </c>
      <c r="F603" s="3">
        <v>589384.75</v>
      </c>
      <c r="G603" s="4">
        <v>42782</v>
      </c>
      <c r="H603" s="4">
        <v>42815</v>
      </c>
      <c r="I603" s="3" t="s">
        <v>11</v>
      </c>
      <c r="J603" s="3">
        <v>9306.0749999999989</v>
      </c>
      <c r="K603" s="3">
        <f>Table2[[#This Row],[Qnt]]*Table2[[#This Row],[Unit price ]]</f>
        <v>620405</v>
      </c>
      <c r="L603" s="3">
        <f>Table2[[#This Row],[Revenue]]-Table2[[#This Row],[Outside cost]]-Table2[[#This Row],[Trans.cost]]</f>
        <v>21714.175000000003</v>
      </c>
      <c r="M603" s="3">
        <f>Table2[[#This Row],[Exp.date]]-Table2[[#This Row],[Imp.date ]]</f>
        <v>33</v>
      </c>
    </row>
    <row r="604" spans="1:13" x14ac:dyDescent="0.25">
      <c r="A604" s="1">
        <v>603</v>
      </c>
      <c r="B604" s="1" t="s">
        <v>12</v>
      </c>
      <c r="C604" s="1">
        <v>493</v>
      </c>
      <c r="D604" s="1">
        <v>67</v>
      </c>
      <c r="E604" s="1" t="s">
        <v>31</v>
      </c>
      <c r="F604" s="1">
        <v>31379.45</v>
      </c>
      <c r="G604" s="2">
        <v>42817</v>
      </c>
      <c r="H604" s="2">
        <v>42844</v>
      </c>
      <c r="I604" s="1" t="s">
        <v>14</v>
      </c>
      <c r="J604" s="1">
        <v>495.46499999999997</v>
      </c>
      <c r="K604" s="1">
        <f>Table2[[#This Row],[Qnt]]*Table2[[#This Row],[Unit price ]]</f>
        <v>33031</v>
      </c>
      <c r="L604" s="1">
        <f>Table2[[#This Row],[Revenue]]-Table2[[#This Row],[Outside cost]]-Table2[[#This Row],[Trans.cost]]</f>
        <v>1156.0849999999994</v>
      </c>
      <c r="M604" s="1">
        <f>Table2[[#This Row],[Exp.date]]-Table2[[#This Row],[Imp.date ]]</f>
        <v>27</v>
      </c>
    </row>
    <row r="605" spans="1:13" x14ac:dyDescent="0.25">
      <c r="A605" s="3">
        <v>604</v>
      </c>
      <c r="B605" s="3" t="s">
        <v>10</v>
      </c>
      <c r="C605" s="3">
        <v>501</v>
      </c>
      <c r="D605" s="3">
        <v>988</v>
      </c>
      <c r="E605" s="3" t="s">
        <v>9</v>
      </c>
      <c r="F605" s="3">
        <v>470238.6</v>
      </c>
      <c r="G605" s="4">
        <v>42385</v>
      </c>
      <c r="H605" s="4">
        <v>42401</v>
      </c>
      <c r="I605" s="3" t="s">
        <v>11</v>
      </c>
      <c r="J605" s="3">
        <v>7424.82</v>
      </c>
      <c r="K605" s="3">
        <f>Table2[[#This Row],[Qnt]]*Table2[[#This Row],[Unit price ]]</f>
        <v>494988</v>
      </c>
      <c r="L605" s="3">
        <f>Table2[[#This Row],[Revenue]]-Table2[[#This Row],[Outside cost]]-Table2[[#This Row],[Trans.cost]]</f>
        <v>17324.580000000024</v>
      </c>
      <c r="M605" s="3">
        <f>Table2[[#This Row],[Exp.date]]-Table2[[#This Row],[Imp.date ]]</f>
        <v>16</v>
      </c>
    </row>
    <row r="606" spans="1:13" x14ac:dyDescent="0.25">
      <c r="A606" s="1">
        <v>605</v>
      </c>
      <c r="B606" s="1" t="s">
        <v>12</v>
      </c>
      <c r="C606" s="1">
        <v>962</v>
      </c>
      <c r="D606" s="1">
        <v>973</v>
      </c>
      <c r="E606" s="1" t="s">
        <v>30</v>
      </c>
      <c r="F606" s="1">
        <v>889224.7</v>
      </c>
      <c r="G606" s="2">
        <v>42603</v>
      </c>
      <c r="H606" s="2">
        <v>42634</v>
      </c>
      <c r="I606" s="1" t="s">
        <v>11</v>
      </c>
      <c r="J606" s="1">
        <v>14040.39</v>
      </c>
      <c r="K606" s="1">
        <f>Table2[[#This Row],[Qnt]]*Table2[[#This Row],[Unit price ]]</f>
        <v>936026</v>
      </c>
      <c r="L606" s="1">
        <f>Table2[[#This Row],[Revenue]]-Table2[[#This Row],[Outside cost]]-Table2[[#This Row],[Trans.cost]]</f>
        <v>32760.910000000047</v>
      </c>
      <c r="M606" s="1">
        <f>Table2[[#This Row],[Exp.date]]-Table2[[#This Row],[Imp.date ]]</f>
        <v>31</v>
      </c>
    </row>
    <row r="607" spans="1:13" x14ac:dyDescent="0.25">
      <c r="A607" s="3">
        <v>606</v>
      </c>
      <c r="B607" s="3" t="s">
        <v>12</v>
      </c>
      <c r="C607" s="3">
        <v>361</v>
      </c>
      <c r="D607" s="3">
        <v>105</v>
      </c>
      <c r="E607" s="3" t="s">
        <v>9</v>
      </c>
      <c r="F607" s="3">
        <v>36009.75</v>
      </c>
      <c r="G607" s="4">
        <v>43284</v>
      </c>
      <c r="H607" s="4">
        <v>43309</v>
      </c>
      <c r="I607" s="3" t="s">
        <v>18</v>
      </c>
      <c r="J607" s="3">
        <v>568.57499999999993</v>
      </c>
      <c r="K607" s="3">
        <f>Table2[[#This Row],[Qnt]]*Table2[[#This Row],[Unit price ]]</f>
        <v>37905</v>
      </c>
      <c r="L607" s="3">
        <f>Table2[[#This Row],[Revenue]]-Table2[[#This Row],[Outside cost]]-Table2[[#This Row],[Trans.cost]]</f>
        <v>1326.6750000000002</v>
      </c>
      <c r="M607" s="3">
        <f>Table2[[#This Row],[Exp.date]]-Table2[[#This Row],[Imp.date ]]</f>
        <v>25</v>
      </c>
    </row>
    <row r="608" spans="1:13" x14ac:dyDescent="0.25">
      <c r="A608" s="1">
        <v>607</v>
      </c>
      <c r="B608" s="1" t="s">
        <v>10</v>
      </c>
      <c r="C608" s="1">
        <v>491</v>
      </c>
      <c r="D608" s="1">
        <v>123</v>
      </c>
      <c r="E608" s="1" t="s">
        <v>31</v>
      </c>
      <c r="F608" s="1">
        <v>57373.35</v>
      </c>
      <c r="G608" s="2">
        <v>42542</v>
      </c>
      <c r="H608" s="2">
        <v>42566</v>
      </c>
      <c r="I608" s="1" t="s">
        <v>18</v>
      </c>
      <c r="J608" s="1">
        <v>905.89499999999998</v>
      </c>
      <c r="K608" s="1">
        <f>Table2[[#This Row],[Qnt]]*Table2[[#This Row],[Unit price ]]</f>
        <v>60393</v>
      </c>
      <c r="L608" s="1">
        <f>Table2[[#This Row],[Revenue]]-Table2[[#This Row],[Outside cost]]-Table2[[#This Row],[Trans.cost]]</f>
        <v>2113.7550000000015</v>
      </c>
      <c r="M608" s="1">
        <f>Table2[[#This Row],[Exp.date]]-Table2[[#This Row],[Imp.date ]]</f>
        <v>24</v>
      </c>
    </row>
    <row r="609" spans="1:13" x14ac:dyDescent="0.25">
      <c r="A609" s="3">
        <v>608</v>
      </c>
      <c r="B609" s="3" t="s">
        <v>10</v>
      </c>
      <c r="C609" s="3">
        <v>928</v>
      </c>
      <c r="D609" s="3">
        <v>26</v>
      </c>
      <c r="E609" s="3" t="s">
        <v>26</v>
      </c>
      <c r="F609" s="3">
        <v>22921.599999999999</v>
      </c>
      <c r="G609" s="4">
        <v>42559</v>
      </c>
      <c r="H609" s="4">
        <v>42573</v>
      </c>
      <c r="I609" s="3" t="s">
        <v>11</v>
      </c>
      <c r="J609" s="3">
        <v>361.91999999999996</v>
      </c>
      <c r="K609" s="3">
        <f>Table2[[#This Row],[Qnt]]*Table2[[#This Row],[Unit price ]]</f>
        <v>24128</v>
      </c>
      <c r="L609" s="3">
        <f>Table2[[#This Row],[Revenue]]-Table2[[#This Row],[Outside cost]]-Table2[[#This Row],[Trans.cost]]</f>
        <v>844.4800000000015</v>
      </c>
      <c r="M609" s="3">
        <f>Table2[[#This Row],[Exp.date]]-Table2[[#This Row],[Imp.date ]]</f>
        <v>14</v>
      </c>
    </row>
    <row r="610" spans="1:13" x14ac:dyDescent="0.25">
      <c r="A610" s="1">
        <v>609</v>
      </c>
      <c r="B610" s="1" t="s">
        <v>12</v>
      </c>
      <c r="C610" s="1">
        <v>211</v>
      </c>
      <c r="D610" s="1">
        <v>863</v>
      </c>
      <c r="E610" s="1" t="s">
        <v>22</v>
      </c>
      <c r="F610" s="1">
        <v>172988.35</v>
      </c>
      <c r="G610" s="2">
        <v>42600</v>
      </c>
      <c r="H610" s="2">
        <v>42616</v>
      </c>
      <c r="I610" s="1" t="s">
        <v>20</v>
      </c>
      <c r="J610" s="1">
        <v>2731.395</v>
      </c>
      <c r="K610" s="1">
        <f>Table2[[#This Row],[Qnt]]*Table2[[#This Row],[Unit price ]]</f>
        <v>182093</v>
      </c>
      <c r="L610" s="1">
        <f>Table2[[#This Row],[Revenue]]-Table2[[#This Row],[Outside cost]]-Table2[[#This Row],[Trans.cost]]</f>
        <v>6373.2549999999937</v>
      </c>
      <c r="M610" s="1">
        <f>Table2[[#This Row],[Exp.date]]-Table2[[#This Row],[Imp.date ]]</f>
        <v>16</v>
      </c>
    </row>
    <row r="611" spans="1:13" x14ac:dyDescent="0.25">
      <c r="A611" s="3">
        <v>610</v>
      </c>
      <c r="B611" s="3" t="s">
        <v>12</v>
      </c>
      <c r="C611" s="3">
        <v>294</v>
      </c>
      <c r="D611" s="3">
        <v>920</v>
      </c>
      <c r="E611" s="3" t="s">
        <v>19</v>
      </c>
      <c r="F611" s="3">
        <v>256956</v>
      </c>
      <c r="G611" s="4">
        <v>42829</v>
      </c>
      <c r="H611" s="4">
        <v>42850</v>
      </c>
      <c r="I611" s="3" t="s">
        <v>11</v>
      </c>
      <c r="J611" s="3">
        <v>4057.2</v>
      </c>
      <c r="K611" s="3">
        <f>Table2[[#This Row],[Qnt]]*Table2[[#This Row],[Unit price ]]</f>
        <v>270480</v>
      </c>
      <c r="L611" s="3">
        <f>Table2[[#This Row],[Revenue]]-Table2[[#This Row],[Outside cost]]-Table2[[#This Row],[Trans.cost]]</f>
        <v>9466.7999999999993</v>
      </c>
      <c r="M611" s="3">
        <f>Table2[[#This Row],[Exp.date]]-Table2[[#This Row],[Imp.date ]]</f>
        <v>21</v>
      </c>
    </row>
    <row r="612" spans="1:13" x14ac:dyDescent="0.25">
      <c r="A612" s="1">
        <v>611</v>
      </c>
      <c r="B612" s="1" t="s">
        <v>12</v>
      </c>
      <c r="C612" s="1">
        <v>109</v>
      </c>
      <c r="D612" s="1">
        <v>206</v>
      </c>
      <c r="E612" s="1" t="s">
        <v>21</v>
      </c>
      <c r="F612" s="1">
        <v>21331.3</v>
      </c>
      <c r="G612" s="2">
        <v>43009</v>
      </c>
      <c r="H612" s="2">
        <v>43039</v>
      </c>
      <c r="I612" s="1" t="s">
        <v>11</v>
      </c>
      <c r="J612" s="1">
        <v>336.81</v>
      </c>
      <c r="K612" s="1">
        <f>Table2[[#This Row],[Qnt]]*Table2[[#This Row],[Unit price ]]</f>
        <v>22454</v>
      </c>
      <c r="L612" s="1">
        <f>Table2[[#This Row],[Revenue]]-Table2[[#This Row],[Outside cost]]-Table2[[#This Row],[Trans.cost]]</f>
        <v>785.89000000000078</v>
      </c>
      <c r="M612" s="1">
        <f>Table2[[#This Row],[Exp.date]]-Table2[[#This Row],[Imp.date ]]</f>
        <v>30</v>
      </c>
    </row>
    <row r="613" spans="1:13" x14ac:dyDescent="0.25">
      <c r="A613" s="3">
        <v>612</v>
      </c>
      <c r="B613" s="3" t="s">
        <v>10</v>
      </c>
      <c r="C613" s="3">
        <v>983</v>
      </c>
      <c r="D613" s="3">
        <v>232</v>
      </c>
      <c r="E613" s="3" t="s">
        <v>16</v>
      </c>
      <c r="F613" s="3">
        <v>216653.2</v>
      </c>
      <c r="G613" s="4">
        <v>42412</v>
      </c>
      <c r="H613" s="4">
        <v>42437</v>
      </c>
      <c r="I613" s="3" t="s">
        <v>11</v>
      </c>
      <c r="J613" s="3">
        <v>3420.8399999999997</v>
      </c>
      <c r="K613" s="3">
        <f>Table2[[#This Row],[Qnt]]*Table2[[#This Row],[Unit price ]]</f>
        <v>228056</v>
      </c>
      <c r="L613" s="3">
        <f>Table2[[#This Row],[Revenue]]-Table2[[#This Row],[Outside cost]]-Table2[[#This Row],[Trans.cost]]</f>
        <v>7981.9599999999882</v>
      </c>
      <c r="M613" s="3">
        <f>Table2[[#This Row],[Exp.date]]-Table2[[#This Row],[Imp.date ]]</f>
        <v>25</v>
      </c>
    </row>
    <row r="614" spans="1:13" x14ac:dyDescent="0.25">
      <c r="A614" s="1">
        <v>613</v>
      </c>
      <c r="B614" s="1" t="s">
        <v>12</v>
      </c>
      <c r="C614" s="1">
        <v>829</v>
      </c>
      <c r="D614" s="1">
        <v>1168</v>
      </c>
      <c r="E614" s="1" t="s">
        <v>21</v>
      </c>
      <c r="F614" s="1">
        <v>919858.4</v>
      </c>
      <c r="G614" s="2">
        <v>42873</v>
      </c>
      <c r="H614" s="2">
        <v>42899</v>
      </c>
      <c r="I614" s="1" t="s">
        <v>32</v>
      </c>
      <c r="J614" s="1">
        <v>14524.08</v>
      </c>
      <c r="K614" s="1">
        <f>Table2[[#This Row],[Qnt]]*Table2[[#This Row],[Unit price ]]</f>
        <v>968272</v>
      </c>
      <c r="L614" s="1">
        <f>Table2[[#This Row],[Revenue]]-Table2[[#This Row],[Outside cost]]-Table2[[#This Row],[Trans.cost]]</f>
        <v>33889.519999999975</v>
      </c>
      <c r="M614" s="1">
        <f>Table2[[#This Row],[Exp.date]]-Table2[[#This Row],[Imp.date ]]</f>
        <v>26</v>
      </c>
    </row>
    <row r="615" spans="1:13" x14ac:dyDescent="0.25">
      <c r="A615" s="3">
        <v>614</v>
      </c>
      <c r="B615" s="3" t="s">
        <v>12</v>
      </c>
      <c r="C615" s="3">
        <v>668</v>
      </c>
      <c r="D615" s="3">
        <v>931</v>
      </c>
      <c r="E615" s="3" t="s">
        <v>22</v>
      </c>
      <c r="F615" s="3">
        <v>590812.6</v>
      </c>
      <c r="G615" s="4">
        <v>42752</v>
      </c>
      <c r="H615" s="4">
        <v>42787</v>
      </c>
      <c r="I615" s="3" t="s">
        <v>32</v>
      </c>
      <c r="J615" s="3">
        <v>9328.619999999999</v>
      </c>
      <c r="K615" s="3">
        <f>Table2[[#This Row],[Qnt]]*Table2[[#This Row],[Unit price ]]</f>
        <v>621908</v>
      </c>
      <c r="L615" s="3">
        <f>Table2[[#This Row],[Revenue]]-Table2[[#This Row],[Outside cost]]-Table2[[#This Row],[Trans.cost]]</f>
        <v>21766.780000000024</v>
      </c>
      <c r="M615" s="3">
        <f>Table2[[#This Row],[Exp.date]]-Table2[[#This Row],[Imp.date ]]</f>
        <v>35</v>
      </c>
    </row>
    <row r="616" spans="1:13" x14ac:dyDescent="0.25">
      <c r="A616" s="1">
        <v>615</v>
      </c>
      <c r="B616" s="1" t="s">
        <v>12</v>
      </c>
      <c r="C616" s="1">
        <v>556</v>
      </c>
      <c r="D616" s="1">
        <v>837</v>
      </c>
      <c r="E616" s="1" t="s">
        <v>19</v>
      </c>
      <c r="F616" s="1">
        <v>442103.4</v>
      </c>
      <c r="G616" s="2">
        <v>42710</v>
      </c>
      <c r="H616" s="2">
        <v>42724</v>
      </c>
      <c r="I616" s="1" t="s">
        <v>20</v>
      </c>
      <c r="J616" s="1">
        <v>6980.58</v>
      </c>
      <c r="K616" s="1">
        <f>Table2[[#This Row],[Qnt]]*Table2[[#This Row],[Unit price ]]</f>
        <v>465372</v>
      </c>
      <c r="L616" s="1">
        <f>Table2[[#This Row],[Revenue]]-Table2[[#This Row],[Outside cost]]-Table2[[#This Row],[Trans.cost]]</f>
        <v>16288.019999999977</v>
      </c>
      <c r="M616" s="1">
        <f>Table2[[#This Row],[Exp.date]]-Table2[[#This Row],[Imp.date ]]</f>
        <v>14</v>
      </c>
    </row>
    <row r="617" spans="1:13" x14ac:dyDescent="0.25">
      <c r="A617" s="3">
        <v>616</v>
      </c>
      <c r="B617" s="3" t="s">
        <v>12</v>
      </c>
      <c r="C617" s="3">
        <v>246</v>
      </c>
      <c r="D617" s="3">
        <v>1060</v>
      </c>
      <c r="E617" s="3" t="s">
        <v>22</v>
      </c>
      <c r="F617" s="3">
        <v>247722</v>
      </c>
      <c r="G617" s="4">
        <v>43275</v>
      </c>
      <c r="H617" s="4">
        <v>43305</v>
      </c>
      <c r="I617" s="3" t="s">
        <v>11</v>
      </c>
      <c r="J617" s="3">
        <v>3911.3999999999996</v>
      </c>
      <c r="K617" s="3">
        <f>Table2[[#This Row],[Qnt]]*Table2[[#This Row],[Unit price ]]</f>
        <v>260760</v>
      </c>
      <c r="L617" s="3">
        <f>Table2[[#This Row],[Revenue]]-Table2[[#This Row],[Outside cost]]-Table2[[#This Row],[Trans.cost]]</f>
        <v>9126.6</v>
      </c>
      <c r="M617" s="3">
        <f>Table2[[#This Row],[Exp.date]]-Table2[[#This Row],[Imp.date ]]</f>
        <v>30</v>
      </c>
    </row>
    <row r="618" spans="1:13" x14ac:dyDescent="0.25">
      <c r="A618" s="1">
        <v>617</v>
      </c>
      <c r="B618" s="1" t="s">
        <v>12</v>
      </c>
      <c r="C618" s="1">
        <v>825</v>
      </c>
      <c r="D618" s="1">
        <v>203</v>
      </c>
      <c r="E618" s="1" t="s">
        <v>21</v>
      </c>
      <c r="F618" s="1">
        <v>159101.25</v>
      </c>
      <c r="G618" s="2">
        <v>42631</v>
      </c>
      <c r="H618" s="2">
        <v>42644</v>
      </c>
      <c r="I618" s="1" t="s">
        <v>17</v>
      </c>
      <c r="J618" s="1">
        <v>2512.125</v>
      </c>
      <c r="K618" s="1">
        <f>Table2[[#This Row],[Qnt]]*Table2[[#This Row],[Unit price ]]</f>
        <v>167475</v>
      </c>
      <c r="L618" s="1">
        <f>Table2[[#This Row],[Revenue]]-Table2[[#This Row],[Outside cost]]-Table2[[#This Row],[Trans.cost]]</f>
        <v>5861.625</v>
      </c>
      <c r="M618" s="1">
        <f>Table2[[#This Row],[Exp.date]]-Table2[[#This Row],[Imp.date ]]</f>
        <v>13</v>
      </c>
    </row>
    <row r="619" spans="1:13" x14ac:dyDescent="0.25">
      <c r="A619" s="3">
        <v>618</v>
      </c>
      <c r="B619" s="3" t="s">
        <v>12</v>
      </c>
      <c r="C619" s="3">
        <v>109</v>
      </c>
      <c r="D619" s="3">
        <v>960</v>
      </c>
      <c r="E619" s="3" t="s">
        <v>22</v>
      </c>
      <c r="F619" s="3">
        <v>99408</v>
      </c>
      <c r="G619" s="4">
        <v>42930</v>
      </c>
      <c r="H619" s="4">
        <v>42950</v>
      </c>
      <c r="I619" s="3" t="s">
        <v>14</v>
      </c>
      <c r="J619" s="3">
        <v>1569.6</v>
      </c>
      <c r="K619" s="3">
        <f>Table2[[#This Row],[Qnt]]*Table2[[#This Row],[Unit price ]]</f>
        <v>104640</v>
      </c>
      <c r="L619" s="3">
        <f>Table2[[#This Row],[Revenue]]-Table2[[#This Row],[Outside cost]]-Table2[[#This Row],[Trans.cost]]</f>
        <v>3662.4</v>
      </c>
      <c r="M619" s="3">
        <f>Table2[[#This Row],[Exp.date]]-Table2[[#This Row],[Imp.date ]]</f>
        <v>20</v>
      </c>
    </row>
    <row r="620" spans="1:13" x14ac:dyDescent="0.25">
      <c r="A620" s="1">
        <v>619</v>
      </c>
      <c r="B620" s="1" t="s">
        <v>12</v>
      </c>
      <c r="C620" s="1">
        <v>689</v>
      </c>
      <c r="D620" s="1">
        <v>941</v>
      </c>
      <c r="E620" s="1" t="s">
        <v>22</v>
      </c>
      <c r="F620" s="1">
        <v>615931.55000000005</v>
      </c>
      <c r="G620" s="2">
        <v>42892</v>
      </c>
      <c r="H620" s="2">
        <v>42917</v>
      </c>
      <c r="I620" s="1" t="s">
        <v>11</v>
      </c>
      <c r="J620" s="1">
        <v>9725.2349999999988</v>
      </c>
      <c r="K620" s="1">
        <f>Table2[[#This Row],[Qnt]]*Table2[[#This Row],[Unit price ]]</f>
        <v>648349</v>
      </c>
      <c r="L620" s="1">
        <f>Table2[[#This Row],[Revenue]]-Table2[[#This Row],[Outside cost]]-Table2[[#This Row],[Trans.cost]]</f>
        <v>22692.214999999953</v>
      </c>
      <c r="M620" s="1">
        <f>Table2[[#This Row],[Exp.date]]-Table2[[#This Row],[Imp.date ]]</f>
        <v>25</v>
      </c>
    </row>
    <row r="621" spans="1:13" x14ac:dyDescent="0.25">
      <c r="A621" s="3">
        <v>620</v>
      </c>
      <c r="B621" s="3" t="s">
        <v>12</v>
      </c>
      <c r="C621" s="3">
        <v>605</v>
      </c>
      <c r="D621" s="3">
        <v>216</v>
      </c>
      <c r="E621" s="3" t="s">
        <v>9</v>
      </c>
      <c r="F621" s="3">
        <v>124146</v>
      </c>
      <c r="G621" s="4">
        <v>42407</v>
      </c>
      <c r="H621" s="4">
        <v>42431</v>
      </c>
      <c r="I621" s="3" t="s">
        <v>11</v>
      </c>
      <c r="J621" s="3">
        <v>1960.1999999999998</v>
      </c>
      <c r="K621" s="3">
        <f>Table2[[#This Row],[Qnt]]*Table2[[#This Row],[Unit price ]]</f>
        <v>130680</v>
      </c>
      <c r="L621" s="3">
        <f>Table2[[#This Row],[Revenue]]-Table2[[#This Row],[Outside cost]]-Table2[[#This Row],[Trans.cost]]</f>
        <v>4573.8</v>
      </c>
      <c r="M621" s="3">
        <f>Table2[[#This Row],[Exp.date]]-Table2[[#This Row],[Imp.date ]]</f>
        <v>24</v>
      </c>
    </row>
    <row r="622" spans="1:13" x14ac:dyDescent="0.25">
      <c r="A622" s="1">
        <v>621</v>
      </c>
      <c r="B622" s="1" t="s">
        <v>15</v>
      </c>
      <c r="C622" s="1">
        <v>916</v>
      </c>
      <c r="D622" s="1">
        <v>32</v>
      </c>
      <c r="E622" s="1" t="s">
        <v>16</v>
      </c>
      <c r="F622" s="1">
        <v>27846.400000000001</v>
      </c>
      <c r="G622" s="2">
        <v>42966</v>
      </c>
      <c r="H622" s="2">
        <v>42999</v>
      </c>
      <c r="I622" s="1" t="s">
        <v>25</v>
      </c>
      <c r="J622" s="1">
        <v>439.68</v>
      </c>
      <c r="K622" s="1">
        <f>Table2[[#This Row],[Qnt]]*Table2[[#This Row],[Unit price ]]</f>
        <v>29312</v>
      </c>
      <c r="L622" s="1">
        <f>Table2[[#This Row],[Revenue]]-Table2[[#This Row],[Outside cost]]-Table2[[#This Row],[Trans.cost]]</f>
        <v>1025.9199999999985</v>
      </c>
      <c r="M622" s="1">
        <f>Table2[[#This Row],[Exp.date]]-Table2[[#This Row],[Imp.date ]]</f>
        <v>33</v>
      </c>
    </row>
    <row r="623" spans="1:13" x14ac:dyDescent="0.25">
      <c r="A623" s="3">
        <v>622</v>
      </c>
      <c r="B623" s="3" t="s">
        <v>12</v>
      </c>
      <c r="C623" s="3">
        <v>966</v>
      </c>
      <c r="D623" s="3">
        <v>74</v>
      </c>
      <c r="E623" s="3" t="s">
        <v>31</v>
      </c>
      <c r="F623" s="3">
        <v>67909.8</v>
      </c>
      <c r="G623" s="4">
        <v>43231</v>
      </c>
      <c r="H623" s="4">
        <v>43265</v>
      </c>
      <c r="I623" s="3" t="s">
        <v>18</v>
      </c>
      <c r="J623" s="3">
        <v>1072.26</v>
      </c>
      <c r="K623" s="3">
        <f>Table2[[#This Row],[Qnt]]*Table2[[#This Row],[Unit price ]]</f>
        <v>71484</v>
      </c>
      <c r="L623" s="3">
        <f>Table2[[#This Row],[Revenue]]-Table2[[#This Row],[Outside cost]]-Table2[[#This Row],[Trans.cost]]</f>
        <v>2501.9399999999969</v>
      </c>
      <c r="M623" s="3">
        <f>Table2[[#This Row],[Exp.date]]-Table2[[#This Row],[Imp.date ]]</f>
        <v>34</v>
      </c>
    </row>
    <row r="624" spans="1:13" x14ac:dyDescent="0.25">
      <c r="A624" s="1">
        <v>623</v>
      </c>
      <c r="B624" s="1" t="s">
        <v>15</v>
      </c>
      <c r="C624" s="1">
        <v>73</v>
      </c>
      <c r="D624" s="1">
        <v>61</v>
      </c>
      <c r="E624" s="1" t="s">
        <v>24</v>
      </c>
      <c r="F624" s="1">
        <v>4230.3500000000004</v>
      </c>
      <c r="G624" s="2">
        <v>42504</v>
      </c>
      <c r="H624" s="2">
        <v>42520</v>
      </c>
      <c r="I624" s="1" t="s">
        <v>17</v>
      </c>
      <c r="J624" s="1">
        <v>66.795000000000002</v>
      </c>
      <c r="K624" s="1">
        <f>Table2[[#This Row],[Qnt]]*Table2[[#This Row],[Unit price ]]</f>
        <v>4453</v>
      </c>
      <c r="L624" s="1">
        <f>Table2[[#This Row],[Revenue]]-Table2[[#This Row],[Outside cost]]-Table2[[#This Row],[Trans.cost]]</f>
        <v>155.85499999999962</v>
      </c>
      <c r="M624" s="1">
        <f>Table2[[#This Row],[Exp.date]]-Table2[[#This Row],[Imp.date ]]</f>
        <v>16</v>
      </c>
    </row>
    <row r="625" spans="1:13" x14ac:dyDescent="0.25">
      <c r="A625" s="3">
        <v>624</v>
      </c>
      <c r="B625" s="3" t="s">
        <v>12</v>
      </c>
      <c r="C625" s="3">
        <v>285</v>
      </c>
      <c r="D625" s="3">
        <v>68</v>
      </c>
      <c r="E625" s="3" t="s">
        <v>31</v>
      </c>
      <c r="F625" s="3">
        <v>18411</v>
      </c>
      <c r="G625" s="4">
        <v>42726</v>
      </c>
      <c r="H625" s="4">
        <v>42739</v>
      </c>
      <c r="I625" s="3" t="s">
        <v>32</v>
      </c>
      <c r="J625" s="3">
        <v>290.7</v>
      </c>
      <c r="K625" s="3">
        <f>Table2[[#This Row],[Qnt]]*Table2[[#This Row],[Unit price ]]</f>
        <v>19380</v>
      </c>
      <c r="L625" s="3">
        <f>Table2[[#This Row],[Revenue]]-Table2[[#This Row],[Outside cost]]-Table2[[#This Row],[Trans.cost]]</f>
        <v>678.3</v>
      </c>
      <c r="M625" s="3">
        <f>Table2[[#This Row],[Exp.date]]-Table2[[#This Row],[Imp.date ]]</f>
        <v>13</v>
      </c>
    </row>
    <row r="626" spans="1:13" x14ac:dyDescent="0.25">
      <c r="A626" s="1">
        <v>625</v>
      </c>
      <c r="B626" s="1" t="s">
        <v>12</v>
      </c>
      <c r="C626" s="1">
        <v>146</v>
      </c>
      <c r="D626" s="1">
        <v>934</v>
      </c>
      <c r="E626" s="1" t="s">
        <v>22</v>
      </c>
      <c r="F626" s="1">
        <v>129545.8</v>
      </c>
      <c r="G626" s="2">
        <v>42801</v>
      </c>
      <c r="H626" s="2">
        <v>42827</v>
      </c>
      <c r="I626" s="1" t="s">
        <v>25</v>
      </c>
      <c r="J626" s="1">
        <v>2045.46</v>
      </c>
      <c r="K626" s="1">
        <f>Table2[[#This Row],[Qnt]]*Table2[[#This Row],[Unit price ]]</f>
        <v>136364</v>
      </c>
      <c r="L626" s="1">
        <f>Table2[[#This Row],[Revenue]]-Table2[[#This Row],[Outside cost]]-Table2[[#This Row],[Trans.cost]]</f>
        <v>4772.7399999999971</v>
      </c>
      <c r="M626" s="1">
        <f>Table2[[#This Row],[Exp.date]]-Table2[[#This Row],[Imp.date ]]</f>
        <v>26</v>
      </c>
    </row>
    <row r="627" spans="1:13" x14ac:dyDescent="0.25">
      <c r="A627" s="3">
        <v>626</v>
      </c>
      <c r="B627" s="3" t="s">
        <v>10</v>
      </c>
      <c r="C627" s="3">
        <v>496</v>
      </c>
      <c r="D627" s="3">
        <v>844</v>
      </c>
      <c r="E627" s="3" t="s">
        <v>9</v>
      </c>
      <c r="F627" s="3">
        <v>397692.8</v>
      </c>
      <c r="G627" s="4">
        <v>43155</v>
      </c>
      <c r="H627" s="4">
        <v>43179</v>
      </c>
      <c r="I627" s="3" t="s">
        <v>11</v>
      </c>
      <c r="J627" s="3">
        <v>6279.36</v>
      </c>
      <c r="K627" s="3">
        <f>Table2[[#This Row],[Qnt]]*Table2[[#This Row],[Unit price ]]</f>
        <v>418624</v>
      </c>
      <c r="L627" s="3">
        <f>Table2[[#This Row],[Revenue]]-Table2[[#This Row],[Outside cost]]-Table2[[#This Row],[Trans.cost]]</f>
        <v>14651.840000000011</v>
      </c>
      <c r="M627" s="3">
        <f>Table2[[#This Row],[Exp.date]]-Table2[[#This Row],[Imp.date ]]</f>
        <v>24</v>
      </c>
    </row>
    <row r="628" spans="1:13" x14ac:dyDescent="0.25">
      <c r="A628" s="1">
        <v>627</v>
      </c>
      <c r="B628" s="1" t="s">
        <v>10</v>
      </c>
      <c r="C628" s="1">
        <v>673</v>
      </c>
      <c r="D628" s="1">
        <v>1095</v>
      </c>
      <c r="E628" s="1" t="s">
        <v>31</v>
      </c>
      <c r="F628" s="1">
        <v>700088.25</v>
      </c>
      <c r="G628" s="2">
        <v>42874</v>
      </c>
      <c r="H628" s="2">
        <v>42887</v>
      </c>
      <c r="I628" s="1" t="s">
        <v>28</v>
      </c>
      <c r="J628" s="1">
        <v>11054.025</v>
      </c>
      <c r="K628" s="1">
        <f>Table2[[#This Row],[Qnt]]*Table2[[#This Row],[Unit price ]]</f>
        <v>736935</v>
      </c>
      <c r="L628" s="1">
        <f>Table2[[#This Row],[Revenue]]-Table2[[#This Row],[Outside cost]]-Table2[[#This Row],[Trans.cost]]</f>
        <v>25792.724999999999</v>
      </c>
      <c r="M628" s="1">
        <f>Table2[[#This Row],[Exp.date]]-Table2[[#This Row],[Imp.date ]]</f>
        <v>13</v>
      </c>
    </row>
    <row r="629" spans="1:13" x14ac:dyDescent="0.25">
      <c r="A629" s="3">
        <v>628</v>
      </c>
      <c r="B629" s="3" t="s">
        <v>10</v>
      </c>
      <c r="C629" s="3">
        <v>296</v>
      </c>
      <c r="D629" s="3">
        <v>127</v>
      </c>
      <c r="E629" s="3" t="s">
        <v>16</v>
      </c>
      <c r="F629" s="3">
        <v>35712.400000000001</v>
      </c>
      <c r="G629" s="4">
        <v>42409</v>
      </c>
      <c r="H629" s="4">
        <v>42440</v>
      </c>
      <c r="I629" s="3" t="s">
        <v>17</v>
      </c>
      <c r="J629" s="3">
        <v>563.88</v>
      </c>
      <c r="K629" s="3">
        <f>Table2[[#This Row],[Qnt]]*Table2[[#This Row],[Unit price ]]</f>
        <v>37592</v>
      </c>
      <c r="L629" s="3">
        <f>Table2[[#This Row],[Revenue]]-Table2[[#This Row],[Outside cost]]-Table2[[#This Row],[Trans.cost]]</f>
        <v>1315.7199999999984</v>
      </c>
      <c r="M629" s="3">
        <f>Table2[[#This Row],[Exp.date]]-Table2[[#This Row],[Imp.date ]]</f>
        <v>31</v>
      </c>
    </row>
    <row r="630" spans="1:13" x14ac:dyDescent="0.25">
      <c r="A630" s="1">
        <v>629</v>
      </c>
      <c r="B630" s="1" t="s">
        <v>15</v>
      </c>
      <c r="C630" s="1">
        <v>715</v>
      </c>
      <c r="D630" s="1">
        <v>16</v>
      </c>
      <c r="E630" s="1" t="s">
        <v>24</v>
      </c>
      <c r="F630" s="1">
        <v>10868</v>
      </c>
      <c r="G630" s="2">
        <v>42859</v>
      </c>
      <c r="H630" s="2">
        <v>42875</v>
      </c>
      <c r="I630" s="1" t="s">
        <v>17</v>
      </c>
      <c r="J630" s="1">
        <v>171.6</v>
      </c>
      <c r="K630" s="1">
        <f>Table2[[#This Row],[Qnt]]*Table2[[#This Row],[Unit price ]]</f>
        <v>11440</v>
      </c>
      <c r="L630" s="1">
        <f>Table2[[#This Row],[Revenue]]-Table2[[#This Row],[Outside cost]]-Table2[[#This Row],[Trans.cost]]</f>
        <v>400.4</v>
      </c>
      <c r="M630" s="1">
        <f>Table2[[#This Row],[Exp.date]]-Table2[[#This Row],[Imp.date ]]</f>
        <v>16</v>
      </c>
    </row>
    <row r="631" spans="1:13" x14ac:dyDescent="0.25">
      <c r="A631" s="3">
        <v>630</v>
      </c>
      <c r="B631" s="3" t="s">
        <v>12</v>
      </c>
      <c r="C631" s="3">
        <v>319</v>
      </c>
      <c r="D631" s="3">
        <v>926</v>
      </c>
      <c r="E631" s="3" t="s">
        <v>22</v>
      </c>
      <c r="F631" s="3">
        <v>280624.3</v>
      </c>
      <c r="G631" s="4">
        <v>42775</v>
      </c>
      <c r="H631" s="4">
        <v>42799</v>
      </c>
      <c r="I631" s="3" t="s">
        <v>25</v>
      </c>
      <c r="J631" s="3">
        <v>4430.91</v>
      </c>
      <c r="K631" s="3">
        <f>Table2[[#This Row],[Qnt]]*Table2[[#This Row],[Unit price ]]</f>
        <v>295394</v>
      </c>
      <c r="L631" s="3">
        <f>Table2[[#This Row],[Revenue]]-Table2[[#This Row],[Outside cost]]-Table2[[#This Row],[Trans.cost]]</f>
        <v>10338.790000000012</v>
      </c>
      <c r="M631" s="3">
        <f>Table2[[#This Row],[Exp.date]]-Table2[[#This Row],[Imp.date ]]</f>
        <v>24</v>
      </c>
    </row>
    <row r="632" spans="1:13" x14ac:dyDescent="0.25">
      <c r="A632" s="1">
        <v>631</v>
      </c>
      <c r="B632" s="1" t="s">
        <v>10</v>
      </c>
      <c r="C632" s="1">
        <v>124</v>
      </c>
      <c r="D632" s="1">
        <v>1354</v>
      </c>
      <c r="E632" s="1" t="s">
        <v>9</v>
      </c>
      <c r="F632" s="1">
        <v>159501.20000000001</v>
      </c>
      <c r="G632" s="2">
        <v>42611</v>
      </c>
      <c r="H632" s="2">
        <v>42626</v>
      </c>
      <c r="I632" s="1" t="s">
        <v>23</v>
      </c>
      <c r="J632" s="1">
        <v>2518.44</v>
      </c>
      <c r="K632" s="1">
        <f>Table2[[#This Row],[Qnt]]*Table2[[#This Row],[Unit price ]]</f>
        <v>167896</v>
      </c>
      <c r="L632" s="1">
        <f>Table2[[#This Row],[Revenue]]-Table2[[#This Row],[Outside cost]]-Table2[[#This Row],[Trans.cost]]</f>
        <v>5876.3599999999878</v>
      </c>
      <c r="M632" s="1">
        <f>Table2[[#This Row],[Exp.date]]-Table2[[#This Row],[Imp.date ]]</f>
        <v>15</v>
      </c>
    </row>
    <row r="633" spans="1:13" x14ac:dyDescent="0.25">
      <c r="A633" s="3">
        <v>632</v>
      </c>
      <c r="B633" s="3" t="s">
        <v>12</v>
      </c>
      <c r="C633" s="3">
        <v>495</v>
      </c>
      <c r="D633" s="3">
        <v>1010</v>
      </c>
      <c r="E633" s="3" t="s">
        <v>30</v>
      </c>
      <c r="F633" s="3">
        <v>474952.5</v>
      </c>
      <c r="G633" s="4">
        <v>42735</v>
      </c>
      <c r="H633" s="4">
        <v>42763</v>
      </c>
      <c r="I633" s="3" t="s">
        <v>11</v>
      </c>
      <c r="J633" s="3">
        <v>7499.25</v>
      </c>
      <c r="K633" s="3">
        <f>Table2[[#This Row],[Qnt]]*Table2[[#This Row],[Unit price ]]</f>
        <v>499950</v>
      </c>
      <c r="L633" s="3">
        <f>Table2[[#This Row],[Revenue]]-Table2[[#This Row],[Outside cost]]-Table2[[#This Row],[Trans.cost]]</f>
        <v>17498.25</v>
      </c>
      <c r="M633" s="3">
        <f>Table2[[#This Row],[Exp.date]]-Table2[[#This Row],[Imp.date ]]</f>
        <v>28</v>
      </c>
    </row>
    <row r="634" spans="1:13" x14ac:dyDescent="0.25">
      <c r="A634" s="1">
        <v>633</v>
      </c>
      <c r="B634" s="1" t="s">
        <v>12</v>
      </c>
      <c r="C634" s="1">
        <v>471</v>
      </c>
      <c r="D634" s="1">
        <v>634</v>
      </c>
      <c r="E634" s="1" t="s">
        <v>13</v>
      </c>
      <c r="F634" s="1">
        <v>283683.3</v>
      </c>
      <c r="G634" s="2">
        <v>43153</v>
      </c>
      <c r="H634" s="2">
        <v>43171</v>
      </c>
      <c r="I634" s="1" t="s">
        <v>17</v>
      </c>
      <c r="J634" s="1">
        <v>4479.21</v>
      </c>
      <c r="K634" s="1">
        <f>Table2[[#This Row],[Qnt]]*Table2[[#This Row],[Unit price ]]</f>
        <v>298614</v>
      </c>
      <c r="L634" s="1">
        <f>Table2[[#This Row],[Revenue]]-Table2[[#This Row],[Outside cost]]-Table2[[#This Row],[Trans.cost]]</f>
        <v>10451.490000000013</v>
      </c>
      <c r="M634" s="1">
        <f>Table2[[#This Row],[Exp.date]]-Table2[[#This Row],[Imp.date ]]</f>
        <v>18</v>
      </c>
    </row>
    <row r="635" spans="1:13" x14ac:dyDescent="0.25">
      <c r="A635" s="3">
        <v>634</v>
      </c>
      <c r="B635" s="3" t="s">
        <v>10</v>
      </c>
      <c r="C635" s="3">
        <v>976</v>
      </c>
      <c r="D635" s="3">
        <v>143</v>
      </c>
      <c r="E635" s="3" t="s">
        <v>31</v>
      </c>
      <c r="F635" s="3">
        <v>132589.6</v>
      </c>
      <c r="G635" s="4">
        <v>42736</v>
      </c>
      <c r="H635" s="4">
        <v>42770</v>
      </c>
      <c r="I635" s="3" t="s">
        <v>17</v>
      </c>
      <c r="J635" s="3">
        <v>2093.52</v>
      </c>
      <c r="K635" s="3">
        <f>Table2[[#This Row],[Qnt]]*Table2[[#This Row],[Unit price ]]</f>
        <v>139568</v>
      </c>
      <c r="L635" s="3">
        <f>Table2[[#This Row],[Revenue]]-Table2[[#This Row],[Outside cost]]-Table2[[#This Row],[Trans.cost]]</f>
        <v>4884.8799999999937</v>
      </c>
      <c r="M635" s="3">
        <f>Table2[[#This Row],[Exp.date]]-Table2[[#This Row],[Imp.date ]]</f>
        <v>34</v>
      </c>
    </row>
    <row r="636" spans="1:13" x14ac:dyDescent="0.25">
      <c r="A636" s="1">
        <v>635</v>
      </c>
      <c r="B636" s="1" t="s">
        <v>12</v>
      </c>
      <c r="C636" s="1">
        <v>674</v>
      </c>
      <c r="D636" s="1">
        <v>113</v>
      </c>
      <c r="E636" s="1" t="s">
        <v>9</v>
      </c>
      <c r="F636" s="1">
        <v>72353.899999999994</v>
      </c>
      <c r="G636" s="2">
        <v>42726</v>
      </c>
      <c r="H636" s="2">
        <v>42741</v>
      </c>
      <c r="I636" s="1" t="s">
        <v>11</v>
      </c>
      <c r="J636" s="1">
        <v>1142.43</v>
      </c>
      <c r="K636" s="1">
        <f>Table2[[#This Row],[Qnt]]*Table2[[#This Row],[Unit price ]]</f>
        <v>76162</v>
      </c>
      <c r="L636" s="1">
        <f>Table2[[#This Row],[Revenue]]-Table2[[#This Row],[Outside cost]]-Table2[[#This Row],[Trans.cost]]</f>
        <v>2665.6700000000055</v>
      </c>
      <c r="M636" s="1">
        <f>Table2[[#This Row],[Exp.date]]-Table2[[#This Row],[Imp.date ]]</f>
        <v>15</v>
      </c>
    </row>
    <row r="637" spans="1:13" x14ac:dyDescent="0.25">
      <c r="A637" s="3">
        <v>636</v>
      </c>
      <c r="B637" s="3" t="s">
        <v>12</v>
      </c>
      <c r="C637" s="3">
        <v>616</v>
      </c>
      <c r="D637" s="3">
        <v>114</v>
      </c>
      <c r="E637" s="3" t="s">
        <v>9</v>
      </c>
      <c r="F637" s="3">
        <v>66712.800000000003</v>
      </c>
      <c r="G637" s="4">
        <v>42662</v>
      </c>
      <c r="H637" s="4">
        <v>42694</v>
      </c>
      <c r="I637" s="3" t="s">
        <v>23</v>
      </c>
      <c r="J637" s="3">
        <v>1053.3599999999999</v>
      </c>
      <c r="K637" s="3">
        <f>Table2[[#This Row],[Qnt]]*Table2[[#This Row],[Unit price ]]</f>
        <v>70224</v>
      </c>
      <c r="L637" s="3">
        <f>Table2[[#This Row],[Revenue]]-Table2[[#This Row],[Outside cost]]-Table2[[#This Row],[Trans.cost]]</f>
        <v>2457.8399999999974</v>
      </c>
      <c r="M637" s="3">
        <f>Table2[[#This Row],[Exp.date]]-Table2[[#This Row],[Imp.date ]]</f>
        <v>32</v>
      </c>
    </row>
    <row r="638" spans="1:13" x14ac:dyDescent="0.25">
      <c r="A638" s="1">
        <v>637</v>
      </c>
      <c r="B638" s="1" t="s">
        <v>12</v>
      </c>
      <c r="C638" s="1">
        <v>171</v>
      </c>
      <c r="D638" s="1">
        <v>922</v>
      </c>
      <c r="E638" s="1" t="s">
        <v>22</v>
      </c>
      <c r="F638" s="1">
        <v>149778.9</v>
      </c>
      <c r="G638" s="2">
        <v>42462</v>
      </c>
      <c r="H638" s="2">
        <v>42476</v>
      </c>
      <c r="I638" s="1" t="s">
        <v>28</v>
      </c>
      <c r="J638" s="1">
        <v>2364.9299999999998</v>
      </c>
      <c r="K638" s="1">
        <f>Table2[[#This Row],[Qnt]]*Table2[[#This Row],[Unit price ]]</f>
        <v>157662</v>
      </c>
      <c r="L638" s="1">
        <f>Table2[[#This Row],[Revenue]]-Table2[[#This Row],[Outside cost]]-Table2[[#This Row],[Trans.cost]]</f>
        <v>5518.1700000000055</v>
      </c>
      <c r="M638" s="1">
        <f>Table2[[#This Row],[Exp.date]]-Table2[[#This Row],[Imp.date ]]</f>
        <v>14</v>
      </c>
    </row>
    <row r="639" spans="1:13" x14ac:dyDescent="0.25">
      <c r="A639" s="3">
        <v>638</v>
      </c>
      <c r="B639" s="3" t="s">
        <v>15</v>
      </c>
      <c r="C639" s="3">
        <v>183</v>
      </c>
      <c r="D639" s="3">
        <v>50</v>
      </c>
      <c r="E639" s="3" t="s">
        <v>24</v>
      </c>
      <c r="F639" s="3">
        <v>8692.5</v>
      </c>
      <c r="G639" s="4">
        <v>43250</v>
      </c>
      <c r="H639" s="4">
        <v>43260</v>
      </c>
      <c r="I639" s="3" t="s">
        <v>14</v>
      </c>
      <c r="J639" s="3">
        <v>137.25</v>
      </c>
      <c r="K639" s="3">
        <f>Table2[[#This Row],[Qnt]]*Table2[[#This Row],[Unit price ]]</f>
        <v>9150</v>
      </c>
      <c r="L639" s="3">
        <f>Table2[[#This Row],[Revenue]]-Table2[[#This Row],[Outside cost]]-Table2[[#This Row],[Trans.cost]]</f>
        <v>320.25</v>
      </c>
      <c r="M639" s="3">
        <f>Table2[[#This Row],[Exp.date]]-Table2[[#This Row],[Imp.date ]]</f>
        <v>10</v>
      </c>
    </row>
    <row r="640" spans="1:13" x14ac:dyDescent="0.25">
      <c r="A640" s="1">
        <v>639</v>
      </c>
      <c r="B640" s="1" t="s">
        <v>12</v>
      </c>
      <c r="C640" s="1">
        <v>670</v>
      </c>
      <c r="D640" s="1">
        <v>207</v>
      </c>
      <c r="E640" s="1" t="s">
        <v>9</v>
      </c>
      <c r="F640" s="1">
        <v>131755.5</v>
      </c>
      <c r="G640" s="2">
        <v>42869</v>
      </c>
      <c r="H640" s="2">
        <v>42889</v>
      </c>
      <c r="I640" s="1" t="s">
        <v>11</v>
      </c>
      <c r="J640" s="1">
        <v>2080.35</v>
      </c>
      <c r="K640" s="1">
        <f>Table2[[#This Row],[Qnt]]*Table2[[#This Row],[Unit price ]]</f>
        <v>138690</v>
      </c>
      <c r="L640" s="1">
        <f>Table2[[#This Row],[Revenue]]-Table2[[#This Row],[Outside cost]]-Table2[[#This Row],[Trans.cost]]</f>
        <v>4854.1499999999996</v>
      </c>
      <c r="M640" s="1">
        <f>Table2[[#This Row],[Exp.date]]-Table2[[#This Row],[Imp.date ]]</f>
        <v>20</v>
      </c>
    </row>
    <row r="641" spans="1:13" x14ac:dyDescent="0.25">
      <c r="A641" s="3">
        <v>640</v>
      </c>
      <c r="B641" s="3" t="s">
        <v>12</v>
      </c>
      <c r="C641" s="3">
        <v>380</v>
      </c>
      <c r="D641" s="3">
        <v>46</v>
      </c>
      <c r="E641" s="3" t="s">
        <v>9</v>
      </c>
      <c r="F641" s="3">
        <v>16606</v>
      </c>
      <c r="G641" s="4">
        <v>43100</v>
      </c>
      <c r="H641" s="4">
        <v>43111</v>
      </c>
      <c r="I641" s="3" t="s">
        <v>17</v>
      </c>
      <c r="J641" s="3">
        <v>262.2</v>
      </c>
      <c r="K641" s="3">
        <f>Table2[[#This Row],[Qnt]]*Table2[[#This Row],[Unit price ]]</f>
        <v>17480</v>
      </c>
      <c r="L641" s="3">
        <f>Table2[[#This Row],[Revenue]]-Table2[[#This Row],[Outside cost]]-Table2[[#This Row],[Trans.cost]]</f>
        <v>611.79999999999995</v>
      </c>
      <c r="M641" s="3">
        <f>Table2[[#This Row],[Exp.date]]-Table2[[#This Row],[Imp.date ]]</f>
        <v>11</v>
      </c>
    </row>
    <row r="642" spans="1:13" x14ac:dyDescent="0.25">
      <c r="A642" s="1">
        <v>641</v>
      </c>
      <c r="B642" s="1" t="s">
        <v>12</v>
      </c>
      <c r="C642" s="1">
        <v>168</v>
      </c>
      <c r="D642" s="1">
        <v>940</v>
      </c>
      <c r="E642" s="1" t="s">
        <v>19</v>
      </c>
      <c r="F642" s="1">
        <v>150024</v>
      </c>
      <c r="G642" s="2">
        <v>42959</v>
      </c>
      <c r="H642" s="2">
        <v>42994</v>
      </c>
      <c r="I642" s="1" t="s">
        <v>20</v>
      </c>
      <c r="J642" s="1">
        <v>2368.7999999999997</v>
      </c>
      <c r="K642" s="1">
        <f>Table2[[#This Row],[Qnt]]*Table2[[#This Row],[Unit price ]]</f>
        <v>157920</v>
      </c>
      <c r="L642" s="1">
        <f>Table2[[#This Row],[Revenue]]-Table2[[#This Row],[Outside cost]]-Table2[[#This Row],[Trans.cost]]</f>
        <v>5527.2000000000007</v>
      </c>
      <c r="M642" s="1">
        <f>Table2[[#This Row],[Exp.date]]-Table2[[#This Row],[Imp.date ]]</f>
        <v>35</v>
      </c>
    </row>
    <row r="643" spans="1:13" x14ac:dyDescent="0.25">
      <c r="A643" s="3">
        <v>642</v>
      </c>
      <c r="B643" s="3" t="s">
        <v>12</v>
      </c>
      <c r="C643" s="3">
        <v>715</v>
      </c>
      <c r="D643" s="3">
        <v>1196</v>
      </c>
      <c r="E643" s="3" t="s">
        <v>21</v>
      </c>
      <c r="F643" s="3">
        <v>812383</v>
      </c>
      <c r="G643" s="4">
        <v>42859</v>
      </c>
      <c r="H643" s="4">
        <v>42883</v>
      </c>
      <c r="I643" s="3" t="s">
        <v>17</v>
      </c>
      <c r="J643" s="3">
        <v>12827.1</v>
      </c>
      <c r="K643" s="3">
        <f>Table2[[#This Row],[Qnt]]*Table2[[#This Row],[Unit price ]]</f>
        <v>855140</v>
      </c>
      <c r="L643" s="3">
        <f>Table2[[#This Row],[Revenue]]-Table2[[#This Row],[Outside cost]]-Table2[[#This Row],[Trans.cost]]</f>
        <v>29929.9</v>
      </c>
      <c r="M643" s="3">
        <f>Table2[[#This Row],[Exp.date]]-Table2[[#This Row],[Imp.date ]]</f>
        <v>24</v>
      </c>
    </row>
    <row r="644" spans="1:13" x14ac:dyDescent="0.25">
      <c r="A644" s="1">
        <v>643</v>
      </c>
      <c r="B644" s="1" t="s">
        <v>10</v>
      </c>
      <c r="C644" s="1">
        <v>644</v>
      </c>
      <c r="D644" s="1">
        <v>94</v>
      </c>
      <c r="E644" s="1" t="s">
        <v>27</v>
      </c>
      <c r="F644" s="1">
        <v>57509.2</v>
      </c>
      <c r="G644" s="2">
        <v>43153</v>
      </c>
      <c r="H644" s="2">
        <v>43168</v>
      </c>
      <c r="I644" s="1" t="s">
        <v>11</v>
      </c>
      <c r="J644" s="1">
        <v>908.04</v>
      </c>
      <c r="K644" s="1">
        <f>Table2[[#This Row],[Qnt]]*Table2[[#This Row],[Unit price ]]</f>
        <v>60536</v>
      </c>
      <c r="L644" s="1">
        <f>Table2[[#This Row],[Revenue]]-Table2[[#This Row],[Outside cost]]-Table2[[#This Row],[Trans.cost]]</f>
        <v>2118.7600000000029</v>
      </c>
      <c r="M644" s="1">
        <f>Table2[[#This Row],[Exp.date]]-Table2[[#This Row],[Imp.date ]]</f>
        <v>15</v>
      </c>
    </row>
    <row r="645" spans="1:13" x14ac:dyDescent="0.25">
      <c r="A645" s="3">
        <v>644</v>
      </c>
      <c r="B645" s="3" t="s">
        <v>12</v>
      </c>
      <c r="C645" s="3">
        <v>308</v>
      </c>
      <c r="D645" s="3">
        <v>529</v>
      </c>
      <c r="E645" s="3" t="s">
        <v>13</v>
      </c>
      <c r="F645" s="3">
        <v>154785.4</v>
      </c>
      <c r="G645" s="4">
        <v>42786</v>
      </c>
      <c r="H645" s="4">
        <v>42809</v>
      </c>
      <c r="I645" s="3" t="s">
        <v>28</v>
      </c>
      <c r="J645" s="3">
        <v>2443.98</v>
      </c>
      <c r="K645" s="3">
        <f>Table2[[#This Row],[Qnt]]*Table2[[#This Row],[Unit price ]]</f>
        <v>162932</v>
      </c>
      <c r="L645" s="3">
        <f>Table2[[#This Row],[Revenue]]-Table2[[#This Row],[Outside cost]]-Table2[[#This Row],[Trans.cost]]</f>
        <v>5702.6200000000063</v>
      </c>
      <c r="M645" s="3">
        <f>Table2[[#This Row],[Exp.date]]-Table2[[#This Row],[Imp.date ]]</f>
        <v>23</v>
      </c>
    </row>
    <row r="646" spans="1:13" x14ac:dyDescent="0.25">
      <c r="A646" s="1">
        <v>645</v>
      </c>
      <c r="B646" s="1" t="s">
        <v>12</v>
      </c>
      <c r="C646" s="1">
        <v>865</v>
      </c>
      <c r="D646" s="1">
        <v>904</v>
      </c>
      <c r="E646" s="1" t="s">
        <v>22</v>
      </c>
      <c r="F646" s="1">
        <v>742862</v>
      </c>
      <c r="G646" s="2">
        <v>42628</v>
      </c>
      <c r="H646" s="2">
        <v>42640</v>
      </c>
      <c r="I646" s="1" t="s">
        <v>23</v>
      </c>
      <c r="J646" s="1">
        <v>11729.4</v>
      </c>
      <c r="K646" s="1">
        <f>Table2[[#This Row],[Qnt]]*Table2[[#This Row],[Unit price ]]</f>
        <v>781960</v>
      </c>
      <c r="L646" s="1">
        <f>Table2[[#This Row],[Revenue]]-Table2[[#This Row],[Outside cost]]-Table2[[#This Row],[Trans.cost]]</f>
        <v>27368.6</v>
      </c>
      <c r="M646" s="1">
        <f>Table2[[#This Row],[Exp.date]]-Table2[[#This Row],[Imp.date ]]</f>
        <v>12</v>
      </c>
    </row>
    <row r="647" spans="1:13" x14ac:dyDescent="0.25">
      <c r="A647" s="3">
        <v>646</v>
      </c>
      <c r="B647" s="3" t="s">
        <v>15</v>
      </c>
      <c r="C647" s="3">
        <v>617</v>
      </c>
      <c r="D647" s="3">
        <v>53</v>
      </c>
      <c r="E647" s="3" t="s">
        <v>24</v>
      </c>
      <c r="F647" s="3">
        <v>31065.95</v>
      </c>
      <c r="G647" s="4">
        <v>43098</v>
      </c>
      <c r="H647" s="4">
        <v>43119</v>
      </c>
      <c r="I647" s="3" t="s">
        <v>18</v>
      </c>
      <c r="J647" s="3">
        <v>490.51499999999999</v>
      </c>
      <c r="K647" s="3">
        <f>Table2[[#This Row],[Qnt]]*Table2[[#This Row],[Unit price ]]</f>
        <v>32701</v>
      </c>
      <c r="L647" s="3">
        <f>Table2[[#This Row],[Revenue]]-Table2[[#This Row],[Outside cost]]-Table2[[#This Row],[Trans.cost]]</f>
        <v>1144.5349999999994</v>
      </c>
      <c r="M647" s="3">
        <f>Table2[[#This Row],[Exp.date]]-Table2[[#This Row],[Imp.date ]]</f>
        <v>21</v>
      </c>
    </row>
    <row r="648" spans="1:13" x14ac:dyDescent="0.25">
      <c r="A648" s="1">
        <v>647</v>
      </c>
      <c r="B648" s="1" t="s">
        <v>15</v>
      </c>
      <c r="C648" s="1">
        <v>848</v>
      </c>
      <c r="D648" s="1">
        <v>51</v>
      </c>
      <c r="E648" s="1" t="s">
        <v>16</v>
      </c>
      <c r="F648" s="1">
        <v>41085.599999999999</v>
      </c>
      <c r="G648" s="2">
        <v>42883</v>
      </c>
      <c r="H648" s="2">
        <v>42914</v>
      </c>
      <c r="I648" s="1" t="s">
        <v>18</v>
      </c>
      <c r="J648" s="1">
        <v>648.72</v>
      </c>
      <c r="K648" s="1">
        <f>Table2[[#This Row],[Qnt]]*Table2[[#This Row],[Unit price ]]</f>
        <v>43248</v>
      </c>
      <c r="L648" s="1">
        <f>Table2[[#This Row],[Revenue]]-Table2[[#This Row],[Outside cost]]-Table2[[#This Row],[Trans.cost]]</f>
        <v>1513.6800000000014</v>
      </c>
      <c r="M648" s="1">
        <f>Table2[[#This Row],[Exp.date]]-Table2[[#This Row],[Imp.date ]]</f>
        <v>31</v>
      </c>
    </row>
    <row r="649" spans="1:13" x14ac:dyDescent="0.25">
      <c r="A649" s="3">
        <v>648</v>
      </c>
      <c r="B649" s="3" t="s">
        <v>10</v>
      </c>
      <c r="C649" s="3">
        <v>440</v>
      </c>
      <c r="D649" s="3">
        <v>273</v>
      </c>
      <c r="E649" s="3" t="s">
        <v>29</v>
      </c>
      <c r="F649" s="3">
        <v>114114</v>
      </c>
      <c r="G649" s="4">
        <v>43093</v>
      </c>
      <c r="H649" s="4">
        <v>43114</v>
      </c>
      <c r="I649" s="3" t="s">
        <v>11</v>
      </c>
      <c r="J649" s="3">
        <v>1801.8</v>
      </c>
      <c r="K649" s="3">
        <f>Table2[[#This Row],[Qnt]]*Table2[[#This Row],[Unit price ]]</f>
        <v>120120</v>
      </c>
      <c r="L649" s="3">
        <f>Table2[[#This Row],[Revenue]]-Table2[[#This Row],[Outside cost]]-Table2[[#This Row],[Trans.cost]]</f>
        <v>4204.2</v>
      </c>
      <c r="M649" s="3">
        <f>Table2[[#This Row],[Exp.date]]-Table2[[#This Row],[Imp.date ]]</f>
        <v>21</v>
      </c>
    </row>
    <row r="650" spans="1:13" x14ac:dyDescent="0.25">
      <c r="A650" s="1">
        <v>649</v>
      </c>
      <c r="B650" s="1" t="s">
        <v>10</v>
      </c>
      <c r="C650" s="1">
        <v>995</v>
      </c>
      <c r="D650" s="1">
        <v>292</v>
      </c>
      <c r="E650" s="1" t="s">
        <v>29</v>
      </c>
      <c r="F650" s="1">
        <v>276013</v>
      </c>
      <c r="G650" s="2">
        <v>43086</v>
      </c>
      <c r="H650" s="2">
        <v>43119</v>
      </c>
      <c r="I650" s="1" t="s">
        <v>11</v>
      </c>
      <c r="J650" s="1">
        <v>4358.0999999999995</v>
      </c>
      <c r="K650" s="1">
        <f>Table2[[#This Row],[Qnt]]*Table2[[#This Row],[Unit price ]]</f>
        <v>290540</v>
      </c>
      <c r="L650" s="1">
        <f>Table2[[#This Row],[Revenue]]-Table2[[#This Row],[Outside cost]]-Table2[[#This Row],[Trans.cost]]</f>
        <v>10168.900000000001</v>
      </c>
      <c r="M650" s="1">
        <f>Table2[[#This Row],[Exp.date]]-Table2[[#This Row],[Imp.date ]]</f>
        <v>33</v>
      </c>
    </row>
    <row r="651" spans="1:13" x14ac:dyDescent="0.25">
      <c r="A651" s="3">
        <v>650</v>
      </c>
      <c r="B651" s="3" t="s">
        <v>12</v>
      </c>
      <c r="C651" s="3">
        <v>447</v>
      </c>
      <c r="D651" s="3">
        <v>134</v>
      </c>
      <c r="E651" s="3" t="s">
        <v>9</v>
      </c>
      <c r="F651" s="3">
        <v>56903.1</v>
      </c>
      <c r="G651" s="4">
        <v>42963</v>
      </c>
      <c r="H651" s="4">
        <v>42978</v>
      </c>
      <c r="I651" s="3" t="s">
        <v>17</v>
      </c>
      <c r="J651" s="3">
        <v>898.46999999999991</v>
      </c>
      <c r="K651" s="3">
        <f>Table2[[#This Row],[Qnt]]*Table2[[#This Row],[Unit price ]]</f>
        <v>59898</v>
      </c>
      <c r="L651" s="3">
        <f>Table2[[#This Row],[Revenue]]-Table2[[#This Row],[Outside cost]]-Table2[[#This Row],[Trans.cost]]</f>
        <v>2096.4300000000017</v>
      </c>
      <c r="M651" s="3">
        <f>Table2[[#This Row],[Exp.date]]-Table2[[#This Row],[Imp.date ]]</f>
        <v>15</v>
      </c>
    </row>
    <row r="652" spans="1:13" x14ac:dyDescent="0.25">
      <c r="A652" s="1">
        <v>651</v>
      </c>
      <c r="B652" s="1" t="s">
        <v>12</v>
      </c>
      <c r="C652" s="1">
        <v>433</v>
      </c>
      <c r="D652" s="1">
        <v>218</v>
      </c>
      <c r="E652" s="1" t="s">
        <v>9</v>
      </c>
      <c r="F652" s="1">
        <v>89674.3</v>
      </c>
      <c r="G652" s="2">
        <v>42499</v>
      </c>
      <c r="H652" s="2">
        <v>42532</v>
      </c>
      <c r="I652" s="1" t="s">
        <v>11</v>
      </c>
      <c r="J652" s="1">
        <v>1415.9099999999999</v>
      </c>
      <c r="K652" s="1">
        <f>Table2[[#This Row],[Qnt]]*Table2[[#This Row],[Unit price ]]</f>
        <v>94394</v>
      </c>
      <c r="L652" s="1">
        <f>Table2[[#This Row],[Revenue]]-Table2[[#This Row],[Outside cost]]-Table2[[#This Row],[Trans.cost]]</f>
        <v>3303.7899999999972</v>
      </c>
      <c r="M652" s="1">
        <f>Table2[[#This Row],[Exp.date]]-Table2[[#This Row],[Imp.date ]]</f>
        <v>33</v>
      </c>
    </row>
    <row r="653" spans="1:13" x14ac:dyDescent="0.25">
      <c r="A653" s="3">
        <v>652</v>
      </c>
      <c r="B653" s="3" t="s">
        <v>10</v>
      </c>
      <c r="C653" s="3">
        <v>703</v>
      </c>
      <c r="D653" s="3">
        <v>828</v>
      </c>
      <c r="E653" s="3" t="s">
        <v>9</v>
      </c>
      <c r="F653" s="3">
        <v>552979.80000000005</v>
      </c>
      <c r="G653" s="4">
        <v>42479</v>
      </c>
      <c r="H653" s="4">
        <v>42490</v>
      </c>
      <c r="I653" s="3" t="s">
        <v>11</v>
      </c>
      <c r="J653" s="3">
        <v>8731.26</v>
      </c>
      <c r="K653" s="3">
        <f>Table2[[#This Row],[Qnt]]*Table2[[#This Row],[Unit price ]]</f>
        <v>582084</v>
      </c>
      <c r="L653" s="3">
        <f>Table2[[#This Row],[Revenue]]-Table2[[#This Row],[Outside cost]]-Table2[[#This Row],[Trans.cost]]</f>
        <v>20372.939999999951</v>
      </c>
      <c r="M653" s="3">
        <f>Table2[[#This Row],[Exp.date]]-Table2[[#This Row],[Imp.date ]]</f>
        <v>11</v>
      </c>
    </row>
    <row r="654" spans="1:13" x14ac:dyDescent="0.25">
      <c r="A654" s="1">
        <v>653</v>
      </c>
      <c r="B654" s="1" t="s">
        <v>10</v>
      </c>
      <c r="C654" s="1">
        <v>406</v>
      </c>
      <c r="D654" s="1">
        <v>118</v>
      </c>
      <c r="E654" s="1" t="s">
        <v>16</v>
      </c>
      <c r="F654" s="1">
        <v>45512.6</v>
      </c>
      <c r="G654" s="2">
        <v>42525</v>
      </c>
      <c r="H654" s="2">
        <v>42560</v>
      </c>
      <c r="I654" s="1" t="s">
        <v>17</v>
      </c>
      <c r="J654" s="1">
        <v>718.62</v>
      </c>
      <c r="K654" s="1">
        <f>Table2[[#This Row],[Qnt]]*Table2[[#This Row],[Unit price ]]</f>
        <v>47908</v>
      </c>
      <c r="L654" s="1">
        <f>Table2[[#This Row],[Revenue]]-Table2[[#This Row],[Outside cost]]-Table2[[#This Row],[Trans.cost]]</f>
        <v>1676.7800000000016</v>
      </c>
      <c r="M654" s="1">
        <f>Table2[[#This Row],[Exp.date]]-Table2[[#This Row],[Imp.date ]]</f>
        <v>35</v>
      </c>
    </row>
    <row r="655" spans="1:13" x14ac:dyDescent="0.25">
      <c r="A655" s="3">
        <v>654</v>
      </c>
      <c r="B655" s="3" t="s">
        <v>12</v>
      </c>
      <c r="C655" s="3">
        <v>512</v>
      </c>
      <c r="D655" s="3">
        <v>999</v>
      </c>
      <c r="E655" s="3" t="s">
        <v>22</v>
      </c>
      <c r="F655" s="3">
        <v>485913.59999999998</v>
      </c>
      <c r="G655" s="4">
        <v>43082</v>
      </c>
      <c r="H655" s="4">
        <v>43113</v>
      </c>
      <c r="I655" s="3" t="s">
        <v>11</v>
      </c>
      <c r="J655" s="3">
        <v>7672.32</v>
      </c>
      <c r="K655" s="3">
        <f>Table2[[#This Row],[Qnt]]*Table2[[#This Row],[Unit price ]]</f>
        <v>511488</v>
      </c>
      <c r="L655" s="3">
        <f>Table2[[#This Row],[Revenue]]-Table2[[#This Row],[Outside cost]]-Table2[[#This Row],[Trans.cost]]</f>
        <v>17902.080000000024</v>
      </c>
      <c r="M655" s="3">
        <f>Table2[[#This Row],[Exp.date]]-Table2[[#This Row],[Imp.date ]]</f>
        <v>31</v>
      </c>
    </row>
    <row r="656" spans="1:13" x14ac:dyDescent="0.25">
      <c r="A656" s="1">
        <v>655</v>
      </c>
      <c r="B656" s="1" t="s">
        <v>12</v>
      </c>
      <c r="C656" s="1">
        <v>891</v>
      </c>
      <c r="D656" s="1">
        <v>221</v>
      </c>
      <c r="E656" s="1" t="s">
        <v>9</v>
      </c>
      <c r="F656" s="1">
        <v>187065.45</v>
      </c>
      <c r="G656" s="2">
        <v>42493</v>
      </c>
      <c r="H656" s="2">
        <v>42508</v>
      </c>
      <c r="I656" s="1" t="s">
        <v>25</v>
      </c>
      <c r="J656" s="1">
        <v>2953.665</v>
      </c>
      <c r="K656" s="1">
        <f>Table2[[#This Row],[Qnt]]*Table2[[#This Row],[Unit price ]]</f>
        <v>196911</v>
      </c>
      <c r="L656" s="1">
        <f>Table2[[#This Row],[Revenue]]-Table2[[#This Row],[Outside cost]]-Table2[[#This Row],[Trans.cost]]</f>
        <v>6891.8849999999884</v>
      </c>
      <c r="M656" s="1">
        <f>Table2[[#This Row],[Exp.date]]-Table2[[#This Row],[Imp.date ]]</f>
        <v>15</v>
      </c>
    </row>
    <row r="657" spans="1:13" x14ac:dyDescent="0.25">
      <c r="A657" s="3">
        <v>656</v>
      </c>
      <c r="B657" s="3" t="s">
        <v>10</v>
      </c>
      <c r="C657" s="3">
        <v>584</v>
      </c>
      <c r="D657" s="3">
        <v>837</v>
      </c>
      <c r="E657" s="3" t="s">
        <v>9</v>
      </c>
      <c r="F657" s="3">
        <v>464367.6</v>
      </c>
      <c r="G657" s="4">
        <v>42827</v>
      </c>
      <c r="H657" s="4">
        <v>42839</v>
      </c>
      <c r="I657" s="3" t="s">
        <v>17</v>
      </c>
      <c r="J657" s="3">
        <v>7332.12</v>
      </c>
      <c r="K657" s="3">
        <f>Table2[[#This Row],[Qnt]]*Table2[[#This Row],[Unit price ]]</f>
        <v>488808</v>
      </c>
      <c r="L657" s="3">
        <f>Table2[[#This Row],[Revenue]]-Table2[[#This Row],[Outside cost]]-Table2[[#This Row],[Trans.cost]]</f>
        <v>17108.280000000024</v>
      </c>
      <c r="M657" s="3">
        <f>Table2[[#This Row],[Exp.date]]-Table2[[#This Row],[Imp.date ]]</f>
        <v>12</v>
      </c>
    </row>
    <row r="658" spans="1:13" x14ac:dyDescent="0.25">
      <c r="A658" s="1">
        <v>657</v>
      </c>
      <c r="B658" s="1" t="s">
        <v>10</v>
      </c>
      <c r="C658" s="1">
        <v>455</v>
      </c>
      <c r="D658" s="1">
        <v>299</v>
      </c>
      <c r="E658" s="1" t="s">
        <v>29</v>
      </c>
      <c r="F658" s="1">
        <v>129242.75</v>
      </c>
      <c r="G658" s="2">
        <v>42654</v>
      </c>
      <c r="H658" s="2">
        <v>42671</v>
      </c>
      <c r="I658" s="1" t="s">
        <v>32</v>
      </c>
      <c r="J658" s="1">
        <v>2040.675</v>
      </c>
      <c r="K658" s="1">
        <f>Table2[[#This Row],[Qnt]]*Table2[[#This Row],[Unit price ]]</f>
        <v>136045</v>
      </c>
      <c r="L658" s="1">
        <f>Table2[[#This Row],[Revenue]]-Table2[[#This Row],[Outside cost]]-Table2[[#This Row],[Trans.cost]]</f>
        <v>4761.5749999999998</v>
      </c>
      <c r="M658" s="1">
        <f>Table2[[#This Row],[Exp.date]]-Table2[[#This Row],[Imp.date ]]</f>
        <v>17</v>
      </c>
    </row>
    <row r="659" spans="1:13" x14ac:dyDescent="0.25">
      <c r="A659" s="3">
        <v>658</v>
      </c>
      <c r="B659" s="3" t="s">
        <v>10</v>
      </c>
      <c r="C659" s="3">
        <v>225</v>
      </c>
      <c r="D659" s="3">
        <v>309</v>
      </c>
      <c r="E659" s="3" t="s">
        <v>29</v>
      </c>
      <c r="F659" s="3">
        <v>66048.75</v>
      </c>
      <c r="G659" s="4">
        <v>42577</v>
      </c>
      <c r="H659" s="4">
        <v>42595</v>
      </c>
      <c r="I659" s="3" t="s">
        <v>20</v>
      </c>
      <c r="J659" s="3">
        <v>1042.875</v>
      </c>
      <c r="K659" s="3">
        <f>Table2[[#This Row],[Qnt]]*Table2[[#This Row],[Unit price ]]</f>
        <v>69525</v>
      </c>
      <c r="L659" s="3">
        <f>Table2[[#This Row],[Revenue]]-Table2[[#This Row],[Outside cost]]-Table2[[#This Row],[Trans.cost]]</f>
        <v>2433.375</v>
      </c>
      <c r="M659" s="3">
        <f>Table2[[#This Row],[Exp.date]]-Table2[[#This Row],[Imp.date ]]</f>
        <v>18</v>
      </c>
    </row>
    <row r="660" spans="1:13" x14ac:dyDescent="0.25">
      <c r="A660" s="1">
        <v>659</v>
      </c>
      <c r="B660" s="1" t="s">
        <v>12</v>
      </c>
      <c r="C660" s="1">
        <v>379</v>
      </c>
      <c r="D660" s="1">
        <v>728</v>
      </c>
      <c r="E660" s="1" t="s">
        <v>13</v>
      </c>
      <c r="F660" s="1">
        <v>262116.4</v>
      </c>
      <c r="G660" s="2">
        <v>43155</v>
      </c>
      <c r="H660" s="2">
        <v>43172</v>
      </c>
      <c r="I660" s="1" t="s">
        <v>32</v>
      </c>
      <c r="J660" s="1">
        <v>4138.68</v>
      </c>
      <c r="K660" s="1">
        <f>Table2[[#This Row],[Qnt]]*Table2[[#This Row],[Unit price ]]</f>
        <v>275912</v>
      </c>
      <c r="L660" s="1">
        <f>Table2[[#This Row],[Revenue]]-Table2[[#This Row],[Outside cost]]-Table2[[#This Row],[Trans.cost]]</f>
        <v>9656.9200000000055</v>
      </c>
      <c r="M660" s="1">
        <f>Table2[[#This Row],[Exp.date]]-Table2[[#This Row],[Imp.date ]]</f>
        <v>17</v>
      </c>
    </row>
    <row r="661" spans="1:13" x14ac:dyDescent="0.25">
      <c r="A661" s="3">
        <v>660</v>
      </c>
      <c r="B661" s="3" t="s">
        <v>15</v>
      </c>
      <c r="C661" s="3">
        <v>450</v>
      </c>
      <c r="D661" s="3">
        <v>31</v>
      </c>
      <c r="E661" s="3" t="s">
        <v>16</v>
      </c>
      <c r="F661" s="3">
        <v>13252.5</v>
      </c>
      <c r="G661" s="4">
        <v>43013</v>
      </c>
      <c r="H661" s="4">
        <v>43048</v>
      </c>
      <c r="I661" s="3" t="s">
        <v>32</v>
      </c>
      <c r="J661" s="3">
        <v>209.25</v>
      </c>
      <c r="K661" s="3">
        <f>Table2[[#This Row],[Qnt]]*Table2[[#This Row],[Unit price ]]</f>
        <v>13950</v>
      </c>
      <c r="L661" s="3">
        <f>Table2[[#This Row],[Revenue]]-Table2[[#This Row],[Outside cost]]-Table2[[#This Row],[Trans.cost]]</f>
        <v>488.25</v>
      </c>
      <c r="M661" s="3">
        <f>Table2[[#This Row],[Exp.date]]-Table2[[#This Row],[Imp.date ]]</f>
        <v>35</v>
      </c>
    </row>
    <row r="662" spans="1:13" x14ac:dyDescent="0.25">
      <c r="A662" s="1">
        <v>661</v>
      </c>
      <c r="B662" s="1" t="s">
        <v>15</v>
      </c>
      <c r="C662" s="1">
        <v>261</v>
      </c>
      <c r="D662" s="1">
        <v>58</v>
      </c>
      <c r="E662" s="1" t="s">
        <v>16</v>
      </c>
      <c r="F662" s="1">
        <v>14381.1</v>
      </c>
      <c r="G662" s="2">
        <v>42710</v>
      </c>
      <c r="H662" s="2">
        <v>42722</v>
      </c>
      <c r="I662" s="1" t="s">
        <v>25</v>
      </c>
      <c r="J662" s="1">
        <v>227.07</v>
      </c>
      <c r="K662" s="1">
        <f>Table2[[#This Row],[Qnt]]*Table2[[#This Row],[Unit price ]]</f>
        <v>15138</v>
      </c>
      <c r="L662" s="1">
        <f>Table2[[#This Row],[Revenue]]-Table2[[#This Row],[Outside cost]]-Table2[[#This Row],[Trans.cost]]</f>
        <v>529.8299999999997</v>
      </c>
      <c r="M662" s="1">
        <f>Table2[[#This Row],[Exp.date]]-Table2[[#This Row],[Imp.date ]]</f>
        <v>12</v>
      </c>
    </row>
    <row r="663" spans="1:13" x14ac:dyDescent="0.25">
      <c r="A663" s="3">
        <v>662</v>
      </c>
      <c r="B663" s="3" t="s">
        <v>10</v>
      </c>
      <c r="C663" s="3">
        <v>266</v>
      </c>
      <c r="D663" s="3">
        <v>153</v>
      </c>
      <c r="E663" s="3" t="s">
        <v>31</v>
      </c>
      <c r="F663" s="3">
        <v>38663.1</v>
      </c>
      <c r="G663" s="4">
        <v>42895</v>
      </c>
      <c r="H663" s="4">
        <v>42909</v>
      </c>
      <c r="I663" s="3" t="s">
        <v>17</v>
      </c>
      <c r="J663" s="3">
        <v>610.47</v>
      </c>
      <c r="K663" s="3">
        <f>Table2[[#This Row],[Qnt]]*Table2[[#This Row],[Unit price ]]</f>
        <v>40698</v>
      </c>
      <c r="L663" s="3">
        <f>Table2[[#This Row],[Revenue]]-Table2[[#This Row],[Outside cost]]-Table2[[#This Row],[Trans.cost]]</f>
        <v>1424.4300000000014</v>
      </c>
      <c r="M663" s="3">
        <f>Table2[[#This Row],[Exp.date]]-Table2[[#This Row],[Imp.date ]]</f>
        <v>14</v>
      </c>
    </row>
    <row r="664" spans="1:13" x14ac:dyDescent="0.25">
      <c r="A664" s="1">
        <v>663</v>
      </c>
      <c r="B664" s="1" t="s">
        <v>10</v>
      </c>
      <c r="C664" s="1">
        <v>604</v>
      </c>
      <c r="D664" s="1">
        <v>900</v>
      </c>
      <c r="E664" s="1" t="s">
        <v>9</v>
      </c>
      <c r="F664" s="1">
        <v>516420</v>
      </c>
      <c r="G664" s="2">
        <v>42881</v>
      </c>
      <c r="H664" s="2">
        <v>42897</v>
      </c>
      <c r="I664" s="1" t="s">
        <v>20</v>
      </c>
      <c r="J664" s="1">
        <v>8154</v>
      </c>
      <c r="K664" s="1">
        <f>Table2[[#This Row],[Qnt]]*Table2[[#This Row],[Unit price ]]</f>
        <v>543600</v>
      </c>
      <c r="L664" s="1">
        <f>Table2[[#This Row],[Revenue]]-Table2[[#This Row],[Outside cost]]-Table2[[#This Row],[Trans.cost]]</f>
        <v>19026</v>
      </c>
      <c r="M664" s="1">
        <f>Table2[[#This Row],[Exp.date]]-Table2[[#This Row],[Imp.date ]]</f>
        <v>16</v>
      </c>
    </row>
    <row r="665" spans="1:13" x14ac:dyDescent="0.25">
      <c r="A665" s="3">
        <v>664</v>
      </c>
      <c r="B665" s="3" t="s">
        <v>12</v>
      </c>
      <c r="C665" s="3">
        <v>494</v>
      </c>
      <c r="D665" s="3">
        <v>1383</v>
      </c>
      <c r="E665" s="3" t="s">
        <v>21</v>
      </c>
      <c r="F665" s="3">
        <v>649041.9</v>
      </c>
      <c r="G665" s="4">
        <v>42418</v>
      </c>
      <c r="H665" s="4">
        <v>42437</v>
      </c>
      <c r="I665" s="3" t="s">
        <v>11</v>
      </c>
      <c r="J665" s="3">
        <v>10248.029999999999</v>
      </c>
      <c r="K665" s="3">
        <f>Table2[[#This Row],[Qnt]]*Table2[[#This Row],[Unit price ]]</f>
        <v>683202</v>
      </c>
      <c r="L665" s="3">
        <f>Table2[[#This Row],[Revenue]]-Table2[[#This Row],[Outside cost]]-Table2[[#This Row],[Trans.cost]]</f>
        <v>23912.069999999978</v>
      </c>
      <c r="M665" s="3">
        <f>Table2[[#This Row],[Exp.date]]-Table2[[#This Row],[Imp.date ]]</f>
        <v>19</v>
      </c>
    </row>
    <row r="666" spans="1:13" x14ac:dyDescent="0.25">
      <c r="A666" s="1">
        <v>665</v>
      </c>
      <c r="B666" s="1" t="s">
        <v>10</v>
      </c>
      <c r="C666" s="1">
        <v>241</v>
      </c>
      <c r="D666" s="1">
        <v>132</v>
      </c>
      <c r="E666" s="1" t="s">
        <v>31</v>
      </c>
      <c r="F666" s="1">
        <v>30221.4</v>
      </c>
      <c r="G666" s="2">
        <v>43097</v>
      </c>
      <c r="H666" s="2">
        <v>43110</v>
      </c>
      <c r="I666" s="1" t="s">
        <v>18</v>
      </c>
      <c r="J666" s="1">
        <v>477.18</v>
      </c>
      <c r="K666" s="1">
        <f>Table2[[#This Row],[Qnt]]*Table2[[#This Row],[Unit price ]]</f>
        <v>31812</v>
      </c>
      <c r="L666" s="1">
        <f>Table2[[#This Row],[Revenue]]-Table2[[#This Row],[Outside cost]]-Table2[[#This Row],[Trans.cost]]</f>
        <v>1113.4199999999985</v>
      </c>
      <c r="M666" s="1">
        <f>Table2[[#This Row],[Exp.date]]-Table2[[#This Row],[Imp.date ]]</f>
        <v>13</v>
      </c>
    </row>
    <row r="667" spans="1:13" x14ac:dyDescent="0.25">
      <c r="A667" s="3">
        <v>666</v>
      </c>
      <c r="B667" s="3" t="s">
        <v>12</v>
      </c>
      <c r="C667" s="3">
        <v>284</v>
      </c>
      <c r="D667" s="3">
        <v>1108</v>
      </c>
      <c r="E667" s="3" t="s">
        <v>30</v>
      </c>
      <c r="F667" s="3">
        <v>298938.40000000002</v>
      </c>
      <c r="G667" s="4">
        <v>42731</v>
      </c>
      <c r="H667" s="4">
        <v>42758</v>
      </c>
      <c r="I667" s="3" t="s">
        <v>18</v>
      </c>
      <c r="J667" s="3">
        <v>4720.08</v>
      </c>
      <c r="K667" s="3">
        <f>Table2[[#This Row],[Qnt]]*Table2[[#This Row],[Unit price ]]</f>
        <v>314672</v>
      </c>
      <c r="L667" s="3">
        <f>Table2[[#This Row],[Revenue]]-Table2[[#This Row],[Outside cost]]-Table2[[#This Row],[Trans.cost]]</f>
        <v>11013.519999999977</v>
      </c>
      <c r="M667" s="3">
        <f>Table2[[#This Row],[Exp.date]]-Table2[[#This Row],[Imp.date ]]</f>
        <v>27</v>
      </c>
    </row>
    <row r="668" spans="1:13" x14ac:dyDescent="0.25">
      <c r="A668" s="1">
        <v>667</v>
      </c>
      <c r="B668" s="1" t="s">
        <v>12</v>
      </c>
      <c r="C668" s="1">
        <v>606</v>
      </c>
      <c r="D668" s="1">
        <v>1193</v>
      </c>
      <c r="E668" s="1" t="s">
        <v>21</v>
      </c>
      <c r="F668" s="1">
        <v>686810.1</v>
      </c>
      <c r="G668" s="2">
        <v>42690</v>
      </c>
      <c r="H668" s="2">
        <v>42707</v>
      </c>
      <c r="I668" s="1" t="s">
        <v>20</v>
      </c>
      <c r="J668" s="1">
        <v>10844.369999999999</v>
      </c>
      <c r="K668" s="1">
        <f>Table2[[#This Row],[Qnt]]*Table2[[#This Row],[Unit price ]]</f>
        <v>722958</v>
      </c>
      <c r="L668" s="1">
        <f>Table2[[#This Row],[Revenue]]-Table2[[#This Row],[Outside cost]]-Table2[[#This Row],[Trans.cost]]</f>
        <v>25303.530000000024</v>
      </c>
      <c r="M668" s="1">
        <f>Table2[[#This Row],[Exp.date]]-Table2[[#This Row],[Imp.date ]]</f>
        <v>17</v>
      </c>
    </row>
    <row r="669" spans="1:13" x14ac:dyDescent="0.25">
      <c r="A669" s="3">
        <v>668</v>
      </c>
      <c r="B669" s="3" t="s">
        <v>10</v>
      </c>
      <c r="C669" s="3">
        <v>529</v>
      </c>
      <c r="D669" s="3">
        <v>88</v>
      </c>
      <c r="E669" s="3" t="s">
        <v>27</v>
      </c>
      <c r="F669" s="3">
        <v>44224.4</v>
      </c>
      <c r="G669" s="4">
        <v>42867</v>
      </c>
      <c r="H669" s="4">
        <v>42885</v>
      </c>
      <c r="I669" s="3" t="s">
        <v>11</v>
      </c>
      <c r="J669" s="3">
        <v>698.28</v>
      </c>
      <c r="K669" s="3">
        <f>Table2[[#This Row],[Qnt]]*Table2[[#This Row],[Unit price ]]</f>
        <v>46552</v>
      </c>
      <c r="L669" s="3">
        <f>Table2[[#This Row],[Revenue]]-Table2[[#This Row],[Outside cost]]-Table2[[#This Row],[Trans.cost]]</f>
        <v>1629.3199999999986</v>
      </c>
      <c r="M669" s="3">
        <f>Table2[[#This Row],[Exp.date]]-Table2[[#This Row],[Imp.date ]]</f>
        <v>18</v>
      </c>
    </row>
    <row r="670" spans="1:13" x14ac:dyDescent="0.25">
      <c r="A670" s="1">
        <v>669</v>
      </c>
      <c r="B670" s="1" t="s">
        <v>10</v>
      </c>
      <c r="C670" s="1">
        <v>343</v>
      </c>
      <c r="D670" s="1">
        <v>929</v>
      </c>
      <c r="E670" s="1" t="s">
        <v>9</v>
      </c>
      <c r="F670" s="1">
        <v>302714.65000000002</v>
      </c>
      <c r="G670" s="2">
        <v>42599</v>
      </c>
      <c r="H670" s="2">
        <v>42630</v>
      </c>
      <c r="I670" s="1" t="s">
        <v>11</v>
      </c>
      <c r="J670" s="1">
        <v>4779.7049999999999</v>
      </c>
      <c r="K670" s="1">
        <f>Table2[[#This Row],[Qnt]]*Table2[[#This Row],[Unit price ]]</f>
        <v>318647</v>
      </c>
      <c r="L670" s="1">
        <f>Table2[[#This Row],[Revenue]]-Table2[[#This Row],[Outside cost]]-Table2[[#This Row],[Trans.cost]]</f>
        <v>11152.644999999977</v>
      </c>
      <c r="M670" s="1">
        <f>Table2[[#This Row],[Exp.date]]-Table2[[#This Row],[Imp.date ]]</f>
        <v>31</v>
      </c>
    </row>
    <row r="671" spans="1:13" x14ac:dyDescent="0.25">
      <c r="A671" s="3">
        <v>670</v>
      </c>
      <c r="B671" s="3" t="s">
        <v>10</v>
      </c>
      <c r="C671" s="3">
        <v>776</v>
      </c>
      <c r="D671" s="3">
        <v>107</v>
      </c>
      <c r="E671" s="3" t="s">
        <v>16</v>
      </c>
      <c r="F671" s="3">
        <v>78880.399999999994</v>
      </c>
      <c r="G671" s="4">
        <v>42504</v>
      </c>
      <c r="H671" s="4">
        <v>42525</v>
      </c>
      <c r="I671" s="3" t="s">
        <v>28</v>
      </c>
      <c r="J671" s="3">
        <v>1245.48</v>
      </c>
      <c r="K671" s="3">
        <f>Table2[[#This Row],[Qnt]]*Table2[[#This Row],[Unit price ]]</f>
        <v>83032</v>
      </c>
      <c r="L671" s="3">
        <f>Table2[[#This Row],[Revenue]]-Table2[[#This Row],[Outside cost]]-Table2[[#This Row],[Trans.cost]]</f>
        <v>2906.1200000000058</v>
      </c>
      <c r="M671" s="3">
        <f>Table2[[#This Row],[Exp.date]]-Table2[[#This Row],[Imp.date ]]</f>
        <v>21</v>
      </c>
    </row>
    <row r="672" spans="1:13" x14ac:dyDescent="0.25">
      <c r="A672" s="1">
        <v>671</v>
      </c>
      <c r="B672" s="1" t="s">
        <v>10</v>
      </c>
      <c r="C672" s="1">
        <v>725</v>
      </c>
      <c r="D672" s="1">
        <v>332</v>
      </c>
      <c r="E672" s="1" t="s">
        <v>29</v>
      </c>
      <c r="F672" s="1">
        <v>228665</v>
      </c>
      <c r="G672" s="2">
        <v>42900</v>
      </c>
      <c r="H672" s="2">
        <v>42916</v>
      </c>
      <c r="I672" s="1" t="s">
        <v>28</v>
      </c>
      <c r="J672" s="1">
        <v>3610.5</v>
      </c>
      <c r="K672" s="1">
        <f>Table2[[#This Row],[Qnt]]*Table2[[#This Row],[Unit price ]]</f>
        <v>240700</v>
      </c>
      <c r="L672" s="1">
        <f>Table2[[#This Row],[Revenue]]-Table2[[#This Row],[Outside cost]]-Table2[[#This Row],[Trans.cost]]</f>
        <v>8424.5</v>
      </c>
      <c r="M672" s="1">
        <f>Table2[[#This Row],[Exp.date]]-Table2[[#This Row],[Imp.date ]]</f>
        <v>16</v>
      </c>
    </row>
    <row r="673" spans="1:13" x14ac:dyDescent="0.25">
      <c r="A673" s="3">
        <v>672</v>
      </c>
      <c r="B673" s="3" t="s">
        <v>12</v>
      </c>
      <c r="C673" s="3">
        <v>661</v>
      </c>
      <c r="D673" s="3">
        <v>203</v>
      </c>
      <c r="E673" s="3" t="s">
        <v>9</v>
      </c>
      <c r="F673" s="3">
        <v>127473.85</v>
      </c>
      <c r="G673" s="4">
        <v>42497</v>
      </c>
      <c r="H673" s="4">
        <v>42525</v>
      </c>
      <c r="I673" s="3" t="s">
        <v>17</v>
      </c>
      <c r="J673" s="3">
        <v>2012.7449999999999</v>
      </c>
      <c r="K673" s="3">
        <f>Table2[[#This Row],[Qnt]]*Table2[[#This Row],[Unit price ]]</f>
        <v>134183</v>
      </c>
      <c r="L673" s="3">
        <f>Table2[[#This Row],[Revenue]]-Table2[[#This Row],[Outside cost]]-Table2[[#This Row],[Trans.cost]]</f>
        <v>4696.4049999999943</v>
      </c>
      <c r="M673" s="3">
        <f>Table2[[#This Row],[Exp.date]]-Table2[[#This Row],[Imp.date ]]</f>
        <v>28</v>
      </c>
    </row>
    <row r="674" spans="1:13" x14ac:dyDescent="0.25">
      <c r="A674" s="1">
        <v>673</v>
      </c>
      <c r="B674" s="1" t="s">
        <v>10</v>
      </c>
      <c r="C674" s="1">
        <v>213</v>
      </c>
      <c r="D674" s="1">
        <v>1029</v>
      </c>
      <c r="E674" s="1" t="s">
        <v>9</v>
      </c>
      <c r="F674" s="1">
        <v>208218.15</v>
      </c>
      <c r="G674" s="2">
        <v>42758</v>
      </c>
      <c r="H674" s="2">
        <v>42773</v>
      </c>
      <c r="I674" s="1" t="s">
        <v>14</v>
      </c>
      <c r="J674" s="1">
        <v>3287.6549999999997</v>
      </c>
      <c r="K674" s="1">
        <f>Table2[[#This Row],[Qnt]]*Table2[[#This Row],[Unit price ]]</f>
        <v>219177</v>
      </c>
      <c r="L674" s="1">
        <f>Table2[[#This Row],[Revenue]]-Table2[[#This Row],[Outside cost]]-Table2[[#This Row],[Trans.cost]]</f>
        <v>7671.1950000000061</v>
      </c>
      <c r="M674" s="1">
        <f>Table2[[#This Row],[Exp.date]]-Table2[[#This Row],[Imp.date ]]</f>
        <v>15</v>
      </c>
    </row>
    <row r="675" spans="1:13" x14ac:dyDescent="0.25">
      <c r="A675" s="3">
        <v>674</v>
      </c>
      <c r="B675" s="3" t="s">
        <v>15</v>
      </c>
      <c r="C675" s="3">
        <v>739</v>
      </c>
      <c r="D675" s="3">
        <v>50</v>
      </c>
      <c r="E675" s="3" t="s">
        <v>16</v>
      </c>
      <c r="F675" s="3">
        <v>35102.5</v>
      </c>
      <c r="G675" s="4">
        <v>42604</v>
      </c>
      <c r="H675" s="4">
        <v>42632</v>
      </c>
      <c r="I675" s="3" t="s">
        <v>32</v>
      </c>
      <c r="J675" s="3">
        <v>554.25</v>
      </c>
      <c r="K675" s="3">
        <f>Table2[[#This Row],[Qnt]]*Table2[[#This Row],[Unit price ]]</f>
        <v>36950</v>
      </c>
      <c r="L675" s="3">
        <f>Table2[[#This Row],[Revenue]]-Table2[[#This Row],[Outside cost]]-Table2[[#This Row],[Trans.cost]]</f>
        <v>1293.25</v>
      </c>
      <c r="M675" s="3">
        <f>Table2[[#This Row],[Exp.date]]-Table2[[#This Row],[Imp.date ]]</f>
        <v>28</v>
      </c>
    </row>
    <row r="676" spans="1:13" x14ac:dyDescent="0.25">
      <c r="A676" s="1">
        <v>675</v>
      </c>
      <c r="B676" s="1" t="s">
        <v>12</v>
      </c>
      <c r="C676" s="1">
        <v>185</v>
      </c>
      <c r="D676" s="1">
        <v>937</v>
      </c>
      <c r="E676" s="1" t="s">
        <v>19</v>
      </c>
      <c r="F676" s="1">
        <v>164677.75</v>
      </c>
      <c r="G676" s="2">
        <v>42980</v>
      </c>
      <c r="H676" s="2">
        <v>42998</v>
      </c>
      <c r="I676" s="1" t="s">
        <v>17</v>
      </c>
      <c r="J676" s="1">
        <v>2600.1749999999997</v>
      </c>
      <c r="K676" s="1">
        <f>Table2[[#This Row],[Qnt]]*Table2[[#This Row],[Unit price ]]</f>
        <v>173345</v>
      </c>
      <c r="L676" s="1">
        <f>Table2[[#This Row],[Revenue]]-Table2[[#This Row],[Outside cost]]-Table2[[#This Row],[Trans.cost]]</f>
        <v>6067.0750000000007</v>
      </c>
      <c r="M676" s="1">
        <f>Table2[[#This Row],[Exp.date]]-Table2[[#This Row],[Imp.date ]]</f>
        <v>18</v>
      </c>
    </row>
    <row r="677" spans="1:13" x14ac:dyDescent="0.25">
      <c r="A677" s="3">
        <v>676</v>
      </c>
      <c r="B677" s="3" t="s">
        <v>12</v>
      </c>
      <c r="C677" s="3">
        <v>932</v>
      </c>
      <c r="D677" s="3">
        <v>180</v>
      </c>
      <c r="E677" s="3" t="s">
        <v>9</v>
      </c>
      <c r="F677" s="3">
        <v>159372</v>
      </c>
      <c r="G677" s="4">
        <v>42618</v>
      </c>
      <c r="H677" s="4">
        <v>42649</v>
      </c>
      <c r="I677" s="3" t="s">
        <v>28</v>
      </c>
      <c r="J677" s="3">
        <v>2516.4</v>
      </c>
      <c r="K677" s="3">
        <f>Table2[[#This Row],[Qnt]]*Table2[[#This Row],[Unit price ]]</f>
        <v>167760</v>
      </c>
      <c r="L677" s="3">
        <f>Table2[[#This Row],[Revenue]]-Table2[[#This Row],[Outside cost]]-Table2[[#This Row],[Trans.cost]]</f>
        <v>5871.6</v>
      </c>
      <c r="M677" s="3">
        <f>Table2[[#This Row],[Exp.date]]-Table2[[#This Row],[Imp.date ]]</f>
        <v>31</v>
      </c>
    </row>
    <row r="678" spans="1:13" x14ac:dyDescent="0.25">
      <c r="A678" s="1">
        <v>677</v>
      </c>
      <c r="B678" s="1" t="s">
        <v>10</v>
      </c>
      <c r="C678" s="1">
        <v>851</v>
      </c>
      <c r="D678" s="1">
        <v>1652</v>
      </c>
      <c r="E678" s="1" t="s">
        <v>9</v>
      </c>
      <c r="F678" s="1">
        <v>1335559.3999999999</v>
      </c>
      <c r="G678" s="2">
        <v>43258</v>
      </c>
      <c r="H678" s="2">
        <v>43281</v>
      </c>
      <c r="I678" s="1" t="s">
        <v>17</v>
      </c>
      <c r="J678" s="1">
        <v>21087.78</v>
      </c>
      <c r="K678" s="1">
        <f>Table2[[#This Row],[Qnt]]*Table2[[#This Row],[Unit price ]]</f>
        <v>1405852</v>
      </c>
      <c r="L678" s="1">
        <f>Table2[[#This Row],[Revenue]]-Table2[[#This Row],[Outside cost]]-Table2[[#This Row],[Trans.cost]]</f>
        <v>49204.820000000094</v>
      </c>
      <c r="M678" s="1">
        <f>Table2[[#This Row],[Exp.date]]-Table2[[#This Row],[Imp.date ]]</f>
        <v>23</v>
      </c>
    </row>
    <row r="679" spans="1:13" x14ac:dyDescent="0.25">
      <c r="A679" s="3">
        <v>678</v>
      </c>
      <c r="B679" s="3" t="s">
        <v>10</v>
      </c>
      <c r="C679" s="3">
        <v>711</v>
      </c>
      <c r="D679" s="3">
        <v>1008</v>
      </c>
      <c r="E679" s="3" t="s">
        <v>9</v>
      </c>
      <c r="F679" s="3">
        <v>680853.6</v>
      </c>
      <c r="G679" s="4">
        <v>42550</v>
      </c>
      <c r="H679" s="4">
        <v>42576</v>
      </c>
      <c r="I679" s="3" t="s">
        <v>17</v>
      </c>
      <c r="J679" s="3">
        <v>10750.32</v>
      </c>
      <c r="K679" s="3">
        <f>Table2[[#This Row],[Qnt]]*Table2[[#This Row],[Unit price ]]</f>
        <v>716688</v>
      </c>
      <c r="L679" s="3">
        <f>Table2[[#This Row],[Revenue]]-Table2[[#This Row],[Outside cost]]-Table2[[#This Row],[Trans.cost]]</f>
        <v>25084.080000000024</v>
      </c>
      <c r="M679" s="3">
        <f>Table2[[#This Row],[Exp.date]]-Table2[[#This Row],[Imp.date ]]</f>
        <v>26</v>
      </c>
    </row>
    <row r="680" spans="1:13" x14ac:dyDescent="0.25">
      <c r="A680" s="1">
        <v>679</v>
      </c>
      <c r="B680" s="1" t="s">
        <v>12</v>
      </c>
      <c r="C680" s="1">
        <v>260</v>
      </c>
      <c r="D680" s="1">
        <v>999</v>
      </c>
      <c r="E680" s="1" t="s">
        <v>19</v>
      </c>
      <c r="F680" s="1">
        <v>246753</v>
      </c>
      <c r="G680" s="2">
        <v>42733</v>
      </c>
      <c r="H680" s="2">
        <v>42757</v>
      </c>
      <c r="I680" s="1" t="s">
        <v>17</v>
      </c>
      <c r="J680" s="1">
        <v>3896.1</v>
      </c>
      <c r="K680" s="1">
        <f>Table2[[#This Row],[Qnt]]*Table2[[#This Row],[Unit price ]]</f>
        <v>259740</v>
      </c>
      <c r="L680" s="1">
        <f>Table2[[#This Row],[Revenue]]-Table2[[#This Row],[Outside cost]]-Table2[[#This Row],[Trans.cost]]</f>
        <v>9090.9</v>
      </c>
      <c r="M680" s="1">
        <f>Table2[[#This Row],[Exp.date]]-Table2[[#This Row],[Imp.date ]]</f>
        <v>24</v>
      </c>
    </row>
    <row r="681" spans="1:13" x14ac:dyDescent="0.25">
      <c r="A681" s="3">
        <v>680</v>
      </c>
      <c r="B681" s="3" t="s">
        <v>15</v>
      </c>
      <c r="C681" s="3">
        <v>744</v>
      </c>
      <c r="D681" s="3">
        <v>50</v>
      </c>
      <c r="E681" s="3" t="s">
        <v>24</v>
      </c>
      <c r="F681" s="3">
        <v>35340</v>
      </c>
      <c r="G681" s="4">
        <v>43102</v>
      </c>
      <c r="H681" s="4">
        <v>43118</v>
      </c>
      <c r="I681" s="3" t="s">
        <v>25</v>
      </c>
      <c r="J681" s="3">
        <v>558</v>
      </c>
      <c r="K681" s="3">
        <f>Table2[[#This Row],[Qnt]]*Table2[[#This Row],[Unit price ]]</f>
        <v>37200</v>
      </c>
      <c r="L681" s="3">
        <f>Table2[[#This Row],[Revenue]]-Table2[[#This Row],[Outside cost]]-Table2[[#This Row],[Trans.cost]]</f>
        <v>1302</v>
      </c>
      <c r="M681" s="3">
        <f>Table2[[#This Row],[Exp.date]]-Table2[[#This Row],[Imp.date ]]</f>
        <v>16</v>
      </c>
    </row>
    <row r="682" spans="1:13" x14ac:dyDescent="0.25">
      <c r="A682" s="1">
        <v>681</v>
      </c>
      <c r="B682" s="1" t="s">
        <v>12</v>
      </c>
      <c r="C682" s="1">
        <v>653</v>
      </c>
      <c r="D682" s="1">
        <v>1046</v>
      </c>
      <c r="E682" s="1" t="s">
        <v>22</v>
      </c>
      <c r="F682" s="1">
        <v>648886.1</v>
      </c>
      <c r="G682" s="2">
        <v>42794</v>
      </c>
      <c r="H682" s="2">
        <v>42825</v>
      </c>
      <c r="I682" s="1" t="s">
        <v>25</v>
      </c>
      <c r="J682" s="1">
        <v>10245.57</v>
      </c>
      <c r="K682" s="1">
        <f>Table2[[#This Row],[Qnt]]*Table2[[#This Row],[Unit price ]]</f>
        <v>683038</v>
      </c>
      <c r="L682" s="1">
        <f>Table2[[#This Row],[Revenue]]-Table2[[#This Row],[Outside cost]]-Table2[[#This Row],[Trans.cost]]</f>
        <v>23906.330000000024</v>
      </c>
      <c r="M682" s="1">
        <f>Table2[[#This Row],[Exp.date]]-Table2[[#This Row],[Imp.date ]]</f>
        <v>31</v>
      </c>
    </row>
    <row r="683" spans="1:13" x14ac:dyDescent="0.25">
      <c r="A683" s="3">
        <v>682</v>
      </c>
      <c r="B683" s="3" t="s">
        <v>12</v>
      </c>
      <c r="C683" s="3">
        <v>965</v>
      </c>
      <c r="D683" s="3">
        <v>213</v>
      </c>
      <c r="E683" s="3" t="s">
        <v>21</v>
      </c>
      <c r="F683" s="3">
        <v>195267.75</v>
      </c>
      <c r="G683" s="4">
        <v>43250</v>
      </c>
      <c r="H683" s="4">
        <v>43283</v>
      </c>
      <c r="I683" s="3" t="s">
        <v>11</v>
      </c>
      <c r="J683" s="3">
        <v>3083.1749999999997</v>
      </c>
      <c r="K683" s="3">
        <f>Table2[[#This Row],[Qnt]]*Table2[[#This Row],[Unit price ]]</f>
        <v>205545</v>
      </c>
      <c r="L683" s="3">
        <f>Table2[[#This Row],[Revenue]]-Table2[[#This Row],[Outside cost]]-Table2[[#This Row],[Trans.cost]]</f>
        <v>7194.0750000000007</v>
      </c>
      <c r="M683" s="3">
        <f>Table2[[#This Row],[Exp.date]]-Table2[[#This Row],[Imp.date ]]</f>
        <v>33</v>
      </c>
    </row>
    <row r="684" spans="1:13" x14ac:dyDescent="0.25">
      <c r="A684" s="1">
        <v>683</v>
      </c>
      <c r="B684" s="1" t="s">
        <v>12</v>
      </c>
      <c r="C684" s="1">
        <v>868</v>
      </c>
      <c r="D684" s="1">
        <v>946</v>
      </c>
      <c r="E684" s="1" t="s">
        <v>22</v>
      </c>
      <c r="F684" s="1">
        <v>780071.6</v>
      </c>
      <c r="G684" s="2">
        <v>42512</v>
      </c>
      <c r="H684" s="2">
        <v>42528</v>
      </c>
      <c r="I684" s="1" t="s">
        <v>18</v>
      </c>
      <c r="J684" s="1">
        <v>12316.92</v>
      </c>
      <c r="K684" s="1">
        <f>Table2[[#This Row],[Qnt]]*Table2[[#This Row],[Unit price ]]</f>
        <v>821128</v>
      </c>
      <c r="L684" s="1">
        <f>Table2[[#This Row],[Revenue]]-Table2[[#This Row],[Outside cost]]-Table2[[#This Row],[Trans.cost]]</f>
        <v>28739.480000000025</v>
      </c>
      <c r="M684" s="1">
        <f>Table2[[#This Row],[Exp.date]]-Table2[[#This Row],[Imp.date ]]</f>
        <v>16</v>
      </c>
    </row>
    <row r="685" spans="1:13" x14ac:dyDescent="0.25">
      <c r="A685" s="3">
        <v>684</v>
      </c>
      <c r="B685" s="3" t="s">
        <v>10</v>
      </c>
      <c r="C685" s="3">
        <v>927</v>
      </c>
      <c r="D685" s="3">
        <v>232</v>
      </c>
      <c r="E685" s="3" t="s">
        <v>16</v>
      </c>
      <c r="F685" s="3">
        <v>204310.8</v>
      </c>
      <c r="G685" s="4">
        <v>43254</v>
      </c>
      <c r="H685" s="4">
        <v>43280</v>
      </c>
      <c r="I685" s="3" t="s">
        <v>18</v>
      </c>
      <c r="J685" s="3">
        <v>3225.96</v>
      </c>
      <c r="K685" s="3">
        <f>Table2[[#This Row],[Qnt]]*Table2[[#This Row],[Unit price ]]</f>
        <v>215064</v>
      </c>
      <c r="L685" s="3">
        <f>Table2[[#This Row],[Revenue]]-Table2[[#This Row],[Outside cost]]-Table2[[#This Row],[Trans.cost]]</f>
        <v>7527.2400000000116</v>
      </c>
      <c r="M685" s="3">
        <f>Table2[[#This Row],[Exp.date]]-Table2[[#This Row],[Imp.date ]]</f>
        <v>26</v>
      </c>
    </row>
    <row r="686" spans="1:13" x14ac:dyDescent="0.25">
      <c r="A686" s="1">
        <v>685</v>
      </c>
      <c r="B686" s="1" t="s">
        <v>12</v>
      </c>
      <c r="C686" s="1">
        <v>749</v>
      </c>
      <c r="D686" s="1">
        <v>135</v>
      </c>
      <c r="E686" s="1" t="s">
        <v>9</v>
      </c>
      <c r="F686" s="1">
        <v>96059.25</v>
      </c>
      <c r="G686" s="2">
        <v>42441</v>
      </c>
      <c r="H686" s="2">
        <v>42456</v>
      </c>
      <c r="I686" s="1" t="s">
        <v>20</v>
      </c>
      <c r="J686" s="1">
        <v>1516.7249999999999</v>
      </c>
      <c r="K686" s="1">
        <f>Table2[[#This Row],[Qnt]]*Table2[[#This Row],[Unit price ]]</f>
        <v>101115</v>
      </c>
      <c r="L686" s="1">
        <f>Table2[[#This Row],[Revenue]]-Table2[[#This Row],[Outside cost]]-Table2[[#This Row],[Trans.cost]]</f>
        <v>3539.0250000000001</v>
      </c>
      <c r="M686" s="1">
        <f>Table2[[#This Row],[Exp.date]]-Table2[[#This Row],[Imp.date ]]</f>
        <v>15</v>
      </c>
    </row>
    <row r="687" spans="1:13" x14ac:dyDescent="0.25">
      <c r="A687" s="3">
        <v>686</v>
      </c>
      <c r="B687" s="3" t="s">
        <v>10</v>
      </c>
      <c r="C687" s="3">
        <v>458</v>
      </c>
      <c r="D687" s="3">
        <v>27</v>
      </c>
      <c r="E687" s="3" t="s">
        <v>26</v>
      </c>
      <c r="F687" s="3">
        <v>11747.7</v>
      </c>
      <c r="G687" s="4">
        <v>43278</v>
      </c>
      <c r="H687" s="4">
        <v>43301</v>
      </c>
      <c r="I687" s="3" t="s">
        <v>11</v>
      </c>
      <c r="J687" s="3">
        <v>185.48999999999998</v>
      </c>
      <c r="K687" s="3">
        <f>Table2[[#This Row],[Qnt]]*Table2[[#This Row],[Unit price ]]</f>
        <v>12366</v>
      </c>
      <c r="L687" s="3">
        <f>Table2[[#This Row],[Revenue]]-Table2[[#This Row],[Outside cost]]-Table2[[#This Row],[Trans.cost]]</f>
        <v>432.80999999999926</v>
      </c>
      <c r="M687" s="3">
        <f>Table2[[#This Row],[Exp.date]]-Table2[[#This Row],[Imp.date ]]</f>
        <v>23</v>
      </c>
    </row>
    <row r="688" spans="1:13" x14ac:dyDescent="0.25">
      <c r="A688" s="1">
        <v>687</v>
      </c>
      <c r="B688" s="1" t="s">
        <v>12</v>
      </c>
      <c r="C688" s="1">
        <v>971</v>
      </c>
      <c r="D688" s="1">
        <v>959</v>
      </c>
      <c r="E688" s="1" t="s">
        <v>19</v>
      </c>
      <c r="F688" s="1">
        <v>884629.55</v>
      </c>
      <c r="G688" s="2">
        <v>42796</v>
      </c>
      <c r="H688" s="2">
        <v>42813</v>
      </c>
      <c r="I688" s="1" t="s">
        <v>32</v>
      </c>
      <c r="J688" s="1">
        <v>13967.834999999999</v>
      </c>
      <c r="K688" s="1">
        <f>Table2[[#This Row],[Qnt]]*Table2[[#This Row],[Unit price ]]</f>
        <v>931189</v>
      </c>
      <c r="L688" s="1">
        <f>Table2[[#This Row],[Revenue]]-Table2[[#This Row],[Outside cost]]-Table2[[#This Row],[Trans.cost]]</f>
        <v>32591.614999999954</v>
      </c>
      <c r="M688" s="1">
        <f>Table2[[#This Row],[Exp.date]]-Table2[[#This Row],[Imp.date ]]</f>
        <v>17</v>
      </c>
    </row>
    <row r="689" spans="1:13" x14ac:dyDescent="0.25">
      <c r="A689" s="3">
        <v>688</v>
      </c>
      <c r="B689" s="3" t="s">
        <v>10</v>
      </c>
      <c r="C689" s="3">
        <v>516</v>
      </c>
      <c r="D689" s="3">
        <v>265</v>
      </c>
      <c r="E689" s="3" t="s">
        <v>16</v>
      </c>
      <c r="F689" s="3">
        <v>129903</v>
      </c>
      <c r="G689" s="4">
        <v>43132</v>
      </c>
      <c r="H689" s="4">
        <v>43151</v>
      </c>
      <c r="I689" s="3" t="s">
        <v>11</v>
      </c>
      <c r="J689" s="3">
        <v>2051.1</v>
      </c>
      <c r="K689" s="3">
        <f>Table2[[#This Row],[Qnt]]*Table2[[#This Row],[Unit price ]]</f>
        <v>136740</v>
      </c>
      <c r="L689" s="3">
        <f>Table2[[#This Row],[Revenue]]-Table2[[#This Row],[Outside cost]]-Table2[[#This Row],[Trans.cost]]</f>
        <v>4785.8999999999996</v>
      </c>
      <c r="M689" s="3">
        <f>Table2[[#This Row],[Exp.date]]-Table2[[#This Row],[Imp.date ]]</f>
        <v>19</v>
      </c>
    </row>
    <row r="690" spans="1:13" x14ac:dyDescent="0.25">
      <c r="A690" s="1">
        <v>689</v>
      </c>
      <c r="B690" s="1" t="s">
        <v>12</v>
      </c>
      <c r="C690" s="1">
        <v>114</v>
      </c>
      <c r="D690" s="1">
        <v>1428</v>
      </c>
      <c r="E690" s="1" t="s">
        <v>21</v>
      </c>
      <c r="F690" s="1">
        <v>154652.4</v>
      </c>
      <c r="G690" s="2">
        <v>42614</v>
      </c>
      <c r="H690" s="2">
        <v>42631</v>
      </c>
      <c r="I690" s="1" t="s">
        <v>11</v>
      </c>
      <c r="J690" s="1">
        <v>2441.88</v>
      </c>
      <c r="K690" s="1">
        <f>Table2[[#This Row],[Qnt]]*Table2[[#This Row],[Unit price ]]</f>
        <v>162792</v>
      </c>
      <c r="L690" s="1">
        <f>Table2[[#This Row],[Revenue]]-Table2[[#This Row],[Outside cost]]-Table2[[#This Row],[Trans.cost]]</f>
        <v>5697.7200000000057</v>
      </c>
      <c r="M690" s="1">
        <f>Table2[[#This Row],[Exp.date]]-Table2[[#This Row],[Imp.date ]]</f>
        <v>17</v>
      </c>
    </row>
    <row r="691" spans="1:13" x14ac:dyDescent="0.25">
      <c r="A691" s="3">
        <v>690</v>
      </c>
      <c r="B691" s="3" t="s">
        <v>10</v>
      </c>
      <c r="C691" s="3">
        <v>367</v>
      </c>
      <c r="D691" s="3">
        <v>250</v>
      </c>
      <c r="E691" s="3" t="s">
        <v>16</v>
      </c>
      <c r="F691" s="3">
        <v>87162.5</v>
      </c>
      <c r="G691" s="4">
        <v>42858</v>
      </c>
      <c r="H691" s="4">
        <v>42872</v>
      </c>
      <c r="I691" s="3" t="s">
        <v>20</v>
      </c>
      <c r="J691" s="3">
        <v>1376.25</v>
      </c>
      <c r="K691" s="3">
        <f>Table2[[#This Row],[Qnt]]*Table2[[#This Row],[Unit price ]]</f>
        <v>91750</v>
      </c>
      <c r="L691" s="3">
        <f>Table2[[#This Row],[Revenue]]-Table2[[#This Row],[Outside cost]]-Table2[[#This Row],[Trans.cost]]</f>
        <v>3211.25</v>
      </c>
      <c r="M691" s="3">
        <f>Table2[[#This Row],[Exp.date]]-Table2[[#This Row],[Imp.date ]]</f>
        <v>14</v>
      </c>
    </row>
    <row r="692" spans="1:13" x14ac:dyDescent="0.25">
      <c r="A692" s="1">
        <v>691</v>
      </c>
      <c r="B692" s="1" t="s">
        <v>10</v>
      </c>
      <c r="C692" s="1">
        <v>439</v>
      </c>
      <c r="D692" s="1">
        <v>303</v>
      </c>
      <c r="E692" s="1" t="s">
        <v>29</v>
      </c>
      <c r="F692" s="1">
        <v>126366.15</v>
      </c>
      <c r="G692" s="2">
        <v>42763</v>
      </c>
      <c r="H692" s="2">
        <v>42792</v>
      </c>
      <c r="I692" s="1" t="s">
        <v>23</v>
      </c>
      <c r="J692" s="1">
        <v>1995.2549999999999</v>
      </c>
      <c r="K692" s="1">
        <f>Table2[[#This Row],[Qnt]]*Table2[[#This Row],[Unit price ]]</f>
        <v>133017</v>
      </c>
      <c r="L692" s="1">
        <f>Table2[[#This Row],[Revenue]]-Table2[[#This Row],[Outside cost]]-Table2[[#This Row],[Trans.cost]]</f>
        <v>4655.5950000000057</v>
      </c>
      <c r="M692" s="1">
        <f>Table2[[#This Row],[Exp.date]]-Table2[[#This Row],[Imp.date ]]</f>
        <v>29</v>
      </c>
    </row>
    <row r="693" spans="1:13" x14ac:dyDescent="0.25">
      <c r="A693" s="3">
        <v>692</v>
      </c>
      <c r="B693" s="3" t="s">
        <v>12</v>
      </c>
      <c r="C693" s="3">
        <v>695</v>
      </c>
      <c r="D693" s="3">
        <v>214</v>
      </c>
      <c r="E693" s="3" t="s">
        <v>21</v>
      </c>
      <c r="F693" s="3">
        <v>141293.5</v>
      </c>
      <c r="G693" s="4">
        <v>43189</v>
      </c>
      <c r="H693" s="4">
        <v>43200</v>
      </c>
      <c r="I693" s="3" t="s">
        <v>11</v>
      </c>
      <c r="J693" s="3">
        <v>2230.9499999999998</v>
      </c>
      <c r="K693" s="3">
        <f>Table2[[#This Row],[Qnt]]*Table2[[#This Row],[Unit price ]]</f>
        <v>148730</v>
      </c>
      <c r="L693" s="3">
        <f>Table2[[#This Row],[Revenue]]-Table2[[#This Row],[Outside cost]]-Table2[[#This Row],[Trans.cost]]</f>
        <v>5205.55</v>
      </c>
      <c r="M693" s="3">
        <f>Table2[[#This Row],[Exp.date]]-Table2[[#This Row],[Imp.date ]]</f>
        <v>11</v>
      </c>
    </row>
    <row r="694" spans="1:13" x14ac:dyDescent="0.25">
      <c r="A694" s="1">
        <v>693</v>
      </c>
      <c r="B694" s="1" t="s">
        <v>12</v>
      </c>
      <c r="C694" s="1">
        <v>928</v>
      </c>
      <c r="D694" s="1">
        <v>981</v>
      </c>
      <c r="E694" s="1" t="s">
        <v>22</v>
      </c>
      <c r="F694" s="1">
        <v>864849.6</v>
      </c>
      <c r="G694" s="2">
        <v>43076</v>
      </c>
      <c r="H694" s="2">
        <v>43087</v>
      </c>
      <c r="I694" s="1" t="s">
        <v>17</v>
      </c>
      <c r="J694" s="1">
        <v>13655.519999999999</v>
      </c>
      <c r="K694" s="1">
        <f>Table2[[#This Row],[Qnt]]*Table2[[#This Row],[Unit price ]]</f>
        <v>910368</v>
      </c>
      <c r="L694" s="1">
        <f>Table2[[#This Row],[Revenue]]-Table2[[#This Row],[Outside cost]]-Table2[[#This Row],[Trans.cost]]</f>
        <v>31862.880000000026</v>
      </c>
      <c r="M694" s="1">
        <f>Table2[[#This Row],[Exp.date]]-Table2[[#This Row],[Imp.date ]]</f>
        <v>11</v>
      </c>
    </row>
    <row r="695" spans="1:13" x14ac:dyDescent="0.25">
      <c r="A695" s="3">
        <v>694</v>
      </c>
      <c r="B695" s="3" t="s">
        <v>12</v>
      </c>
      <c r="C695" s="3">
        <v>716</v>
      </c>
      <c r="D695" s="3">
        <v>649</v>
      </c>
      <c r="E695" s="3" t="s">
        <v>13</v>
      </c>
      <c r="F695" s="3">
        <v>441449.8</v>
      </c>
      <c r="G695" s="4">
        <v>42844</v>
      </c>
      <c r="H695" s="4">
        <v>42866</v>
      </c>
      <c r="I695" s="3" t="s">
        <v>11</v>
      </c>
      <c r="J695" s="3">
        <v>6970.2599999999993</v>
      </c>
      <c r="K695" s="3">
        <f>Table2[[#This Row],[Qnt]]*Table2[[#This Row],[Unit price ]]</f>
        <v>464684</v>
      </c>
      <c r="L695" s="3">
        <f>Table2[[#This Row],[Revenue]]-Table2[[#This Row],[Outside cost]]-Table2[[#This Row],[Trans.cost]]</f>
        <v>16263.940000000013</v>
      </c>
      <c r="M695" s="3">
        <f>Table2[[#This Row],[Exp.date]]-Table2[[#This Row],[Imp.date ]]</f>
        <v>22</v>
      </c>
    </row>
    <row r="696" spans="1:13" x14ac:dyDescent="0.25">
      <c r="A696" s="1">
        <v>695</v>
      </c>
      <c r="B696" s="1" t="s">
        <v>12</v>
      </c>
      <c r="C696" s="1">
        <v>251</v>
      </c>
      <c r="D696" s="1">
        <v>219</v>
      </c>
      <c r="E696" s="1" t="s">
        <v>9</v>
      </c>
      <c r="F696" s="1">
        <v>52220.55</v>
      </c>
      <c r="G696" s="2">
        <v>42638</v>
      </c>
      <c r="H696" s="2">
        <v>42654</v>
      </c>
      <c r="I696" s="1" t="s">
        <v>11</v>
      </c>
      <c r="J696" s="1">
        <v>824.53499999999997</v>
      </c>
      <c r="K696" s="1">
        <f>Table2[[#This Row],[Qnt]]*Table2[[#This Row],[Unit price ]]</f>
        <v>54969</v>
      </c>
      <c r="L696" s="1">
        <f>Table2[[#This Row],[Revenue]]-Table2[[#This Row],[Outside cost]]-Table2[[#This Row],[Trans.cost]]</f>
        <v>1923.9149999999972</v>
      </c>
      <c r="M696" s="1">
        <f>Table2[[#This Row],[Exp.date]]-Table2[[#This Row],[Imp.date ]]</f>
        <v>16</v>
      </c>
    </row>
    <row r="697" spans="1:13" x14ac:dyDescent="0.25">
      <c r="A697" s="3">
        <v>696</v>
      </c>
      <c r="B697" s="3" t="s">
        <v>10</v>
      </c>
      <c r="C697" s="3">
        <v>890</v>
      </c>
      <c r="D697" s="3">
        <v>264</v>
      </c>
      <c r="E697" s="3" t="s">
        <v>16</v>
      </c>
      <c r="F697" s="3">
        <v>223212</v>
      </c>
      <c r="G697" s="4">
        <v>43207</v>
      </c>
      <c r="H697" s="4">
        <v>43219</v>
      </c>
      <c r="I697" s="3" t="s">
        <v>17</v>
      </c>
      <c r="J697" s="3">
        <v>3524.4</v>
      </c>
      <c r="K697" s="3">
        <f>Table2[[#This Row],[Qnt]]*Table2[[#This Row],[Unit price ]]</f>
        <v>234960</v>
      </c>
      <c r="L697" s="3">
        <f>Table2[[#This Row],[Revenue]]-Table2[[#This Row],[Outside cost]]-Table2[[#This Row],[Trans.cost]]</f>
        <v>8223.6</v>
      </c>
      <c r="M697" s="3">
        <f>Table2[[#This Row],[Exp.date]]-Table2[[#This Row],[Imp.date ]]</f>
        <v>12</v>
      </c>
    </row>
    <row r="698" spans="1:13" x14ac:dyDescent="0.25">
      <c r="A698" s="1">
        <v>697</v>
      </c>
      <c r="B698" s="1" t="s">
        <v>12</v>
      </c>
      <c r="C698" s="1">
        <v>619</v>
      </c>
      <c r="D698" s="1">
        <v>56</v>
      </c>
      <c r="E698" s="1" t="s">
        <v>9</v>
      </c>
      <c r="F698" s="1">
        <v>32930.800000000003</v>
      </c>
      <c r="G698" s="2">
        <v>43250</v>
      </c>
      <c r="H698" s="2">
        <v>43262</v>
      </c>
      <c r="I698" s="1" t="s">
        <v>32</v>
      </c>
      <c r="J698" s="1">
        <v>519.96</v>
      </c>
      <c r="K698" s="1">
        <f>Table2[[#This Row],[Qnt]]*Table2[[#This Row],[Unit price ]]</f>
        <v>34664</v>
      </c>
      <c r="L698" s="1">
        <f>Table2[[#This Row],[Revenue]]-Table2[[#This Row],[Outside cost]]-Table2[[#This Row],[Trans.cost]]</f>
        <v>1213.2399999999971</v>
      </c>
      <c r="M698" s="1">
        <f>Table2[[#This Row],[Exp.date]]-Table2[[#This Row],[Imp.date ]]</f>
        <v>12</v>
      </c>
    </row>
    <row r="699" spans="1:13" x14ac:dyDescent="0.25">
      <c r="A699" s="3">
        <v>698</v>
      </c>
      <c r="B699" s="3" t="s">
        <v>12</v>
      </c>
      <c r="C699" s="3">
        <v>918</v>
      </c>
      <c r="D699" s="3">
        <v>778</v>
      </c>
      <c r="E699" s="3" t="s">
        <v>13</v>
      </c>
      <c r="F699" s="3">
        <v>678493.8</v>
      </c>
      <c r="G699" s="4">
        <v>42751</v>
      </c>
      <c r="H699" s="4">
        <v>42786</v>
      </c>
      <c r="I699" s="3" t="s">
        <v>17</v>
      </c>
      <c r="J699" s="3">
        <v>10713.06</v>
      </c>
      <c r="K699" s="3">
        <f>Table2[[#This Row],[Qnt]]*Table2[[#This Row],[Unit price ]]</f>
        <v>714204</v>
      </c>
      <c r="L699" s="3">
        <f>Table2[[#This Row],[Revenue]]-Table2[[#This Row],[Outside cost]]-Table2[[#This Row],[Trans.cost]]</f>
        <v>24997.139999999956</v>
      </c>
      <c r="M699" s="3">
        <f>Table2[[#This Row],[Exp.date]]-Table2[[#This Row],[Imp.date ]]</f>
        <v>35</v>
      </c>
    </row>
    <row r="700" spans="1:13" x14ac:dyDescent="0.25">
      <c r="A700" s="1">
        <v>699</v>
      </c>
      <c r="B700" s="1" t="s">
        <v>12</v>
      </c>
      <c r="C700" s="1">
        <v>162</v>
      </c>
      <c r="D700" s="1">
        <v>1224</v>
      </c>
      <c r="E700" s="1" t="s">
        <v>21</v>
      </c>
      <c r="F700" s="1">
        <v>188373.6</v>
      </c>
      <c r="G700" s="2">
        <v>42925</v>
      </c>
      <c r="H700" s="2">
        <v>42960</v>
      </c>
      <c r="I700" s="1" t="s">
        <v>17</v>
      </c>
      <c r="J700" s="1">
        <v>2974.3199999999997</v>
      </c>
      <c r="K700" s="1">
        <f>Table2[[#This Row],[Qnt]]*Table2[[#This Row],[Unit price ]]</f>
        <v>198288</v>
      </c>
      <c r="L700" s="1">
        <f>Table2[[#This Row],[Revenue]]-Table2[[#This Row],[Outside cost]]-Table2[[#This Row],[Trans.cost]]</f>
        <v>6940.0799999999945</v>
      </c>
      <c r="M700" s="1">
        <f>Table2[[#This Row],[Exp.date]]-Table2[[#This Row],[Imp.date ]]</f>
        <v>35</v>
      </c>
    </row>
    <row r="701" spans="1:13" x14ac:dyDescent="0.25">
      <c r="A701" s="3">
        <v>700</v>
      </c>
      <c r="B701" s="3" t="s">
        <v>12</v>
      </c>
      <c r="C701" s="3">
        <v>285</v>
      </c>
      <c r="D701" s="3">
        <v>131</v>
      </c>
      <c r="E701" s="3" t="s">
        <v>9</v>
      </c>
      <c r="F701" s="3">
        <v>35468.25</v>
      </c>
      <c r="G701" s="4">
        <v>42638</v>
      </c>
      <c r="H701" s="4">
        <v>42662</v>
      </c>
      <c r="I701" s="3" t="s">
        <v>17</v>
      </c>
      <c r="J701" s="3">
        <v>560.02499999999998</v>
      </c>
      <c r="K701" s="3">
        <f>Table2[[#This Row],[Qnt]]*Table2[[#This Row],[Unit price ]]</f>
        <v>37335</v>
      </c>
      <c r="L701" s="3">
        <f>Table2[[#This Row],[Revenue]]-Table2[[#This Row],[Outside cost]]-Table2[[#This Row],[Trans.cost]]</f>
        <v>1306.7249999999999</v>
      </c>
      <c r="M701" s="3">
        <f>Table2[[#This Row],[Exp.date]]-Table2[[#This Row],[Imp.date ]]</f>
        <v>24</v>
      </c>
    </row>
    <row r="702" spans="1:13" x14ac:dyDescent="0.25">
      <c r="A702" s="1">
        <v>701</v>
      </c>
      <c r="B702" s="1" t="s">
        <v>10</v>
      </c>
      <c r="C702" s="1">
        <v>994</v>
      </c>
      <c r="D702" s="1">
        <v>126</v>
      </c>
      <c r="E702" s="1" t="s">
        <v>16</v>
      </c>
      <c r="F702" s="1">
        <v>118981.8</v>
      </c>
      <c r="G702" s="2">
        <v>43169</v>
      </c>
      <c r="H702" s="2">
        <v>43184</v>
      </c>
      <c r="I702" s="1" t="s">
        <v>23</v>
      </c>
      <c r="J702" s="1">
        <v>1878.6599999999999</v>
      </c>
      <c r="K702" s="1">
        <f>Table2[[#This Row],[Qnt]]*Table2[[#This Row],[Unit price ]]</f>
        <v>125244</v>
      </c>
      <c r="L702" s="1">
        <f>Table2[[#This Row],[Revenue]]-Table2[[#This Row],[Outside cost]]-Table2[[#This Row],[Trans.cost]]</f>
        <v>4383.5399999999972</v>
      </c>
      <c r="M702" s="1">
        <f>Table2[[#This Row],[Exp.date]]-Table2[[#This Row],[Imp.date ]]</f>
        <v>15</v>
      </c>
    </row>
    <row r="703" spans="1:13" x14ac:dyDescent="0.25">
      <c r="A703" s="3">
        <v>702</v>
      </c>
      <c r="B703" s="3" t="s">
        <v>12</v>
      </c>
      <c r="C703" s="3">
        <v>602</v>
      </c>
      <c r="D703" s="3">
        <v>1090</v>
      </c>
      <c r="E703" s="3" t="s">
        <v>30</v>
      </c>
      <c r="F703" s="3">
        <v>623371</v>
      </c>
      <c r="G703" s="4">
        <v>43052</v>
      </c>
      <c r="H703" s="4">
        <v>43074</v>
      </c>
      <c r="I703" s="3" t="s">
        <v>25</v>
      </c>
      <c r="J703" s="3">
        <v>9842.6999999999989</v>
      </c>
      <c r="K703" s="3">
        <f>Table2[[#This Row],[Qnt]]*Table2[[#This Row],[Unit price ]]</f>
        <v>656180</v>
      </c>
      <c r="L703" s="3">
        <f>Table2[[#This Row],[Revenue]]-Table2[[#This Row],[Outside cost]]-Table2[[#This Row],[Trans.cost]]</f>
        <v>22966.300000000003</v>
      </c>
      <c r="M703" s="3">
        <f>Table2[[#This Row],[Exp.date]]-Table2[[#This Row],[Imp.date ]]</f>
        <v>22</v>
      </c>
    </row>
    <row r="704" spans="1:13" x14ac:dyDescent="0.25">
      <c r="A704" s="1">
        <v>703</v>
      </c>
      <c r="B704" s="1" t="s">
        <v>15</v>
      </c>
      <c r="C704" s="1">
        <v>694</v>
      </c>
      <c r="D704" s="1">
        <v>14</v>
      </c>
      <c r="E704" s="1" t="s">
        <v>24</v>
      </c>
      <c r="F704" s="1">
        <v>9230.2000000000007</v>
      </c>
      <c r="G704" s="2">
        <v>42694</v>
      </c>
      <c r="H704" s="2">
        <v>42726</v>
      </c>
      <c r="I704" s="1" t="s">
        <v>14</v>
      </c>
      <c r="J704" s="1">
        <v>145.73999999999998</v>
      </c>
      <c r="K704" s="1">
        <f>Table2[[#This Row],[Qnt]]*Table2[[#This Row],[Unit price ]]</f>
        <v>9716</v>
      </c>
      <c r="L704" s="1">
        <f>Table2[[#This Row],[Revenue]]-Table2[[#This Row],[Outside cost]]-Table2[[#This Row],[Trans.cost]]</f>
        <v>340.05999999999926</v>
      </c>
      <c r="M704" s="1">
        <f>Table2[[#This Row],[Exp.date]]-Table2[[#This Row],[Imp.date ]]</f>
        <v>32</v>
      </c>
    </row>
    <row r="705" spans="1:13" x14ac:dyDescent="0.25">
      <c r="A705" s="3">
        <v>704</v>
      </c>
      <c r="B705" s="3" t="s">
        <v>12</v>
      </c>
      <c r="C705" s="3">
        <v>902</v>
      </c>
      <c r="D705" s="3">
        <v>215</v>
      </c>
      <c r="E705" s="3" t="s">
        <v>9</v>
      </c>
      <c r="F705" s="3">
        <v>184233.5</v>
      </c>
      <c r="G705" s="4">
        <v>42728</v>
      </c>
      <c r="H705" s="4">
        <v>42753</v>
      </c>
      <c r="I705" s="3" t="s">
        <v>32</v>
      </c>
      <c r="J705" s="3">
        <v>2908.95</v>
      </c>
      <c r="K705" s="3">
        <f>Table2[[#This Row],[Qnt]]*Table2[[#This Row],[Unit price ]]</f>
        <v>193930</v>
      </c>
      <c r="L705" s="3">
        <f>Table2[[#This Row],[Revenue]]-Table2[[#This Row],[Outside cost]]-Table2[[#This Row],[Trans.cost]]</f>
        <v>6787.55</v>
      </c>
      <c r="M705" s="3">
        <f>Table2[[#This Row],[Exp.date]]-Table2[[#This Row],[Imp.date ]]</f>
        <v>25</v>
      </c>
    </row>
    <row r="706" spans="1:13" x14ac:dyDescent="0.25">
      <c r="A706" s="1">
        <v>705</v>
      </c>
      <c r="B706" s="1" t="s">
        <v>12</v>
      </c>
      <c r="C706" s="1">
        <v>498</v>
      </c>
      <c r="D706" s="1">
        <v>70</v>
      </c>
      <c r="E706" s="1" t="s">
        <v>31</v>
      </c>
      <c r="F706" s="1">
        <v>33117</v>
      </c>
      <c r="G706" s="2">
        <v>42883</v>
      </c>
      <c r="H706" s="2">
        <v>42908</v>
      </c>
      <c r="I706" s="1" t="s">
        <v>18</v>
      </c>
      <c r="J706" s="1">
        <v>522.9</v>
      </c>
      <c r="K706" s="1">
        <f>Table2[[#This Row],[Qnt]]*Table2[[#This Row],[Unit price ]]</f>
        <v>34860</v>
      </c>
      <c r="L706" s="1">
        <f>Table2[[#This Row],[Revenue]]-Table2[[#This Row],[Outside cost]]-Table2[[#This Row],[Trans.cost]]</f>
        <v>1220.0999999999999</v>
      </c>
      <c r="M706" s="1">
        <f>Table2[[#This Row],[Exp.date]]-Table2[[#This Row],[Imp.date ]]</f>
        <v>25</v>
      </c>
    </row>
    <row r="707" spans="1:13" x14ac:dyDescent="0.25">
      <c r="A707" s="3">
        <v>706</v>
      </c>
      <c r="B707" s="3" t="s">
        <v>12</v>
      </c>
      <c r="C707" s="3">
        <v>144</v>
      </c>
      <c r="D707" s="3">
        <v>871</v>
      </c>
      <c r="E707" s="3" t="s">
        <v>22</v>
      </c>
      <c r="F707" s="3">
        <v>119152.8</v>
      </c>
      <c r="G707" s="4">
        <v>42665</v>
      </c>
      <c r="H707" s="4">
        <v>42682</v>
      </c>
      <c r="I707" s="3" t="s">
        <v>11</v>
      </c>
      <c r="J707" s="3">
        <v>1881.36</v>
      </c>
      <c r="K707" s="3">
        <f>Table2[[#This Row],[Qnt]]*Table2[[#This Row],[Unit price ]]</f>
        <v>125424</v>
      </c>
      <c r="L707" s="3">
        <f>Table2[[#This Row],[Revenue]]-Table2[[#This Row],[Outside cost]]-Table2[[#This Row],[Trans.cost]]</f>
        <v>4389.8399999999974</v>
      </c>
      <c r="M707" s="3">
        <f>Table2[[#This Row],[Exp.date]]-Table2[[#This Row],[Imp.date ]]</f>
        <v>17</v>
      </c>
    </row>
    <row r="708" spans="1:13" x14ac:dyDescent="0.25">
      <c r="A708" s="1">
        <v>707</v>
      </c>
      <c r="B708" s="1" t="s">
        <v>15</v>
      </c>
      <c r="C708" s="1">
        <v>491</v>
      </c>
      <c r="D708" s="1">
        <v>61</v>
      </c>
      <c r="E708" s="1" t="s">
        <v>16</v>
      </c>
      <c r="F708" s="1">
        <v>28453.45</v>
      </c>
      <c r="G708" s="2">
        <v>42444</v>
      </c>
      <c r="H708" s="2">
        <v>42468</v>
      </c>
      <c r="I708" s="1" t="s">
        <v>17</v>
      </c>
      <c r="J708" s="1">
        <v>449.26499999999999</v>
      </c>
      <c r="K708" s="1">
        <f>Table2[[#This Row],[Qnt]]*Table2[[#This Row],[Unit price ]]</f>
        <v>29951</v>
      </c>
      <c r="L708" s="1">
        <f>Table2[[#This Row],[Revenue]]-Table2[[#This Row],[Outside cost]]-Table2[[#This Row],[Trans.cost]]</f>
        <v>1048.2849999999994</v>
      </c>
      <c r="M708" s="1">
        <f>Table2[[#This Row],[Exp.date]]-Table2[[#This Row],[Imp.date ]]</f>
        <v>24</v>
      </c>
    </row>
    <row r="709" spans="1:13" x14ac:dyDescent="0.25">
      <c r="A709" s="3">
        <v>708</v>
      </c>
      <c r="B709" s="3" t="s">
        <v>12</v>
      </c>
      <c r="C709" s="3">
        <v>917</v>
      </c>
      <c r="D709" s="3">
        <v>48</v>
      </c>
      <c r="E709" s="3" t="s">
        <v>9</v>
      </c>
      <c r="F709" s="3">
        <v>41815.199999999997</v>
      </c>
      <c r="G709" s="4">
        <v>42561</v>
      </c>
      <c r="H709" s="4">
        <v>42584</v>
      </c>
      <c r="I709" s="3" t="s">
        <v>17</v>
      </c>
      <c r="J709" s="3">
        <v>660.24</v>
      </c>
      <c r="K709" s="3">
        <f>Table2[[#This Row],[Qnt]]*Table2[[#This Row],[Unit price ]]</f>
        <v>44016</v>
      </c>
      <c r="L709" s="3">
        <f>Table2[[#This Row],[Revenue]]-Table2[[#This Row],[Outside cost]]-Table2[[#This Row],[Trans.cost]]</f>
        <v>1540.5600000000029</v>
      </c>
      <c r="M709" s="3">
        <f>Table2[[#This Row],[Exp.date]]-Table2[[#This Row],[Imp.date ]]</f>
        <v>23</v>
      </c>
    </row>
    <row r="710" spans="1:13" x14ac:dyDescent="0.25">
      <c r="A710" s="1">
        <v>709</v>
      </c>
      <c r="B710" s="1" t="s">
        <v>10</v>
      </c>
      <c r="C710" s="1">
        <v>794</v>
      </c>
      <c r="D710" s="1">
        <v>27</v>
      </c>
      <c r="E710" s="1" t="s">
        <v>26</v>
      </c>
      <c r="F710" s="1">
        <v>20366.099999999999</v>
      </c>
      <c r="G710" s="2">
        <v>42700</v>
      </c>
      <c r="H710" s="2">
        <v>42718</v>
      </c>
      <c r="I710" s="1" t="s">
        <v>25</v>
      </c>
      <c r="J710" s="1">
        <v>321.57</v>
      </c>
      <c r="K710" s="1">
        <f>Table2[[#This Row],[Qnt]]*Table2[[#This Row],[Unit price ]]</f>
        <v>21438</v>
      </c>
      <c r="L710" s="1">
        <f>Table2[[#This Row],[Revenue]]-Table2[[#This Row],[Outside cost]]-Table2[[#This Row],[Trans.cost]]</f>
        <v>750.33000000000152</v>
      </c>
      <c r="M710" s="1">
        <f>Table2[[#This Row],[Exp.date]]-Table2[[#This Row],[Imp.date ]]</f>
        <v>18</v>
      </c>
    </row>
    <row r="711" spans="1:13" x14ac:dyDescent="0.25">
      <c r="A711" s="3">
        <v>710</v>
      </c>
      <c r="B711" s="3" t="s">
        <v>12</v>
      </c>
      <c r="C711" s="3">
        <v>439</v>
      </c>
      <c r="D711" s="3">
        <v>657</v>
      </c>
      <c r="E711" s="3" t="s">
        <v>13</v>
      </c>
      <c r="F711" s="3">
        <v>274001.84999999998</v>
      </c>
      <c r="G711" s="4">
        <v>42596</v>
      </c>
      <c r="H711" s="4">
        <v>42627</v>
      </c>
      <c r="I711" s="3" t="s">
        <v>18</v>
      </c>
      <c r="J711" s="3">
        <v>4326.3450000000003</v>
      </c>
      <c r="K711" s="3">
        <f>Table2[[#This Row],[Qnt]]*Table2[[#This Row],[Unit price ]]</f>
        <v>288423</v>
      </c>
      <c r="L711" s="3">
        <f>Table2[[#This Row],[Revenue]]-Table2[[#This Row],[Outside cost]]-Table2[[#This Row],[Trans.cost]]</f>
        <v>10094.805000000022</v>
      </c>
      <c r="M711" s="3">
        <f>Table2[[#This Row],[Exp.date]]-Table2[[#This Row],[Imp.date ]]</f>
        <v>31</v>
      </c>
    </row>
    <row r="712" spans="1:13" x14ac:dyDescent="0.25">
      <c r="A712" s="1">
        <v>711</v>
      </c>
      <c r="B712" s="1" t="s">
        <v>10</v>
      </c>
      <c r="C712" s="1">
        <v>573</v>
      </c>
      <c r="D712" s="1">
        <v>231</v>
      </c>
      <c r="E712" s="1" t="s">
        <v>16</v>
      </c>
      <c r="F712" s="1">
        <v>125744.85</v>
      </c>
      <c r="G712" s="2">
        <v>42723</v>
      </c>
      <c r="H712" s="2">
        <v>42753</v>
      </c>
      <c r="I712" s="1" t="s">
        <v>11</v>
      </c>
      <c r="J712" s="1">
        <v>1985.4449999999999</v>
      </c>
      <c r="K712" s="1">
        <f>Table2[[#This Row],[Qnt]]*Table2[[#This Row],[Unit price ]]</f>
        <v>132363</v>
      </c>
      <c r="L712" s="1">
        <f>Table2[[#This Row],[Revenue]]-Table2[[#This Row],[Outside cost]]-Table2[[#This Row],[Trans.cost]]</f>
        <v>4632.7049999999945</v>
      </c>
      <c r="M712" s="1">
        <f>Table2[[#This Row],[Exp.date]]-Table2[[#This Row],[Imp.date ]]</f>
        <v>30</v>
      </c>
    </row>
    <row r="713" spans="1:13" x14ac:dyDescent="0.25">
      <c r="A713" s="3">
        <v>712</v>
      </c>
      <c r="B713" s="3" t="s">
        <v>12</v>
      </c>
      <c r="C713" s="3">
        <v>76</v>
      </c>
      <c r="D713" s="3">
        <v>1407</v>
      </c>
      <c r="E713" s="3" t="s">
        <v>21</v>
      </c>
      <c r="F713" s="3">
        <v>101585.4</v>
      </c>
      <c r="G713" s="4">
        <v>42526</v>
      </c>
      <c r="H713" s="4">
        <v>42537</v>
      </c>
      <c r="I713" s="3" t="s">
        <v>20</v>
      </c>
      <c r="J713" s="3">
        <v>1603.98</v>
      </c>
      <c r="K713" s="3">
        <f>Table2[[#This Row],[Qnt]]*Table2[[#This Row],[Unit price ]]</f>
        <v>106932</v>
      </c>
      <c r="L713" s="3">
        <f>Table2[[#This Row],[Revenue]]-Table2[[#This Row],[Outside cost]]-Table2[[#This Row],[Trans.cost]]</f>
        <v>3742.6200000000058</v>
      </c>
      <c r="M713" s="3">
        <f>Table2[[#This Row],[Exp.date]]-Table2[[#This Row],[Imp.date ]]</f>
        <v>11</v>
      </c>
    </row>
    <row r="714" spans="1:13" x14ac:dyDescent="0.25">
      <c r="A714" s="1">
        <v>713</v>
      </c>
      <c r="B714" s="1" t="s">
        <v>10</v>
      </c>
      <c r="C714" s="1">
        <v>792</v>
      </c>
      <c r="D714" s="1">
        <v>266</v>
      </c>
      <c r="E714" s="1" t="s">
        <v>29</v>
      </c>
      <c r="F714" s="1">
        <v>200138.4</v>
      </c>
      <c r="G714" s="2">
        <v>43051</v>
      </c>
      <c r="H714" s="2">
        <v>43076</v>
      </c>
      <c r="I714" s="1" t="s">
        <v>17</v>
      </c>
      <c r="J714" s="1">
        <v>3160.08</v>
      </c>
      <c r="K714" s="1">
        <f>Table2[[#This Row],[Qnt]]*Table2[[#This Row],[Unit price ]]</f>
        <v>210672</v>
      </c>
      <c r="L714" s="1">
        <f>Table2[[#This Row],[Revenue]]-Table2[[#This Row],[Outside cost]]-Table2[[#This Row],[Trans.cost]]</f>
        <v>7373.5200000000059</v>
      </c>
      <c r="M714" s="1">
        <f>Table2[[#This Row],[Exp.date]]-Table2[[#This Row],[Imp.date ]]</f>
        <v>25</v>
      </c>
    </row>
    <row r="715" spans="1:13" x14ac:dyDescent="0.25">
      <c r="A715" s="3">
        <v>714</v>
      </c>
      <c r="B715" s="3" t="s">
        <v>10</v>
      </c>
      <c r="C715" s="3">
        <v>420</v>
      </c>
      <c r="D715" s="3">
        <v>278</v>
      </c>
      <c r="E715" s="3" t="s">
        <v>16</v>
      </c>
      <c r="F715" s="3">
        <v>110922</v>
      </c>
      <c r="G715" s="4">
        <v>42573</v>
      </c>
      <c r="H715" s="4">
        <v>42588</v>
      </c>
      <c r="I715" s="3" t="s">
        <v>11</v>
      </c>
      <c r="J715" s="3">
        <v>1751.3999999999999</v>
      </c>
      <c r="K715" s="3">
        <f>Table2[[#This Row],[Qnt]]*Table2[[#This Row],[Unit price ]]</f>
        <v>116760</v>
      </c>
      <c r="L715" s="3">
        <f>Table2[[#This Row],[Revenue]]-Table2[[#This Row],[Outside cost]]-Table2[[#This Row],[Trans.cost]]</f>
        <v>4086.6000000000004</v>
      </c>
      <c r="M715" s="3">
        <f>Table2[[#This Row],[Exp.date]]-Table2[[#This Row],[Imp.date ]]</f>
        <v>15</v>
      </c>
    </row>
    <row r="716" spans="1:13" x14ac:dyDescent="0.25">
      <c r="A716" s="1">
        <v>715</v>
      </c>
      <c r="B716" s="1" t="s">
        <v>10</v>
      </c>
      <c r="C716" s="1">
        <v>573</v>
      </c>
      <c r="D716" s="1">
        <v>91</v>
      </c>
      <c r="E716" s="1" t="s">
        <v>27</v>
      </c>
      <c r="F716" s="1">
        <v>49535.85</v>
      </c>
      <c r="G716" s="2">
        <v>42877</v>
      </c>
      <c r="H716" s="2">
        <v>42907</v>
      </c>
      <c r="I716" s="1" t="s">
        <v>32</v>
      </c>
      <c r="J716" s="1">
        <v>782.14499999999998</v>
      </c>
      <c r="K716" s="1">
        <f>Table2[[#This Row],[Qnt]]*Table2[[#This Row],[Unit price ]]</f>
        <v>52143</v>
      </c>
      <c r="L716" s="1">
        <f>Table2[[#This Row],[Revenue]]-Table2[[#This Row],[Outside cost]]-Table2[[#This Row],[Trans.cost]]</f>
        <v>1825.0050000000015</v>
      </c>
      <c r="M716" s="1">
        <f>Table2[[#This Row],[Exp.date]]-Table2[[#This Row],[Imp.date ]]</f>
        <v>30</v>
      </c>
    </row>
    <row r="717" spans="1:13" x14ac:dyDescent="0.25">
      <c r="A717" s="3">
        <v>716</v>
      </c>
      <c r="B717" s="3" t="s">
        <v>12</v>
      </c>
      <c r="C717" s="3">
        <v>691</v>
      </c>
      <c r="D717" s="3">
        <v>51</v>
      </c>
      <c r="E717" s="3" t="s">
        <v>9</v>
      </c>
      <c r="F717" s="3">
        <v>33478.949999999997</v>
      </c>
      <c r="G717" s="4">
        <v>43195</v>
      </c>
      <c r="H717" s="4">
        <v>43213</v>
      </c>
      <c r="I717" s="3" t="s">
        <v>32</v>
      </c>
      <c r="J717" s="3">
        <v>528.61500000000001</v>
      </c>
      <c r="K717" s="3">
        <f>Table2[[#This Row],[Qnt]]*Table2[[#This Row],[Unit price ]]</f>
        <v>35241</v>
      </c>
      <c r="L717" s="3">
        <f>Table2[[#This Row],[Revenue]]-Table2[[#This Row],[Outside cost]]-Table2[[#This Row],[Trans.cost]]</f>
        <v>1233.4350000000029</v>
      </c>
      <c r="M717" s="3">
        <f>Table2[[#This Row],[Exp.date]]-Table2[[#This Row],[Imp.date ]]</f>
        <v>18</v>
      </c>
    </row>
    <row r="718" spans="1:13" x14ac:dyDescent="0.25">
      <c r="A718" s="1">
        <v>717</v>
      </c>
      <c r="B718" s="1" t="s">
        <v>10</v>
      </c>
      <c r="C718" s="1">
        <v>312</v>
      </c>
      <c r="D718" s="1">
        <v>1636</v>
      </c>
      <c r="E718" s="1" t="s">
        <v>9</v>
      </c>
      <c r="F718" s="1">
        <v>484910.4</v>
      </c>
      <c r="G718" s="2">
        <v>42561</v>
      </c>
      <c r="H718" s="2">
        <v>42588</v>
      </c>
      <c r="I718" s="1" t="s">
        <v>17</v>
      </c>
      <c r="J718" s="1">
        <v>7656.48</v>
      </c>
      <c r="K718" s="1">
        <f>Table2[[#This Row],[Qnt]]*Table2[[#This Row],[Unit price ]]</f>
        <v>510432</v>
      </c>
      <c r="L718" s="1">
        <f>Table2[[#This Row],[Revenue]]-Table2[[#This Row],[Outside cost]]-Table2[[#This Row],[Trans.cost]]</f>
        <v>17865.119999999977</v>
      </c>
      <c r="M718" s="1">
        <f>Table2[[#This Row],[Exp.date]]-Table2[[#This Row],[Imp.date ]]</f>
        <v>27</v>
      </c>
    </row>
    <row r="719" spans="1:13" x14ac:dyDescent="0.25">
      <c r="A719" s="3">
        <v>718</v>
      </c>
      <c r="B719" s="3" t="s">
        <v>10</v>
      </c>
      <c r="C719" s="3">
        <v>359</v>
      </c>
      <c r="D719" s="3">
        <v>23</v>
      </c>
      <c r="E719" s="3" t="s">
        <v>26</v>
      </c>
      <c r="F719" s="3">
        <v>7844.15</v>
      </c>
      <c r="G719" s="4">
        <v>43075</v>
      </c>
      <c r="H719" s="4">
        <v>43091</v>
      </c>
      <c r="I719" s="3" t="s">
        <v>18</v>
      </c>
      <c r="J719" s="3">
        <v>123.85499999999999</v>
      </c>
      <c r="K719" s="3">
        <f>Table2[[#This Row],[Qnt]]*Table2[[#This Row],[Unit price ]]</f>
        <v>8257</v>
      </c>
      <c r="L719" s="3">
        <f>Table2[[#This Row],[Revenue]]-Table2[[#This Row],[Outside cost]]-Table2[[#This Row],[Trans.cost]]</f>
        <v>288.99500000000035</v>
      </c>
      <c r="M719" s="3">
        <f>Table2[[#This Row],[Exp.date]]-Table2[[#This Row],[Imp.date ]]</f>
        <v>16</v>
      </c>
    </row>
    <row r="720" spans="1:13" x14ac:dyDescent="0.25">
      <c r="A720" s="1">
        <v>719</v>
      </c>
      <c r="B720" s="1" t="s">
        <v>12</v>
      </c>
      <c r="C720" s="1">
        <v>296</v>
      </c>
      <c r="D720" s="1">
        <v>1152</v>
      </c>
      <c r="E720" s="1" t="s">
        <v>21</v>
      </c>
      <c r="F720" s="1">
        <v>323942.40000000002</v>
      </c>
      <c r="G720" s="2">
        <v>42667</v>
      </c>
      <c r="H720" s="2">
        <v>42693</v>
      </c>
      <c r="I720" s="1" t="s">
        <v>14</v>
      </c>
      <c r="J720" s="1">
        <v>5114.88</v>
      </c>
      <c r="K720" s="1">
        <f>Table2[[#This Row],[Qnt]]*Table2[[#This Row],[Unit price ]]</f>
        <v>340992</v>
      </c>
      <c r="L720" s="1">
        <f>Table2[[#This Row],[Revenue]]-Table2[[#This Row],[Outside cost]]-Table2[[#This Row],[Trans.cost]]</f>
        <v>11934.719999999976</v>
      </c>
      <c r="M720" s="1">
        <f>Table2[[#This Row],[Exp.date]]-Table2[[#This Row],[Imp.date ]]</f>
        <v>26</v>
      </c>
    </row>
    <row r="721" spans="1:13" x14ac:dyDescent="0.25">
      <c r="A721" s="3">
        <v>720</v>
      </c>
      <c r="B721" s="3" t="s">
        <v>12</v>
      </c>
      <c r="C721" s="3">
        <v>592</v>
      </c>
      <c r="D721" s="3">
        <v>1064</v>
      </c>
      <c r="E721" s="3" t="s">
        <v>22</v>
      </c>
      <c r="F721" s="3">
        <v>598393.59999999998</v>
      </c>
      <c r="G721" s="4">
        <v>42410</v>
      </c>
      <c r="H721" s="4">
        <v>42435</v>
      </c>
      <c r="I721" s="3" t="s">
        <v>17</v>
      </c>
      <c r="J721" s="3">
        <v>9448.32</v>
      </c>
      <c r="K721" s="3">
        <f>Table2[[#This Row],[Qnt]]*Table2[[#This Row],[Unit price ]]</f>
        <v>629888</v>
      </c>
      <c r="L721" s="3">
        <f>Table2[[#This Row],[Revenue]]-Table2[[#This Row],[Outside cost]]-Table2[[#This Row],[Trans.cost]]</f>
        <v>22046.080000000024</v>
      </c>
      <c r="M721" s="3">
        <f>Table2[[#This Row],[Exp.date]]-Table2[[#This Row],[Imp.date ]]</f>
        <v>25</v>
      </c>
    </row>
    <row r="722" spans="1:13" x14ac:dyDescent="0.25">
      <c r="A722" s="1">
        <v>721</v>
      </c>
      <c r="B722" s="1" t="s">
        <v>10</v>
      </c>
      <c r="C722" s="1">
        <v>473</v>
      </c>
      <c r="D722" s="1">
        <v>846</v>
      </c>
      <c r="E722" s="1" t="s">
        <v>9</v>
      </c>
      <c r="F722" s="1">
        <v>380150.1</v>
      </c>
      <c r="G722" s="2">
        <v>42419</v>
      </c>
      <c r="H722" s="2">
        <v>42436</v>
      </c>
      <c r="I722" s="1" t="s">
        <v>18</v>
      </c>
      <c r="J722" s="1">
        <v>6002.37</v>
      </c>
      <c r="K722" s="1">
        <f>Table2[[#This Row],[Qnt]]*Table2[[#This Row],[Unit price ]]</f>
        <v>400158</v>
      </c>
      <c r="L722" s="1">
        <f>Table2[[#This Row],[Revenue]]-Table2[[#This Row],[Outside cost]]-Table2[[#This Row],[Trans.cost]]</f>
        <v>14005.530000000024</v>
      </c>
      <c r="M722" s="1">
        <f>Table2[[#This Row],[Exp.date]]-Table2[[#This Row],[Imp.date ]]</f>
        <v>17</v>
      </c>
    </row>
    <row r="723" spans="1:13" x14ac:dyDescent="0.25">
      <c r="A723" s="3">
        <v>722</v>
      </c>
      <c r="B723" s="3" t="s">
        <v>15</v>
      </c>
      <c r="C723" s="3">
        <v>339</v>
      </c>
      <c r="D723" s="3">
        <v>16</v>
      </c>
      <c r="E723" s="3" t="s">
        <v>24</v>
      </c>
      <c r="F723" s="3">
        <v>5152.8</v>
      </c>
      <c r="G723" s="4">
        <v>42841</v>
      </c>
      <c r="H723" s="4">
        <v>42869</v>
      </c>
      <c r="I723" s="3" t="s">
        <v>11</v>
      </c>
      <c r="J723" s="3">
        <v>81.36</v>
      </c>
      <c r="K723" s="3">
        <f>Table2[[#This Row],[Qnt]]*Table2[[#This Row],[Unit price ]]</f>
        <v>5424</v>
      </c>
      <c r="L723" s="3">
        <f>Table2[[#This Row],[Revenue]]-Table2[[#This Row],[Outside cost]]-Table2[[#This Row],[Trans.cost]]</f>
        <v>189.8399999999998</v>
      </c>
      <c r="M723" s="3">
        <f>Table2[[#This Row],[Exp.date]]-Table2[[#This Row],[Imp.date ]]</f>
        <v>28</v>
      </c>
    </row>
    <row r="724" spans="1:13" x14ac:dyDescent="0.25">
      <c r="A724" s="1">
        <v>723</v>
      </c>
      <c r="B724" s="1" t="s">
        <v>12</v>
      </c>
      <c r="C724" s="1">
        <v>169</v>
      </c>
      <c r="D724" s="1">
        <v>907</v>
      </c>
      <c r="E724" s="1" t="s">
        <v>19</v>
      </c>
      <c r="F724" s="1">
        <v>145618.85</v>
      </c>
      <c r="G724" s="2">
        <v>43277</v>
      </c>
      <c r="H724" s="2">
        <v>43299</v>
      </c>
      <c r="I724" s="1" t="s">
        <v>23</v>
      </c>
      <c r="J724" s="1">
        <v>2299.2449999999999</v>
      </c>
      <c r="K724" s="1">
        <f>Table2[[#This Row],[Qnt]]*Table2[[#This Row],[Unit price ]]</f>
        <v>153283</v>
      </c>
      <c r="L724" s="1">
        <f>Table2[[#This Row],[Revenue]]-Table2[[#This Row],[Outside cost]]-Table2[[#This Row],[Trans.cost]]</f>
        <v>5364.9049999999943</v>
      </c>
      <c r="M724" s="1">
        <f>Table2[[#This Row],[Exp.date]]-Table2[[#This Row],[Imp.date ]]</f>
        <v>22</v>
      </c>
    </row>
    <row r="725" spans="1:13" x14ac:dyDescent="0.25">
      <c r="A725" s="3">
        <v>724</v>
      </c>
      <c r="B725" s="3" t="s">
        <v>10</v>
      </c>
      <c r="C725" s="3">
        <v>87</v>
      </c>
      <c r="D725" s="3">
        <v>127</v>
      </c>
      <c r="E725" s="3" t="s">
        <v>16</v>
      </c>
      <c r="F725" s="3">
        <v>10496.55</v>
      </c>
      <c r="G725" s="4">
        <v>42690</v>
      </c>
      <c r="H725" s="4">
        <v>42709</v>
      </c>
      <c r="I725" s="3" t="s">
        <v>11</v>
      </c>
      <c r="J725" s="3">
        <v>165.73499999999999</v>
      </c>
      <c r="K725" s="3">
        <f>Table2[[#This Row],[Qnt]]*Table2[[#This Row],[Unit price ]]</f>
        <v>11049</v>
      </c>
      <c r="L725" s="3">
        <f>Table2[[#This Row],[Revenue]]-Table2[[#This Row],[Outside cost]]-Table2[[#This Row],[Trans.cost]]</f>
        <v>386.71500000000071</v>
      </c>
      <c r="M725" s="3">
        <f>Table2[[#This Row],[Exp.date]]-Table2[[#This Row],[Imp.date ]]</f>
        <v>19</v>
      </c>
    </row>
    <row r="726" spans="1:13" x14ac:dyDescent="0.25">
      <c r="A726" s="1">
        <v>725</v>
      </c>
      <c r="B726" s="1" t="s">
        <v>12</v>
      </c>
      <c r="C726" s="1">
        <v>228</v>
      </c>
      <c r="D726" s="1">
        <v>183</v>
      </c>
      <c r="E726" s="1" t="s">
        <v>21</v>
      </c>
      <c r="F726" s="1">
        <v>39637.800000000003</v>
      </c>
      <c r="G726" s="2">
        <v>42389</v>
      </c>
      <c r="H726" s="2">
        <v>42402</v>
      </c>
      <c r="I726" s="1" t="s">
        <v>32</v>
      </c>
      <c r="J726" s="1">
        <v>625.86</v>
      </c>
      <c r="K726" s="1">
        <f>Table2[[#This Row],[Qnt]]*Table2[[#This Row],[Unit price ]]</f>
        <v>41724</v>
      </c>
      <c r="L726" s="1">
        <f>Table2[[#This Row],[Revenue]]-Table2[[#This Row],[Outside cost]]-Table2[[#This Row],[Trans.cost]]</f>
        <v>1460.339999999997</v>
      </c>
      <c r="M726" s="1">
        <f>Table2[[#This Row],[Exp.date]]-Table2[[#This Row],[Imp.date ]]</f>
        <v>13</v>
      </c>
    </row>
    <row r="727" spans="1:13" x14ac:dyDescent="0.25">
      <c r="A727" s="3">
        <v>726</v>
      </c>
      <c r="B727" s="3" t="s">
        <v>12</v>
      </c>
      <c r="C727" s="3">
        <v>206</v>
      </c>
      <c r="D727" s="3">
        <v>222</v>
      </c>
      <c r="E727" s="3" t="s">
        <v>21</v>
      </c>
      <c r="F727" s="3">
        <v>43445.4</v>
      </c>
      <c r="G727" s="4">
        <v>43130</v>
      </c>
      <c r="H727" s="4">
        <v>43165</v>
      </c>
      <c r="I727" s="3" t="s">
        <v>25</v>
      </c>
      <c r="J727" s="3">
        <v>685.98</v>
      </c>
      <c r="K727" s="3">
        <f>Table2[[#This Row],[Qnt]]*Table2[[#This Row],[Unit price ]]</f>
        <v>45732</v>
      </c>
      <c r="L727" s="3">
        <f>Table2[[#This Row],[Revenue]]-Table2[[#This Row],[Outside cost]]-Table2[[#This Row],[Trans.cost]]</f>
        <v>1600.6199999999985</v>
      </c>
      <c r="M727" s="3">
        <f>Table2[[#This Row],[Exp.date]]-Table2[[#This Row],[Imp.date ]]</f>
        <v>35</v>
      </c>
    </row>
    <row r="728" spans="1:13" x14ac:dyDescent="0.25">
      <c r="A728" s="1">
        <v>727</v>
      </c>
      <c r="B728" s="1" t="s">
        <v>12</v>
      </c>
      <c r="C728" s="1">
        <v>322</v>
      </c>
      <c r="D728" s="1">
        <v>1235</v>
      </c>
      <c r="E728" s="1" t="s">
        <v>21</v>
      </c>
      <c r="F728" s="1">
        <v>377786.5</v>
      </c>
      <c r="G728" s="2">
        <v>42980</v>
      </c>
      <c r="H728" s="2">
        <v>42996</v>
      </c>
      <c r="I728" s="1" t="s">
        <v>14</v>
      </c>
      <c r="J728" s="1">
        <v>5965.05</v>
      </c>
      <c r="K728" s="1">
        <f>Table2[[#This Row],[Qnt]]*Table2[[#This Row],[Unit price ]]</f>
        <v>397670</v>
      </c>
      <c r="L728" s="1">
        <f>Table2[[#This Row],[Revenue]]-Table2[[#This Row],[Outside cost]]-Table2[[#This Row],[Trans.cost]]</f>
        <v>13918.45</v>
      </c>
      <c r="M728" s="1">
        <f>Table2[[#This Row],[Exp.date]]-Table2[[#This Row],[Imp.date ]]</f>
        <v>16</v>
      </c>
    </row>
    <row r="729" spans="1:13" x14ac:dyDescent="0.25">
      <c r="A729" s="3">
        <v>728</v>
      </c>
      <c r="B729" s="3" t="s">
        <v>15</v>
      </c>
      <c r="C729" s="3">
        <v>257</v>
      </c>
      <c r="D729" s="3">
        <v>53</v>
      </c>
      <c r="E729" s="3" t="s">
        <v>24</v>
      </c>
      <c r="F729" s="3">
        <v>12939.95</v>
      </c>
      <c r="G729" s="4">
        <v>42753</v>
      </c>
      <c r="H729" s="4">
        <v>42784</v>
      </c>
      <c r="I729" s="3" t="s">
        <v>28</v>
      </c>
      <c r="J729" s="3">
        <v>204.315</v>
      </c>
      <c r="K729" s="3">
        <f>Table2[[#This Row],[Qnt]]*Table2[[#This Row],[Unit price ]]</f>
        <v>13621</v>
      </c>
      <c r="L729" s="3">
        <f>Table2[[#This Row],[Revenue]]-Table2[[#This Row],[Outside cost]]-Table2[[#This Row],[Trans.cost]]</f>
        <v>476.73499999999927</v>
      </c>
      <c r="M729" s="3">
        <f>Table2[[#This Row],[Exp.date]]-Table2[[#This Row],[Imp.date ]]</f>
        <v>31</v>
      </c>
    </row>
    <row r="730" spans="1:13" x14ac:dyDescent="0.25">
      <c r="A730" s="1">
        <v>729</v>
      </c>
      <c r="B730" s="1" t="s">
        <v>12</v>
      </c>
      <c r="C730" s="1">
        <v>793</v>
      </c>
      <c r="D730" s="1">
        <v>686</v>
      </c>
      <c r="E730" s="1" t="s">
        <v>13</v>
      </c>
      <c r="F730" s="1">
        <v>516798.1</v>
      </c>
      <c r="G730" s="2">
        <v>42422</v>
      </c>
      <c r="H730" s="2">
        <v>42436</v>
      </c>
      <c r="I730" s="1" t="s">
        <v>14</v>
      </c>
      <c r="J730" s="1">
        <v>8159.9699999999993</v>
      </c>
      <c r="K730" s="1">
        <f>Table2[[#This Row],[Qnt]]*Table2[[#This Row],[Unit price ]]</f>
        <v>543998</v>
      </c>
      <c r="L730" s="1">
        <f>Table2[[#This Row],[Revenue]]-Table2[[#This Row],[Outside cost]]-Table2[[#This Row],[Trans.cost]]</f>
        <v>19039.930000000022</v>
      </c>
      <c r="M730" s="1">
        <f>Table2[[#This Row],[Exp.date]]-Table2[[#This Row],[Imp.date ]]</f>
        <v>14</v>
      </c>
    </row>
    <row r="731" spans="1:13" x14ac:dyDescent="0.25">
      <c r="A731" s="3">
        <v>730</v>
      </c>
      <c r="B731" s="3" t="s">
        <v>12</v>
      </c>
      <c r="C731" s="3">
        <v>400</v>
      </c>
      <c r="D731" s="3">
        <v>1110</v>
      </c>
      <c r="E731" s="3" t="s">
        <v>30</v>
      </c>
      <c r="F731" s="3">
        <v>421800</v>
      </c>
      <c r="G731" s="4">
        <v>42942</v>
      </c>
      <c r="H731" s="4">
        <v>42965</v>
      </c>
      <c r="I731" s="3" t="s">
        <v>14</v>
      </c>
      <c r="J731" s="3">
        <v>6660</v>
      </c>
      <c r="K731" s="3">
        <f>Table2[[#This Row],[Qnt]]*Table2[[#This Row],[Unit price ]]</f>
        <v>444000</v>
      </c>
      <c r="L731" s="3">
        <f>Table2[[#This Row],[Revenue]]-Table2[[#This Row],[Outside cost]]-Table2[[#This Row],[Trans.cost]]</f>
        <v>15540</v>
      </c>
      <c r="M731" s="3">
        <f>Table2[[#This Row],[Exp.date]]-Table2[[#This Row],[Imp.date ]]</f>
        <v>23</v>
      </c>
    </row>
    <row r="732" spans="1:13" x14ac:dyDescent="0.25">
      <c r="A732" s="1">
        <v>731</v>
      </c>
      <c r="B732" s="1" t="s">
        <v>12</v>
      </c>
      <c r="C732" s="1">
        <v>91</v>
      </c>
      <c r="D732" s="1">
        <v>1063</v>
      </c>
      <c r="E732" s="1" t="s">
        <v>22</v>
      </c>
      <c r="F732" s="1">
        <v>91896.35</v>
      </c>
      <c r="G732" s="2">
        <v>42675</v>
      </c>
      <c r="H732" s="2">
        <v>42707</v>
      </c>
      <c r="I732" s="1" t="s">
        <v>17</v>
      </c>
      <c r="J732" s="1">
        <v>1450.9949999999999</v>
      </c>
      <c r="K732" s="1">
        <f>Table2[[#This Row],[Qnt]]*Table2[[#This Row],[Unit price ]]</f>
        <v>96733</v>
      </c>
      <c r="L732" s="1">
        <f>Table2[[#This Row],[Revenue]]-Table2[[#This Row],[Outside cost]]-Table2[[#This Row],[Trans.cost]]</f>
        <v>3385.6549999999943</v>
      </c>
      <c r="M732" s="1">
        <f>Table2[[#This Row],[Exp.date]]-Table2[[#This Row],[Imp.date ]]</f>
        <v>32</v>
      </c>
    </row>
    <row r="733" spans="1:13" x14ac:dyDescent="0.25">
      <c r="A733" s="3">
        <v>732</v>
      </c>
      <c r="B733" s="3" t="s">
        <v>12</v>
      </c>
      <c r="C733" s="3">
        <v>616</v>
      </c>
      <c r="D733" s="3">
        <v>980</v>
      </c>
      <c r="E733" s="3" t="s">
        <v>19</v>
      </c>
      <c r="F733" s="3">
        <v>573496</v>
      </c>
      <c r="G733" s="4">
        <v>42992</v>
      </c>
      <c r="H733" s="4">
        <v>43020</v>
      </c>
      <c r="I733" s="3" t="s">
        <v>25</v>
      </c>
      <c r="J733" s="3">
        <v>9055.1999999999989</v>
      </c>
      <c r="K733" s="3">
        <f>Table2[[#This Row],[Qnt]]*Table2[[#This Row],[Unit price ]]</f>
        <v>603680</v>
      </c>
      <c r="L733" s="3">
        <f>Table2[[#This Row],[Revenue]]-Table2[[#This Row],[Outside cost]]-Table2[[#This Row],[Trans.cost]]</f>
        <v>21128.800000000003</v>
      </c>
      <c r="M733" s="3">
        <f>Table2[[#This Row],[Exp.date]]-Table2[[#This Row],[Imp.date ]]</f>
        <v>28</v>
      </c>
    </row>
    <row r="734" spans="1:13" x14ac:dyDescent="0.25">
      <c r="A734" s="1">
        <v>733</v>
      </c>
      <c r="B734" s="1" t="s">
        <v>10</v>
      </c>
      <c r="C734" s="1">
        <v>673</v>
      </c>
      <c r="D734" s="1">
        <v>1211</v>
      </c>
      <c r="E734" s="1" t="s">
        <v>31</v>
      </c>
      <c r="F734" s="1">
        <v>774252.85</v>
      </c>
      <c r="G734" s="2">
        <v>42735</v>
      </c>
      <c r="H734" s="2">
        <v>42762</v>
      </c>
      <c r="I734" s="1" t="s">
        <v>17</v>
      </c>
      <c r="J734" s="1">
        <v>12225.045</v>
      </c>
      <c r="K734" s="1">
        <f>Table2[[#This Row],[Qnt]]*Table2[[#This Row],[Unit price ]]</f>
        <v>815003</v>
      </c>
      <c r="L734" s="1">
        <f>Table2[[#This Row],[Revenue]]-Table2[[#This Row],[Outside cost]]-Table2[[#This Row],[Trans.cost]]</f>
        <v>28525.105000000025</v>
      </c>
      <c r="M734" s="1">
        <f>Table2[[#This Row],[Exp.date]]-Table2[[#This Row],[Imp.date ]]</f>
        <v>27</v>
      </c>
    </row>
    <row r="735" spans="1:13" x14ac:dyDescent="0.25">
      <c r="A735" s="3">
        <v>734</v>
      </c>
      <c r="B735" s="3" t="s">
        <v>12</v>
      </c>
      <c r="C735" s="3">
        <v>518</v>
      </c>
      <c r="D735" s="3">
        <v>68</v>
      </c>
      <c r="E735" s="3" t="s">
        <v>31</v>
      </c>
      <c r="F735" s="3">
        <v>33462.800000000003</v>
      </c>
      <c r="G735" s="4">
        <v>43197</v>
      </c>
      <c r="H735" s="4">
        <v>43222</v>
      </c>
      <c r="I735" s="3" t="s">
        <v>17</v>
      </c>
      <c r="J735" s="3">
        <v>528.36</v>
      </c>
      <c r="K735" s="3">
        <f>Table2[[#This Row],[Qnt]]*Table2[[#This Row],[Unit price ]]</f>
        <v>35224</v>
      </c>
      <c r="L735" s="3">
        <f>Table2[[#This Row],[Revenue]]-Table2[[#This Row],[Outside cost]]-Table2[[#This Row],[Trans.cost]]</f>
        <v>1232.839999999997</v>
      </c>
      <c r="M735" s="3">
        <f>Table2[[#This Row],[Exp.date]]-Table2[[#This Row],[Imp.date ]]</f>
        <v>25</v>
      </c>
    </row>
    <row r="736" spans="1:13" x14ac:dyDescent="0.25">
      <c r="A736" s="1">
        <v>735</v>
      </c>
      <c r="B736" s="1" t="s">
        <v>12</v>
      </c>
      <c r="C736" s="1">
        <v>401</v>
      </c>
      <c r="D736" s="1">
        <v>772</v>
      </c>
      <c r="E736" s="1" t="s">
        <v>13</v>
      </c>
      <c r="F736" s="1">
        <v>294093.40000000002</v>
      </c>
      <c r="G736" s="2">
        <v>42693</v>
      </c>
      <c r="H736" s="2">
        <v>42715</v>
      </c>
      <c r="I736" s="1" t="s">
        <v>18</v>
      </c>
      <c r="J736" s="1">
        <v>4643.58</v>
      </c>
      <c r="K736" s="1">
        <f>Table2[[#This Row],[Qnt]]*Table2[[#This Row],[Unit price ]]</f>
        <v>309572</v>
      </c>
      <c r="L736" s="1">
        <f>Table2[[#This Row],[Revenue]]-Table2[[#This Row],[Outside cost]]-Table2[[#This Row],[Trans.cost]]</f>
        <v>10835.019999999977</v>
      </c>
      <c r="M736" s="1">
        <f>Table2[[#This Row],[Exp.date]]-Table2[[#This Row],[Imp.date ]]</f>
        <v>22</v>
      </c>
    </row>
    <row r="737" spans="1:13" x14ac:dyDescent="0.25">
      <c r="A737" s="3">
        <v>736</v>
      </c>
      <c r="B737" s="3" t="s">
        <v>12</v>
      </c>
      <c r="C737" s="3">
        <v>411</v>
      </c>
      <c r="D737" s="3">
        <v>201</v>
      </c>
      <c r="E737" s="3" t="s">
        <v>21</v>
      </c>
      <c r="F737" s="3">
        <v>78480.45</v>
      </c>
      <c r="G737" s="4">
        <v>42542</v>
      </c>
      <c r="H737" s="4">
        <v>42554</v>
      </c>
      <c r="I737" s="3" t="s">
        <v>18</v>
      </c>
      <c r="J737" s="3">
        <v>1239.165</v>
      </c>
      <c r="K737" s="3">
        <f>Table2[[#This Row],[Qnt]]*Table2[[#This Row],[Unit price ]]</f>
        <v>82611</v>
      </c>
      <c r="L737" s="3">
        <f>Table2[[#This Row],[Revenue]]-Table2[[#This Row],[Outside cost]]-Table2[[#This Row],[Trans.cost]]</f>
        <v>2891.3850000000029</v>
      </c>
      <c r="M737" s="3">
        <f>Table2[[#This Row],[Exp.date]]-Table2[[#This Row],[Imp.date ]]</f>
        <v>12</v>
      </c>
    </row>
    <row r="738" spans="1:13" x14ac:dyDescent="0.25">
      <c r="A738" s="1">
        <v>737</v>
      </c>
      <c r="B738" s="1" t="s">
        <v>15</v>
      </c>
      <c r="C738" s="1">
        <v>843</v>
      </c>
      <c r="D738" s="1">
        <v>16</v>
      </c>
      <c r="E738" s="1" t="s">
        <v>24</v>
      </c>
      <c r="F738" s="1">
        <v>12813.6</v>
      </c>
      <c r="G738" s="2">
        <v>43265</v>
      </c>
      <c r="H738" s="2">
        <v>43278</v>
      </c>
      <c r="I738" s="1" t="s">
        <v>25</v>
      </c>
      <c r="J738" s="1">
        <v>202.32</v>
      </c>
      <c r="K738" s="1">
        <f>Table2[[#This Row],[Qnt]]*Table2[[#This Row],[Unit price ]]</f>
        <v>13488</v>
      </c>
      <c r="L738" s="1">
        <f>Table2[[#This Row],[Revenue]]-Table2[[#This Row],[Outside cost]]-Table2[[#This Row],[Trans.cost]]</f>
        <v>472.07999999999964</v>
      </c>
      <c r="M738" s="1">
        <f>Table2[[#This Row],[Exp.date]]-Table2[[#This Row],[Imp.date ]]</f>
        <v>13</v>
      </c>
    </row>
    <row r="739" spans="1:13" x14ac:dyDescent="0.25">
      <c r="A739" s="3">
        <v>738</v>
      </c>
      <c r="B739" s="3" t="s">
        <v>10</v>
      </c>
      <c r="C739" s="3">
        <v>858</v>
      </c>
      <c r="D739" s="3">
        <v>868</v>
      </c>
      <c r="E739" s="3" t="s">
        <v>9</v>
      </c>
      <c r="F739" s="3">
        <v>707506.8</v>
      </c>
      <c r="G739" s="4">
        <v>43100</v>
      </c>
      <c r="H739" s="4">
        <v>43115</v>
      </c>
      <c r="I739" s="3" t="s">
        <v>11</v>
      </c>
      <c r="J739" s="3">
        <v>11171.16</v>
      </c>
      <c r="K739" s="3">
        <f>Table2[[#This Row],[Qnt]]*Table2[[#This Row],[Unit price ]]</f>
        <v>744744</v>
      </c>
      <c r="L739" s="3">
        <f>Table2[[#This Row],[Revenue]]-Table2[[#This Row],[Outside cost]]-Table2[[#This Row],[Trans.cost]]</f>
        <v>26066.039999999954</v>
      </c>
      <c r="M739" s="3">
        <f>Table2[[#This Row],[Exp.date]]-Table2[[#This Row],[Imp.date ]]</f>
        <v>15</v>
      </c>
    </row>
    <row r="740" spans="1:13" x14ac:dyDescent="0.25">
      <c r="A740" s="1">
        <v>739</v>
      </c>
      <c r="B740" s="1" t="s">
        <v>10</v>
      </c>
      <c r="C740" s="1">
        <v>867</v>
      </c>
      <c r="D740" s="1">
        <v>108</v>
      </c>
      <c r="E740" s="1" t="s">
        <v>27</v>
      </c>
      <c r="F740" s="1">
        <v>88954.2</v>
      </c>
      <c r="G740" s="2">
        <v>43272</v>
      </c>
      <c r="H740" s="2">
        <v>43298</v>
      </c>
      <c r="I740" s="1" t="s">
        <v>20</v>
      </c>
      <c r="J740" s="1">
        <v>1404.54</v>
      </c>
      <c r="K740" s="1">
        <f>Table2[[#This Row],[Qnt]]*Table2[[#This Row],[Unit price ]]</f>
        <v>93636</v>
      </c>
      <c r="L740" s="1">
        <f>Table2[[#This Row],[Revenue]]-Table2[[#This Row],[Outside cost]]-Table2[[#This Row],[Trans.cost]]</f>
        <v>3277.2600000000029</v>
      </c>
      <c r="M740" s="1">
        <f>Table2[[#This Row],[Exp.date]]-Table2[[#This Row],[Imp.date ]]</f>
        <v>26</v>
      </c>
    </row>
    <row r="741" spans="1:13" x14ac:dyDescent="0.25">
      <c r="A741" s="3">
        <v>740</v>
      </c>
      <c r="B741" s="3" t="s">
        <v>10</v>
      </c>
      <c r="C741" s="3">
        <v>98</v>
      </c>
      <c r="D741" s="3">
        <v>1514</v>
      </c>
      <c r="E741" s="3" t="s">
        <v>9</v>
      </c>
      <c r="F741" s="3">
        <v>140953.4</v>
      </c>
      <c r="G741" s="4">
        <v>42984</v>
      </c>
      <c r="H741" s="4">
        <v>43000</v>
      </c>
      <c r="I741" s="3" t="s">
        <v>18</v>
      </c>
      <c r="J741" s="3">
        <v>2225.58</v>
      </c>
      <c r="K741" s="3">
        <f>Table2[[#This Row],[Qnt]]*Table2[[#This Row],[Unit price ]]</f>
        <v>148372</v>
      </c>
      <c r="L741" s="3">
        <f>Table2[[#This Row],[Revenue]]-Table2[[#This Row],[Outside cost]]-Table2[[#This Row],[Trans.cost]]</f>
        <v>5193.0200000000059</v>
      </c>
      <c r="M741" s="3">
        <f>Table2[[#This Row],[Exp.date]]-Table2[[#This Row],[Imp.date ]]</f>
        <v>16</v>
      </c>
    </row>
    <row r="742" spans="1:13" x14ac:dyDescent="0.25">
      <c r="A742" s="1">
        <v>741</v>
      </c>
      <c r="B742" s="1" t="s">
        <v>12</v>
      </c>
      <c r="C742" s="1">
        <v>296</v>
      </c>
      <c r="D742" s="1">
        <v>1388</v>
      </c>
      <c r="E742" s="1" t="s">
        <v>21</v>
      </c>
      <c r="F742" s="1">
        <v>390305.6</v>
      </c>
      <c r="G742" s="2">
        <v>42966</v>
      </c>
      <c r="H742" s="2">
        <v>42997</v>
      </c>
      <c r="I742" s="1" t="s">
        <v>17</v>
      </c>
      <c r="J742" s="1">
        <v>6162.7199999999993</v>
      </c>
      <c r="K742" s="1">
        <f>Table2[[#This Row],[Qnt]]*Table2[[#This Row],[Unit price ]]</f>
        <v>410848</v>
      </c>
      <c r="L742" s="1">
        <f>Table2[[#This Row],[Revenue]]-Table2[[#This Row],[Outside cost]]-Table2[[#This Row],[Trans.cost]]</f>
        <v>14379.680000000024</v>
      </c>
      <c r="M742" s="1">
        <f>Table2[[#This Row],[Exp.date]]-Table2[[#This Row],[Imp.date ]]</f>
        <v>31</v>
      </c>
    </row>
    <row r="743" spans="1:13" x14ac:dyDescent="0.25">
      <c r="A743" s="3">
        <v>742</v>
      </c>
      <c r="B743" s="3" t="s">
        <v>15</v>
      </c>
      <c r="C743" s="3">
        <v>192</v>
      </c>
      <c r="D743" s="3">
        <v>16</v>
      </c>
      <c r="E743" s="3" t="s">
        <v>24</v>
      </c>
      <c r="F743" s="3">
        <v>2918.4</v>
      </c>
      <c r="G743" s="4">
        <v>43077</v>
      </c>
      <c r="H743" s="4">
        <v>43092</v>
      </c>
      <c r="I743" s="3" t="s">
        <v>17</v>
      </c>
      <c r="J743" s="3">
        <v>46.08</v>
      </c>
      <c r="K743" s="3">
        <f>Table2[[#This Row],[Qnt]]*Table2[[#This Row],[Unit price ]]</f>
        <v>3072</v>
      </c>
      <c r="L743" s="3">
        <f>Table2[[#This Row],[Revenue]]-Table2[[#This Row],[Outside cost]]-Table2[[#This Row],[Trans.cost]]</f>
        <v>107.51999999999991</v>
      </c>
      <c r="M743" s="3">
        <f>Table2[[#This Row],[Exp.date]]-Table2[[#This Row],[Imp.date ]]</f>
        <v>15</v>
      </c>
    </row>
    <row r="744" spans="1:13" x14ac:dyDescent="0.25">
      <c r="A744" s="1">
        <v>743</v>
      </c>
      <c r="B744" s="1" t="s">
        <v>12</v>
      </c>
      <c r="C744" s="1">
        <v>106</v>
      </c>
      <c r="D744" s="1">
        <v>884</v>
      </c>
      <c r="E744" s="1" t="s">
        <v>22</v>
      </c>
      <c r="F744" s="1">
        <v>89018.8</v>
      </c>
      <c r="G744" s="2">
        <v>42837</v>
      </c>
      <c r="H744" s="2">
        <v>42858</v>
      </c>
      <c r="I744" s="1" t="s">
        <v>28</v>
      </c>
      <c r="J744" s="1">
        <v>1405.56</v>
      </c>
      <c r="K744" s="1">
        <f>Table2[[#This Row],[Qnt]]*Table2[[#This Row],[Unit price ]]</f>
        <v>93704</v>
      </c>
      <c r="L744" s="1">
        <f>Table2[[#This Row],[Revenue]]-Table2[[#This Row],[Outside cost]]-Table2[[#This Row],[Trans.cost]]</f>
        <v>3279.6399999999971</v>
      </c>
      <c r="M744" s="1">
        <f>Table2[[#This Row],[Exp.date]]-Table2[[#This Row],[Imp.date ]]</f>
        <v>21</v>
      </c>
    </row>
    <row r="745" spans="1:13" x14ac:dyDescent="0.25">
      <c r="A745" s="3">
        <v>744</v>
      </c>
      <c r="B745" s="3" t="s">
        <v>12</v>
      </c>
      <c r="C745" s="3">
        <v>165</v>
      </c>
      <c r="D745" s="3">
        <v>185</v>
      </c>
      <c r="E745" s="3" t="s">
        <v>21</v>
      </c>
      <c r="F745" s="3">
        <v>28998.75</v>
      </c>
      <c r="G745" s="4">
        <v>42427</v>
      </c>
      <c r="H745" s="4">
        <v>42454</v>
      </c>
      <c r="I745" s="3" t="s">
        <v>11</v>
      </c>
      <c r="J745" s="3">
        <v>457.875</v>
      </c>
      <c r="K745" s="3">
        <f>Table2[[#This Row],[Qnt]]*Table2[[#This Row],[Unit price ]]</f>
        <v>30525</v>
      </c>
      <c r="L745" s="3">
        <f>Table2[[#This Row],[Revenue]]-Table2[[#This Row],[Outside cost]]-Table2[[#This Row],[Trans.cost]]</f>
        <v>1068.375</v>
      </c>
      <c r="M745" s="3">
        <f>Table2[[#This Row],[Exp.date]]-Table2[[#This Row],[Imp.date ]]</f>
        <v>27</v>
      </c>
    </row>
    <row r="746" spans="1:13" x14ac:dyDescent="0.25">
      <c r="A746" s="1">
        <v>745</v>
      </c>
      <c r="B746" s="1" t="s">
        <v>10</v>
      </c>
      <c r="C746" s="1">
        <v>521</v>
      </c>
      <c r="D746" s="1">
        <v>47</v>
      </c>
      <c r="E746" s="1" t="s">
        <v>21</v>
      </c>
      <c r="F746" s="1">
        <v>23262.65</v>
      </c>
      <c r="G746" s="2">
        <v>42688</v>
      </c>
      <c r="H746" s="2">
        <v>42698</v>
      </c>
      <c r="I746" s="1" t="s">
        <v>14</v>
      </c>
      <c r="J746" s="1">
        <v>367.30500000000001</v>
      </c>
      <c r="K746" s="1">
        <f>Table2[[#This Row],[Qnt]]*Table2[[#This Row],[Unit price ]]</f>
        <v>24487</v>
      </c>
      <c r="L746" s="1">
        <f>Table2[[#This Row],[Revenue]]-Table2[[#This Row],[Outside cost]]-Table2[[#This Row],[Trans.cost]]</f>
        <v>857.04499999999848</v>
      </c>
      <c r="M746" s="1">
        <f>Table2[[#This Row],[Exp.date]]-Table2[[#This Row],[Imp.date ]]</f>
        <v>10</v>
      </c>
    </row>
    <row r="747" spans="1:13" x14ac:dyDescent="0.25">
      <c r="A747" s="3">
        <v>746</v>
      </c>
      <c r="B747" s="3" t="s">
        <v>12</v>
      </c>
      <c r="C747" s="3">
        <v>794</v>
      </c>
      <c r="D747" s="3">
        <v>637</v>
      </c>
      <c r="E747" s="3" t="s">
        <v>13</v>
      </c>
      <c r="F747" s="3">
        <v>480489.1</v>
      </c>
      <c r="G747" s="4">
        <v>42565</v>
      </c>
      <c r="H747" s="4">
        <v>42588</v>
      </c>
      <c r="I747" s="3" t="s">
        <v>20</v>
      </c>
      <c r="J747" s="3">
        <v>7586.67</v>
      </c>
      <c r="K747" s="3">
        <f>Table2[[#This Row],[Qnt]]*Table2[[#This Row],[Unit price ]]</f>
        <v>505778</v>
      </c>
      <c r="L747" s="3">
        <f>Table2[[#This Row],[Revenue]]-Table2[[#This Row],[Outside cost]]-Table2[[#This Row],[Trans.cost]]</f>
        <v>17702.230000000025</v>
      </c>
      <c r="M747" s="3">
        <f>Table2[[#This Row],[Exp.date]]-Table2[[#This Row],[Imp.date ]]</f>
        <v>23</v>
      </c>
    </row>
    <row r="748" spans="1:13" x14ac:dyDescent="0.25">
      <c r="A748" s="1">
        <v>747</v>
      </c>
      <c r="B748" s="1" t="s">
        <v>10</v>
      </c>
      <c r="C748" s="1">
        <v>813</v>
      </c>
      <c r="D748" s="1">
        <v>298</v>
      </c>
      <c r="E748" s="1" t="s">
        <v>29</v>
      </c>
      <c r="F748" s="1">
        <v>230160.3</v>
      </c>
      <c r="G748" s="2">
        <v>42534</v>
      </c>
      <c r="H748" s="2">
        <v>42561</v>
      </c>
      <c r="I748" s="1" t="s">
        <v>32</v>
      </c>
      <c r="J748" s="1">
        <v>3634.1099999999997</v>
      </c>
      <c r="K748" s="1">
        <f>Table2[[#This Row],[Qnt]]*Table2[[#This Row],[Unit price ]]</f>
        <v>242274</v>
      </c>
      <c r="L748" s="1">
        <f>Table2[[#This Row],[Revenue]]-Table2[[#This Row],[Outside cost]]-Table2[[#This Row],[Trans.cost]]</f>
        <v>8479.5900000000111</v>
      </c>
      <c r="M748" s="1">
        <f>Table2[[#This Row],[Exp.date]]-Table2[[#This Row],[Imp.date ]]</f>
        <v>27</v>
      </c>
    </row>
    <row r="749" spans="1:13" x14ac:dyDescent="0.25">
      <c r="A749" s="3">
        <v>748</v>
      </c>
      <c r="B749" s="3" t="s">
        <v>12</v>
      </c>
      <c r="C749" s="3">
        <v>514</v>
      </c>
      <c r="D749" s="3">
        <v>847</v>
      </c>
      <c r="E749" s="3" t="s">
        <v>19</v>
      </c>
      <c r="F749" s="3">
        <v>413590.1</v>
      </c>
      <c r="G749" s="4">
        <v>43082</v>
      </c>
      <c r="H749" s="4">
        <v>43114</v>
      </c>
      <c r="I749" s="3" t="s">
        <v>25</v>
      </c>
      <c r="J749" s="3">
        <v>6530.37</v>
      </c>
      <c r="K749" s="3">
        <f>Table2[[#This Row],[Qnt]]*Table2[[#This Row],[Unit price ]]</f>
        <v>435358</v>
      </c>
      <c r="L749" s="3">
        <f>Table2[[#This Row],[Revenue]]-Table2[[#This Row],[Outside cost]]-Table2[[#This Row],[Trans.cost]]</f>
        <v>15237.530000000024</v>
      </c>
      <c r="M749" s="3">
        <f>Table2[[#This Row],[Exp.date]]-Table2[[#This Row],[Imp.date ]]</f>
        <v>32</v>
      </c>
    </row>
    <row r="750" spans="1:13" x14ac:dyDescent="0.25">
      <c r="A750" s="1">
        <v>749</v>
      </c>
      <c r="B750" s="1" t="s">
        <v>10</v>
      </c>
      <c r="C750" s="1">
        <v>898</v>
      </c>
      <c r="D750" s="1">
        <v>152</v>
      </c>
      <c r="E750" s="1" t="s">
        <v>31</v>
      </c>
      <c r="F750" s="1">
        <v>129671.2</v>
      </c>
      <c r="G750" s="2">
        <v>42428</v>
      </c>
      <c r="H750" s="2">
        <v>42457</v>
      </c>
      <c r="I750" s="1" t="s">
        <v>17</v>
      </c>
      <c r="J750" s="1">
        <v>2047.4399999999998</v>
      </c>
      <c r="K750" s="1">
        <f>Table2[[#This Row],[Qnt]]*Table2[[#This Row],[Unit price ]]</f>
        <v>136496</v>
      </c>
      <c r="L750" s="1">
        <f>Table2[[#This Row],[Revenue]]-Table2[[#This Row],[Outside cost]]-Table2[[#This Row],[Trans.cost]]</f>
        <v>4777.3600000000033</v>
      </c>
      <c r="M750" s="1">
        <f>Table2[[#This Row],[Exp.date]]-Table2[[#This Row],[Imp.date ]]</f>
        <v>29</v>
      </c>
    </row>
    <row r="751" spans="1:13" x14ac:dyDescent="0.25">
      <c r="A751" s="3">
        <v>750</v>
      </c>
      <c r="B751" s="3" t="s">
        <v>12</v>
      </c>
      <c r="C751" s="3">
        <v>642</v>
      </c>
      <c r="D751" s="3">
        <v>961</v>
      </c>
      <c r="E751" s="3" t="s">
        <v>22</v>
      </c>
      <c r="F751" s="3">
        <v>586113.9</v>
      </c>
      <c r="G751" s="4">
        <v>43101</v>
      </c>
      <c r="H751" s="4">
        <v>43131</v>
      </c>
      <c r="I751" s="3" t="s">
        <v>17</v>
      </c>
      <c r="J751" s="3">
        <v>9254.43</v>
      </c>
      <c r="K751" s="3">
        <f>Table2[[#This Row],[Qnt]]*Table2[[#This Row],[Unit price ]]</f>
        <v>616962</v>
      </c>
      <c r="L751" s="3">
        <f>Table2[[#This Row],[Revenue]]-Table2[[#This Row],[Outside cost]]-Table2[[#This Row],[Trans.cost]]</f>
        <v>21593.669999999976</v>
      </c>
      <c r="M751" s="3">
        <f>Table2[[#This Row],[Exp.date]]-Table2[[#This Row],[Imp.date ]]</f>
        <v>30</v>
      </c>
    </row>
    <row r="752" spans="1:13" x14ac:dyDescent="0.25">
      <c r="A752" s="1">
        <v>751</v>
      </c>
      <c r="B752" s="1" t="s">
        <v>12</v>
      </c>
      <c r="C752" s="1">
        <v>493</v>
      </c>
      <c r="D752" s="1">
        <v>798</v>
      </c>
      <c r="E752" s="1" t="s">
        <v>19</v>
      </c>
      <c r="F752" s="1">
        <v>373743.3</v>
      </c>
      <c r="G752" s="2">
        <v>43235</v>
      </c>
      <c r="H752" s="2">
        <v>43254</v>
      </c>
      <c r="I752" s="1" t="s">
        <v>11</v>
      </c>
      <c r="J752" s="1">
        <v>5901.21</v>
      </c>
      <c r="K752" s="1">
        <f>Table2[[#This Row],[Qnt]]*Table2[[#This Row],[Unit price ]]</f>
        <v>393414</v>
      </c>
      <c r="L752" s="1">
        <f>Table2[[#This Row],[Revenue]]-Table2[[#This Row],[Outside cost]]-Table2[[#This Row],[Trans.cost]]</f>
        <v>13769.490000000013</v>
      </c>
      <c r="M752" s="1">
        <f>Table2[[#This Row],[Exp.date]]-Table2[[#This Row],[Imp.date ]]</f>
        <v>19</v>
      </c>
    </row>
    <row r="753" spans="1:13" x14ac:dyDescent="0.25">
      <c r="A753" s="3">
        <v>752</v>
      </c>
      <c r="B753" s="3" t="s">
        <v>15</v>
      </c>
      <c r="C753" s="3">
        <v>528</v>
      </c>
      <c r="D753" s="3">
        <v>52</v>
      </c>
      <c r="E753" s="3" t="s">
        <v>16</v>
      </c>
      <c r="F753" s="3">
        <v>26083.200000000001</v>
      </c>
      <c r="G753" s="4">
        <v>42828</v>
      </c>
      <c r="H753" s="4">
        <v>42852</v>
      </c>
      <c r="I753" s="3" t="s">
        <v>11</v>
      </c>
      <c r="J753" s="3">
        <v>411.84</v>
      </c>
      <c r="K753" s="3">
        <f>Table2[[#This Row],[Qnt]]*Table2[[#This Row],[Unit price ]]</f>
        <v>27456</v>
      </c>
      <c r="L753" s="3">
        <f>Table2[[#This Row],[Revenue]]-Table2[[#This Row],[Outside cost]]-Table2[[#This Row],[Trans.cost]]</f>
        <v>960.95999999999935</v>
      </c>
      <c r="M753" s="3">
        <f>Table2[[#This Row],[Exp.date]]-Table2[[#This Row],[Imp.date ]]</f>
        <v>24</v>
      </c>
    </row>
    <row r="754" spans="1:13" x14ac:dyDescent="0.25">
      <c r="A754" s="1">
        <v>753</v>
      </c>
      <c r="B754" s="1" t="s">
        <v>12</v>
      </c>
      <c r="C754" s="1">
        <v>75</v>
      </c>
      <c r="D754" s="1">
        <v>1023</v>
      </c>
      <c r="E754" s="1" t="s">
        <v>22</v>
      </c>
      <c r="F754" s="1">
        <v>72888.75</v>
      </c>
      <c r="G754" s="2">
        <v>43114</v>
      </c>
      <c r="H754" s="2">
        <v>43142</v>
      </c>
      <c r="I754" s="1" t="s">
        <v>17</v>
      </c>
      <c r="J754" s="1">
        <v>1150.875</v>
      </c>
      <c r="K754" s="1">
        <f>Table2[[#This Row],[Qnt]]*Table2[[#This Row],[Unit price ]]</f>
        <v>76725</v>
      </c>
      <c r="L754" s="1">
        <f>Table2[[#This Row],[Revenue]]-Table2[[#This Row],[Outside cost]]-Table2[[#This Row],[Trans.cost]]</f>
        <v>2685.375</v>
      </c>
      <c r="M754" s="1">
        <f>Table2[[#This Row],[Exp.date]]-Table2[[#This Row],[Imp.date ]]</f>
        <v>28</v>
      </c>
    </row>
    <row r="755" spans="1:13" x14ac:dyDescent="0.25">
      <c r="A755" s="3">
        <v>754</v>
      </c>
      <c r="B755" s="3" t="s">
        <v>12</v>
      </c>
      <c r="C755" s="3">
        <v>455</v>
      </c>
      <c r="D755" s="3">
        <v>797</v>
      </c>
      <c r="E755" s="3" t="s">
        <v>19</v>
      </c>
      <c r="F755" s="3">
        <v>344503.25</v>
      </c>
      <c r="G755" s="4">
        <v>42495</v>
      </c>
      <c r="H755" s="4">
        <v>42506</v>
      </c>
      <c r="I755" s="3" t="s">
        <v>11</v>
      </c>
      <c r="J755" s="3">
        <v>5439.5249999999996</v>
      </c>
      <c r="K755" s="3">
        <f>Table2[[#This Row],[Qnt]]*Table2[[#This Row],[Unit price ]]</f>
        <v>362635</v>
      </c>
      <c r="L755" s="3">
        <f>Table2[[#This Row],[Revenue]]-Table2[[#This Row],[Outside cost]]-Table2[[#This Row],[Trans.cost]]</f>
        <v>12692.225</v>
      </c>
      <c r="M755" s="3">
        <f>Table2[[#This Row],[Exp.date]]-Table2[[#This Row],[Imp.date ]]</f>
        <v>11</v>
      </c>
    </row>
    <row r="756" spans="1:13" x14ac:dyDescent="0.25">
      <c r="A756" s="1">
        <v>755</v>
      </c>
      <c r="B756" s="1" t="s">
        <v>15</v>
      </c>
      <c r="C756" s="1">
        <v>437</v>
      </c>
      <c r="D756" s="1">
        <v>16</v>
      </c>
      <c r="E756" s="1" t="s">
        <v>24</v>
      </c>
      <c r="F756" s="1">
        <v>6642.4</v>
      </c>
      <c r="G756" s="2">
        <v>42899</v>
      </c>
      <c r="H756" s="2">
        <v>42918</v>
      </c>
      <c r="I756" s="1" t="s">
        <v>17</v>
      </c>
      <c r="J756" s="1">
        <v>104.88</v>
      </c>
      <c r="K756" s="1">
        <f>Table2[[#This Row],[Qnt]]*Table2[[#This Row],[Unit price ]]</f>
        <v>6992</v>
      </c>
      <c r="L756" s="1">
        <f>Table2[[#This Row],[Revenue]]-Table2[[#This Row],[Outside cost]]-Table2[[#This Row],[Trans.cost]]</f>
        <v>244.72000000000037</v>
      </c>
      <c r="M756" s="1">
        <f>Table2[[#This Row],[Exp.date]]-Table2[[#This Row],[Imp.date ]]</f>
        <v>19</v>
      </c>
    </row>
    <row r="757" spans="1:13" x14ac:dyDescent="0.25">
      <c r="A757" s="3">
        <v>756</v>
      </c>
      <c r="B757" s="3" t="s">
        <v>12</v>
      </c>
      <c r="C757" s="3">
        <v>123</v>
      </c>
      <c r="D757" s="3">
        <v>1118</v>
      </c>
      <c r="E757" s="3" t="s">
        <v>30</v>
      </c>
      <c r="F757" s="3">
        <v>130638.3</v>
      </c>
      <c r="G757" s="4">
        <v>43024</v>
      </c>
      <c r="H757" s="4">
        <v>43049</v>
      </c>
      <c r="I757" s="3" t="s">
        <v>17</v>
      </c>
      <c r="J757" s="3">
        <v>2062.71</v>
      </c>
      <c r="K757" s="3">
        <f>Table2[[#This Row],[Qnt]]*Table2[[#This Row],[Unit price ]]</f>
        <v>137514</v>
      </c>
      <c r="L757" s="3">
        <f>Table2[[#This Row],[Revenue]]-Table2[[#This Row],[Outside cost]]-Table2[[#This Row],[Trans.cost]]</f>
        <v>4812.9899999999971</v>
      </c>
      <c r="M757" s="3">
        <f>Table2[[#This Row],[Exp.date]]-Table2[[#This Row],[Imp.date ]]</f>
        <v>25</v>
      </c>
    </row>
    <row r="758" spans="1:13" x14ac:dyDescent="0.25">
      <c r="A758" s="1">
        <v>757</v>
      </c>
      <c r="B758" s="1" t="s">
        <v>10</v>
      </c>
      <c r="C758" s="1">
        <v>114</v>
      </c>
      <c r="D758" s="1">
        <v>1496</v>
      </c>
      <c r="E758" s="1" t="s">
        <v>9</v>
      </c>
      <c r="F758" s="1">
        <v>162016.79999999999</v>
      </c>
      <c r="G758" s="2">
        <v>42629</v>
      </c>
      <c r="H758" s="2">
        <v>42641</v>
      </c>
      <c r="I758" s="1" t="s">
        <v>32</v>
      </c>
      <c r="J758" s="1">
        <v>2558.16</v>
      </c>
      <c r="K758" s="1">
        <f>Table2[[#This Row],[Qnt]]*Table2[[#This Row],[Unit price ]]</f>
        <v>170544</v>
      </c>
      <c r="L758" s="1">
        <f>Table2[[#This Row],[Revenue]]-Table2[[#This Row],[Outside cost]]-Table2[[#This Row],[Trans.cost]]</f>
        <v>5969.0400000000118</v>
      </c>
      <c r="M758" s="1">
        <f>Table2[[#This Row],[Exp.date]]-Table2[[#This Row],[Imp.date ]]</f>
        <v>12</v>
      </c>
    </row>
    <row r="759" spans="1:13" x14ac:dyDescent="0.25">
      <c r="A759" s="3">
        <v>758</v>
      </c>
      <c r="B759" s="3" t="s">
        <v>10</v>
      </c>
      <c r="C759" s="3">
        <v>732</v>
      </c>
      <c r="D759" s="3">
        <v>316</v>
      </c>
      <c r="E759" s="3" t="s">
        <v>29</v>
      </c>
      <c r="F759" s="3">
        <v>219746.4</v>
      </c>
      <c r="G759" s="4">
        <v>42946</v>
      </c>
      <c r="H759" s="4">
        <v>42974</v>
      </c>
      <c r="I759" s="3" t="s">
        <v>32</v>
      </c>
      <c r="J759" s="3">
        <v>3469.68</v>
      </c>
      <c r="K759" s="3">
        <f>Table2[[#This Row],[Qnt]]*Table2[[#This Row],[Unit price ]]</f>
        <v>231312</v>
      </c>
      <c r="L759" s="3">
        <f>Table2[[#This Row],[Revenue]]-Table2[[#This Row],[Outside cost]]-Table2[[#This Row],[Trans.cost]]</f>
        <v>8095.9200000000055</v>
      </c>
      <c r="M759" s="3">
        <f>Table2[[#This Row],[Exp.date]]-Table2[[#This Row],[Imp.date ]]</f>
        <v>28</v>
      </c>
    </row>
    <row r="760" spans="1:13" x14ac:dyDescent="0.25">
      <c r="A760" s="1">
        <v>759</v>
      </c>
      <c r="B760" s="1" t="s">
        <v>12</v>
      </c>
      <c r="C760" s="1">
        <v>677</v>
      </c>
      <c r="D760" s="1">
        <v>197</v>
      </c>
      <c r="E760" s="1" t="s">
        <v>21</v>
      </c>
      <c r="F760" s="1">
        <v>126700.55</v>
      </c>
      <c r="G760" s="2">
        <v>42705</v>
      </c>
      <c r="H760" s="2">
        <v>42731</v>
      </c>
      <c r="I760" s="1" t="s">
        <v>25</v>
      </c>
      <c r="J760" s="1">
        <v>2000.5349999999999</v>
      </c>
      <c r="K760" s="1">
        <f>Table2[[#This Row],[Qnt]]*Table2[[#This Row],[Unit price ]]</f>
        <v>133369</v>
      </c>
      <c r="L760" s="1">
        <f>Table2[[#This Row],[Revenue]]-Table2[[#This Row],[Outside cost]]-Table2[[#This Row],[Trans.cost]]</f>
        <v>4667.9149999999972</v>
      </c>
      <c r="M760" s="1">
        <f>Table2[[#This Row],[Exp.date]]-Table2[[#This Row],[Imp.date ]]</f>
        <v>26</v>
      </c>
    </row>
    <row r="761" spans="1:13" x14ac:dyDescent="0.25">
      <c r="A761" s="3">
        <v>760</v>
      </c>
      <c r="B761" s="3" t="s">
        <v>12</v>
      </c>
      <c r="C761" s="3">
        <v>576</v>
      </c>
      <c r="D761" s="3">
        <v>115</v>
      </c>
      <c r="E761" s="3" t="s">
        <v>9</v>
      </c>
      <c r="F761" s="3">
        <v>62928</v>
      </c>
      <c r="G761" s="4">
        <v>42728</v>
      </c>
      <c r="H761" s="4">
        <v>42752</v>
      </c>
      <c r="I761" s="3" t="s">
        <v>11</v>
      </c>
      <c r="J761" s="3">
        <v>993.59999999999991</v>
      </c>
      <c r="K761" s="3">
        <f>Table2[[#This Row],[Qnt]]*Table2[[#This Row],[Unit price ]]</f>
        <v>66240</v>
      </c>
      <c r="L761" s="3">
        <f>Table2[[#This Row],[Revenue]]-Table2[[#This Row],[Outside cost]]-Table2[[#This Row],[Trans.cost]]</f>
        <v>2318.4</v>
      </c>
      <c r="M761" s="3">
        <f>Table2[[#This Row],[Exp.date]]-Table2[[#This Row],[Imp.date ]]</f>
        <v>24</v>
      </c>
    </row>
    <row r="762" spans="1:13" x14ac:dyDescent="0.25">
      <c r="A762" s="1">
        <v>761</v>
      </c>
      <c r="B762" s="1" t="s">
        <v>12</v>
      </c>
      <c r="C762" s="1">
        <v>283</v>
      </c>
      <c r="D762" s="1">
        <v>927</v>
      </c>
      <c r="E762" s="1" t="s">
        <v>22</v>
      </c>
      <c r="F762" s="1">
        <v>249223.95</v>
      </c>
      <c r="G762" s="2">
        <v>42519</v>
      </c>
      <c r="H762" s="2">
        <v>42538</v>
      </c>
      <c r="I762" s="1" t="s">
        <v>20</v>
      </c>
      <c r="J762" s="1">
        <v>3935.1149999999998</v>
      </c>
      <c r="K762" s="1">
        <f>Table2[[#This Row],[Qnt]]*Table2[[#This Row],[Unit price ]]</f>
        <v>262341</v>
      </c>
      <c r="L762" s="1">
        <f>Table2[[#This Row],[Revenue]]-Table2[[#This Row],[Outside cost]]-Table2[[#This Row],[Trans.cost]]</f>
        <v>9181.9349999999886</v>
      </c>
      <c r="M762" s="1">
        <f>Table2[[#This Row],[Exp.date]]-Table2[[#This Row],[Imp.date ]]</f>
        <v>19</v>
      </c>
    </row>
    <row r="763" spans="1:13" x14ac:dyDescent="0.25">
      <c r="A763" s="3">
        <v>762</v>
      </c>
      <c r="B763" s="3" t="s">
        <v>12</v>
      </c>
      <c r="C763" s="3">
        <v>577</v>
      </c>
      <c r="D763" s="3">
        <v>979</v>
      </c>
      <c r="E763" s="3" t="s">
        <v>19</v>
      </c>
      <c r="F763" s="3">
        <v>536638.85</v>
      </c>
      <c r="G763" s="4">
        <v>42866</v>
      </c>
      <c r="H763" s="4">
        <v>42892</v>
      </c>
      <c r="I763" s="3" t="s">
        <v>25</v>
      </c>
      <c r="J763" s="3">
        <v>8473.244999999999</v>
      </c>
      <c r="K763" s="3">
        <f>Table2[[#This Row],[Qnt]]*Table2[[#This Row],[Unit price ]]</f>
        <v>564883</v>
      </c>
      <c r="L763" s="3">
        <f>Table2[[#This Row],[Revenue]]-Table2[[#This Row],[Outside cost]]-Table2[[#This Row],[Trans.cost]]</f>
        <v>19770.905000000024</v>
      </c>
      <c r="M763" s="3">
        <f>Table2[[#This Row],[Exp.date]]-Table2[[#This Row],[Imp.date ]]</f>
        <v>26</v>
      </c>
    </row>
    <row r="764" spans="1:13" x14ac:dyDescent="0.25">
      <c r="A764" s="1">
        <v>763</v>
      </c>
      <c r="B764" s="1" t="s">
        <v>12</v>
      </c>
      <c r="C764" s="1">
        <v>151</v>
      </c>
      <c r="D764" s="1">
        <v>220</v>
      </c>
      <c r="E764" s="1" t="s">
        <v>21</v>
      </c>
      <c r="F764" s="1">
        <v>31559</v>
      </c>
      <c r="G764" s="2">
        <v>42410</v>
      </c>
      <c r="H764" s="2">
        <v>42440</v>
      </c>
      <c r="I764" s="1" t="s">
        <v>11</v>
      </c>
      <c r="J764" s="1">
        <v>498.29999999999995</v>
      </c>
      <c r="K764" s="1">
        <f>Table2[[#This Row],[Qnt]]*Table2[[#This Row],[Unit price ]]</f>
        <v>33220</v>
      </c>
      <c r="L764" s="1">
        <f>Table2[[#This Row],[Revenue]]-Table2[[#This Row],[Outside cost]]-Table2[[#This Row],[Trans.cost]]</f>
        <v>1162.7</v>
      </c>
      <c r="M764" s="1">
        <f>Table2[[#This Row],[Exp.date]]-Table2[[#This Row],[Imp.date ]]</f>
        <v>30</v>
      </c>
    </row>
    <row r="765" spans="1:13" x14ac:dyDescent="0.25">
      <c r="A765" s="3">
        <v>764</v>
      </c>
      <c r="B765" s="3" t="s">
        <v>12</v>
      </c>
      <c r="C765" s="3">
        <v>127</v>
      </c>
      <c r="D765" s="3">
        <v>54</v>
      </c>
      <c r="E765" s="3" t="s">
        <v>9</v>
      </c>
      <c r="F765" s="3">
        <v>6515.1</v>
      </c>
      <c r="G765" s="4">
        <v>42598</v>
      </c>
      <c r="H765" s="4">
        <v>42629</v>
      </c>
      <c r="I765" s="3" t="s">
        <v>25</v>
      </c>
      <c r="J765" s="3">
        <v>102.86999999999999</v>
      </c>
      <c r="K765" s="3">
        <f>Table2[[#This Row],[Qnt]]*Table2[[#This Row],[Unit price ]]</f>
        <v>6858</v>
      </c>
      <c r="L765" s="3">
        <f>Table2[[#This Row],[Revenue]]-Table2[[#This Row],[Outside cost]]-Table2[[#This Row],[Trans.cost]]</f>
        <v>240.02999999999963</v>
      </c>
      <c r="M765" s="3">
        <f>Table2[[#This Row],[Exp.date]]-Table2[[#This Row],[Imp.date ]]</f>
        <v>31</v>
      </c>
    </row>
    <row r="766" spans="1:13" x14ac:dyDescent="0.25">
      <c r="A766" s="1">
        <v>765</v>
      </c>
      <c r="B766" s="1" t="s">
        <v>10</v>
      </c>
      <c r="C766" s="1">
        <v>290</v>
      </c>
      <c r="D766" s="1">
        <v>251</v>
      </c>
      <c r="E766" s="1" t="s">
        <v>16</v>
      </c>
      <c r="F766" s="1">
        <v>69150.5</v>
      </c>
      <c r="G766" s="2">
        <v>42742</v>
      </c>
      <c r="H766" s="2">
        <v>42759</v>
      </c>
      <c r="I766" s="1" t="s">
        <v>32</v>
      </c>
      <c r="J766" s="1">
        <v>1091.8499999999999</v>
      </c>
      <c r="K766" s="1">
        <f>Table2[[#This Row],[Qnt]]*Table2[[#This Row],[Unit price ]]</f>
        <v>72790</v>
      </c>
      <c r="L766" s="1">
        <f>Table2[[#This Row],[Revenue]]-Table2[[#This Row],[Outside cost]]-Table2[[#This Row],[Trans.cost]]</f>
        <v>2547.65</v>
      </c>
      <c r="M766" s="1">
        <f>Table2[[#This Row],[Exp.date]]-Table2[[#This Row],[Imp.date ]]</f>
        <v>17</v>
      </c>
    </row>
    <row r="767" spans="1:13" x14ac:dyDescent="0.25">
      <c r="A767" s="3">
        <v>766</v>
      </c>
      <c r="B767" s="3" t="s">
        <v>10</v>
      </c>
      <c r="C767" s="3">
        <v>346</v>
      </c>
      <c r="D767" s="3">
        <v>157</v>
      </c>
      <c r="E767" s="3" t="s">
        <v>31</v>
      </c>
      <c r="F767" s="3">
        <v>51605.9</v>
      </c>
      <c r="G767" s="4">
        <v>43247</v>
      </c>
      <c r="H767" s="4">
        <v>43278</v>
      </c>
      <c r="I767" s="3" t="s">
        <v>32</v>
      </c>
      <c r="J767" s="3">
        <v>814.82999999999993</v>
      </c>
      <c r="K767" s="3">
        <f>Table2[[#This Row],[Qnt]]*Table2[[#This Row],[Unit price ]]</f>
        <v>54322</v>
      </c>
      <c r="L767" s="3">
        <f>Table2[[#This Row],[Revenue]]-Table2[[#This Row],[Outside cost]]-Table2[[#This Row],[Trans.cost]]</f>
        <v>1901.2699999999986</v>
      </c>
      <c r="M767" s="3">
        <f>Table2[[#This Row],[Exp.date]]-Table2[[#This Row],[Imp.date ]]</f>
        <v>31</v>
      </c>
    </row>
    <row r="768" spans="1:13" x14ac:dyDescent="0.25">
      <c r="A768" s="1">
        <v>767</v>
      </c>
      <c r="B768" s="1" t="s">
        <v>12</v>
      </c>
      <c r="C768" s="1">
        <v>774</v>
      </c>
      <c r="D768" s="1">
        <v>224</v>
      </c>
      <c r="E768" s="1" t="s">
        <v>21</v>
      </c>
      <c r="F768" s="1">
        <v>164707.20000000001</v>
      </c>
      <c r="G768" s="2">
        <v>42422</v>
      </c>
      <c r="H768" s="2">
        <v>42439</v>
      </c>
      <c r="I768" s="1" t="s">
        <v>11</v>
      </c>
      <c r="J768" s="1">
        <v>2600.64</v>
      </c>
      <c r="K768" s="1">
        <f>Table2[[#This Row],[Qnt]]*Table2[[#This Row],[Unit price ]]</f>
        <v>173376</v>
      </c>
      <c r="L768" s="1">
        <f>Table2[[#This Row],[Revenue]]-Table2[[#This Row],[Outside cost]]-Table2[[#This Row],[Trans.cost]]</f>
        <v>6068.1599999999889</v>
      </c>
      <c r="M768" s="1">
        <f>Table2[[#This Row],[Exp.date]]-Table2[[#This Row],[Imp.date ]]</f>
        <v>17</v>
      </c>
    </row>
    <row r="769" spans="1:13" x14ac:dyDescent="0.25">
      <c r="A769" s="3">
        <v>768</v>
      </c>
      <c r="B769" s="3" t="s">
        <v>10</v>
      </c>
      <c r="C769" s="3">
        <v>232</v>
      </c>
      <c r="D769" s="3">
        <v>27</v>
      </c>
      <c r="E769" s="3" t="s">
        <v>26</v>
      </c>
      <c r="F769" s="3">
        <v>5950.8</v>
      </c>
      <c r="G769" s="4">
        <v>43225</v>
      </c>
      <c r="H769" s="4">
        <v>43259</v>
      </c>
      <c r="I769" s="3" t="s">
        <v>14</v>
      </c>
      <c r="J769" s="3">
        <v>93.96</v>
      </c>
      <c r="K769" s="3">
        <f>Table2[[#This Row],[Qnt]]*Table2[[#This Row],[Unit price ]]</f>
        <v>6264</v>
      </c>
      <c r="L769" s="3">
        <f>Table2[[#This Row],[Revenue]]-Table2[[#This Row],[Outside cost]]-Table2[[#This Row],[Trans.cost]]</f>
        <v>219.23999999999984</v>
      </c>
      <c r="M769" s="3">
        <f>Table2[[#This Row],[Exp.date]]-Table2[[#This Row],[Imp.date ]]</f>
        <v>34</v>
      </c>
    </row>
    <row r="770" spans="1:13" x14ac:dyDescent="0.25">
      <c r="A770" s="1">
        <v>769</v>
      </c>
      <c r="B770" s="1" t="s">
        <v>12</v>
      </c>
      <c r="C770" s="1">
        <v>190</v>
      </c>
      <c r="D770" s="1">
        <v>180</v>
      </c>
      <c r="E770" s="1" t="s">
        <v>9</v>
      </c>
      <c r="F770" s="1">
        <v>32490</v>
      </c>
      <c r="G770" s="2">
        <v>42399</v>
      </c>
      <c r="H770" s="2">
        <v>42425</v>
      </c>
      <c r="I770" s="1" t="s">
        <v>23</v>
      </c>
      <c r="J770" s="1">
        <v>513</v>
      </c>
      <c r="K770" s="1">
        <f>Table2[[#This Row],[Qnt]]*Table2[[#This Row],[Unit price ]]</f>
        <v>34200</v>
      </c>
      <c r="L770" s="1">
        <f>Table2[[#This Row],[Revenue]]-Table2[[#This Row],[Outside cost]]-Table2[[#This Row],[Trans.cost]]</f>
        <v>1197</v>
      </c>
      <c r="M770" s="1">
        <f>Table2[[#This Row],[Exp.date]]-Table2[[#This Row],[Imp.date ]]</f>
        <v>26</v>
      </c>
    </row>
    <row r="771" spans="1:13" x14ac:dyDescent="0.25">
      <c r="A771" s="3">
        <v>770</v>
      </c>
      <c r="B771" s="3" t="s">
        <v>10</v>
      </c>
      <c r="C771" s="3">
        <v>712</v>
      </c>
      <c r="D771" s="3">
        <v>113</v>
      </c>
      <c r="E771" s="3" t="s">
        <v>16</v>
      </c>
      <c r="F771" s="3">
        <v>76433.2</v>
      </c>
      <c r="G771" s="4">
        <v>43050</v>
      </c>
      <c r="H771" s="4">
        <v>43075</v>
      </c>
      <c r="I771" s="3" t="s">
        <v>11</v>
      </c>
      <c r="J771" s="3">
        <v>1206.8399999999999</v>
      </c>
      <c r="K771" s="3">
        <f>Table2[[#This Row],[Qnt]]*Table2[[#This Row],[Unit price ]]</f>
        <v>80456</v>
      </c>
      <c r="L771" s="3">
        <f>Table2[[#This Row],[Revenue]]-Table2[[#This Row],[Outside cost]]-Table2[[#This Row],[Trans.cost]]</f>
        <v>2815.9600000000028</v>
      </c>
      <c r="M771" s="3">
        <f>Table2[[#This Row],[Exp.date]]-Table2[[#This Row],[Imp.date ]]</f>
        <v>25</v>
      </c>
    </row>
    <row r="772" spans="1:13" x14ac:dyDescent="0.25">
      <c r="A772" s="1">
        <v>771</v>
      </c>
      <c r="B772" s="1" t="s">
        <v>12</v>
      </c>
      <c r="C772" s="1">
        <v>595</v>
      </c>
      <c r="D772" s="1">
        <v>207</v>
      </c>
      <c r="E772" s="1" t="s">
        <v>21</v>
      </c>
      <c r="F772" s="1">
        <v>117006.75</v>
      </c>
      <c r="G772" s="2">
        <v>43123</v>
      </c>
      <c r="H772" s="2">
        <v>43144</v>
      </c>
      <c r="I772" s="1" t="s">
        <v>17</v>
      </c>
      <c r="J772" s="1">
        <v>1847.4749999999999</v>
      </c>
      <c r="K772" s="1">
        <f>Table2[[#This Row],[Qnt]]*Table2[[#This Row],[Unit price ]]</f>
        <v>123165</v>
      </c>
      <c r="L772" s="1">
        <f>Table2[[#This Row],[Revenue]]-Table2[[#This Row],[Outside cost]]-Table2[[#This Row],[Trans.cost]]</f>
        <v>4310.7749999999996</v>
      </c>
      <c r="M772" s="1">
        <f>Table2[[#This Row],[Exp.date]]-Table2[[#This Row],[Imp.date ]]</f>
        <v>21</v>
      </c>
    </row>
    <row r="773" spans="1:13" x14ac:dyDescent="0.25">
      <c r="A773" s="3">
        <v>772</v>
      </c>
      <c r="B773" s="3" t="s">
        <v>10</v>
      </c>
      <c r="C773" s="3">
        <v>104</v>
      </c>
      <c r="D773" s="3">
        <v>1632</v>
      </c>
      <c r="E773" s="3" t="s">
        <v>9</v>
      </c>
      <c r="F773" s="3">
        <v>161241.60000000001</v>
      </c>
      <c r="G773" s="4">
        <v>43130</v>
      </c>
      <c r="H773" s="4">
        <v>43161</v>
      </c>
      <c r="I773" s="3" t="s">
        <v>25</v>
      </c>
      <c r="J773" s="3">
        <v>2545.92</v>
      </c>
      <c r="K773" s="3">
        <f>Table2[[#This Row],[Qnt]]*Table2[[#This Row],[Unit price ]]</f>
        <v>169728</v>
      </c>
      <c r="L773" s="3">
        <f>Table2[[#This Row],[Revenue]]-Table2[[#This Row],[Outside cost]]-Table2[[#This Row],[Trans.cost]]</f>
        <v>5940.4799999999941</v>
      </c>
      <c r="M773" s="3">
        <f>Table2[[#This Row],[Exp.date]]-Table2[[#This Row],[Imp.date ]]</f>
        <v>31</v>
      </c>
    </row>
    <row r="774" spans="1:13" x14ac:dyDescent="0.25">
      <c r="A774" s="1">
        <v>773</v>
      </c>
      <c r="B774" s="1" t="s">
        <v>12</v>
      </c>
      <c r="C774" s="1">
        <v>520</v>
      </c>
      <c r="D774" s="1">
        <v>224</v>
      </c>
      <c r="E774" s="1" t="s">
        <v>21</v>
      </c>
      <c r="F774" s="1">
        <v>110656</v>
      </c>
      <c r="G774" s="2">
        <v>42661</v>
      </c>
      <c r="H774" s="2">
        <v>42691</v>
      </c>
      <c r="I774" s="1" t="s">
        <v>17</v>
      </c>
      <c r="J774" s="1">
        <v>1747.2</v>
      </c>
      <c r="K774" s="1">
        <f>Table2[[#This Row],[Qnt]]*Table2[[#This Row],[Unit price ]]</f>
        <v>116480</v>
      </c>
      <c r="L774" s="1">
        <f>Table2[[#This Row],[Revenue]]-Table2[[#This Row],[Outside cost]]-Table2[[#This Row],[Trans.cost]]</f>
        <v>4076.8</v>
      </c>
      <c r="M774" s="1">
        <f>Table2[[#This Row],[Exp.date]]-Table2[[#This Row],[Imp.date ]]</f>
        <v>30</v>
      </c>
    </row>
    <row r="775" spans="1:13" x14ac:dyDescent="0.25">
      <c r="A775" s="3">
        <v>774</v>
      </c>
      <c r="B775" s="3" t="s">
        <v>12</v>
      </c>
      <c r="C775" s="3">
        <v>976</v>
      </c>
      <c r="D775" s="3">
        <v>1057</v>
      </c>
      <c r="E775" s="3" t="s">
        <v>22</v>
      </c>
      <c r="F775" s="3">
        <v>980050.4</v>
      </c>
      <c r="G775" s="4">
        <v>43241</v>
      </c>
      <c r="H775" s="4">
        <v>43256</v>
      </c>
      <c r="I775" s="3" t="s">
        <v>11</v>
      </c>
      <c r="J775" s="3">
        <v>15474.48</v>
      </c>
      <c r="K775" s="3">
        <f>Table2[[#This Row],[Qnt]]*Table2[[#This Row],[Unit price ]]</f>
        <v>1031632</v>
      </c>
      <c r="L775" s="3">
        <f>Table2[[#This Row],[Revenue]]-Table2[[#This Row],[Outside cost]]-Table2[[#This Row],[Trans.cost]]</f>
        <v>36107.119999999981</v>
      </c>
      <c r="M775" s="3">
        <f>Table2[[#This Row],[Exp.date]]-Table2[[#This Row],[Imp.date ]]</f>
        <v>15</v>
      </c>
    </row>
    <row r="776" spans="1:13" x14ac:dyDescent="0.25">
      <c r="A776" s="1">
        <v>775</v>
      </c>
      <c r="B776" s="1" t="s">
        <v>10</v>
      </c>
      <c r="C776" s="1">
        <v>730</v>
      </c>
      <c r="D776" s="1">
        <v>1032</v>
      </c>
      <c r="E776" s="1" t="s">
        <v>9</v>
      </c>
      <c r="F776" s="1">
        <v>715692</v>
      </c>
      <c r="G776" s="2">
        <v>42503</v>
      </c>
      <c r="H776" s="2">
        <v>42535</v>
      </c>
      <c r="I776" s="1" t="s">
        <v>17</v>
      </c>
      <c r="J776" s="1">
        <v>11300.4</v>
      </c>
      <c r="K776" s="1">
        <f>Table2[[#This Row],[Qnt]]*Table2[[#This Row],[Unit price ]]</f>
        <v>753360</v>
      </c>
      <c r="L776" s="1">
        <f>Table2[[#This Row],[Revenue]]-Table2[[#This Row],[Outside cost]]-Table2[[#This Row],[Trans.cost]]</f>
        <v>26367.599999999999</v>
      </c>
      <c r="M776" s="1">
        <f>Table2[[#This Row],[Exp.date]]-Table2[[#This Row],[Imp.date ]]</f>
        <v>32</v>
      </c>
    </row>
    <row r="777" spans="1:13" x14ac:dyDescent="0.25">
      <c r="A777" s="3">
        <v>776</v>
      </c>
      <c r="B777" s="3" t="s">
        <v>12</v>
      </c>
      <c r="C777" s="3">
        <v>144</v>
      </c>
      <c r="D777" s="3">
        <v>566</v>
      </c>
      <c r="E777" s="3" t="s">
        <v>13</v>
      </c>
      <c r="F777" s="3">
        <v>77428.800000000003</v>
      </c>
      <c r="G777" s="4">
        <v>42734</v>
      </c>
      <c r="H777" s="4">
        <v>42747</v>
      </c>
      <c r="I777" s="3" t="s">
        <v>11</v>
      </c>
      <c r="J777" s="3">
        <v>1222.56</v>
      </c>
      <c r="K777" s="3">
        <f>Table2[[#This Row],[Qnt]]*Table2[[#This Row],[Unit price ]]</f>
        <v>81504</v>
      </c>
      <c r="L777" s="3">
        <f>Table2[[#This Row],[Revenue]]-Table2[[#This Row],[Outside cost]]-Table2[[#This Row],[Trans.cost]]</f>
        <v>2852.6399999999971</v>
      </c>
      <c r="M777" s="3">
        <f>Table2[[#This Row],[Exp.date]]-Table2[[#This Row],[Imp.date ]]</f>
        <v>13</v>
      </c>
    </row>
    <row r="778" spans="1:13" x14ac:dyDescent="0.25">
      <c r="A778" s="1">
        <v>777</v>
      </c>
      <c r="B778" s="1" t="s">
        <v>12</v>
      </c>
      <c r="C778" s="1">
        <v>521</v>
      </c>
      <c r="D778" s="1">
        <v>114</v>
      </c>
      <c r="E778" s="1" t="s">
        <v>9</v>
      </c>
      <c r="F778" s="1">
        <v>56424.3</v>
      </c>
      <c r="G778" s="2">
        <v>42986</v>
      </c>
      <c r="H778" s="2">
        <v>43009</v>
      </c>
      <c r="I778" s="1" t="s">
        <v>18</v>
      </c>
      <c r="J778" s="1">
        <v>890.91</v>
      </c>
      <c r="K778" s="1">
        <f>Table2[[#This Row],[Qnt]]*Table2[[#This Row],[Unit price ]]</f>
        <v>59394</v>
      </c>
      <c r="L778" s="1">
        <f>Table2[[#This Row],[Revenue]]-Table2[[#This Row],[Outside cost]]-Table2[[#This Row],[Trans.cost]]</f>
        <v>2078.7899999999972</v>
      </c>
      <c r="M778" s="1">
        <f>Table2[[#This Row],[Exp.date]]-Table2[[#This Row],[Imp.date ]]</f>
        <v>23</v>
      </c>
    </row>
    <row r="779" spans="1:13" x14ac:dyDescent="0.25">
      <c r="A779" s="3">
        <v>778</v>
      </c>
      <c r="B779" s="3" t="s">
        <v>12</v>
      </c>
      <c r="C779" s="3">
        <v>346</v>
      </c>
      <c r="D779" s="3">
        <v>219</v>
      </c>
      <c r="E779" s="3" t="s">
        <v>9</v>
      </c>
      <c r="F779" s="3">
        <v>71985.3</v>
      </c>
      <c r="G779" s="4">
        <v>43082</v>
      </c>
      <c r="H779" s="4">
        <v>43109</v>
      </c>
      <c r="I779" s="3" t="s">
        <v>17</v>
      </c>
      <c r="J779" s="3">
        <v>1136.6099999999999</v>
      </c>
      <c r="K779" s="3">
        <f>Table2[[#This Row],[Qnt]]*Table2[[#This Row],[Unit price ]]</f>
        <v>75774</v>
      </c>
      <c r="L779" s="3">
        <f>Table2[[#This Row],[Revenue]]-Table2[[#This Row],[Outside cost]]-Table2[[#This Row],[Trans.cost]]</f>
        <v>2652.0899999999974</v>
      </c>
      <c r="M779" s="3">
        <f>Table2[[#This Row],[Exp.date]]-Table2[[#This Row],[Imp.date ]]</f>
        <v>27</v>
      </c>
    </row>
    <row r="780" spans="1:13" x14ac:dyDescent="0.25">
      <c r="A780" s="1">
        <v>779</v>
      </c>
      <c r="B780" s="1" t="s">
        <v>12</v>
      </c>
      <c r="C780" s="1">
        <v>689</v>
      </c>
      <c r="D780" s="1">
        <v>1143</v>
      </c>
      <c r="E780" s="1" t="s">
        <v>21</v>
      </c>
      <c r="F780" s="1">
        <v>748150.65</v>
      </c>
      <c r="G780" s="2">
        <v>42775</v>
      </c>
      <c r="H780" s="2">
        <v>42804</v>
      </c>
      <c r="I780" s="1" t="s">
        <v>17</v>
      </c>
      <c r="J780" s="1">
        <v>11812.904999999999</v>
      </c>
      <c r="K780" s="1">
        <f>Table2[[#This Row],[Qnt]]*Table2[[#This Row],[Unit price ]]</f>
        <v>787527</v>
      </c>
      <c r="L780" s="1">
        <f>Table2[[#This Row],[Revenue]]-Table2[[#This Row],[Outside cost]]-Table2[[#This Row],[Trans.cost]]</f>
        <v>27563.444999999978</v>
      </c>
      <c r="M780" s="1">
        <f>Table2[[#This Row],[Exp.date]]-Table2[[#This Row],[Imp.date ]]</f>
        <v>29</v>
      </c>
    </row>
    <row r="781" spans="1:13" x14ac:dyDescent="0.25">
      <c r="A781" s="3">
        <v>780</v>
      </c>
      <c r="B781" s="3" t="s">
        <v>10</v>
      </c>
      <c r="C781" s="3">
        <v>315</v>
      </c>
      <c r="D781" s="3">
        <v>88</v>
      </c>
      <c r="E781" s="3" t="s">
        <v>27</v>
      </c>
      <c r="F781" s="3">
        <v>26334</v>
      </c>
      <c r="G781" s="4">
        <v>42653</v>
      </c>
      <c r="H781" s="4">
        <v>42679</v>
      </c>
      <c r="I781" s="3" t="s">
        <v>11</v>
      </c>
      <c r="J781" s="3">
        <v>415.8</v>
      </c>
      <c r="K781" s="3">
        <f>Table2[[#This Row],[Qnt]]*Table2[[#This Row],[Unit price ]]</f>
        <v>27720</v>
      </c>
      <c r="L781" s="3">
        <f>Table2[[#This Row],[Revenue]]-Table2[[#This Row],[Outside cost]]-Table2[[#This Row],[Trans.cost]]</f>
        <v>970.2</v>
      </c>
      <c r="M781" s="3">
        <f>Table2[[#This Row],[Exp.date]]-Table2[[#This Row],[Imp.date ]]</f>
        <v>26</v>
      </c>
    </row>
    <row r="782" spans="1:13" x14ac:dyDescent="0.25">
      <c r="A782" s="1">
        <v>781</v>
      </c>
      <c r="B782" s="1" t="s">
        <v>10</v>
      </c>
      <c r="C782" s="1">
        <v>605</v>
      </c>
      <c r="D782" s="1">
        <v>24</v>
      </c>
      <c r="E782" s="1" t="s">
        <v>26</v>
      </c>
      <c r="F782" s="1">
        <v>13794</v>
      </c>
      <c r="G782" s="2">
        <v>42691</v>
      </c>
      <c r="H782" s="2">
        <v>42705</v>
      </c>
      <c r="I782" s="1" t="s">
        <v>32</v>
      </c>
      <c r="J782" s="1">
        <v>217.79999999999998</v>
      </c>
      <c r="K782" s="1">
        <f>Table2[[#This Row],[Qnt]]*Table2[[#This Row],[Unit price ]]</f>
        <v>14520</v>
      </c>
      <c r="L782" s="1">
        <f>Table2[[#This Row],[Revenue]]-Table2[[#This Row],[Outside cost]]-Table2[[#This Row],[Trans.cost]]</f>
        <v>508.20000000000005</v>
      </c>
      <c r="M782" s="1">
        <f>Table2[[#This Row],[Exp.date]]-Table2[[#This Row],[Imp.date ]]</f>
        <v>14</v>
      </c>
    </row>
    <row r="783" spans="1:13" x14ac:dyDescent="0.25">
      <c r="A783" s="3">
        <v>782</v>
      </c>
      <c r="B783" s="3" t="s">
        <v>10</v>
      </c>
      <c r="C783" s="3">
        <v>644</v>
      </c>
      <c r="D783" s="3">
        <v>119</v>
      </c>
      <c r="E783" s="3" t="s">
        <v>16</v>
      </c>
      <c r="F783" s="3">
        <v>72804.2</v>
      </c>
      <c r="G783" s="4">
        <v>42992</v>
      </c>
      <c r="H783" s="4">
        <v>43003</v>
      </c>
      <c r="I783" s="3" t="s">
        <v>28</v>
      </c>
      <c r="J783" s="3">
        <v>1149.54</v>
      </c>
      <c r="K783" s="3">
        <f>Table2[[#This Row],[Qnt]]*Table2[[#This Row],[Unit price ]]</f>
        <v>76636</v>
      </c>
      <c r="L783" s="3">
        <f>Table2[[#This Row],[Revenue]]-Table2[[#This Row],[Outside cost]]-Table2[[#This Row],[Trans.cost]]</f>
        <v>2682.2600000000029</v>
      </c>
      <c r="M783" s="3">
        <f>Table2[[#This Row],[Exp.date]]-Table2[[#This Row],[Imp.date ]]</f>
        <v>11</v>
      </c>
    </row>
    <row r="784" spans="1:13" x14ac:dyDescent="0.25">
      <c r="A784" s="1">
        <v>783</v>
      </c>
      <c r="B784" s="1" t="s">
        <v>15</v>
      </c>
      <c r="C784" s="1">
        <v>941</v>
      </c>
      <c r="D784" s="1">
        <v>16</v>
      </c>
      <c r="E784" s="1" t="s">
        <v>24</v>
      </c>
      <c r="F784" s="1">
        <v>14303.2</v>
      </c>
      <c r="G784" s="2">
        <v>43127</v>
      </c>
      <c r="H784" s="2">
        <v>43162</v>
      </c>
      <c r="I784" s="1" t="s">
        <v>11</v>
      </c>
      <c r="J784" s="1">
        <v>225.84</v>
      </c>
      <c r="K784" s="1">
        <f>Table2[[#This Row],[Qnt]]*Table2[[#This Row],[Unit price ]]</f>
        <v>15056</v>
      </c>
      <c r="L784" s="1">
        <f>Table2[[#This Row],[Revenue]]-Table2[[#This Row],[Outside cost]]-Table2[[#This Row],[Trans.cost]]</f>
        <v>526.95999999999924</v>
      </c>
      <c r="M784" s="1">
        <f>Table2[[#This Row],[Exp.date]]-Table2[[#This Row],[Imp.date ]]</f>
        <v>35</v>
      </c>
    </row>
    <row r="785" spans="1:13" x14ac:dyDescent="0.25">
      <c r="A785" s="3">
        <v>784</v>
      </c>
      <c r="B785" s="3" t="s">
        <v>12</v>
      </c>
      <c r="C785" s="3">
        <v>604</v>
      </c>
      <c r="D785" s="3">
        <v>1204</v>
      </c>
      <c r="E785" s="3" t="s">
        <v>21</v>
      </c>
      <c r="F785" s="3">
        <v>690855.2</v>
      </c>
      <c r="G785" s="4">
        <v>42692</v>
      </c>
      <c r="H785" s="4">
        <v>42703</v>
      </c>
      <c r="I785" s="3" t="s">
        <v>11</v>
      </c>
      <c r="J785" s="3">
        <v>10908.24</v>
      </c>
      <c r="K785" s="3">
        <f>Table2[[#This Row],[Qnt]]*Table2[[#This Row],[Unit price ]]</f>
        <v>727216</v>
      </c>
      <c r="L785" s="3">
        <f>Table2[[#This Row],[Revenue]]-Table2[[#This Row],[Outside cost]]-Table2[[#This Row],[Trans.cost]]</f>
        <v>25452.560000000049</v>
      </c>
      <c r="M785" s="3">
        <f>Table2[[#This Row],[Exp.date]]-Table2[[#This Row],[Imp.date ]]</f>
        <v>11</v>
      </c>
    </row>
    <row r="786" spans="1:13" x14ac:dyDescent="0.25">
      <c r="A786" s="1">
        <v>785</v>
      </c>
      <c r="B786" s="1" t="s">
        <v>10</v>
      </c>
      <c r="C786" s="1">
        <v>620</v>
      </c>
      <c r="D786" s="1">
        <v>289</v>
      </c>
      <c r="E786" s="1" t="s">
        <v>29</v>
      </c>
      <c r="F786" s="1">
        <v>170221</v>
      </c>
      <c r="G786" s="2">
        <v>42596</v>
      </c>
      <c r="H786" s="2">
        <v>42606</v>
      </c>
      <c r="I786" s="1" t="s">
        <v>23</v>
      </c>
      <c r="J786" s="1">
        <v>2687.7</v>
      </c>
      <c r="K786" s="1">
        <f>Table2[[#This Row],[Qnt]]*Table2[[#This Row],[Unit price ]]</f>
        <v>179180</v>
      </c>
      <c r="L786" s="1">
        <f>Table2[[#This Row],[Revenue]]-Table2[[#This Row],[Outside cost]]-Table2[[#This Row],[Trans.cost]]</f>
        <v>6271.3</v>
      </c>
      <c r="M786" s="1">
        <f>Table2[[#This Row],[Exp.date]]-Table2[[#This Row],[Imp.date ]]</f>
        <v>10</v>
      </c>
    </row>
    <row r="787" spans="1:13" x14ac:dyDescent="0.25">
      <c r="A787" s="3">
        <v>786</v>
      </c>
      <c r="B787" s="3" t="s">
        <v>12</v>
      </c>
      <c r="C787" s="3">
        <v>101</v>
      </c>
      <c r="D787" s="3">
        <v>132</v>
      </c>
      <c r="E787" s="3" t="s">
        <v>9</v>
      </c>
      <c r="F787" s="3">
        <v>12665.4</v>
      </c>
      <c r="G787" s="4">
        <v>42939</v>
      </c>
      <c r="H787" s="4">
        <v>42974</v>
      </c>
      <c r="I787" s="3" t="s">
        <v>11</v>
      </c>
      <c r="J787" s="3">
        <v>199.98</v>
      </c>
      <c r="K787" s="3">
        <f>Table2[[#This Row],[Qnt]]*Table2[[#This Row],[Unit price ]]</f>
        <v>13332</v>
      </c>
      <c r="L787" s="3">
        <f>Table2[[#This Row],[Revenue]]-Table2[[#This Row],[Outside cost]]-Table2[[#This Row],[Trans.cost]]</f>
        <v>466.62000000000035</v>
      </c>
      <c r="M787" s="3">
        <f>Table2[[#This Row],[Exp.date]]-Table2[[#This Row],[Imp.date ]]</f>
        <v>35</v>
      </c>
    </row>
    <row r="788" spans="1:13" x14ac:dyDescent="0.25">
      <c r="A788" s="1">
        <v>787</v>
      </c>
      <c r="B788" s="1" t="s">
        <v>10</v>
      </c>
      <c r="C788" s="1">
        <v>999</v>
      </c>
      <c r="D788" s="1">
        <v>1483</v>
      </c>
      <c r="E788" s="1" t="s">
        <v>9</v>
      </c>
      <c r="F788" s="1">
        <v>1407441.15</v>
      </c>
      <c r="G788" s="2">
        <v>43245</v>
      </c>
      <c r="H788" s="2">
        <v>43268</v>
      </c>
      <c r="I788" s="1" t="s">
        <v>11</v>
      </c>
      <c r="J788" s="1">
        <v>22222.754999999997</v>
      </c>
      <c r="K788" s="1">
        <f>Table2[[#This Row],[Qnt]]*Table2[[#This Row],[Unit price ]]</f>
        <v>1481517</v>
      </c>
      <c r="L788" s="1">
        <f>Table2[[#This Row],[Revenue]]-Table2[[#This Row],[Outside cost]]-Table2[[#This Row],[Trans.cost]]</f>
        <v>51853.095000000096</v>
      </c>
      <c r="M788" s="1">
        <f>Table2[[#This Row],[Exp.date]]-Table2[[#This Row],[Imp.date ]]</f>
        <v>23</v>
      </c>
    </row>
    <row r="789" spans="1:13" x14ac:dyDescent="0.25">
      <c r="A789" s="3">
        <v>788</v>
      </c>
      <c r="B789" s="3" t="s">
        <v>12</v>
      </c>
      <c r="C789" s="3">
        <v>337</v>
      </c>
      <c r="D789" s="3">
        <v>930</v>
      </c>
      <c r="E789" s="3" t="s">
        <v>22</v>
      </c>
      <c r="F789" s="3">
        <v>297739.5</v>
      </c>
      <c r="G789" s="4">
        <v>42405</v>
      </c>
      <c r="H789" s="4">
        <v>42436</v>
      </c>
      <c r="I789" s="3" t="s">
        <v>28</v>
      </c>
      <c r="J789" s="3">
        <v>4701.1499999999996</v>
      </c>
      <c r="K789" s="3">
        <f>Table2[[#This Row],[Qnt]]*Table2[[#This Row],[Unit price ]]</f>
        <v>313410</v>
      </c>
      <c r="L789" s="3">
        <f>Table2[[#This Row],[Revenue]]-Table2[[#This Row],[Outside cost]]-Table2[[#This Row],[Trans.cost]]</f>
        <v>10969.35</v>
      </c>
      <c r="M789" s="3">
        <f>Table2[[#This Row],[Exp.date]]-Table2[[#This Row],[Imp.date ]]</f>
        <v>31</v>
      </c>
    </row>
    <row r="790" spans="1:13" x14ac:dyDescent="0.25">
      <c r="A790" s="1">
        <v>789</v>
      </c>
      <c r="B790" s="1" t="s">
        <v>10</v>
      </c>
      <c r="C790" s="1">
        <v>606</v>
      </c>
      <c r="D790" s="1">
        <v>25</v>
      </c>
      <c r="E790" s="1" t="s">
        <v>26</v>
      </c>
      <c r="F790" s="1">
        <v>14392.5</v>
      </c>
      <c r="G790" s="2">
        <v>42920</v>
      </c>
      <c r="H790" s="2">
        <v>42941</v>
      </c>
      <c r="I790" s="1" t="s">
        <v>25</v>
      </c>
      <c r="J790" s="1">
        <v>227.25</v>
      </c>
      <c r="K790" s="1">
        <f>Table2[[#This Row],[Qnt]]*Table2[[#This Row],[Unit price ]]</f>
        <v>15150</v>
      </c>
      <c r="L790" s="1">
        <f>Table2[[#This Row],[Revenue]]-Table2[[#This Row],[Outside cost]]-Table2[[#This Row],[Trans.cost]]</f>
        <v>530.25</v>
      </c>
      <c r="M790" s="1">
        <f>Table2[[#This Row],[Exp.date]]-Table2[[#This Row],[Imp.date ]]</f>
        <v>21</v>
      </c>
    </row>
    <row r="791" spans="1:13" x14ac:dyDescent="0.25">
      <c r="A791" s="3">
        <v>790</v>
      </c>
      <c r="B791" s="3" t="s">
        <v>15</v>
      </c>
      <c r="C791" s="3">
        <v>835</v>
      </c>
      <c r="D791" s="3">
        <v>38</v>
      </c>
      <c r="E791" s="3" t="s">
        <v>16</v>
      </c>
      <c r="F791" s="3">
        <v>30143.5</v>
      </c>
      <c r="G791" s="4">
        <v>43080</v>
      </c>
      <c r="H791" s="4">
        <v>43104</v>
      </c>
      <c r="I791" s="3" t="s">
        <v>11</v>
      </c>
      <c r="J791" s="3">
        <v>475.95</v>
      </c>
      <c r="K791" s="3">
        <f>Table2[[#This Row],[Qnt]]*Table2[[#This Row],[Unit price ]]</f>
        <v>31730</v>
      </c>
      <c r="L791" s="3">
        <f>Table2[[#This Row],[Revenue]]-Table2[[#This Row],[Outside cost]]-Table2[[#This Row],[Trans.cost]]</f>
        <v>1110.55</v>
      </c>
      <c r="M791" s="3">
        <f>Table2[[#This Row],[Exp.date]]-Table2[[#This Row],[Imp.date ]]</f>
        <v>24</v>
      </c>
    </row>
    <row r="792" spans="1:13" x14ac:dyDescent="0.25">
      <c r="A792" s="1">
        <v>791</v>
      </c>
      <c r="B792" s="1" t="s">
        <v>12</v>
      </c>
      <c r="C792" s="1">
        <v>779</v>
      </c>
      <c r="D792" s="1">
        <v>984</v>
      </c>
      <c r="E792" s="1" t="s">
        <v>22</v>
      </c>
      <c r="F792" s="1">
        <v>728209.2</v>
      </c>
      <c r="G792" s="2">
        <v>42786</v>
      </c>
      <c r="H792" s="2">
        <v>42799</v>
      </c>
      <c r="I792" s="1" t="s">
        <v>25</v>
      </c>
      <c r="J792" s="1">
        <v>11498.039999999999</v>
      </c>
      <c r="K792" s="1">
        <f>Table2[[#This Row],[Qnt]]*Table2[[#This Row],[Unit price ]]</f>
        <v>766536</v>
      </c>
      <c r="L792" s="1">
        <f>Table2[[#This Row],[Revenue]]-Table2[[#This Row],[Outside cost]]-Table2[[#This Row],[Trans.cost]]</f>
        <v>26828.760000000046</v>
      </c>
      <c r="M792" s="1">
        <f>Table2[[#This Row],[Exp.date]]-Table2[[#This Row],[Imp.date ]]</f>
        <v>13</v>
      </c>
    </row>
    <row r="793" spans="1:13" x14ac:dyDescent="0.25">
      <c r="A793" s="3">
        <v>792</v>
      </c>
      <c r="B793" s="3" t="s">
        <v>12</v>
      </c>
      <c r="C793" s="3">
        <v>923</v>
      </c>
      <c r="D793" s="3">
        <v>927</v>
      </c>
      <c r="E793" s="3" t="s">
        <v>22</v>
      </c>
      <c r="F793" s="3">
        <v>812839.95</v>
      </c>
      <c r="G793" s="4">
        <v>42394</v>
      </c>
      <c r="H793" s="4">
        <v>42426</v>
      </c>
      <c r="I793" s="3" t="s">
        <v>18</v>
      </c>
      <c r="J793" s="3">
        <v>12834.314999999999</v>
      </c>
      <c r="K793" s="3">
        <f>Table2[[#This Row],[Qnt]]*Table2[[#This Row],[Unit price ]]</f>
        <v>855621</v>
      </c>
      <c r="L793" s="3">
        <f>Table2[[#This Row],[Revenue]]-Table2[[#This Row],[Outside cost]]-Table2[[#This Row],[Trans.cost]]</f>
        <v>29946.735000000048</v>
      </c>
      <c r="M793" s="3">
        <f>Table2[[#This Row],[Exp.date]]-Table2[[#This Row],[Imp.date ]]</f>
        <v>32</v>
      </c>
    </row>
    <row r="794" spans="1:13" x14ac:dyDescent="0.25">
      <c r="A794" s="1">
        <v>793</v>
      </c>
      <c r="B794" s="1" t="s">
        <v>12</v>
      </c>
      <c r="C794" s="1">
        <v>549</v>
      </c>
      <c r="D794" s="1">
        <v>204</v>
      </c>
      <c r="E794" s="1" t="s">
        <v>9</v>
      </c>
      <c r="F794" s="1">
        <v>106396.2</v>
      </c>
      <c r="G794" s="2">
        <v>43124</v>
      </c>
      <c r="H794" s="2">
        <v>43150</v>
      </c>
      <c r="I794" s="1" t="s">
        <v>18</v>
      </c>
      <c r="J794" s="1">
        <v>1679.9399999999998</v>
      </c>
      <c r="K794" s="1">
        <f>Table2[[#This Row],[Qnt]]*Table2[[#This Row],[Unit price ]]</f>
        <v>111996</v>
      </c>
      <c r="L794" s="1">
        <f>Table2[[#This Row],[Revenue]]-Table2[[#This Row],[Outside cost]]-Table2[[#This Row],[Trans.cost]]</f>
        <v>3919.8600000000033</v>
      </c>
      <c r="M794" s="1">
        <f>Table2[[#This Row],[Exp.date]]-Table2[[#This Row],[Imp.date ]]</f>
        <v>26</v>
      </c>
    </row>
    <row r="795" spans="1:13" x14ac:dyDescent="0.25">
      <c r="A795" s="3">
        <v>794</v>
      </c>
      <c r="B795" s="3" t="s">
        <v>12</v>
      </c>
      <c r="C795" s="3">
        <v>675</v>
      </c>
      <c r="D795" s="3">
        <v>199</v>
      </c>
      <c r="E795" s="3" t="s">
        <v>9</v>
      </c>
      <c r="F795" s="3">
        <v>127608.75</v>
      </c>
      <c r="G795" s="4">
        <v>42512</v>
      </c>
      <c r="H795" s="4">
        <v>42532</v>
      </c>
      <c r="I795" s="3" t="s">
        <v>18</v>
      </c>
      <c r="J795" s="3">
        <v>2014.875</v>
      </c>
      <c r="K795" s="3">
        <f>Table2[[#This Row],[Qnt]]*Table2[[#This Row],[Unit price ]]</f>
        <v>134325</v>
      </c>
      <c r="L795" s="3">
        <f>Table2[[#This Row],[Revenue]]-Table2[[#This Row],[Outside cost]]-Table2[[#This Row],[Trans.cost]]</f>
        <v>4701.375</v>
      </c>
      <c r="M795" s="3">
        <f>Table2[[#This Row],[Exp.date]]-Table2[[#This Row],[Imp.date ]]</f>
        <v>20</v>
      </c>
    </row>
    <row r="796" spans="1:13" x14ac:dyDescent="0.25">
      <c r="A796" s="1">
        <v>795</v>
      </c>
      <c r="B796" s="1" t="s">
        <v>12</v>
      </c>
      <c r="C796" s="1">
        <v>550</v>
      </c>
      <c r="D796" s="1">
        <v>1183</v>
      </c>
      <c r="E796" s="1" t="s">
        <v>21</v>
      </c>
      <c r="F796" s="1">
        <v>618117.5</v>
      </c>
      <c r="G796" s="2">
        <v>42903</v>
      </c>
      <c r="H796" s="2">
        <v>42919</v>
      </c>
      <c r="I796" s="1" t="s">
        <v>20</v>
      </c>
      <c r="J796" s="1">
        <v>9759.75</v>
      </c>
      <c r="K796" s="1">
        <f>Table2[[#This Row],[Qnt]]*Table2[[#This Row],[Unit price ]]</f>
        <v>650650</v>
      </c>
      <c r="L796" s="1">
        <f>Table2[[#This Row],[Revenue]]-Table2[[#This Row],[Outside cost]]-Table2[[#This Row],[Trans.cost]]</f>
        <v>22772.75</v>
      </c>
      <c r="M796" s="1">
        <f>Table2[[#This Row],[Exp.date]]-Table2[[#This Row],[Imp.date ]]</f>
        <v>16</v>
      </c>
    </row>
    <row r="797" spans="1:13" x14ac:dyDescent="0.25">
      <c r="A797" s="3">
        <v>796</v>
      </c>
      <c r="B797" s="3" t="s">
        <v>10</v>
      </c>
      <c r="C797" s="3">
        <v>169</v>
      </c>
      <c r="D797" s="3">
        <v>877</v>
      </c>
      <c r="E797" s="3" t="s">
        <v>9</v>
      </c>
      <c r="F797" s="3">
        <v>140802.35</v>
      </c>
      <c r="G797" s="4">
        <v>42633</v>
      </c>
      <c r="H797" s="4">
        <v>42647</v>
      </c>
      <c r="I797" s="3" t="s">
        <v>18</v>
      </c>
      <c r="J797" s="3">
        <v>2223.1949999999997</v>
      </c>
      <c r="K797" s="3">
        <f>Table2[[#This Row],[Qnt]]*Table2[[#This Row],[Unit price ]]</f>
        <v>148213</v>
      </c>
      <c r="L797" s="3">
        <f>Table2[[#This Row],[Revenue]]-Table2[[#This Row],[Outside cost]]-Table2[[#This Row],[Trans.cost]]</f>
        <v>5187.4549999999945</v>
      </c>
      <c r="M797" s="3">
        <f>Table2[[#This Row],[Exp.date]]-Table2[[#This Row],[Imp.date ]]</f>
        <v>14</v>
      </c>
    </row>
    <row r="798" spans="1:13" x14ac:dyDescent="0.25">
      <c r="A798" s="1">
        <v>797</v>
      </c>
      <c r="B798" s="1" t="s">
        <v>10</v>
      </c>
      <c r="C798" s="1">
        <v>365</v>
      </c>
      <c r="D798" s="1">
        <v>1351</v>
      </c>
      <c r="E798" s="1" t="s">
        <v>31</v>
      </c>
      <c r="F798" s="1">
        <v>468459.25</v>
      </c>
      <c r="G798" s="2">
        <v>42511</v>
      </c>
      <c r="H798" s="2">
        <v>42527</v>
      </c>
      <c r="I798" s="1" t="s">
        <v>20</v>
      </c>
      <c r="J798" s="1">
        <v>7396.7249999999995</v>
      </c>
      <c r="K798" s="1">
        <f>Table2[[#This Row],[Qnt]]*Table2[[#This Row],[Unit price ]]</f>
        <v>493115</v>
      </c>
      <c r="L798" s="1">
        <f>Table2[[#This Row],[Revenue]]-Table2[[#This Row],[Outside cost]]-Table2[[#This Row],[Trans.cost]]</f>
        <v>17259.025000000001</v>
      </c>
      <c r="M798" s="1">
        <f>Table2[[#This Row],[Exp.date]]-Table2[[#This Row],[Imp.date ]]</f>
        <v>16</v>
      </c>
    </row>
    <row r="799" spans="1:13" x14ac:dyDescent="0.25">
      <c r="A799" s="3">
        <v>798</v>
      </c>
      <c r="B799" s="3" t="s">
        <v>12</v>
      </c>
      <c r="C799" s="3">
        <v>448</v>
      </c>
      <c r="D799" s="3">
        <v>1081</v>
      </c>
      <c r="E799" s="3" t="s">
        <v>30</v>
      </c>
      <c r="F799" s="3">
        <v>460073.6</v>
      </c>
      <c r="G799" s="4">
        <v>43247</v>
      </c>
      <c r="H799" s="4">
        <v>43266</v>
      </c>
      <c r="I799" s="3" t="s">
        <v>20</v>
      </c>
      <c r="J799" s="3">
        <v>7264.32</v>
      </c>
      <c r="K799" s="3">
        <f>Table2[[#This Row],[Qnt]]*Table2[[#This Row],[Unit price ]]</f>
        <v>484288</v>
      </c>
      <c r="L799" s="3">
        <f>Table2[[#This Row],[Revenue]]-Table2[[#This Row],[Outside cost]]-Table2[[#This Row],[Trans.cost]]</f>
        <v>16950.080000000024</v>
      </c>
      <c r="M799" s="3">
        <f>Table2[[#This Row],[Exp.date]]-Table2[[#This Row],[Imp.date ]]</f>
        <v>19</v>
      </c>
    </row>
    <row r="800" spans="1:13" x14ac:dyDescent="0.25">
      <c r="A800" s="1">
        <v>799</v>
      </c>
      <c r="B800" s="1" t="s">
        <v>12</v>
      </c>
      <c r="C800" s="1">
        <v>682</v>
      </c>
      <c r="D800" s="1">
        <v>113</v>
      </c>
      <c r="E800" s="1" t="s">
        <v>9</v>
      </c>
      <c r="F800" s="1">
        <v>73212.7</v>
      </c>
      <c r="G800" s="2">
        <v>43064</v>
      </c>
      <c r="H800" s="2">
        <v>43096</v>
      </c>
      <c r="I800" s="1" t="s">
        <v>32</v>
      </c>
      <c r="J800" s="1">
        <v>1155.99</v>
      </c>
      <c r="K800" s="1">
        <f>Table2[[#This Row],[Qnt]]*Table2[[#This Row],[Unit price ]]</f>
        <v>77066</v>
      </c>
      <c r="L800" s="1">
        <f>Table2[[#This Row],[Revenue]]-Table2[[#This Row],[Outside cost]]-Table2[[#This Row],[Trans.cost]]</f>
        <v>2697.3100000000031</v>
      </c>
      <c r="M800" s="1">
        <f>Table2[[#This Row],[Exp.date]]-Table2[[#This Row],[Imp.date ]]</f>
        <v>32</v>
      </c>
    </row>
    <row r="801" spans="1:13" x14ac:dyDescent="0.25">
      <c r="A801" s="3">
        <v>800</v>
      </c>
      <c r="B801" s="3" t="s">
        <v>10</v>
      </c>
      <c r="C801" s="3">
        <v>184</v>
      </c>
      <c r="D801" s="3">
        <v>1659</v>
      </c>
      <c r="E801" s="3" t="s">
        <v>9</v>
      </c>
      <c r="F801" s="3">
        <v>289993.2</v>
      </c>
      <c r="G801" s="4">
        <v>42731</v>
      </c>
      <c r="H801" s="4">
        <v>42745</v>
      </c>
      <c r="I801" s="3" t="s">
        <v>11</v>
      </c>
      <c r="J801" s="3">
        <v>4578.84</v>
      </c>
      <c r="K801" s="3">
        <f>Table2[[#This Row],[Qnt]]*Table2[[#This Row],[Unit price ]]</f>
        <v>305256</v>
      </c>
      <c r="L801" s="3">
        <f>Table2[[#This Row],[Revenue]]-Table2[[#This Row],[Outside cost]]-Table2[[#This Row],[Trans.cost]]</f>
        <v>10683.959999999988</v>
      </c>
      <c r="M801" s="3">
        <f>Table2[[#This Row],[Exp.date]]-Table2[[#This Row],[Imp.date ]]</f>
        <v>14</v>
      </c>
    </row>
    <row r="802" spans="1:13" x14ac:dyDescent="0.25">
      <c r="A802" s="1">
        <v>801</v>
      </c>
      <c r="B802" s="1" t="s">
        <v>10</v>
      </c>
      <c r="C802" s="1">
        <v>823</v>
      </c>
      <c r="D802" s="1">
        <v>250</v>
      </c>
      <c r="E802" s="1" t="s">
        <v>16</v>
      </c>
      <c r="F802" s="1">
        <v>195462.5</v>
      </c>
      <c r="G802" s="2">
        <v>42860</v>
      </c>
      <c r="H802" s="2">
        <v>42878</v>
      </c>
      <c r="I802" s="1" t="s">
        <v>25</v>
      </c>
      <c r="J802" s="1">
        <v>3086.25</v>
      </c>
      <c r="K802" s="1">
        <f>Table2[[#This Row],[Qnt]]*Table2[[#This Row],[Unit price ]]</f>
        <v>205750</v>
      </c>
      <c r="L802" s="1">
        <f>Table2[[#This Row],[Revenue]]-Table2[[#This Row],[Outside cost]]-Table2[[#This Row],[Trans.cost]]</f>
        <v>7201.25</v>
      </c>
      <c r="M802" s="1">
        <f>Table2[[#This Row],[Exp.date]]-Table2[[#This Row],[Imp.date ]]</f>
        <v>18</v>
      </c>
    </row>
    <row r="803" spans="1:13" x14ac:dyDescent="0.25">
      <c r="A803" s="3">
        <v>802</v>
      </c>
      <c r="B803" s="3" t="s">
        <v>12</v>
      </c>
      <c r="C803" s="3">
        <v>956</v>
      </c>
      <c r="D803" s="3">
        <v>1056</v>
      </c>
      <c r="E803" s="3" t="s">
        <v>22</v>
      </c>
      <c r="F803" s="3">
        <v>959059.2</v>
      </c>
      <c r="G803" s="4">
        <v>42559</v>
      </c>
      <c r="H803" s="4">
        <v>42582</v>
      </c>
      <c r="I803" s="3" t="s">
        <v>32</v>
      </c>
      <c r="J803" s="3">
        <v>15143.039999999999</v>
      </c>
      <c r="K803" s="3">
        <f>Table2[[#This Row],[Qnt]]*Table2[[#This Row],[Unit price ]]</f>
        <v>1009536</v>
      </c>
      <c r="L803" s="3">
        <f>Table2[[#This Row],[Revenue]]-Table2[[#This Row],[Outside cost]]-Table2[[#This Row],[Trans.cost]]</f>
        <v>35333.760000000046</v>
      </c>
      <c r="M803" s="3">
        <f>Table2[[#This Row],[Exp.date]]-Table2[[#This Row],[Imp.date ]]</f>
        <v>23</v>
      </c>
    </row>
    <row r="804" spans="1:13" x14ac:dyDescent="0.25">
      <c r="A804" s="1">
        <v>803</v>
      </c>
      <c r="B804" s="1" t="s">
        <v>12</v>
      </c>
      <c r="C804" s="1">
        <v>498</v>
      </c>
      <c r="D804" s="1">
        <v>1426</v>
      </c>
      <c r="E804" s="1" t="s">
        <v>21</v>
      </c>
      <c r="F804" s="1">
        <v>674640.6</v>
      </c>
      <c r="G804" s="2">
        <v>42562</v>
      </c>
      <c r="H804" s="2">
        <v>42576</v>
      </c>
      <c r="I804" s="1" t="s">
        <v>32</v>
      </c>
      <c r="J804" s="1">
        <v>10652.22</v>
      </c>
      <c r="K804" s="1">
        <f>Table2[[#This Row],[Qnt]]*Table2[[#This Row],[Unit price ]]</f>
        <v>710148</v>
      </c>
      <c r="L804" s="1">
        <f>Table2[[#This Row],[Revenue]]-Table2[[#This Row],[Outside cost]]-Table2[[#This Row],[Trans.cost]]</f>
        <v>24855.180000000022</v>
      </c>
      <c r="M804" s="1">
        <f>Table2[[#This Row],[Exp.date]]-Table2[[#This Row],[Imp.date ]]</f>
        <v>14</v>
      </c>
    </row>
    <row r="805" spans="1:13" x14ac:dyDescent="0.25">
      <c r="A805" s="3">
        <v>804</v>
      </c>
      <c r="B805" s="3" t="s">
        <v>12</v>
      </c>
      <c r="C805" s="3">
        <v>204</v>
      </c>
      <c r="D805" s="3">
        <v>907</v>
      </c>
      <c r="E805" s="3" t="s">
        <v>22</v>
      </c>
      <c r="F805" s="3">
        <v>175776.6</v>
      </c>
      <c r="G805" s="4">
        <v>43132</v>
      </c>
      <c r="H805" s="4">
        <v>43161</v>
      </c>
      <c r="I805" s="3" t="s">
        <v>11</v>
      </c>
      <c r="J805" s="3">
        <v>2775.42</v>
      </c>
      <c r="K805" s="3">
        <f>Table2[[#This Row],[Qnt]]*Table2[[#This Row],[Unit price ]]</f>
        <v>185028</v>
      </c>
      <c r="L805" s="3">
        <f>Table2[[#This Row],[Revenue]]-Table2[[#This Row],[Outside cost]]-Table2[[#This Row],[Trans.cost]]</f>
        <v>6475.9799999999941</v>
      </c>
      <c r="M805" s="3">
        <f>Table2[[#This Row],[Exp.date]]-Table2[[#This Row],[Imp.date ]]</f>
        <v>29</v>
      </c>
    </row>
    <row r="806" spans="1:13" x14ac:dyDescent="0.25">
      <c r="A806" s="1">
        <v>805</v>
      </c>
      <c r="B806" s="1" t="s">
        <v>10</v>
      </c>
      <c r="C806" s="1">
        <v>363</v>
      </c>
      <c r="D806" s="1">
        <v>22</v>
      </c>
      <c r="E806" s="1" t="s">
        <v>26</v>
      </c>
      <c r="F806" s="1">
        <v>7586.7</v>
      </c>
      <c r="G806" s="2">
        <v>43123</v>
      </c>
      <c r="H806" s="2">
        <v>43135</v>
      </c>
      <c r="I806" s="1" t="s">
        <v>25</v>
      </c>
      <c r="J806" s="1">
        <v>119.78999999999999</v>
      </c>
      <c r="K806" s="1">
        <f>Table2[[#This Row],[Qnt]]*Table2[[#This Row],[Unit price ]]</f>
        <v>7986</v>
      </c>
      <c r="L806" s="1">
        <f>Table2[[#This Row],[Revenue]]-Table2[[#This Row],[Outside cost]]-Table2[[#This Row],[Trans.cost]]</f>
        <v>279.51000000000022</v>
      </c>
      <c r="M806" s="1">
        <f>Table2[[#This Row],[Exp.date]]-Table2[[#This Row],[Imp.date ]]</f>
        <v>12</v>
      </c>
    </row>
    <row r="807" spans="1:13" x14ac:dyDescent="0.25">
      <c r="A807" s="3">
        <v>806</v>
      </c>
      <c r="B807" s="3" t="s">
        <v>12</v>
      </c>
      <c r="C807" s="3">
        <v>315</v>
      </c>
      <c r="D807" s="3">
        <v>639</v>
      </c>
      <c r="E807" s="3" t="s">
        <v>13</v>
      </c>
      <c r="F807" s="3">
        <v>191220.75</v>
      </c>
      <c r="G807" s="4">
        <v>43123</v>
      </c>
      <c r="H807" s="4">
        <v>43149</v>
      </c>
      <c r="I807" s="3" t="s">
        <v>17</v>
      </c>
      <c r="J807" s="3">
        <v>3019.2750000000001</v>
      </c>
      <c r="K807" s="3">
        <f>Table2[[#This Row],[Qnt]]*Table2[[#This Row],[Unit price ]]</f>
        <v>201285</v>
      </c>
      <c r="L807" s="3">
        <f>Table2[[#This Row],[Revenue]]-Table2[[#This Row],[Outside cost]]-Table2[[#This Row],[Trans.cost]]</f>
        <v>7044.9750000000004</v>
      </c>
      <c r="M807" s="3">
        <f>Table2[[#This Row],[Exp.date]]-Table2[[#This Row],[Imp.date ]]</f>
        <v>26</v>
      </c>
    </row>
    <row r="808" spans="1:13" x14ac:dyDescent="0.25">
      <c r="A808" s="1">
        <v>807</v>
      </c>
      <c r="B808" s="1" t="s">
        <v>10</v>
      </c>
      <c r="C808" s="1">
        <v>127</v>
      </c>
      <c r="D808" s="1">
        <v>273</v>
      </c>
      <c r="E808" s="1" t="s">
        <v>29</v>
      </c>
      <c r="F808" s="1">
        <v>32937.449999999997</v>
      </c>
      <c r="G808" s="2">
        <v>43280</v>
      </c>
      <c r="H808" s="2">
        <v>43307</v>
      </c>
      <c r="I808" s="1" t="s">
        <v>17</v>
      </c>
      <c r="J808" s="1">
        <v>520.06499999999994</v>
      </c>
      <c r="K808" s="1">
        <f>Table2[[#This Row],[Qnt]]*Table2[[#This Row],[Unit price ]]</f>
        <v>34671</v>
      </c>
      <c r="L808" s="1">
        <f>Table2[[#This Row],[Revenue]]-Table2[[#This Row],[Outside cost]]-Table2[[#This Row],[Trans.cost]]</f>
        <v>1213.4850000000029</v>
      </c>
      <c r="M808" s="1">
        <f>Table2[[#This Row],[Exp.date]]-Table2[[#This Row],[Imp.date ]]</f>
        <v>27</v>
      </c>
    </row>
    <row r="809" spans="1:13" x14ac:dyDescent="0.25">
      <c r="A809" s="3">
        <v>808</v>
      </c>
      <c r="B809" s="3" t="s">
        <v>12</v>
      </c>
      <c r="C809" s="3">
        <v>639</v>
      </c>
      <c r="D809" s="3">
        <v>749</v>
      </c>
      <c r="E809" s="3" t="s">
        <v>13</v>
      </c>
      <c r="F809" s="3">
        <v>454680.45</v>
      </c>
      <c r="G809" s="4">
        <v>43024</v>
      </c>
      <c r="H809" s="4">
        <v>43056</v>
      </c>
      <c r="I809" s="3" t="s">
        <v>11</v>
      </c>
      <c r="J809" s="3">
        <v>7179.165</v>
      </c>
      <c r="K809" s="3">
        <f>Table2[[#This Row],[Qnt]]*Table2[[#This Row],[Unit price ]]</f>
        <v>478611</v>
      </c>
      <c r="L809" s="3">
        <f>Table2[[#This Row],[Revenue]]-Table2[[#This Row],[Outside cost]]-Table2[[#This Row],[Trans.cost]]</f>
        <v>16751.384999999987</v>
      </c>
      <c r="M809" s="3">
        <f>Table2[[#This Row],[Exp.date]]-Table2[[#This Row],[Imp.date ]]</f>
        <v>32</v>
      </c>
    </row>
    <row r="810" spans="1:13" x14ac:dyDescent="0.25">
      <c r="A810" s="1">
        <v>809</v>
      </c>
      <c r="B810" s="1" t="s">
        <v>10</v>
      </c>
      <c r="C810" s="1">
        <v>87</v>
      </c>
      <c r="D810" s="1">
        <v>1125</v>
      </c>
      <c r="E810" s="1" t="s">
        <v>31</v>
      </c>
      <c r="F810" s="1">
        <v>92981.25</v>
      </c>
      <c r="G810" s="2">
        <v>42915</v>
      </c>
      <c r="H810" s="2">
        <v>42928</v>
      </c>
      <c r="I810" s="1" t="s">
        <v>25</v>
      </c>
      <c r="J810" s="1">
        <v>1468.125</v>
      </c>
      <c r="K810" s="1">
        <f>Table2[[#This Row],[Qnt]]*Table2[[#This Row],[Unit price ]]</f>
        <v>97875</v>
      </c>
      <c r="L810" s="1">
        <f>Table2[[#This Row],[Revenue]]-Table2[[#This Row],[Outside cost]]-Table2[[#This Row],[Trans.cost]]</f>
        <v>3425.625</v>
      </c>
      <c r="M810" s="1">
        <f>Table2[[#This Row],[Exp.date]]-Table2[[#This Row],[Imp.date ]]</f>
        <v>13</v>
      </c>
    </row>
    <row r="811" spans="1:13" x14ac:dyDescent="0.25">
      <c r="A811" s="3">
        <v>810</v>
      </c>
      <c r="B811" s="3" t="s">
        <v>12</v>
      </c>
      <c r="C811" s="3">
        <v>824</v>
      </c>
      <c r="D811" s="3">
        <v>604</v>
      </c>
      <c r="E811" s="3" t="s">
        <v>13</v>
      </c>
      <c r="F811" s="3">
        <v>472811.2</v>
      </c>
      <c r="G811" s="4">
        <v>42411</v>
      </c>
      <c r="H811" s="4">
        <v>42437</v>
      </c>
      <c r="I811" s="3" t="s">
        <v>17</v>
      </c>
      <c r="J811" s="3">
        <v>7465.44</v>
      </c>
      <c r="K811" s="3">
        <f>Table2[[#This Row],[Qnt]]*Table2[[#This Row],[Unit price ]]</f>
        <v>497696</v>
      </c>
      <c r="L811" s="3">
        <f>Table2[[#This Row],[Revenue]]-Table2[[#This Row],[Outside cost]]-Table2[[#This Row],[Trans.cost]]</f>
        <v>17419.35999999999</v>
      </c>
      <c r="M811" s="3">
        <f>Table2[[#This Row],[Exp.date]]-Table2[[#This Row],[Imp.date ]]</f>
        <v>26</v>
      </c>
    </row>
    <row r="812" spans="1:13" x14ac:dyDescent="0.25">
      <c r="A812" s="1">
        <v>811</v>
      </c>
      <c r="B812" s="1" t="s">
        <v>10</v>
      </c>
      <c r="C812" s="1">
        <v>903</v>
      </c>
      <c r="D812" s="1">
        <v>1251</v>
      </c>
      <c r="E812" s="1" t="s">
        <v>31</v>
      </c>
      <c r="F812" s="1">
        <v>1073170.3500000001</v>
      </c>
      <c r="G812" s="2">
        <v>43217</v>
      </c>
      <c r="H812" s="2">
        <v>43243</v>
      </c>
      <c r="I812" s="1" t="s">
        <v>11</v>
      </c>
      <c r="J812" s="1">
        <v>16944.794999999998</v>
      </c>
      <c r="K812" s="1">
        <f>Table2[[#This Row],[Qnt]]*Table2[[#This Row],[Unit price ]]</f>
        <v>1129653</v>
      </c>
      <c r="L812" s="1">
        <f>Table2[[#This Row],[Revenue]]-Table2[[#This Row],[Outside cost]]-Table2[[#This Row],[Trans.cost]]</f>
        <v>39537.854999999909</v>
      </c>
      <c r="M812" s="1">
        <f>Table2[[#This Row],[Exp.date]]-Table2[[#This Row],[Imp.date ]]</f>
        <v>26</v>
      </c>
    </row>
    <row r="813" spans="1:13" x14ac:dyDescent="0.25">
      <c r="A813" s="3">
        <v>812</v>
      </c>
      <c r="B813" s="3" t="s">
        <v>12</v>
      </c>
      <c r="C813" s="3">
        <v>165</v>
      </c>
      <c r="D813" s="3">
        <v>183</v>
      </c>
      <c r="E813" s="3" t="s">
        <v>21</v>
      </c>
      <c r="F813" s="3">
        <v>28685.25</v>
      </c>
      <c r="G813" s="4">
        <v>43137</v>
      </c>
      <c r="H813" s="4">
        <v>43156</v>
      </c>
      <c r="I813" s="3" t="s">
        <v>17</v>
      </c>
      <c r="J813" s="3">
        <v>452.92500000000001</v>
      </c>
      <c r="K813" s="3">
        <f>Table2[[#This Row],[Qnt]]*Table2[[#This Row],[Unit price ]]</f>
        <v>30195</v>
      </c>
      <c r="L813" s="3">
        <f>Table2[[#This Row],[Revenue]]-Table2[[#This Row],[Outside cost]]-Table2[[#This Row],[Trans.cost]]</f>
        <v>1056.825</v>
      </c>
      <c r="M813" s="3">
        <f>Table2[[#This Row],[Exp.date]]-Table2[[#This Row],[Imp.date ]]</f>
        <v>19</v>
      </c>
    </row>
    <row r="814" spans="1:13" x14ac:dyDescent="0.25">
      <c r="A814" s="1">
        <v>813</v>
      </c>
      <c r="B814" s="1" t="s">
        <v>10</v>
      </c>
      <c r="C814" s="1">
        <v>334</v>
      </c>
      <c r="D814" s="1">
        <v>106</v>
      </c>
      <c r="E814" s="1" t="s">
        <v>27</v>
      </c>
      <c r="F814" s="1">
        <v>33633.800000000003</v>
      </c>
      <c r="G814" s="2">
        <v>42531</v>
      </c>
      <c r="H814" s="2">
        <v>42562</v>
      </c>
      <c r="I814" s="1" t="s">
        <v>11</v>
      </c>
      <c r="J814" s="1">
        <v>531.05999999999995</v>
      </c>
      <c r="K814" s="1">
        <f>Table2[[#This Row],[Qnt]]*Table2[[#This Row],[Unit price ]]</f>
        <v>35404</v>
      </c>
      <c r="L814" s="1">
        <f>Table2[[#This Row],[Revenue]]-Table2[[#This Row],[Outside cost]]-Table2[[#This Row],[Trans.cost]]</f>
        <v>1239.1399999999971</v>
      </c>
      <c r="M814" s="1">
        <f>Table2[[#This Row],[Exp.date]]-Table2[[#This Row],[Imp.date ]]</f>
        <v>31</v>
      </c>
    </row>
    <row r="815" spans="1:13" x14ac:dyDescent="0.25">
      <c r="A815" s="3">
        <v>814</v>
      </c>
      <c r="B815" s="3" t="s">
        <v>12</v>
      </c>
      <c r="C815" s="3">
        <v>771</v>
      </c>
      <c r="D815" s="3">
        <v>666</v>
      </c>
      <c r="E815" s="3" t="s">
        <v>13</v>
      </c>
      <c r="F815" s="3">
        <v>487811.7</v>
      </c>
      <c r="G815" s="4">
        <v>42832</v>
      </c>
      <c r="H815" s="4">
        <v>42862</v>
      </c>
      <c r="I815" s="3" t="s">
        <v>14</v>
      </c>
      <c r="J815" s="3">
        <v>7702.29</v>
      </c>
      <c r="K815" s="3">
        <f>Table2[[#This Row],[Qnt]]*Table2[[#This Row],[Unit price ]]</f>
        <v>513486</v>
      </c>
      <c r="L815" s="3">
        <f>Table2[[#This Row],[Revenue]]-Table2[[#This Row],[Outside cost]]-Table2[[#This Row],[Trans.cost]]</f>
        <v>17972.009999999987</v>
      </c>
      <c r="M815" s="3">
        <f>Table2[[#This Row],[Exp.date]]-Table2[[#This Row],[Imp.date ]]</f>
        <v>30</v>
      </c>
    </row>
    <row r="816" spans="1:13" x14ac:dyDescent="0.25">
      <c r="A816" s="1">
        <v>815</v>
      </c>
      <c r="B816" s="1" t="s">
        <v>10</v>
      </c>
      <c r="C816" s="1">
        <v>197</v>
      </c>
      <c r="D816" s="1">
        <v>148</v>
      </c>
      <c r="E816" s="1" t="s">
        <v>31</v>
      </c>
      <c r="F816" s="1">
        <v>27698.2</v>
      </c>
      <c r="G816" s="2">
        <v>42991</v>
      </c>
      <c r="H816" s="2">
        <v>43016</v>
      </c>
      <c r="I816" s="1" t="s">
        <v>11</v>
      </c>
      <c r="J816" s="1">
        <v>437.34</v>
      </c>
      <c r="K816" s="1">
        <f>Table2[[#This Row],[Qnt]]*Table2[[#This Row],[Unit price ]]</f>
        <v>29156</v>
      </c>
      <c r="L816" s="1">
        <f>Table2[[#This Row],[Revenue]]-Table2[[#This Row],[Outside cost]]-Table2[[#This Row],[Trans.cost]]</f>
        <v>1020.4599999999994</v>
      </c>
      <c r="M816" s="1">
        <f>Table2[[#This Row],[Exp.date]]-Table2[[#This Row],[Imp.date ]]</f>
        <v>25</v>
      </c>
    </row>
    <row r="817" spans="1:13" x14ac:dyDescent="0.25">
      <c r="A817" s="3">
        <v>816</v>
      </c>
      <c r="B817" s="3" t="s">
        <v>10</v>
      </c>
      <c r="C817" s="3">
        <v>838</v>
      </c>
      <c r="D817" s="3">
        <v>1318</v>
      </c>
      <c r="E817" s="3" t="s">
        <v>9</v>
      </c>
      <c r="F817" s="3">
        <v>1049259.8</v>
      </c>
      <c r="G817" s="4">
        <v>43120</v>
      </c>
      <c r="H817" s="4">
        <v>43150</v>
      </c>
      <c r="I817" s="3" t="s">
        <v>11</v>
      </c>
      <c r="J817" s="3">
        <v>16567.259999999998</v>
      </c>
      <c r="K817" s="3">
        <f>Table2[[#This Row],[Qnt]]*Table2[[#This Row],[Unit price ]]</f>
        <v>1104484</v>
      </c>
      <c r="L817" s="3">
        <f>Table2[[#This Row],[Revenue]]-Table2[[#This Row],[Outside cost]]-Table2[[#This Row],[Trans.cost]]</f>
        <v>38656.939999999959</v>
      </c>
      <c r="M817" s="3">
        <f>Table2[[#This Row],[Exp.date]]-Table2[[#This Row],[Imp.date ]]</f>
        <v>30</v>
      </c>
    </row>
    <row r="818" spans="1:13" x14ac:dyDescent="0.25">
      <c r="A818" s="1">
        <v>817</v>
      </c>
      <c r="B818" s="1" t="s">
        <v>10</v>
      </c>
      <c r="C818" s="1">
        <v>861</v>
      </c>
      <c r="D818" s="1">
        <v>110</v>
      </c>
      <c r="E818" s="1" t="s">
        <v>16</v>
      </c>
      <c r="F818" s="1">
        <v>89974.5</v>
      </c>
      <c r="G818" s="2">
        <v>42672</v>
      </c>
      <c r="H818" s="2">
        <v>42688</v>
      </c>
      <c r="I818" s="1" t="s">
        <v>18</v>
      </c>
      <c r="J818" s="1">
        <v>1420.6499999999999</v>
      </c>
      <c r="K818" s="1">
        <f>Table2[[#This Row],[Qnt]]*Table2[[#This Row],[Unit price ]]</f>
        <v>94710</v>
      </c>
      <c r="L818" s="1">
        <f>Table2[[#This Row],[Revenue]]-Table2[[#This Row],[Outside cost]]-Table2[[#This Row],[Trans.cost]]</f>
        <v>3314.8500000000004</v>
      </c>
      <c r="M818" s="1">
        <f>Table2[[#This Row],[Exp.date]]-Table2[[#This Row],[Imp.date ]]</f>
        <v>16</v>
      </c>
    </row>
    <row r="819" spans="1:13" x14ac:dyDescent="0.25">
      <c r="A819" s="3">
        <v>818</v>
      </c>
      <c r="B819" s="3" t="s">
        <v>12</v>
      </c>
      <c r="C819" s="3">
        <v>883</v>
      </c>
      <c r="D819" s="3">
        <v>1273</v>
      </c>
      <c r="E819" s="3" t="s">
        <v>21</v>
      </c>
      <c r="F819" s="3">
        <v>1067856.05</v>
      </c>
      <c r="G819" s="4">
        <v>43192</v>
      </c>
      <c r="H819" s="4">
        <v>43209</v>
      </c>
      <c r="I819" s="3" t="s">
        <v>17</v>
      </c>
      <c r="J819" s="3">
        <v>16860.884999999998</v>
      </c>
      <c r="K819" s="3">
        <f>Table2[[#This Row],[Qnt]]*Table2[[#This Row],[Unit price ]]</f>
        <v>1124059</v>
      </c>
      <c r="L819" s="3">
        <f>Table2[[#This Row],[Revenue]]-Table2[[#This Row],[Outside cost]]-Table2[[#This Row],[Trans.cost]]</f>
        <v>39342.064999999959</v>
      </c>
      <c r="M819" s="3">
        <f>Table2[[#This Row],[Exp.date]]-Table2[[#This Row],[Imp.date ]]</f>
        <v>17</v>
      </c>
    </row>
    <row r="820" spans="1:13" x14ac:dyDescent="0.25">
      <c r="A820" s="1">
        <v>819</v>
      </c>
      <c r="B820" s="1" t="s">
        <v>15</v>
      </c>
      <c r="C820" s="1">
        <v>594</v>
      </c>
      <c r="D820" s="1">
        <v>61</v>
      </c>
      <c r="E820" s="1" t="s">
        <v>24</v>
      </c>
      <c r="F820" s="1">
        <v>34422.300000000003</v>
      </c>
      <c r="G820" s="2">
        <v>43027</v>
      </c>
      <c r="H820" s="2">
        <v>43040</v>
      </c>
      <c r="I820" s="1" t="s">
        <v>32</v>
      </c>
      <c r="J820" s="1">
        <v>543.51</v>
      </c>
      <c r="K820" s="1">
        <f>Table2[[#This Row],[Qnt]]*Table2[[#This Row],[Unit price ]]</f>
        <v>36234</v>
      </c>
      <c r="L820" s="1">
        <f>Table2[[#This Row],[Revenue]]-Table2[[#This Row],[Outside cost]]-Table2[[#This Row],[Trans.cost]]</f>
        <v>1268.1899999999971</v>
      </c>
      <c r="M820" s="1">
        <f>Table2[[#This Row],[Exp.date]]-Table2[[#This Row],[Imp.date ]]</f>
        <v>13</v>
      </c>
    </row>
    <row r="821" spans="1:13" x14ac:dyDescent="0.25">
      <c r="A821" s="3">
        <v>820</v>
      </c>
      <c r="B821" s="3" t="s">
        <v>10</v>
      </c>
      <c r="C821" s="3">
        <v>153</v>
      </c>
      <c r="D821" s="3">
        <v>1604</v>
      </c>
      <c r="E821" s="3" t="s">
        <v>9</v>
      </c>
      <c r="F821" s="3">
        <v>233141.4</v>
      </c>
      <c r="G821" s="4">
        <v>43060</v>
      </c>
      <c r="H821" s="4">
        <v>43091</v>
      </c>
      <c r="I821" s="3" t="s">
        <v>32</v>
      </c>
      <c r="J821" s="3">
        <v>3681.18</v>
      </c>
      <c r="K821" s="3">
        <f>Table2[[#This Row],[Qnt]]*Table2[[#This Row],[Unit price ]]</f>
        <v>245412</v>
      </c>
      <c r="L821" s="3">
        <f>Table2[[#This Row],[Revenue]]-Table2[[#This Row],[Outside cost]]-Table2[[#This Row],[Trans.cost]]</f>
        <v>8589.4200000000055</v>
      </c>
      <c r="M821" s="3">
        <f>Table2[[#This Row],[Exp.date]]-Table2[[#This Row],[Imp.date ]]</f>
        <v>31</v>
      </c>
    </row>
    <row r="822" spans="1:13" x14ac:dyDescent="0.25">
      <c r="A822" s="1">
        <v>821</v>
      </c>
      <c r="B822" s="1" t="s">
        <v>10</v>
      </c>
      <c r="C822" s="1">
        <v>739</v>
      </c>
      <c r="D822" s="1">
        <v>27</v>
      </c>
      <c r="E822" s="1" t="s">
        <v>26</v>
      </c>
      <c r="F822" s="1">
        <v>18955.349999999999</v>
      </c>
      <c r="G822" s="2">
        <v>42564</v>
      </c>
      <c r="H822" s="2">
        <v>42597</v>
      </c>
      <c r="I822" s="1" t="s">
        <v>32</v>
      </c>
      <c r="J822" s="1">
        <v>299.29500000000002</v>
      </c>
      <c r="K822" s="1">
        <f>Table2[[#This Row],[Qnt]]*Table2[[#This Row],[Unit price ]]</f>
        <v>19953</v>
      </c>
      <c r="L822" s="1">
        <f>Table2[[#This Row],[Revenue]]-Table2[[#This Row],[Outside cost]]-Table2[[#This Row],[Trans.cost]]</f>
        <v>698.35500000000138</v>
      </c>
      <c r="M822" s="1">
        <f>Table2[[#This Row],[Exp.date]]-Table2[[#This Row],[Imp.date ]]</f>
        <v>33</v>
      </c>
    </row>
    <row r="823" spans="1:13" x14ac:dyDescent="0.25">
      <c r="A823" s="3">
        <v>822</v>
      </c>
      <c r="B823" s="3" t="s">
        <v>12</v>
      </c>
      <c r="C823" s="3">
        <v>119</v>
      </c>
      <c r="D823" s="3">
        <v>108</v>
      </c>
      <c r="E823" s="3" t="s">
        <v>9</v>
      </c>
      <c r="F823" s="3">
        <v>12209.4</v>
      </c>
      <c r="G823" s="4">
        <v>42645</v>
      </c>
      <c r="H823" s="4">
        <v>42673</v>
      </c>
      <c r="I823" s="3" t="s">
        <v>25</v>
      </c>
      <c r="J823" s="3">
        <v>192.78</v>
      </c>
      <c r="K823" s="3">
        <f>Table2[[#This Row],[Qnt]]*Table2[[#This Row],[Unit price ]]</f>
        <v>12852</v>
      </c>
      <c r="L823" s="3">
        <f>Table2[[#This Row],[Revenue]]-Table2[[#This Row],[Outside cost]]-Table2[[#This Row],[Trans.cost]]</f>
        <v>449.82000000000039</v>
      </c>
      <c r="M823" s="3">
        <f>Table2[[#This Row],[Exp.date]]-Table2[[#This Row],[Imp.date ]]</f>
        <v>28</v>
      </c>
    </row>
    <row r="824" spans="1:13" x14ac:dyDescent="0.25">
      <c r="A824" s="1">
        <v>823</v>
      </c>
      <c r="B824" s="1" t="s">
        <v>12</v>
      </c>
      <c r="C824" s="1">
        <v>875</v>
      </c>
      <c r="D824" s="1">
        <v>1121</v>
      </c>
      <c r="E824" s="1" t="s">
        <v>30</v>
      </c>
      <c r="F824" s="1">
        <v>931831.25</v>
      </c>
      <c r="G824" s="2">
        <v>43088</v>
      </c>
      <c r="H824" s="2">
        <v>43111</v>
      </c>
      <c r="I824" s="1" t="s">
        <v>14</v>
      </c>
      <c r="J824" s="1">
        <v>14713.125</v>
      </c>
      <c r="K824" s="1">
        <f>Table2[[#This Row],[Qnt]]*Table2[[#This Row],[Unit price ]]</f>
        <v>980875</v>
      </c>
      <c r="L824" s="1">
        <f>Table2[[#This Row],[Revenue]]-Table2[[#This Row],[Outside cost]]-Table2[[#This Row],[Trans.cost]]</f>
        <v>34330.625</v>
      </c>
      <c r="M824" s="1">
        <f>Table2[[#This Row],[Exp.date]]-Table2[[#This Row],[Imp.date ]]</f>
        <v>23</v>
      </c>
    </row>
    <row r="825" spans="1:13" x14ac:dyDescent="0.25">
      <c r="A825" s="3">
        <v>824</v>
      </c>
      <c r="B825" s="3" t="s">
        <v>12</v>
      </c>
      <c r="C825" s="3">
        <v>319</v>
      </c>
      <c r="D825" s="3">
        <v>954</v>
      </c>
      <c r="E825" s="3" t="s">
        <v>22</v>
      </c>
      <c r="F825" s="3">
        <v>289109.7</v>
      </c>
      <c r="G825" s="4">
        <v>42992</v>
      </c>
      <c r="H825" s="4">
        <v>43022</v>
      </c>
      <c r="I825" s="3" t="s">
        <v>14</v>
      </c>
      <c r="J825" s="3">
        <v>4564.8899999999994</v>
      </c>
      <c r="K825" s="3">
        <f>Table2[[#This Row],[Qnt]]*Table2[[#This Row],[Unit price ]]</f>
        <v>304326</v>
      </c>
      <c r="L825" s="3">
        <f>Table2[[#This Row],[Revenue]]-Table2[[#This Row],[Outside cost]]-Table2[[#This Row],[Trans.cost]]</f>
        <v>10651.409999999989</v>
      </c>
      <c r="M825" s="3">
        <f>Table2[[#This Row],[Exp.date]]-Table2[[#This Row],[Imp.date ]]</f>
        <v>30</v>
      </c>
    </row>
    <row r="826" spans="1:13" x14ac:dyDescent="0.25">
      <c r="A826" s="1">
        <v>825</v>
      </c>
      <c r="B826" s="1" t="s">
        <v>12</v>
      </c>
      <c r="C826" s="1">
        <v>775</v>
      </c>
      <c r="D826" s="1">
        <v>1283</v>
      </c>
      <c r="E826" s="1" t="s">
        <v>21</v>
      </c>
      <c r="F826" s="1">
        <v>944608.75</v>
      </c>
      <c r="G826" s="2">
        <v>42776</v>
      </c>
      <c r="H826" s="2">
        <v>42796</v>
      </c>
      <c r="I826" s="1" t="s">
        <v>20</v>
      </c>
      <c r="J826" s="1">
        <v>14914.875</v>
      </c>
      <c r="K826" s="1">
        <f>Table2[[#This Row],[Qnt]]*Table2[[#This Row],[Unit price ]]</f>
        <v>994325</v>
      </c>
      <c r="L826" s="1">
        <f>Table2[[#This Row],[Revenue]]-Table2[[#This Row],[Outside cost]]-Table2[[#This Row],[Trans.cost]]</f>
        <v>34801.375</v>
      </c>
      <c r="M826" s="1">
        <f>Table2[[#This Row],[Exp.date]]-Table2[[#This Row],[Imp.date ]]</f>
        <v>20</v>
      </c>
    </row>
    <row r="827" spans="1:13" x14ac:dyDescent="0.25">
      <c r="A827" s="3">
        <v>826</v>
      </c>
      <c r="B827" s="3" t="s">
        <v>12</v>
      </c>
      <c r="C827" s="3">
        <v>257</v>
      </c>
      <c r="D827" s="3">
        <v>1118</v>
      </c>
      <c r="E827" s="3" t="s">
        <v>30</v>
      </c>
      <c r="F827" s="3">
        <v>272959.7</v>
      </c>
      <c r="G827" s="4">
        <v>42748</v>
      </c>
      <c r="H827" s="4">
        <v>42761</v>
      </c>
      <c r="I827" s="3" t="s">
        <v>32</v>
      </c>
      <c r="J827" s="3">
        <v>4309.8899999999994</v>
      </c>
      <c r="K827" s="3">
        <f>Table2[[#This Row],[Qnt]]*Table2[[#This Row],[Unit price ]]</f>
        <v>287326</v>
      </c>
      <c r="L827" s="3">
        <f>Table2[[#This Row],[Revenue]]-Table2[[#This Row],[Outside cost]]-Table2[[#This Row],[Trans.cost]]</f>
        <v>10056.409999999989</v>
      </c>
      <c r="M827" s="3">
        <f>Table2[[#This Row],[Exp.date]]-Table2[[#This Row],[Imp.date ]]</f>
        <v>13</v>
      </c>
    </row>
    <row r="828" spans="1:13" x14ac:dyDescent="0.25">
      <c r="A828" s="1">
        <v>827</v>
      </c>
      <c r="B828" s="1" t="s">
        <v>10</v>
      </c>
      <c r="C828" s="1">
        <v>141</v>
      </c>
      <c r="D828" s="1">
        <v>325</v>
      </c>
      <c r="E828" s="1" t="s">
        <v>29</v>
      </c>
      <c r="F828" s="1">
        <v>43533.75</v>
      </c>
      <c r="G828" s="2">
        <v>42792</v>
      </c>
      <c r="H828" s="2">
        <v>42804</v>
      </c>
      <c r="I828" s="1" t="s">
        <v>14</v>
      </c>
      <c r="J828" s="1">
        <v>687.375</v>
      </c>
      <c r="K828" s="1">
        <f>Table2[[#This Row],[Qnt]]*Table2[[#This Row],[Unit price ]]</f>
        <v>45825</v>
      </c>
      <c r="L828" s="1">
        <f>Table2[[#This Row],[Revenue]]-Table2[[#This Row],[Outside cost]]-Table2[[#This Row],[Trans.cost]]</f>
        <v>1603.875</v>
      </c>
      <c r="M828" s="1">
        <f>Table2[[#This Row],[Exp.date]]-Table2[[#This Row],[Imp.date ]]</f>
        <v>12</v>
      </c>
    </row>
    <row r="829" spans="1:13" x14ac:dyDescent="0.25">
      <c r="A829" s="3">
        <v>828</v>
      </c>
      <c r="B829" s="3" t="s">
        <v>12</v>
      </c>
      <c r="C829" s="3">
        <v>133</v>
      </c>
      <c r="D829" s="3">
        <v>640</v>
      </c>
      <c r="E829" s="3" t="s">
        <v>13</v>
      </c>
      <c r="F829" s="3">
        <v>80864</v>
      </c>
      <c r="G829" s="4">
        <v>42410</v>
      </c>
      <c r="H829" s="4">
        <v>42443</v>
      </c>
      <c r="I829" s="3" t="s">
        <v>11</v>
      </c>
      <c r="J829" s="3">
        <v>1276.8</v>
      </c>
      <c r="K829" s="3">
        <f>Table2[[#This Row],[Qnt]]*Table2[[#This Row],[Unit price ]]</f>
        <v>85120</v>
      </c>
      <c r="L829" s="3">
        <f>Table2[[#This Row],[Revenue]]-Table2[[#This Row],[Outside cost]]-Table2[[#This Row],[Trans.cost]]</f>
        <v>2979.2</v>
      </c>
      <c r="M829" s="3">
        <f>Table2[[#This Row],[Exp.date]]-Table2[[#This Row],[Imp.date ]]</f>
        <v>33</v>
      </c>
    </row>
    <row r="830" spans="1:13" x14ac:dyDescent="0.25">
      <c r="A830" s="1">
        <v>829</v>
      </c>
      <c r="B830" s="1" t="s">
        <v>10</v>
      </c>
      <c r="C830" s="1">
        <v>420</v>
      </c>
      <c r="D830" s="1">
        <v>157</v>
      </c>
      <c r="E830" s="1" t="s">
        <v>31</v>
      </c>
      <c r="F830" s="1">
        <v>62643</v>
      </c>
      <c r="G830" s="2">
        <v>43225</v>
      </c>
      <c r="H830" s="2">
        <v>43247</v>
      </c>
      <c r="I830" s="1" t="s">
        <v>17</v>
      </c>
      <c r="J830" s="1">
        <v>989.09999999999991</v>
      </c>
      <c r="K830" s="1">
        <f>Table2[[#This Row],[Qnt]]*Table2[[#This Row],[Unit price ]]</f>
        <v>65940</v>
      </c>
      <c r="L830" s="1">
        <f>Table2[[#This Row],[Revenue]]-Table2[[#This Row],[Outside cost]]-Table2[[#This Row],[Trans.cost]]</f>
        <v>2307.9</v>
      </c>
      <c r="M830" s="1">
        <f>Table2[[#This Row],[Exp.date]]-Table2[[#This Row],[Imp.date ]]</f>
        <v>22</v>
      </c>
    </row>
    <row r="831" spans="1:13" x14ac:dyDescent="0.25">
      <c r="A831" s="3">
        <v>830</v>
      </c>
      <c r="B831" s="3" t="s">
        <v>12</v>
      </c>
      <c r="C831" s="3">
        <v>696</v>
      </c>
      <c r="D831" s="3">
        <v>932</v>
      </c>
      <c r="E831" s="3" t="s">
        <v>19</v>
      </c>
      <c r="F831" s="3">
        <v>616238.4</v>
      </c>
      <c r="G831" s="4">
        <v>42880</v>
      </c>
      <c r="H831" s="4">
        <v>42903</v>
      </c>
      <c r="I831" s="3" t="s">
        <v>17</v>
      </c>
      <c r="J831" s="3">
        <v>9730.08</v>
      </c>
      <c r="K831" s="3">
        <f>Table2[[#This Row],[Qnt]]*Table2[[#This Row],[Unit price ]]</f>
        <v>648672</v>
      </c>
      <c r="L831" s="3">
        <f>Table2[[#This Row],[Revenue]]-Table2[[#This Row],[Outside cost]]-Table2[[#This Row],[Trans.cost]]</f>
        <v>22703.519999999975</v>
      </c>
      <c r="M831" s="3">
        <f>Table2[[#This Row],[Exp.date]]-Table2[[#This Row],[Imp.date ]]</f>
        <v>23</v>
      </c>
    </row>
    <row r="832" spans="1:13" x14ac:dyDescent="0.25">
      <c r="A832" s="1">
        <v>831</v>
      </c>
      <c r="B832" s="1" t="s">
        <v>12</v>
      </c>
      <c r="C832" s="1">
        <v>998</v>
      </c>
      <c r="D832" s="1">
        <v>847</v>
      </c>
      <c r="E832" s="1" t="s">
        <v>19</v>
      </c>
      <c r="F832" s="1">
        <v>803040.7</v>
      </c>
      <c r="G832" s="2">
        <v>42764</v>
      </c>
      <c r="H832" s="2">
        <v>42793</v>
      </c>
      <c r="I832" s="1" t="s">
        <v>18</v>
      </c>
      <c r="J832" s="1">
        <v>12679.59</v>
      </c>
      <c r="K832" s="1">
        <f>Table2[[#This Row],[Qnt]]*Table2[[#This Row],[Unit price ]]</f>
        <v>845306</v>
      </c>
      <c r="L832" s="1">
        <f>Table2[[#This Row],[Revenue]]-Table2[[#This Row],[Outside cost]]-Table2[[#This Row],[Trans.cost]]</f>
        <v>29585.710000000046</v>
      </c>
      <c r="M832" s="1">
        <f>Table2[[#This Row],[Exp.date]]-Table2[[#This Row],[Imp.date ]]</f>
        <v>29</v>
      </c>
    </row>
    <row r="833" spans="1:13" x14ac:dyDescent="0.25">
      <c r="A833" s="3">
        <v>832</v>
      </c>
      <c r="B833" s="3" t="s">
        <v>12</v>
      </c>
      <c r="C833" s="3">
        <v>616</v>
      </c>
      <c r="D833" s="3">
        <v>847</v>
      </c>
      <c r="E833" s="3" t="s">
        <v>22</v>
      </c>
      <c r="F833" s="3">
        <v>495664.4</v>
      </c>
      <c r="G833" s="4">
        <v>42655</v>
      </c>
      <c r="H833" s="4">
        <v>42685</v>
      </c>
      <c r="I833" s="3" t="s">
        <v>17</v>
      </c>
      <c r="J833" s="3">
        <v>7826.28</v>
      </c>
      <c r="K833" s="3">
        <f>Table2[[#This Row],[Qnt]]*Table2[[#This Row],[Unit price ]]</f>
        <v>521752</v>
      </c>
      <c r="L833" s="3">
        <f>Table2[[#This Row],[Revenue]]-Table2[[#This Row],[Outside cost]]-Table2[[#This Row],[Trans.cost]]</f>
        <v>18261.319999999978</v>
      </c>
      <c r="M833" s="3">
        <f>Table2[[#This Row],[Exp.date]]-Table2[[#This Row],[Imp.date ]]</f>
        <v>30</v>
      </c>
    </row>
    <row r="834" spans="1:13" x14ac:dyDescent="0.25">
      <c r="A834" s="1">
        <v>833</v>
      </c>
      <c r="B834" s="1" t="s">
        <v>12</v>
      </c>
      <c r="C834" s="1">
        <v>875</v>
      </c>
      <c r="D834" s="1">
        <v>1051</v>
      </c>
      <c r="E834" s="1" t="s">
        <v>22</v>
      </c>
      <c r="F834" s="1">
        <v>873643.75</v>
      </c>
      <c r="G834" s="2">
        <v>43028</v>
      </c>
      <c r="H834" s="2">
        <v>43057</v>
      </c>
      <c r="I834" s="1" t="s">
        <v>25</v>
      </c>
      <c r="J834" s="1">
        <v>13794.375</v>
      </c>
      <c r="K834" s="1">
        <f>Table2[[#This Row],[Qnt]]*Table2[[#This Row],[Unit price ]]</f>
        <v>919625</v>
      </c>
      <c r="L834" s="1">
        <f>Table2[[#This Row],[Revenue]]-Table2[[#This Row],[Outside cost]]-Table2[[#This Row],[Trans.cost]]</f>
        <v>32186.875</v>
      </c>
      <c r="M834" s="1">
        <f>Table2[[#This Row],[Exp.date]]-Table2[[#This Row],[Imp.date ]]</f>
        <v>29</v>
      </c>
    </row>
    <row r="835" spans="1:13" x14ac:dyDescent="0.25">
      <c r="A835" s="3">
        <v>834</v>
      </c>
      <c r="B835" s="3" t="s">
        <v>10</v>
      </c>
      <c r="C835" s="3">
        <v>220</v>
      </c>
      <c r="D835" s="3">
        <v>1679</v>
      </c>
      <c r="E835" s="3" t="s">
        <v>9</v>
      </c>
      <c r="F835" s="3">
        <v>350911</v>
      </c>
      <c r="G835" s="4">
        <v>42496</v>
      </c>
      <c r="H835" s="4">
        <v>42515</v>
      </c>
      <c r="I835" s="3" t="s">
        <v>32</v>
      </c>
      <c r="J835" s="3">
        <v>5540.7</v>
      </c>
      <c r="K835" s="3">
        <f>Table2[[#This Row],[Qnt]]*Table2[[#This Row],[Unit price ]]</f>
        <v>369380</v>
      </c>
      <c r="L835" s="3">
        <f>Table2[[#This Row],[Revenue]]-Table2[[#This Row],[Outside cost]]-Table2[[#This Row],[Trans.cost]]</f>
        <v>12928.3</v>
      </c>
      <c r="M835" s="3">
        <f>Table2[[#This Row],[Exp.date]]-Table2[[#This Row],[Imp.date ]]</f>
        <v>19</v>
      </c>
    </row>
    <row r="836" spans="1:13" x14ac:dyDescent="0.25">
      <c r="A836" s="1">
        <v>835</v>
      </c>
      <c r="B836" s="1" t="s">
        <v>10</v>
      </c>
      <c r="C836" s="1">
        <v>70</v>
      </c>
      <c r="D836" s="1">
        <v>882</v>
      </c>
      <c r="E836" s="1" t="s">
        <v>9</v>
      </c>
      <c r="F836" s="1">
        <v>58653</v>
      </c>
      <c r="G836" s="2">
        <v>43113</v>
      </c>
      <c r="H836" s="2">
        <v>43130</v>
      </c>
      <c r="I836" s="1" t="s">
        <v>11</v>
      </c>
      <c r="J836" s="1">
        <v>926.09999999999991</v>
      </c>
      <c r="K836" s="1">
        <f>Table2[[#This Row],[Qnt]]*Table2[[#This Row],[Unit price ]]</f>
        <v>61740</v>
      </c>
      <c r="L836" s="1">
        <f>Table2[[#This Row],[Revenue]]-Table2[[#This Row],[Outside cost]]-Table2[[#This Row],[Trans.cost]]</f>
        <v>2160.9</v>
      </c>
      <c r="M836" s="1">
        <f>Table2[[#This Row],[Exp.date]]-Table2[[#This Row],[Imp.date ]]</f>
        <v>17</v>
      </c>
    </row>
    <row r="837" spans="1:13" x14ac:dyDescent="0.25">
      <c r="A837" s="3">
        <v>836</v>
      </c>
      <c r="B837" s="3" t="s">
        <v>10</v>
      </c>
      <c r="C837" s="3">
        <v>590</v>
      </c>
      <c r="D837" s="3">
        <v>130</v>
      </c>
      <c r="E837" s="3" t="s">
        <v>16</v>
      </c>
      <c r="F837" s="3">
        <v>72865</v>
      </c>
      <c r="G837" s="4">
        <v>43175</v>
      </c>
      <c r="H837" s="4">
        <v>43198</v>
      </c>
      <c r="I837" s="3" t="s">
        <v>17</v>
      </c>
      <c r="J837" s="3">
        <v>1150.5</v>
      </c>
      <c r="K837" s="3">
        <f>Table2[[#This Row],[Qnt]]*Table2[[#This Row],[Unit price ]]</f>
        <v>76700</v>
      </c>
      <c r="L837" s="3">
        <f>Table2[[#This Row],[Revenue]]-Table2[[#This Row],[Outside cost]]-Table2[[#This Row],[Trans.cost]]</f>
        <v>2684.5</v>
      </c>
      <c r="M837" s="3">
        <f>Table2[[#This Row],[Exp.date]]-Table2[[#This Row],[Imp.date ]]</f>
        <v>23</v>
      </c>
    </row>
    <row r="838" spans="1:13" x14ac:dyDescent="0.25">
      <c r="A838" s="1">
        <v>837</v>
      </c>
      <c r="B838" s="1" t="s">
        <v>12</v>
      </c>
      <c r="C838" s="1">
        <v>255</v>
      </c>
      <c r="D838" s="1">
        <v>544</v>
      </c>
      <c r="E838" s="1" t="s">
        <v>13</v>
      </c>
      <c r="F838" s="1">
        <v>131784</v>
      </c>
      <c r="G838" s="2">
        <v>42824</v>
      </c>
      <c r="H838" s="2">
        <v>42839</v>
      </c>
      <c r="I838" s="1" t="s">
        <v>32</v>
      </c>
      <c r="J838" s="1">
        <v>2080.7999999999997</v>
      </c>
      <c r="K838" s="1">
        <f>Table2[[#This Row],[Qnt]]*Table2[[#This Row],[Unit price ]]</f>
        <v>138720</v>
      </c>
      <c r="L838" s="1">
        <f>Table2[[#This Row],[Revenue]]-Table2[[#This Row],[Outside cost]]-Table2[[#This Row],[Trans.cost]]</f>
        <v>4855.2000000000007</v>
      </c>
      <c r="M838" s="1">
        <f>Table2[[#This Row],[Exp.date]]-Table2[[#This Row],[Imp.date ]]</f>
        <v>15</v>
      </c>
    </row>
    <row r="839" spans="1:13" x14ac:dyDescent="0.25">
      <c r="A839" s="3">
        <v>838</v>
      </c>
      <c r="B839" s="3" t="s">
        <v>12</v>
      </c>
      <c r="C839" s="3">
        <v>240</v>
      </c>
      <c r="D839" s="3">
        <v>868</v>
      </c>
      <c r="E839" s="3" t="s">
        <v>22</v>
      </c>
      <c r="F839" s="3">
        <v>197904</v>
      </c>
      <c r="G839" s="4">
        <v>42895</v>
      </c>
      <c r="H839" s="4">
        <v>42925</v>
      </c>
      <c r="I839" s="3" t="s">
        <v>11</v>
      </c>
      <c r="J839" s="3">
        <v>3124.7999999999997</v>
      </c>
      <c r="K839" s="3">
        <f>Table2[[#This Row],[Qnt]]*Table2[[#This Row],[Unit price ]]</f>
        <v>208320</v>
      </c>
      <c r="L839" s="3">
        <f>Table2[[#This Row],[Revenue]]-Table2[[#This Row],[Outside cost]]-Table2[[#This Row],[Trans.cost]]</f>
        <v>7291.2000000000007</v>
      </c>
      <c r="M839" s="3">
        <f>Table2[[#This Row],[Exp.date]]-Table2[[#This Row],[Imp.date ]]</f>
        <v>30</v>
      </c>
    </row>
    <row r="840" spans="1:13" x14ac:dyDescent="0.25">
      <c r="A840" s="1">
        <v>839</v>
      </c>
      <c r="B840" s="1" t="s">
        <v>12</v>
      </c>
      <c r="C840" s="1">
        <v>731</v>
      </c>
      <c r="D840" s="1">
        <v>867</v>
      </c>
      <c r="E840" s="1" t="s">
        <v>19</v>
      </c>
      <c r="F840" s="1">
        <v>602088.15</v>
      </c>
      <c r="G840" s="2">
        <v>43074</v>
      </c>
      <c r="H840" s="2">
        <v>43092</v>
      </c>
      <c r="I840" s="1" t="s">
        <v>25</v>
      </c>
      <c r="J840" s="1">
        <v>9506.6549999999988</v>
      </c>
      <c r="K840" s="1">
        <f>Table2[[#This Row],[Qnt]]*Table2[[#This Row],[Unit price ]]</f>
        <v>633777</v>
      </c>
      <c r="L840" s="1">
        <f>Table2[[#This Row],[Revenue]]-Table2[[#This Row],[Outside cost]]-Table2[[#This Row],[Trans.cost]]</f>
        <v>22182.194999999978</v>
      </c>
      <c r="M840" s="1">
        <f>Table2[[#This Row],[Exp.date]]-Table2[[#This Row],[Imp.date ]]</f>
        <v>18</v>
      </c>
    </row>
    <row r="841" spans="1:13" x14ac:dyDescent="0.25">
      <c r="A841" s="3">
        <v>840</v>
      </c>
      <c r="B841" s="3" t="s">
        <v>15</v>
      </c>
      <c r="C841" s="3">
        <v>595</v>
      </c>
      <c r="D841" s="3">
        <v>16</v>
      </c>
      <c r="E841" s="3" t="s">
        <v>24</v>
      </c>
      <c r="F841" s="3">
        <v>9044</v>
      </c>
      <c r="G841" s="4">
        <v>43087</v>
      </c>
      <c r="H841" s="4">
        <v>43114</v>
      </c>
      <c r="I841" s="3" t="s">
        <v>14</v>
      </c>
      <c r="J841" s="3">
        <v>142.79999999999998</v>
      </c>
      <c r="K841" s="3">
        <f>Table2[[#This Row],[Qnt]]*Table2[[#This Row],[Unit price ]]</f>
        <v>9520</v>
      </c>
      <c r="L841" s="3">
        <f>Table2[[#This Row],[Revenue]]-Table2[[#This Row],[Outside cost]]-Table2[[#This Row],[Trans.cost]]</f>
        <v>333.20000000000005</v>
      </c>
      <c r="M841" s="3">
        <f>Table2[[#This Row],[Exp.date]]-Table2[[#This Row],[Imp.date ]]</f>
        <v>27</v>
      </c>
    </row>
    <row r="842" spans="1:13" x14ac:dyDescent="0.25">
      <c r="A842" s="1">
        <v>841</v>
      </c>
      <c r="B842" s="1" t="s">
        <v>15</v>
      </c>
      <c r="C842" s="1">
        <v>215</v>
      </c>
      <c r="D842" s="1">
        <v>55</v>
      </c>
      <c r="E842" s="1" t="s">
        <v>16</v>
      </c>
      <c r="F842" s="1">
        <v>11233.75</v>
      </c>
      <c r="G842" s="2">
        <v>42383</v>
      </c>
      <c r="H842" s="2">
        <v>42418</v>
      </c>
      <c r="I842" s="1" t="s">
        <v>17</v>
      </c>
      <c r="J842" s="1">
        <v>177.375</v>
      </c>
      <c r="K842" s="1">
        <f>Table2[[#This Row],[Qnt]]*Table2[[#This Row],[Unit price ]]</f>
        <v>11825</v>
      </c>
      <c r="L842" s="1">
        <f>Table2[[#This Row],[Revenue]]-Table2[[#This Row],[Outside cost]]-Table2[[#This Row],[Trans.cost]]</f>
        <v>413.875</v>
      </c>
      <c r="M842" s="1">
        <f>Table2[[#This Row],[Exp.date]]-Table2[[#This Row],[Imp.date ]]</f>
        <v>35</v>
      </c>
    </row>
    <row r="843" spans="1:13" x14ac:dyDescent="0.25">
      <c r="A843" s="3">
        <v>842</v>
      </c>
      <c r="B843" s="3" t="s">
        <v>10</v>
      </c>
      <c r="C843" s="3">
        <v>625</v>
      </c>
      <c r="D843" s="3">
        <v>115</v>
      </c>
      <c r="E843" s="3" t="s">
        <v>16</v>
      </c>
      <c r="F843" s="3">
        <v>68281.25</v>
      </c>
      <c r="G843" s="4">
        <v>42483</v>
      </c>
      <c r="H843" s="4">
        <v>42503</v>
      </c>
      <c r="I843" s="3" t="s">
        <v>25</v>
      </c>
      <c r="J843" s="3">
        <v>1078.125</v>
      </c>
      <c r="K843" s="3">
        <f>Table2[[#This Row],[Qnt]]*Table2[[#This Row],[Unit price ]]</f>
        <v>71875</v>
      </c>
      <c r="L843" s="3">
        <f>Table2[[#This Row],[Revenue]]-Table2[[#This Row],[Outside cost]]-Table2[[#This Row],[Trans.cost]]</f>
        <v>2515.625</v>
      </c>
      <c r="M843" s="3">
        <f>Table2[[#This Row],[Exp.date]]-Table2[[#This Row],[Imp.date ]]</f>
        <v>20</v>
      </c>
    </row>
    <row r="844" spans="1:13" x14ac:dyDescent="0.25">
      <c r="A844" s="1">
        <v>843</v>
      </c>
      <c r="B844" s="1" t="s">
        <v>12</v>
      </c>
      <c r="C844" s="1">
        <v>796</v>
      </c>
      <c r="D844" s="1">
        <v>656</v>
      </c>
      <c r="E844" s="1" t="s">
        <v>13</v>
      </c>
      <c r="F844" s="1">
        <v>496067.2</v>
      </c>
      <c r="G844" s="2">
        <v>42545</v>
      </c>
      <c r="H844" s="2">
        <v>42557</v>
      </c>
      <c r="I844" s="1" t="s">
        <v>28</v>
      </c>
      <c r="J844" s="1">
        <v>7832.6399999999994</v>
      </c>
      <c r="K844" s="1">
        <f>Table2[[#This Row],[Qnt]]*Table2[[#This Row],[Unit price ]]</f>
        <v>522176</v>
      </c>
      <c r="L844" s="1">
        <f>Table2[[#This Row],[Revenue]]-Table2[[#This Row],[Outside cost]]-Table2[[#This Row],[Trans.cost]]</f>
        <v>18276.159999999989</v>
      </c>
      <c r="M844" s="1">
        <f>Table2[[#This Row],[Exp.date]]-Table2[[#This Row],[Imp.date ]]</f>
        <v>12</v>
      </c>
    </row>
    <row r="845" spans="1:13" x14ac:dyDescent="0.25">
      <c r="A845" s="3">
        <v>844</v>
      </c>
      <c r="B845" s="3" t="s">
        <v>10</v>
      </c>
      <c r="C845" s="3">
        <v>151</v>
      </c>
      <c r="D845" s="3">
        <v>1504</v>
      </c>
      <c r="E845" s="3" t="s">
        <v>9</v>
      </c>
      <c r="F845" s="3">
        <v>215748.8</v>
      </c>
      <c r="G845" s="4">
        <v>42843</v>
      </c>
      <c r="H845" s="4">
        <v>42871</v>
      </c>
      <c r="I845" s="3" t="s">
        <v>25</v>
      </c>
      <c r="J845" s="3">
        <v>3406.56</v>
      </c>
      <c r="K845" s="3">
        <f>Table2[[#This Row],[Qnt]]*Table2[[#This Row],[Unit price ]]</f>
        <v>227104</v>
      </c>
      <c r="L845" s="3">
        <f>Table2[[#This Row],[Revenue]]-Table2[[#This Row],[Outside cost]]-Table2[[#This Row],[Trans.cost]]</f>
        <v>7948.6400000000122</v>
      </c>
      <c r="M845" s="3">
        <f>Table2[[#This Row],[Exp.date]]-Table2[[#This Row],[Imp.date ]]</f>
        <v>28</v>
      </c>
    </row>
    <row r="846" spans="1:13" x14ac:dyDescent="0.25">
      <c r="A846" s="1">
        <v>845</v>
      </c>
      <c r="B846" s="1" t="s">
        <v>12</v>
      </c>
      <c r="C846" s="1">
        <v>191</v>
      </c>
      <c r="D846" s="1">
        <v>864</v>
      </c>
      <c r="E846" s="1" t="s">
        <v>19</v>
      </c>
      <c r="F846" s="1">
        <v>156772.79999999999</v>
      </c>
      <c r="G846" s="2">
        <v>43219</v>
      </c>
      <c r="H846" s="2">
        <v>43242</v>
      </c>
      <c r="I846" s="1" t="s">
        <v>17</v>
      </c>
      <c r="J846" s="1">
        <v>2475.36</v>
      </c>
      <c r="K846" s="1">
        <f>Table2[[#This Row],[Qnt]]*Table2[[#This Row],[Unit price ]]</f>
        <v>165024</v>
      </c>
      <c r="L846" s="1">
        <f>Table2[[#This Row],[Revenue]]-Table2[[#This Row],[Outside cost]]-Table2[[#This Row],[Trans.cost]]</f>
        <v>5775.8400000000111</v>
      </c>
      <c r="M846" s="1">
        <f>Table2[[#This Row],[Exp.date]]-Table2[[#This Row],[Imp.date ]]</f>
        <v>23</v>
      </c>
    </row>
    <row r="847" spans="1:13" x14ac:dyDescent="0.25">
      <c r="A847" s="3">
        <v>846</v>
      </c>
      <c r="B847" s="3" t="s">
        <v>12</v>
      </c>
      <c r="C847" s="3">
        <v>443</v>
      </c>
      <c r="D847" s="3">
        <v>77</v>
      </c>
      <c r="E847" s="3" t="s">
        <v>31</v>
      </c>
      <c r="F847" s="3">
        <v>32405.45</v>
      </c>
      <c r="G847" s="4">
        <v>43188</v>
      </c>
      <c r="H847" s="4">
        <v>43203</v>
      </c>
      <c r="I847" s="3" t="s">
        <v>23</v>
      </c>
      <c r="J847" s="3">
        <v>511.66499999999996</v>
      </c>
      <c r="K847" s="3">
        <f>Table2[[#This Row],[Qnt]]*Table2[[#This Row],[Unit price ]]</f>
        <v>34111</v>
      </c>
      <c r="L847" s="3">
        <f>Table2[[#This Row],[Revenue]]-Table2[[#This Row],[Outside cost]]-Table2[[#This Row],[Trans.cost]]</f>
        <v>1193.8849999999993</v>
      </c>
      <c r="M847" s="3">
        <f>Table2[[#This Row],[Exp.date]]-Table2[[#This Row],[Imp.date ]]</f>
        <v>15</v>
      </c>
    </row>
    <row r="848" spans="1:13" x14ac:dyDescent="0.25">
      <c r="A848" s="1">
        <v>847</v>
      </c>
      <c r="B848" s="1" t="s">
        <v>12</v>
      </c>
      <c r="C848" s="1">
        <v>670</v>
      </c>
      <c r="D848" s="1">
        <v>679</v>
      </c>
      <c r="E848" s="1" t="s">
        <v>13</v>
      </c>
      <c r="F848" s="1">
        <v>432183.5</v>
      </c>
      <c r="G848" s="2">
        <v>43172</v>
      </c>
      <c r="H848" s="2">
        <v>43198</v>
      </c>
      <c r="I848" s="1" t="s">
        <v>17</v>
      </c>
      <c r="J848" s="1">
        <v>6823.95</v>
      </c>
      <c r="K848" s="1">
        <f>Table2[[#This Row],[Qnt]]*Table2[[#This Row],[Unit price ]]</f>
        <v>454930</v>
      </c>
      <c r="L848" s="1">
        <f>Table2[[#This Row],[Revenue]]-Table2[[#This Row],[Outside cost]]-Table2[[#This Row],[Trans.cost]]</f>
        <v>15922.55</v>
      </c>
      <c r="M848" s="1">
        <f>Table2[[#This Row],[Exp.date]]-Table2[[#This Row],[Imp.date ]]</f>
        <v>26</v>
      </c>
    </row>
    <row r="849" spans="1:13" x14ac:dyDescent="0.25">
      <c r="A849" s="3">
        <v>848</v>
      </c>
      <c r="B849" s="3" t="s">
        <v>12</v>
      </c>
      <c r="C849" s="3">
        <v>538</v>
      </c>
      <c r="D849" s="3">
        <v>1034</v>
      </c>
      <c r="E849" s="3" t="s">
        <v>22</v>
      </c>
      <c r="F849" s="3">
        <v>528477.4</v>
      </c>
      <c r="G849" s="4">
        <v>42442</v>
      </c>
      <c r="H849" s="4">
        <v>42456</v>
      </c>
      <c r="I849" s="3" t="s">
        <v>25</v>
      </c>
      <c r="J849" s="3">
        <v>8344.3799999999992</v>
      </c>
      <c r="K849" s="3">
        <f>Table2[[#This Row],[Qnt]]*Table2[[#This Row],[Unit price ]]</f>
        <v>556292</v>
      </c>
      <c r="L849" s="3">
        <f>Table2[[#This Row],[Revenue]]-Table2[[#This Row],[Outside cost]]-Table2[[#This Row],[Trans.cost]]</f>
        <v>19470.219999999979</v>
      </c>
      <c r="M849" s="3">
        <f>Table2[[#This Row],[Exp.date]]-Table2[[#This Row],[Imp.date ]]</f>
        <v>14</v>
      </c>
    </row>
    <row r="850" spans="1:13" x14ac:dyDescent="0.25">
      <c r="A850" s="1">
        <v>849</v>
      </c>
      <c r="B850" s="1" t="s">
        <v>12</v>
      </c>
      <c r="C850" s="1">
        <v>483</v>
      </c>
      <c r="D850" s="1">
        <v>645</v>
      </c>
      <c r="E850" s="1" t="s">
        <v>13</v>
      </c>
      <c r="F850" s="1">
        <v>295958.25</v>
      </c>
      <c r="G850" s="2">
        <v>43016</v>
      </c>
      <c r="H850" s="2">
        <v>43048</v>
      </c>
      <c r="I850" s="1" t="s">
        <v>11</v>
      </c>
      <c r="J850" s="1">
        <v>4673.0249999999996</v>
      </c>
      <c r="K850" s="1">
        <f>Table2[[#This Row],[Qnt]]*Table2[[#This Row],[Unit price ]]</f>
        <v>311535</v>
      </c>
      <c r="L850" s="1">
        <f>Table2[[#This Row],[Revenue]]-Table2[[#This Row],[Outside cost]]-Table2[[#This Row],[Trans.cost]]</f>
        <v>10903.725</v>
      </c>
      <c r="M850" s="1">
        <f>Table2[[#This Row],[Exp.date]]-Table2[[#This Row],[Imp.date ]]</f>
        <v>32</v>
      </c>
    </row>
    <row r="851" spans="1:13" x14ac:dyDescent="0.25">
      <c r="A851" s="3">
        <v>850</v>
      </c>
      <c r="B851" s="3" t="s">
        <v>10</v>
      </c>
      <c r="C851" s="3">
        <v>824</v>
      </c>
      <c r="D851" s="3">
        <v>325</v>
      </c>
      <c r="E851" s="3" t="s">
        <v>29</v>
      </c>
      <c r="F851" s="3">
        <v>254410</v>
      </c>
      <c r="G851" s="4">
        <v>42567</v>
      </c>
      <c r="H851" s="4">
        <v>42595</v>
      </c>
      <c r="I851" s="3" t="s">
        <v>11</v>
      </c>
      <c r="J851" s="3">
        <v>4017</v>
      </c>
      <c r="K851" s="3">
        <f>Table2[[#This Row],[Qnt]]*Table2[[#This Row],[Unit price ]]</f>
        <v>267800</v>
      </c>
      <c r="L851" s="3">
        <f>Table2[[#This Row],[Revenue]]-Table2[[#This Row],[Outside cost]]-Table2[[#This Row],[Trans.cost]]</f>
        <v>9373</v>
      </c>
      <c r="M851" s="3">
        <f>Table2[[#This Row],[Exp.date]]-Table2[[#This Row],[Imp.date ]]</f>
        <v>28</v>
      </c>
    </row>
    <row r="852" spans="1:13" x14ac:dyDescent="0.25">
      <c r="A852" s="1">
        <v>851</v>
      </c>
      <c r="B852" s="1" t="s">
        <v>10</v>
      </c>
      <c r="C852" s="1">
        <v>328</v>
      </c>
      <c r="D852" s="1">
        <v>117</v>
      </c>
      <c r="E852" s="1" t="s">
        <v>16</v>
      </c>
      <c r="F852" s="1">
        <v>36457.199999999997</v>
      </c>
      <c r="G852" s="2">
        <v>42615</v>
      </c>
      <c r="H852" s="2">
        <v>42631</v>
      </c>
      <c r="I852" s="1" t="s">
        <v>17</v>
      </c>
      <c r="J852" s="1">
        <v>575.64</v>
      </c>
      <c r="K852" s="1">
        <f>Table2[[#This Row],[Qnt]]*Table2[[#This Row],[Unit price ]]</f>
        <v>38376</v>
      </c>
      <c r="L852" s="1">
        <f>Table2[[#This Row],[Revenue]]-Table2[[#This Row],[Outside cost]]-Table2[[#This Row],[Trans.cost]]</f>
        <v>1343.160000000003</v>
      </c>
      <c r="M852" s="1">
        <f>Table2[[#This Row],[Exp.date]]-Table2[[#This Row],[Imp.date ]]</f>
        <v>16</v>
      </c>
    </row>
    <row r="853" spans="1:13" x14ac:dyDescent="0.25">
      <c r="A853" s="3">
        <v>852</v>
      </c>
      <c r="B853" s="3" t="s">
        <v>15</v>
      </c>
      <c r="C853" s="3">
        <v>915</v>
      </c>
      <c r="D853" s="3">
        <v>54</v>
      </c>
      <c r="E853" s="3" t="s">
        <v>24</v>
      </c>
      <c r="F853" s="3">
        <v>46939.5</v>
      </c>
      <c r="G853" s="4">
        <v>42997</v>
      </c>
      <c r="H853" s="4">
        <v>43027</v>
      </c>
      <c r="I853" s="3" t="s">
        <v>14</v>
      </c>
      <c r="J853" s="3">
        <v>741.15</v>
      </c>
      <c r="K853" s="3">
        <f>Table2[[#This Row],[Qnt]]*Table2[[#This Row],[Unit price ]]</f>
        <v>49410</v>
      </c>
      <c r="L853" s="3">
        <f>Table2[[#This Row],[Revenue]]-Table2[[#This Row],[Outside cost]]-Table2[[#This Row],[Trans.cost]]</f>
        <v>1729.35</v>
      </c>
      <c r="M853" s="3">
        <f>Table2[[#This Row],[Exp.date]]-Table2[[#This Row],[Imp.date ]]</f>
        <v>30</v>
      </c>
    </row>
    <row r="854" spans="1:13" x14ac:dyDescent="0.25">
      <c r="A854" s="1">
        <v>853</v>
      </c>
      <c r="B854" s="1" t="s">
        <v>12</v>
      </c>
      <c r="C854" s="1">
        <v>396</v>
      </c>
      <c r="D854" s="1">
        <v>123</v>
      </c>
      <c r="E854" s="1" t="s">
        <v>9</v>
      </c>
      <c r="F854" s="1">
        <v>46272.6</v>
      </c>
      <c r="G854" s="2">
        <v>42607</v>
      </c>
      <c r="H854" s="2">
        <v>42641</v>
      </c>
      <c r="I854" s="1" t="s">
        <v>17</v>
      </c>
      <c r="J854" s="1">
        <v>730.62</v>
      </c>
      <c r="K854" s="1">
        <f>Table2[[#This Row],[Qnt]]*Table2[[#This Row],[Unit price ]]</f>
        <v>48708</v>
      </c>
      <c r="L854" s="1">
        <f>Table2[[#This Row],[Revenue]]-Table2[[#This Row],[Outside cost]]-Table2[[#This Row],[Trans.cost]]</f>
        <v>1704.7800000000016</v>
      </c>
      <c r="M854" s="1">
        <f>Table2[[#This Row],[Exp.date]]-Table2[[#This Row],[Imp.date ]]</f>
        <v>34</v>
      </c>
    </row>
    <row r="855" spans="1:13" x14ac:dyDescent="0.25">
      <c r="A855" s="3">
        <v>854</v>
      </c>
      <c r="B855" s="3" t="s">
        <v>10</v>
      </c>
      <c r="C855" s="3">
        <v>869</v>
      </c>
      <c r="D855" s="3">
        <v>140</v>
      </c>
      <c r="E855" s="3" t="s">
        <v>31</v>
      </c>
      <c r="F855" s="3">
        <v>115577</v>
      </c>
      <c r="G855" s="4">
        <v>43029</v>
      </c>
      <c r="H855" s="4">
        <v>43051</v>
      </c>
      <c r="I855" s="3" t="s">
        <v>18</v>
      </c>
      <c r="J855" s="3">
        <v>1824.8999999999999</v>
      </c>
      <c r="K855" s="3">
        <f>Table2[[#This Row],[Qnt]]*Table2[[#This Row],[Unit price ]]</f>
        <v>121660</v>
      </c>
      <c r="L855" s="3">
        <f>Table2[[#This Row],[Revenue]]-Table2[[#This Row],[Outside cost]]-Table2[[#This Row],[Trans.cost]]</f>
        <v>4258.1000000000004</v>
      </c>
      <c r="M855" s="3">
        <f>Table2[[#This Row],[Exp.date]]-Table2[[#This Row],[Imp.date ]]</f>
        <v>22</v>
      </c>
    </row>
    <row r="856" spans="1:13" x14ac:dyDescent="0.25">
      <c r="A856" s="1">
        <v>855</v>
      </c>
      <c r="B856" s="1" t="s">
        <v>12</v>
      </c>
      <c r="C856" s="1">
        <v>610</v>
      </c>
      <c r="D856" s="1">
        <v>921</v>
      </c>
      <c r="E856" s="1" t="s">
        <v>19</v>
      </c>
      <c r="F856" s="1">
        <v>533719.5</v>
      </c>
      <c r="G856" s="2">
        <v>43115</v>
      </c>
      <c r="H856" s="2">
        <v>43132</v>
      </c>
      <c r="I856" s="1" t="s">
        <v>17</v>
      </c>
      <c r="J856" s="1">
        <v>8427.15</v>
      </c>
      <c r="K856" s="1">
        <f>Table2[[#This Row],[Qnt]]*Table2[[#This Row],[Unit price ]]</f>
        <v>561810</v>
      </c>
      <c r="L856" s="1">
        <f>Table2[[#This Row],[Revenue]]-Table2[[#This Row],[Outside cost]]-Table2[[#This Row],[Trans.cost]]</f>
        <v>19663.349999999999</v>
      </c>
      <c r="M856" s="1">
        <f>Table2[[#This Row],[Exp.date]]-Table2[[#This Row],[Imp.date ]]</f>
        <v>17</v>
      </c>
    </row>
    <row r="857" spans="1:13" x14ac:dyDescent="0.25">
      <c r="A857" s="3">
        <v>856</v>
      </c>
      <c r="B857" s="3" t="s">
        <v>12</v>
      </c>
      <c r="C857" s="3">
        <v>827</v>
      </c>
      <c r="D857" s="3">
        <v>114</v>
      </c>
      <c r="E857" s="3" t="s">
        <v>9</v>
      </c>
      <c r="F857" s="3">
        <v>89564.1</v>
      </c>
      <c r="G857" s="4">
        <v>42639</v>
      </c>
      <c r="H857" s="4">
        <v>42671</v>
      </c>
      <c r="I857" s="3" t="s">
        <v>14</v>
      </c>
      <c r="J857" s="3">
        <v>1414.1699999999998</v>
      </c>
      <c r="K857" s="3">
        <f>Table2[[#This Row],[Qnt]]*Table2[[#This Row],[Unit price ]]</f>
        <v>94278</v>
      </c>
      <c r="L857" s="3">
        <f>Table2[[#This Row],[Revenue]]-Table2[[#This Row],[Outside cost]]-Table2[[#This Row],[Trans.cost]]</f>
        <v>3299.7299999999941</v>
      </c>
      <c r="M857" s="3">
        <f>Table2[[#This Row],[Exp.date]]-Table2[[#This Row],[Imp.date ]]</f>
        <v>32</v>
      </c>
    </row>
    <row r="858" spans="1:13" x14ac:dyDescent="0.25">
      <c r="A858" s="1">
        <v>857</v>
      </c>
      <c r="B858" s="1" t="s">
        <v>12</v>
      </c>
      <c r="C858" s="1">
        <v>922</v>
      </c>
      <c r="D858" s="1">
        <v>117</v>
      </c>
      <c r="E858" s="1" t="s">
        <v>9</v>
      </c>
      <c r="F858" s="1">
        <v>102480.3</v>
      </c>
      <c r="G858" s="2">
        <v>42630</v>
      </c>
      <c r="H858" s="2">
        <v>42662</v>
      </c>
      <c r="I858" s="1" t="s">
        <v>23</v>
      </c>
      <c r="J858" s="1">
        <v>1618.11</v>
      </c>
      <c r="K858" s="1">
        <f>Table2[[#This Row],[Qnt]]*Table2[[#This Row],[Unit price ]]</f>
        <v>107874</v>
      </c>
      <c r="L858" s="1">
        <f>Table2[[#This Row],[Revenue]]-Table2[[#This Row],[Outside cost]]-Table2[[#This Row],[Trans.cost]]</f>
        <v>3775.5899999999974</v>
      </c>
      <c r="M858" s="1">
        <f>Table2[[#This Row],[Exp.date]]-Table2[[#This Row],[Imp.date ]]</f>
        <v>32</v>
      </c>
    </row>
    <row r="859" spans="1:13" x14ac:dyDescent="0.25">
      <c r="A859" s="3">
        <v>858</v>
      </c>
      <c r="B859" s="3" t="s">
        <v>12</v>
      </c>
      <c r="C859" s="3">
        <v>529</v>
      </c>
      <c r="D859" s="3">
        <v>187</v>
      </c>
      <c r="E859" s="3" t="s">
        <v>21</v>
      </c>
      <c r="F859" s="3">
        <v>93976.85</v>
      </c>
      <c r="G859" s="4">
        <v>43055</v>
      </c>
      <c r="H859" s="4">
        <v>43068</v>
      </c>
      <c r="I859" s="3" t="s">
        <v>11</v>
      </c>
      <c r="J859" s="3">
        <v>1483.845</v>
      </c>
      <c r="K859" s="3">
        <f>Table2[[#This Row],[Qnt]]*Table2[[#This Row],[Unit price ]]</f>
        <v>98923</v>
      </c>
      <c r="L859" s="3">
        <f>Table2[[#This Row],[Revenue]]-Table2[[#This Row],[Outside cost]]-Table2[[#This Row],[Trans.cost]]</f>
        <v>3462.3049999999939</v>
      </c>
      <c r="M859" s="3">
        <f>Table2[[#This Row],[Exp.date]]-Table2[[#This Row],[Imp.date ]]</f>
        <v>13</v>
      </c>
    </row>
    <row r="860" spans="1:13" x14ac:dyDescent="0.25">
      <c r="A860" s="1">
        <v>859</v>
      </c>
      <c r="B860" s="1" t="s">
        <v>12</v>
      </c>
      <c r="C860" s="1">
        <v>425</v>
      </c>
      <c r="D860" s="1">
        <v>1004</v>
      </c>
      <c r="E860" s="1" t="s">
        <v>22</v>
      </c>
      <c r="F860" s="1">
        <v>405365</v>
      </c>
      <c r="G860" s="2">
        <v>42726</v>
      </c>
      <c r="H860" s="2">
        <v>42756</v>
      </c>
      <c r="I860" s="1" t="s">
        <v>32</v>
      </c>
      <c r="J860" s="1">
        <v>6400.5</v>
      </c>
      <c r="K860" s="1">
        <f>Table2[[#This Row],[Qnt]]*Table2[[#This Row],[Unit price ]]</f>
        <v>426700</v>
      </c>
      <c r="L860" s="1">
        <f>Table2[[#This Row],[Revenue]]-Table2[[#This Row],[Outside cost]]-Table2[[#This Row],[Trans.cost]]</f>
        <v>14934.5</v>
      </c>
      <c r="M860" s="1">
        <f>Table2[[#This Row],[Exp.date]]-Table2[[#This Row],[Imp.date ]]</f>
        <v>30</v>
      </c>
    </row>
    <row r="861" spans="1:13" x14ac:dyDescent="0.25">
      <c r="A861" s="3">
        <v>860</v>
      </c>
      <c r="B861" s="3" t="s">
        <v>12</v>
      </c>
      <c r="C861" s="3">
        <v>199</v>
      </c>
      <c r="D861" s="3">
        <v>907</v>
      </c>
      <c r="E861" s="3" t="s">
        <v>19</v>
      </c>
      <c r="F861" s="3">
        <v>171468.35</v>
      </c>
      <c r="G861" s="4">
        <v>43186</v>
      </c>
      <c r="H861" s="4">
        <v>43217</v>
      </c>
      <c r="I861" s="3" t="s">
        <v>25</v>
      </c>
      <c r="J861" s="3">
        <v>2707.395</v>
      </c>
      <c r="K861" s="3">
        <f>Table2[[#This Row],[Qnt]]*Table2[[#This Row],[Unit price ]]</f>
        <v>180493</v>
      </c>
      <c r="L861" s="3">
        <f>Table2[[#This Row],[Revenue]]-Table2[[#This Row],[Outside cost]]-Table2[[#This Row],[Trans.cost]]</f>
        <v>6317.2549999999937</v>
      </c>
      <c r="M861" s="3">
        <f>Table2[[#This Row],[Exp.date]]-Table2[[#This Row],[Imp.date ]]</f>
        <v>31</v>
      </c>
    </row>
    <row r="862" spans="1:13" x14ac:dyDescent="0.25">
      <c r="A862" s="1">
        <v>861</v>
      </c>
      <c r="B862" s="1" t="s">
        <v>10</v>
      </c>
      <c r="C862" s="1">
        <v>730</v>
      </c>
      <c r="D862" s="1">
        <v>294</v>
      </c>
      <c r="E862" s="1" t="s">
        <v>29</v>
      </c>
      <c r="F862" s="1">
        <v>203889</v>
      </c>
      <c r="G862" s="2">
        <v>42565</v>
      </c>
      <c r="H862" s="2">
        <v>42576</v>
      </c>
      <c r="I862" s="1" t="s">
        <v>11</v>
      </c>
      <c r="J862" s="1">
        <v>3219.2999999999997</v>
      </c>
      <c r="K862" s="1">
        <f>Table2[[#This Row],[Qnt]]*Table2[[#This Row],[Unit price ]]</f>
        <v>214620</v>
      </c>
      <c r="L862" s="1">
        <f>Table2[[#This Row],[Revenue]]-Table2[[#This Row],[Outside cost]]-Table2[[#This Row],[Trans.cost]]</f>
        <v>7511.7000000000007</v>
      </c>
      <c r="M862" s="1">
        <f>Table2[[#This Row],[Exp.date]]-Table2[[#This Row],[Imp.date ]]</f>
        <v>11</v>
      </c>
    </row>
    <row r="863" spans="1:13" x14ac:dyDescent="0.25">
      <c r="A863" s="3">
        <v>862</v>
      </c>
      <c r="B863" s="3" t="s">
        <v>10</v>
      </c>
      <c r="C863" s="3">
        <v>312</v>
      </c>
      <c r="D863" s="3">
        <v>294</v>
      </c>
      <c r="E863" s="3" t="s">
        <v>29</v>
      </c>
      <c r="F863" s="3">
        <v>87141.6</v>
      </c>
      <c r="G863" s="4">
        <v>42695</v>
      </c>
      <c r="H863" s="4">
        <v>42724</v>
      </c>
      <c r="I863" s="3" t="s">
        <v>11</v>
      </c>
      <c r="J863" s="3">
        <v>1375.9199999999998</v>
      </c>
      <c r="K863" s="3">
        <f>Table2[[#This Row],[Qnt]]*Table2[[#This Row],[Unit price ]]</f>
        <v>91728</v>
      </c>
      <c r="L863" s="3">
        <f>Table2[[#This Row],[Revenue]]-Table2[[#This Row],[Outside cost]]-Table2[[#This Row],[Trans.cost]]</f>
        <v>3210.4799999999941</v>
      </c>
      <c r="M863" s="3">
        <f>Table2[[#This Row],[Exp.date]]-Table2[[#This Row],[Imp.date ]]</f>
        <v>29</v>
      </c>
    </row>
    <row r="864" spans="1:13" x14ac:dyDescent="0.25">
      <c r="A864" s="1">
        <v>863</v>
      </c>
      <c r="B864" s="1" t="s">
        <v>12</v>
      </c>
      <c r="C864" s="1">
        <v>834</v>
      </c>
      <c r="D864" s="1">
        <v>1249</v>
      </c>
      <c r="E864" s="1" t="s">
        <v>21</v>
      </c>
      <c r="F864" s="1">
        <v>989582.7</v>
      </c>
      <c r="G864" s="2">
        <v>42527</v>
      </c>
      <c r="H864" s="2">
        <v>42543</v>
      </c>
      <c r="I864" s="1" t="s">
        <v>18</v>
      </c>
      <c r="J864" s="1">
        <v>15624.99</v>
      </c>
      <c r="K864" s="1">
        <f>Table2[[#This Row],[Qnt]]*Table2[[#This Row],[Unit price ]]</f>
        <v>1041666</v>
      </c>
      <c r="L864" s="1">
        <f>Table2[[#This Row],[Revenue]]-Table2[[#This Row],[Outside cost]]-Table2[[#This Row],[Trans.cost]]</f>
        <v>36458.310000000049</v>
      </c>
      <c r="M864" s="1">
        <f>Table2[[#This Row],[Exp.date]]-Table2[[#This Row],[Imp.date ]]</f>
        <v>16</v>
      </c>
    </row>
    <row r="865" spans="1:13" x14ac:dyDescent="0.25">
      <c r="A865" s="3">
        <v>864</v>
      </c>
      <c r="B865" s="3" t="s">
        <v>10</v>
      </c>
      <c r="C865" s="3">
        <v>241</v>
      </c>
      <c r="D865" s="3">
        <v>270</v>
      </c>
      <c r="E865" s="3" t="s">
        <v>29</v>
      </c>
      <c r="F865" s="3">
        <v>61816.5</v>
      </c>
      <c r="G865" s="4">
        <v>42940</v>
      </c>
      <c r="H865" s="4">
        <v>42961</v>
      </c>
      <c r="I865" s="3" t="s">
        <v>17</v>
      </c>
      <c r="J865" s="3">
        <v>976.05</v>
      </c>
      <c r="K865" s="3">
        <f>Table2[[#This Row],[Qnt]]*Table2[[#This Row],[Unit price ]]</f>
        <v>65070</v>
      </c>
      <c r="L865" s="3">
        <f>Table2[[#This Row],[Revenue]]-Table2[[#This Row],[Outside cost]]-Table2[[#This Row],[Trans.cost]]</f>
        <v>2277.4499999999998</v>
      </c>
      <c r="M865" s="3">
        <f>Table2[[#This Row],[Exp.date]]-Table2[[#This Row],[Imp.date ]]</f>
        <v>21</v>
      </c>
    </row>
    <row r="866" spans="1:13" x14ac:dyDescent="0.25">
      <c r="A866" s="1">
        <v>865</v>
      </c>
      <c r="B866" s="1" t="s">
        <v>12</v>
      </c>
      <c r="C866" s="1">
        <v>94</v>
      </c>
      <c r="D866" s="1">
        <v>1060</v>
      </c>
      <c r="E866" s="1" t="s">
        <v>30</v>
      </c>
      <c r="F866" s="1">
        <v>94658</v>
      </c>
      <c r="G866" s="2">
        <v>42663</v>
      </c>
      <c r="H866" s="2">
        <v>42674</v>
      </c>
      <c r="I866" s="1" t="s">
        <v>25</v>
      </c>
      <c r="J866" s="1">
        <v>1494.6</v>
      </c>
      <c r="K866" s="1">
        <f>Table2[[#This Row],[Qnt]]*Table2[[#This Row],[Unit price ]]</f>
        <v>99640</v>
      </c>
      <c r="L866" s="1">
        <f>Table2[[#This Row],[Revenue]]-Table2[[#This Row],[Outside cost]]-Table2[[#This Row],[Trans.cost]]</f>
        <v>3487.4</v>
      </c>
      <c r="M866" s="1">
        <f>Table2[[#This Row],[Exp.date]]-Table2[[#This Row],[Imp.date ]]</f>
        <v>11</v>
      </c>
    </row>
    <row r="867" spans="1:13" x14ac:dyDescent="0.25">
      <c r="A867" s="3">
        <v>866</v>
      </c>
      <c r="B867" s="3" t="s">
        <v>10</v>
      </c>
      <c r="C867" s="3">
        <v>374</v>
      </c>
      <c r="D867" s="3">
        <v>157</v>
      </c>
      <c r="E867" s="3" t="s">
        <v>31</v>
      </c>
      <c r="F867" s="3">
        <v>55782.1</v>
      </c>
      <c r="G867" s="4">
        <v>42995</v>
      </c>
      <c r="H867" s="4">
        <v>43024</v>
      </c>
      <c r="I867" s="3" t="s">
        <v>17</v>
      </c>
      <c r="J867" s="3">
        <v>880.77</v>
      </c>
      <c r="K867" s="3">
        <f>Table2[[#This Row],[Qnt]]*Table2[[#This Row],[Unit price ]]</f>
        <v>58718</v>
      </c>
      <c r="L867" s="3">
        <f>Table2[[#This Row],[Revenue]]-Table2[[#This Row],[Outside cost]]-Table2[[#This Row],[Trans.cost]]</f>
        <v>2055.1300000000015</v>
      </c>
      <c r="M867" s="3">
        <f>Table2[[#This Row],[Exp.date]]-Table2[[#This Row],[Imp.date ]]</f>
        <v>29</v>
      </c>
    </row>
    <row r="868" spans="1:13" x14ac:dyDescent="0.25">
      <c r="A868" s="1">
        <v>867</v>
      </c>
      <c r="B868" s="1" t="s">
        <v>10</v>
      </c>
      <c r="C868" s="1">
        <v>298</v>
      </c>
      <c r="D868" s="1">
        <v>133</v>
      </c>
      <c r="E868" s="1" t="s">
        <v>31</v>
      </c>
      <c r="F868" s="1">
        <v>37652.300000000003</v>
      </c>
      <c r="G868" s="2">
        <v>42534</v>
      </c>
      <c r="H868" s="2">
        <v>42547</v>
      </c>
      <c r="I868" s="1" t="s">
        <v>18</v>
      </c>
      <c r="J868" s="1">
        <v>594.51</v>
      </c>
      <c r="K868" s="1">
        <f>Table2[[#This Row],[Qnt]]*Table2[[#This Row],[Unit price ]]</f>
        <v>39634</v>
      </c>
      <c r="L868" s="1">
        <f>Table2[[#This Row],[Revenue]]-Table2[[#This Row],[Outside cost]]-Table2[[#This Row],[Trans.cost]]</f>
        <v>1387.1899999999971</v>
      </c>
      <c r="M868" s="1">
        <f>Table2[[#This Row],[Exp.date]]-Table2[[#This Row],[Imp.date ]]</f>
        <v>13</v>
      </c>
    </row>
    <row r="869" spans="1:13" x14ac:dyDescent="0.25">
      <c r="A869" s="3">
        <v>868</v>
      </c>
      <c r="B869" s="3" t="s">
        <v>12</v>
      </c>
      <c r="C869" s="3">
        <v>289</v>
      </c>
      <c r="D869" s="3">
        <v>638</v>
      </c>
      <c r="E869" s="3" t="s">
        <v>13</v>
      </c>
      <c r="F869" s="3">
        <v>175162.9</v>
      </c>
      <c r="G869" s="4">
        <v>42614</v>
      </c>
      <c r="H869" s="4">
        <v>42643</v>
      </c>
      <c r="I869" s="3" t="s">
        <v>18</v>
      </c>
      <c r="J869" s="3">
        <v>2765.73</v>
      </c>
      <c r="K869" s="3">
        <f>Table2[[#This Row],[Qnt]]*Table2[[#This Row],[Unit price ]]</f>
        <v>184382</v>
      </c>
      <c r="L869" s="3">
        <f>Table2[[#This Row],[Revenue]]-Table2[[#This Row],[Outside cost]]-Table2[[#This Row],[Trans.cost]]</f>
        <v>6453.3700000000063</v>
      </c>
      <c r="M869" s="3">
        <f>Table2[[#This Row],[Exp.date]]-Table2[[#This Row],[Imp.date ]]</f>
        <v>29</v>
      </c>
    </row>
    <row r="870" spans="1:13" x14ac:dyDescent="0.25">
      <c r="A870" s="1">
        <v>869</v>
      </c>
      <c r="B870" s="1" t="s">
        <v>15</v>
      </c>
      <c r="C870" s="1">
        <v>945</v>
      </c>
      <c r="D870" s="1">
        <v>14</v>
      </c>
      <c r="E870" s="1" t="s">
        <v>24</v>
      </c>
      <c r="F870" s="1">
        <v>12568.5</v>
      </c>
      <c r="G870" s="2">
        <v>42390</v>
      </c>
      <c r="H870" s="2">
        <v>42405</v>
      </c>
      <c r="I870" s="1" t="s">
        <v>25</v>
      </c>
      <c r="J870" s="1">
        <v>198.45</v>
      </c>
      <c r="K870" s="1">
        <f>Table2[[#This Row],[Qnt]]*Table2[[#This Row],[Unit price ]]</f>
        <v>13230</v>
      </c>
      <c r="L870" s="1">
        <f>Table2[[#This Row],[Revenue]]-Table2[[#This Row],[Outside cost]]-Table2[[#This Row],[Trans.cost]]</f>
        <v>463.05</v>
      </c>
      <c r="M870" s="1">
        <f>Table2[[#This Row],[Exp.date]]-Table2[[#This Row],[Imp.date ]]</f>
        <v>15</v>
      </c>
    </row>
    <row r="871" spans="1:13" x14ac:dyDescent="0.25">
      <c r="A871" s="3">
        <v>870</v>
      </c>
      <c r="B871" s="3" t="s">
        <v>10</v>
      </c>
      <c r="C871" s="3">
        <v>98</v>
      </c>
      <c r="D871" s="3">
        <v>870</v>
      </c>
      <c r="E871" s="3" t="s">
        <v>9</v>
      </c>
      <c r="F871" s="3">
        <v>80997</v>
      </c>
      <c r="G871" s="4">
        <v>43030</v>
      </c>
      <c r="H871" s="4">
        <v>43060</v>
      </c>
      <c r="I871" s="3" t="s">
        <v>18</v>
      </c>
      <c r="J871" s="3">
        <v>1278.8999999999999</v>
      </c>
      <c r="K871" s="3">
        <f>Table2[[#This Row],[Qnt]]*Table2[[#This Row],[Unit price ]]</f>
        <v>85260</v>
      </c>
      <c r="L871" s="3">
        <f>Table2[[#This Row],[Revenue]]-Table2[[#This Row],[Outside cost]]-Table2[[#This Row],[Trans.cost]]</f>
        <v>2984.1000000000004</v>
      </c>
      <c r="M871" s="3">
        <f>Table2[[#This Row],[Exp.date]]-Table2[[#This Row],[Imp.date ]]</f>
        <v>30</v>
      </c>
    </row>
    <row r="872" spans="1:13" x14ac:dyDescent="0.25">
      <c r="A872" s="1">
        <v>871</v>
      </c>
      <c r="B872" s="1" t="s">
        <v>15</v>
      </c>
      <c r="C872" s="1">
        <v>536</v>
      </c>
      <c r="D872" s="1">
        <v>30</v>
      </c>
      <c r="E872" s="1" t="s">
        <v>16</v>
      </c>
      <c r="F872" s="1">
        <v>15276</v>
      </c>
      <c r="G872" s="2">
        <v>42447</v>
      </c>
      <c r="H872" s="2">
        <v>42481</v>
      </c>
      <c r="I872" s="1" t="s">
        <v>23</v>
      </c>
      <c r="J872" s="1">
        <v>241.2</v>
      </c>
      <c r="K872" s="1">
        <f>Table2[[#This Row],[Qnt]]*Table2[[#This Row],[Unit price ]]</f>
        <v>16080</v>
      </c>
      <c r="L872" s="1">
        <f>Table2[[#This Row],[Revenue]]-Table2[[#This Row],[Outside cost]]-Table2[[#This Row],[Trans.cost]]</f>
        <v>562.79999999999995</v>
      </c>
      <c r="M872" s="1">
        <f>Table2[[#This Row],[Exp.date]]-Table2[[#This Row],[Imp.date ]]</f>
        <v>34</v>
      </c>
    </row>
    <row r="873" spans="1:13" x14ac:dyDescent="0.25">
      <c r="A873" s="3">
        <v>872</v>
      </c>
      <c r="B873" s="3" t="s">
        <v>12</v>
      </c>
      <c r="C873" s="3">
        <v>781</v>
      </c>
      <c r="D873" s="3">
        <v>222</v>
      </c>
      <c r="E873" s="3" t="s">
        <v>9</v>
      </c>
      <c r="F873" s="3">
        <v>164712.9</v>
      </c>
      <c r="G873" s="4">
        <v>42392</v>
      </c>
      <c r="H873" s="4">
        <v>42402</v>
      </c>
      <c r="I873" s="3" t="s">
        <v>18</v>
      </c>
      <c r="J873" s="3">
        <v>2600.73</v>
      </c>
      <c r="K873" s="3">
        <f>Table2[[#This Row],[Qnt]]*Table2[[#This Row],[Unit price ]]</f>
        <v>173382</v>
      </c>
      <c r="L873" s="3">
        <f>Table2[[#This Row],[Revenue]]-Table2[[#This Row],[Outside cost]]-Table2[[#This Row],[Trans.cost]]</f>
        <v>6068.3700000000063</v>
      </c>
      <c r="M873" s="3">
        <f>Table2[[#This Row],[Exp.date]]-Table2[[#This Row],[Imp.date ]]</f>
        <v>10</v>
      </c>
    </row>
    <row r="874" spans="1:13" x14ac:dyDescent="0.25">
      <c r="A874" s="1">
        <v>873</v>
      </c>
      <c r="B874" s="1" t="s">
        <v>10</v>
      </c>
      <c r="C874" s="1">
        <v>580</v>
      </c>
      <c r="D874" s="1">
        <v>254</v>
      </c>
      <c r="E874" s="1" t="s">
        <v>16</v>
      </c>
      <c r="F874" s="1">
        <v>139954</v>
      </c>
      <c r="G874" s="2">
        <v>42427</v>
      </c>
      <c r="H874" s="2">
        <v>42444</v>
      </c>
      <c r="I874" s="1" t="s">
        <v>25</v>
      </c>
      <c r="J874" s="1">
        <v>2209.7999999999997</v>
      </c>
      <c r="K874" s="1">
        <f>Table2[[#This Row],[Qnt]]*Table2[[#This Row],[Unit price ]]</f>
        <v>147320</v>
      </c>
      <c r="L874" s="1">
        <f>Table2[[#This Row],[Revenue]]-Table2[[#This Row],[Outside cost]]-Table2[[#This Row],[Trans.cost]]</f>
        <v>5156.2000000000007</v>
      </c>
      <c r="M874" s="1">
        <f>Table2[[#This Row],[Exp.date]]-Table2[[#This Row],[Imp.date ]]</f>
        <v>17</v>
      </c>
    </row>
    <row r="875" spans="1:13" x14ac:dyDescent="0.25">
      <c r="A875" s="3">
        <v>874</v>
      </c>
      <c r="B875" s="3" t="s">
        <v>12</v>
      </c>
      <c r="C875" s="3">
        <v>892</v>
      </c>
      <c r="D875" s="3">
        <v>659</v>
      </c>
      <c r="E875" s="3" t="s">
        <v>13</v>
      </c>
      <c r="F875" s="3">
        <v>558436.6</v>
      </c>
      <c r="G875" s="4">
        <v>43235</v>
      </c>
      <c r="H875" s="4">
        <v>43260</v>
      </c>
      <c r="I875" s="3" t="s">
        <v>18</v>
      </c>
      <c r="J875" s="3">
        <v>8817.42</v>
      </c>
      <c r="K875" s="3">
        <f>Table2[[#This Row],[Qnt]]*Table2[[#This Row],[Unit price ]]</f>
        <v>587828</v>
      </c>
      <c r="L875" s="3">
        <f>Table2[[#This Row],[Revenue]]-Table2[[#This Row],[Outside cost]]-Table2[[#This Row],[Trans.cost]]</f>
        <v>20573.980000000025</v>
      </c>
      <c r="M875" s="3">
        <f>Table2[[#This Row],[Exp.date]]-Table2[[#This Row],[Imp.date ]]</f>
        <v>25</v>
      </c>
    </row>
    <row r="876" spans="1:13" x14ac:dyDescent="0.25">
      <c r="A876" s="1">
        <v>875</v>
      </c>
      <c r="B876" s="1" t="s">
        <v>10</v>
      </c>
      <c r="C876" s="1">
        <v>169</v>
      </c>
      <c r="D876" s="1">
        <v>111</v>
      </c>
      <c r="E876" s="1" t="s">
        <v>16</v>
      </c>
      <c r="F876" s="1">
        <v>17821.05</v>
      </c>
      <c r="G876" s="2">
        <v>42716</v>
      </c>
      <c r="H876" s="2">
        <v>42748</v>
      </c>
      <c r="I876" s="1" t="s">
        <v>25</v>
      </c>
      <c r="J876" s="1">
        <v>281.38499999999999</v>
      </c>
      <c r="K876" s="1">
        <f>Table2[[#This Row],[Qnt]]*Table2[[#This Row],[Unit price ]]</f>
        <v>18759</v>
      </c>
      <c r="L876" s="1">
        <f>Table2[[#This Row],[Revenue]]-Table2[[#This Row],[Outside cost]]-Table2[[#This Row],[Trans.cost]]</f>
        <v>656.56500000000074</v>
      </c>
      <c r="M876" s="1">
        <f>Table2[[#This Row],[Exp.date]]-Table2[[#This Row],[Imp.date ]]</f>
        <v>32</v>
      </c>
    </row>
    <row r="877" spans="1:13" x14ac:dyDescent="0.25">
      <c r="A877" s="3">
        <v>876</v>
      </c>
      <c r="B877" s="3" t="s">
        <v>12</v>
      </c>
      <c r="C877" s="3">
        <v>455</v>
      </c>
      <c r="D877" s="3">
        <v>1024</v>
      </c>
      <c r="E877" s="3" t="s">
        <v>22</v>
      </c>
      <c r="F877" s="3">
        <v>442624</v>
      </c>
      <c r="G877" s="4">
        <v>43060</v>
      </c>
      <c r="H877" s="4">
        <v>43092</v>
      </c>
      <c r="I877" s="3" t="s">
        <v>23</v>
      </c>
      <c r="J877" s="3">
        <v>6988.8</v>
      </c>
      <c r="K877" s="3">
        <f>Table2[[#This Row],[Qnt]]*Table2[[#This Row],[Unit price ]]</f>
        <v>465920</v>
      </c>
      <c r="L877" s="3">
        <f>Table2[[#This Row],[Revenue]]-Table2[[#This Row],[Outside cost]]-Table2[[#This Row],[Trans.cost]]</f>
        <v>16307.2</v>
      </c>
      <c r="M877" s="3">
        <f>Table2[[#This Row],[Exp.date]]-Table2[[#This Row],[Imp.date ]]</f>
        <v>32</v>
      </c>
    </row>
    <row r="878" spans="1:13" x14ac:dyDescent="0.25">
      <c r="A878" s="1">
        <v>877</v>
      </c>
      <c r="B878" s="1" t="s">
        <v>12</v>
      </c>
      <c r="C878" s="1">
        <v>932</v>
      </c>
      <c r="D878" s="1">
        <v>210</v>
      </c>
      <c r="E878" s="1" t="s">
        <v>21</v>
      </c>
      <c r="F878" s="1">
        <v>185934</v>
      </c>
      <c r="G878" s="2">
        <v>43182</v>
      </c>
      <c r="H878" s="2">
        <v>43212</v>
      </c>
      <c r="I878" s="1" t="s">
        <v>23</v>
      </c>
      <c r="J878" s="1">
        <v>2935.7999999999997</v>
      </c>
      <c r="K878" s="1">
        <f>Table2[[#This Row],[Qnt]]*Table2[[#This Row],[Unit price ]]</f>
        <v>195720</v>
      </c>
      <c r="L878" s="1">
        <f>Table2[[#This Row],[Revenue]]-Table2[[#This Row],[Outside cost]]-Table2[[#This Row],[Trans.cost]]</f>
        <v>6850.2000000000007</v>
      </c>
      <c r="M878" s="1">
        <f>Table2[[#This Row],[Exp.date]]-Table2[[#This Row],[Imp.date ]]</f>
        <v>30</v>
      </c>
    </row>
    <row r="879" spans="1:13" x14ac:dyDescent="0.25">
      <c r="A879" s="3">
        <v>878</v>
      </c>
      <c r="B879" s="3" t="s">
        <v>10</v>
      </c>
      <c r="C879" s="3">
        <v>526</v>
      </c>
      <c r="D879" s="3">
        <v>1521</v>
      </c>
      <c r="E879" s="3" t="s">
        <v>9</v>
      </c>
      <c r="F879" s="3">
        <v>760043.7</v>
      </c>
      <c r="G879" s="4">
        <v>42794</v>
      </c>
      <c r="H879" s="4">
        <v>42807</v>
      </c>
      <c r="I879" s="3" t="s">
        <v>25</v>
      </c>
      <c r="J879" s="3">
        <v>12000.689999999999</v>
      </c>
      <c r="K879" s="3">
        <f>Table2[[#This Row],[Qnt]]*Table2[[#This Row],[Unit price ]]</f>
        <v>800046</v>
      </c>
      <c r="L879" s="3">
        <f>Table2[[#This Row],[Revenue]]-Table2[[#This Row],[Outside cost]]-Table2[[#This Row],[Trans.cost]]</f>
        <v>28001.610000000048</v>
      </c>
      <c r="M879" s="3">
        <f>Table2[[#This Row],[Exp.date]]-Table2[[#This Row],[Imp.date ]]</f>
        <v>13</v>
      </c>
    </row>
    <row r="880" spans="1:13" x14ac:dyDescent="0.25">
      <c r="A880" s="1">
        <v>879</v>
      </c>
      <c r="B880" s="1" t="s">
        <v>12</v>
      </c>
      <c r="C880" s="1">
        <v>377</v>
      </c>
      <c r="D880" s="1">
        <v>75</v>
      </c>
      <c r="E880" s="1" t="s">
        <v>31</v>
      </c>
      <c r="F880" s="1">
        <v>26861.25</v>
      </c>
      <c r="G880" s="2">
        <v>43165</v>
      </c>
      <c r="H880" s="2">
        <v>43188</v>
      </c>
      <c r="I880" s="1" t="s">
        <v>14</v>
      </c>
      <c r="J880" s="1">
        <v>424.125</v>
      </c>
      <c r="K880" s="1">
        <f>Table2[[#This Row],[Qnt]]*Table2[[#This Row],[Unit price ]]</f>
        <v>28275</v>
      </c>
      <c r="L880" s="1">
        <f>Table2[[#This Row],[Revenue]]-Table2[[#This Row],[Outside cost]]-Table2[[#This Row],[Trans.cost]]</f>
        <v>989.625</v>
      </c>
      <c r="M880" s="1">
        <f>Table2[[#This Row],[Exp.date]]-Table2[[#This Row],[Imp.date ]]</f>
        <v>23</v>
      </c>
    </row>
    <row r="881" spans="1:13" x14ac:dyDescent="0.25">
      <c r="A881" s="3">
        <v>880</v>
      </c>
      <c r="B881" s="3" t="s">
        <v>10</v>
      </c>
      <c r="C881" s="3">
        <v>869</v>
      </c>
      <c r="D881" s="3">
        <v>1073</v>
      </c>
      <c r="E881" s="3" t="s">
        <v>31</v>
      </c>
      <c r="F881" s="3">
        <v>885815.15</v>
      </c>
      <c r="G881" s="4">
        <v>43187</v>
      </c>
      <c r="H881" s="4">
        <v>43220</v>
      </c>
      <c r="I881" s="3" t="s">
        <v>17</v>
      </c>
      <c r="J881" s="3">
        <v>13986.555</v>
      </c>
      <c r="K881" s="3">
        <f>Table2[[#This Row],[Qnt]]*Table2[[#This Row],[Unit price ]]</f>
        <v>932437</v>
      </c>
      <c r="L881" s="3">
        <f>Table2[[#This Row],[Revenue]]-Table2[[#This Row],[Outside cost]]-Table2[[#This Row],[Trans.cost]]</f>
        <v>32635.294999999976</v>
      </c>
      <c r="M881" s="3">
        <f>Table2[[#This Row],[Exp.date]]-Table2[[#This Row],[Imp.date ]]</f>
        <v>33</v>
      </c>
    </row>
    <row r="882" spans="1:13" x14ac:dyDescent="0.25">
      <c r="A882" s="1">
        <v>881</v>
      </c>
      <c r="B882" s="1" t="s">
        <v>12</v>
      </c>
      <c r="C882" s="1">
        <v>205</v>
      </c>
      <c r="D882" s="1">
        <v>219</v>
      </c>
      <c r="E882" s="1" t="s">
        <v>9</v>
      </c>
      <c r="F882" s="1">
        <v>42650.25</v>
      </c>
      <c r="G882" s="2">
        <v>43093</v>
      </c>
      <c r="H882" s="2">
        <v>43104</v>
      </c>
      <c r="I882" s="1" t="s">
        <v>17</v>
      </c>
      <c r="J882" s="1">
        <v>673.42499999999995</v>
      </c>
      <c r="K882" s="1">
        <f>Table2[[#This Row],[Qnt]]*Table2[[#This Row],[Unit price ]]</f>
        <v>44895</v>
      </c>
      <c r="L882" s="1">
        <f>Table2[[#This Row],[Revenue]]-Table2[[#This Row],[Outside cost]]-Table2[[#This Row],[Trans.cost]]</f>
        <v>1571.325</v>
      </c>
      <c r="M882" s="1">
        <f>Table2[[#This Row],[Exp.date]]-Table2[[#This Row],[Imp.date ]]</f>
        <v>11</v>
      </c>
    </row>
    <row r="883" spans="1:13" x14ac:dyDescent="0.25">
      <c r="A883" s="3">
        <v>882</v>
      </c>
      <c r="B883" s="3" t="s">
        <v>10</v>
      </c>
      <c r="C883" s="3">
        <v>718</v>
      </c>
      <c r="D883" s="3">
        <v>102</v>
      </c>
      <c r="E883" s="3" t="s">
        <v>27</v>
      </c>
      <c r="F883" s="3">
        <v>69574.2</v>
      </c>
      <c r="G883" s="4">
        <v>42531</v>
      </c>
      <c r="H883" s="4">
        <v>42556</v>
      </c>
      <c r="I883" s="3" t="s">
        <v>32</v>
      </c>
      <c r="J883" s="3">
        <v>1098.54</v>
      </c>
      <c r="K883" s="3">
        <f>Table2[[#This Row],[Qnt]]*Table2[[#This Row],[Unit price ]]</f>
        <v>73236</v>
      </c>
      <c r="L883" s="3">
        <f>Table2[[#This Row],[Revenue]]-Table2[[#This Row],[Outside cost]]-Table2[[#This Row],[Trans.cost]]</f>
        <v>2563.2600000000029</v>
      </c>
      <c r="M883" s="3">
        <f>Table2[[#This Row],[Exp.date]]-Table2[[#This Row],[Imp.date ]]</f>
        <v>25</v>
      </c>
    </row>
    <row r="884" spans="1:13" x14ac:dyDescent="0.25">
      <c r="A884" s="1">
        <v>883</v>
      </c>
      <c r="B884" s="1" t="s">
        <v>10</v>
      </c>
      <c r="C884" s="1">
        <v>737</v>
      </c>
      <c r="D884" s="1">
        <v>27</v>
      </c>
      <c r="E884" s="1" t="s">
        <v>26</v>
      </c>
      <c r="F884" s="1">
        <v>18904.05</v>
      </c>
      <c r="G884" s="2">
        <v>42580</v>
      </c>
      <c r="H884" s="2">
        <v>42612</v>
      </c>
      <c r="I884" s="1" t="s">
        <v>20</v>
      </c>
      <c r="J884" s="1">
        <v>298.48500000000001</v>
      </c>
      <c r="K884" s="1">
        <f>Table2[[#This Row],[Qnt]]*Table2[[#This Row],[Unit price ]]</f>
        <v>19899</v>
      </c>
      <c r="L884" s="1">
        <f>Table2[[#This Row],[Revenue]]-Table2[[#This Row],[Outside cost]]-Table2[[#This Row],[Trans.cost]]</f>
        <v>696.46500000000071</v>
      </c>
      <c r="M884" s="1">
        <f>Table2[[#This Row],[Exp.date]]-Table2[[#This Row],[Imp.date ]]</f>
        <v>32</v>
      </c>
    </row>
    <row r="885" spans="1:13" x14ac:dyDescent="0.25">
      <c r="A885" s="3">
        <v>884</v>
      </c>
      <c r="B885" s="3" t="s">
        <v>10</v>
      </c>
      <c r="C885" s="3">
        <v>233</v>
      </c>
      <c r="D885" s="3">
        <v>238</v>
      </c>
      <c r="E885" s="3" t="s">
        <v>16</v>
      </c>
      <c r="F885" s="3">
        <v>52681.3</v>
      </c>
      <c r="G885" s="4">
        <v>43082</v>
      </c>
      <c r="H885" s="4">
        <v>43099</v>
      </c>
      <c r="I885" s="3" t="s">
        <v>25</v>
      </c>
      <c r="J885" s="3">
        <v>831.81</v>
      </c>
      <c r="K885" s="3">
        <f>Table2[[#This Row],[Qnt]]*Table2[[#This Row],[Unit price ]]</f>
        <v>55454</v>
      </c>
      <c r="L885" s="3">
        <f>Table2[[#This Row],[Revenue]]-Table2[[#This Row],[Outside cost]]-Table2[[#This Row],[Trans.cost]]</f>
        <v>1940.8899999999971</v>
      </c>
      <c r="M885" s="3">
        <f>Table2[[#This Row],[Exp.date]]-Table2[[#This Row],[Imp.date ]]</f>
        <v>17</v>
      </c>
    </row>
    <row r="886" spans="1:13" x14ac:dyDescent="0.25">
      <c r="A886" s="1">
        <v>885</v>
      </c>
      <c r="B886" s="1" t="s">
        <v>10</v>
      </c>
      <c r="C886" s="1">
        <v>526</v>
      </c>
      <c r="D886" s="1">
        <v>989</v>
      </c>
      <c r="E886" s="1" t="s">
        <v>9</v>
      </c>
      <c r="F886" s="1">
        <v>494203.3</v>
      </c>
      <c r="G886" s="2">
        <v>43113</v>
      </c>
      <c r="H886" s="2">
        <v>43128</v>
      </c>
      <c r="I886" s="1" t="s">
        <v>23</v>
      </c>
      <c r="J886" s="1">
        <v>7803.21</v>
      </c>
      <c r="K886" s="1">
        <f>Table2[[#This Row],[Qnt]]*Table2[[#This Row],[Unit price ]]</f>
        <v>520214</v>
      </c>
      <c r="L886" s="1">
        <f>Table2[[#This Row],[Revenue]]-Table2[[#This Row],[Outside cost]]-Table2[[#This Row],[Trans.cost]]</f>
        <v>18207.490000000013</v>
      </c>
      <c r="M886" s="1">
        <f>Table2[[#This Row],[Exp.date]]-Table2[[#This Row],[Imp.date ]]</f>
        <v>15</v>
      </c>
    </row>
    <row r="887" spans="1:13" x14ac:dyDescent="0.25">
      <c r="A887" s="3">
        <v>886</v>
      </c>
      <c r="B887" s="3" t="s">
        <v>15</v>
      </c>
      <c r="C887" s="3">
        <v>853</v>
      </c>
      <c r="D887" s="3">
        <v>35</v>
      </c>
      <c r="E887" s="3" t="s">
        <v>16</v>
      </c>
      <c r="F887" s="3">
        <v>28362.25</v>
      </c>
      <c r="G887" s="4">
        <v>43226</v>
      </c>
      <c r="H887" s="4">
        <v>43238</v>
      </c>
      <c r="I887" s="3" t="s">
        <v>20</v>
      </c>
      <c r="J887" s="3">
        <v>447.82499999999999</v>
      </c>
      <c r="K887" s="3">
        <f>Table2[[#This Row],[Qnt]]*Table2[[#This Row],[Unit price ]]</f>
        <v>29855</v>
      </c>
      <c r="L887" s="3">
        <f>Table2[[#This Row],[Revenue]]-Table2[[#This Row],[Outside cost]]-Table2[[#This Row],[Trans.cost]]</f>
        <v>1044.925</v>
      </c>
      <c r="M887" s="3">
        <f>Table2[[#This Row],[Exp.date]]-Table2[[#This Row],[Imp.date ]]</f>
        <v>12</v>
      </c>
    </row>
    <row r="888" spans="1:13" x14ac:dyDescent="0.25">
      <c r="A888" s="1">
        <v>887</v>
      </c>
      <c r="B888" s="1" t="s">
        <v>12</v>
      </c>
      <c r="C888" s="1">
        <v>524</v>
      </c>
      <c r="D888" s="1">
        <v>867</v>
      </c>
      <c r="E888" s="1" t="s">
        <v>22</v>
      </c>
      <c r="F888" s="1">
        <v>431592.6</v>
      </c>
      <c r="G888" s="2">
        <v>43278</v>
      </c>
      <c r="H888" s="2">
        <v>43313</v>
      </c>
      <c r="I888" s="1" t="s">
        <v>18</v>
      </c>
      <c r="J888" s="1">
        <v>6814.62</v>
      </c>
      <c r="K888" s="1">
        <f>Table2[[#This Row],[Qnt]]*Table2[[#This Row],[Unit price ]]</f>
        <v>454308</v>
      </c>
      <c r="L888" s="1">
        <f>Table2[[#This Row],[Revenue]]-Table2[[#This Row],[Outside cost]]-Table2[[#This Row],[Trans.cost]]</f>
        <v>15900.780000000024</v>
      </c>
      <c r="M888" s="1">
        <f>Table2[[#This Row],[Exp.date]]-Table2[[#This Row],[Imp.date ]]</f>
        <v>35</v>
      </c>
    </row>
    <row r="889" spans="1:13" x14ac:dyDescent="0.25">
      <c r="A889" s="3">
        <v>888</v>
      </c>
      <c r="B889" s="3" t="s">
        <v>15</v>
      </c>
      <c r="C889" s="3">
        <v>343</v>
      </c>
      <c r="D889" s="3">
        <v>35</v>
      </c>
      <c r="E889" s="3" t="s">
        <v>16</v>
      </c>
      <c r="F889" s="3">
        <v>11404.75</v>
      </c>
      <c r="G889" s="4">
        <v>42835</v>
      </c>
      <c r="H889" s="4">
        <v>42870</v>
      </c>
      <c r="I889" s="3" t="s">
        <v>17</v>
      </c>
      <c r="J889" s="3">
        <v>180.07499999999999</v>
      </c>
      <c r="K889" s="3">
        <f>Table2[[#This Row],[Qnt]]*Table2[[#This Row],[Unit price ]]</f>
        <v>12005</v>
      </c>
      <c r="L889" s="3">
        <f>Table2[[#This Row],[Revenue]]-Table2[[#This Row],[Outside cost]]-Table2[[#This Row],[Trans.cost]]</f>
        <v>420.17500000000001</v>
      </c>
      <c r="M889" s="3">
        <f>Table2[[#This Row],[Exp.date]]-Table2[[#This Row],[Imp.date ]]</f>
        <v>35</v>
      </c>
    </row>
    <row r="890" spans="1:13" x14ac:dyDescent="0.25">
      <c r="A890" s="1">
        <v>889</v>
      </c>
      <c r="B890" s="1" t="s">
        <v>10</v>
      </c>
      <c r="C890" s="1">
        <v>149</v>
      </c>
      <c r="D890" s="1">
        <v>278</v>
      </c>
      <c r="E890" s="1" t="s">
        <v>29</v>
      </c>
      <c r="F890" s="1">
        <v>39350.9</v>
      </c>
      <c r="G890" s="2">
        <v>42949</v>
      </c>
      <c r="H890" s="2">
        <v>42959</v>
      </c>
      <c r="I890" s="1" t="s">
        <v>11</v>
      </c>
      <c r="J890" s="1">
        <v>621.32999999999993</v>
      </c>
      <c r="K890" s="1">
        <f>Table2[[#This Row],[Qnt]]*Table2[[#This Row],[Unit price ]]</f>
        <v>41422</v>
      </c>
      <c r="L890" s="1">
        <f>Table2[[#This Row],[Revenue]]-Table2[[#This Row],[Outside cost]]-Table2[[#This Row],[Trans.cost]]</f>
        <v>1449.7699999999986</v>
      </c>
      <c r="M890" s="1">
        <f>Table2[[#This Row],[Exp.date]]-Table2[[#This Row],[Imp.date ]]</f>
        <v>10</v>
      </c>
    </row>
    <row r="891" spans="1:13" x14ac:dyDescent="0.25">
      <c r="A891" s="3">
        <v>890</v>
      </c>
      <c r="B891" s="3" t="s">
        <v>15</v>
      </c>
      <c r="C891" s="3">
        <v>517</v>
      </c>
      <c r="D891" s="3">
        <v>38</v>
      </c>
      <c r="E891" s="3" t="s">
        <v>16</v>
      </c>
      <c r="F891" s="3">
        <v>18663.7</v>
      </c>
      <c r="G891" s="4">
        <v>42948</v>
      </c>
      <c r="H891" s="4">
        <v>42960</v>
      </c>
      <c r="I891" s="3" t="s">
        <v>11</v>
      </c>
      <c r="J891" s="3">
        <v>294.69</v>
      </c>
      <c r="K891" s="3">
        <f>Table2[[#This Row],[Qnt]]*Table2[[#This Row],[Unit price ]]</f>
        <v>19646</v>
      </c>
      <c r="L891" s="3">
        <f>Table2[[#This Row],[Revenue]]-Table2[[#This Row],[Outside cost]]-Table2[[#This Row],[Trans.cost]]</f>
        <v>687.60999999999922</v>
      </c>
      <c r="M891" s="3">
        <f>Table2[[#This Row],[Exp.date]]-Table2[[#This Row],[Imp.date ]]</f>
        <v>12</v>
      </c>
    </row>
    <row r="892" spans="1:13" x14ac:dyDescent="0.25">
      <c r="A892" s="1">
        <v>891</v>
      </c>
      <c r="B892" s="1" t="s">
        <v>12</v>
      </c>
      <c r="C892" s="1">
        <v>832</v>
      </c>
      <c r="D892" s="1">
        <v>1017</v>
      </c>
      <c r="E892" s="1" t="s">
        <v>22</v>
      </c>
      <c r="F892" s="1">
        <v>803836.8</v>
      </c>
      <c r="G892" s="2">
        <v>42583</v>
      </c>
      <c r="H892" s="2">
        <v>42613</v>
      </c>
      <c r="I892" s="1" t="s">
        <v>17</v>
      </c>
      <c r="J892" s="1">
        <v>12692.16</v>
      </c>
      <c r="K892" s="1">
        <f>Table2[[#This Row],[Qnt]]*Table2[[#This Row],[Unit price ]]</f>
        <v>846144</v>
      </c>
      <c r="L892" s="1">
        <f>Table2[[#This Row],[Revenue]]-Table2[[#This Row],[Outside cost]]-Table2[[#This Row],[Trans.cost]]</f>
        <v>29615.039999999954</v>
      </c>
      <c r="M892" s="1">
        <f>Table2[[#This Row],[Exp.date]]-Table2[[#This Row],[Imp.date ]]</f>
        <v>30</v>
      </c>
    </row>
    <row r="893" spans="1:13" x14ac:dyDescent="0.25">
      <c r="A893" s="3">
        <v>892</v>
      </c>
      <c r="B893" s="3" t="s">
        <v>15</v>
      </c>
      <c r="C893" s="3">
        <v>84</v>
      </c>
      <c r="D893" s="3">
        <v>54</v>
      </c>
      <c r="E893" s="3" t="s">
        <v>24</v>
      </c>
      <c r="F893" s="3">
        <v>4309.2</v>
      </c>
      <c r="G893" s="4">
        <v>42755</v>
      </c>
      <c r="H893" s="4">
        <v>42766</v>
      </c>
      <c r="I893" s="3" t="s">
        <v>17</v>
      </c>
      <c r="J893" s="3">
        <v>68.039999999999992</v>
      </c>
      <c r="K893" s="3">
        <f>Table2[[#This Row],[Qnt]]*Table2[[#This Row],[Unit price ]]</f>
        <v>4536</v>
      </c>
      <c r="L893" s="3">
        <f>Table2[[#This Row],[Revenue]]-Table2[[#This Row],[Outside cost]]-Table2[[#This Row],[Trans.cost]]</f>
        <v>158.76000000000019</v>
      </c>
      <c r="M893" s="3">
        <f>Table2[[#This Row],[Exp.date]]-Table2[[#This Row],[Imp.date ]]</f>
        <v>11</v>
      </c>
    </row>
    <row r="894" spans="1:13" x14ac:dyDescent="0.25">
      <c r="A894" s="1">
        <v>893</v>
      </c>
      <c r="B894" s="1" t="s">
        <v>10</v>
      </c>
      <c r="C894" s="1">
        <v>453</v>
      </c>
      <c r="D894" s="1">
        <v>854</v>
      </c>
      <c r="E894" s="1" t="s">
        <v>9</v>
      </c>
      <c r="F894" s="1">
        <v>367518.9</v>
      </c>
      <c r="G894" s="2">
        <v>42810</v>
      </c>
      <c r="H894" s="2">
        <v>42845</v>
      </c>
      <c r="I894" s="1" t="s">
        <v>11</v>
      </c>
      <c r="J894" s="1">
        <v>5802.9299999999994</v>
      </c>
      <c r="K894" s="1">
        <f>Table2[[#This Row],[Qnt]]*Table2[[#This Row],[Unit price ]]</f>
        <v>386862</v>
      </c>
      <c r="L894" s="1">
        <f>Table2[[#This Row],[Revenue]]-Table2[[#This Row],[Outside cost]]-Table2[[#This Row],[Trans.cost]]</f>
        <v>13540.169999999976</v>
      </c>
      <c r="M894" s="1">
        <f>Table2[[#This Row],[Exp.date]]-Table2[[#This Row],[Imp.date ]]</f>
        <v>35</v>
      </c>
    </row>
    <row r="895" spans="1:13" x14ac:dyDescent="0.25">
      <c r="A895" s="3">
        <v>894</v>
      </c>
      <c r="B895" s="3" t="s">
        <v>12</v>
      </c>
      <c r="C895" s="3">
        <v>181</v>
      </c>
      <c r="D895" s="3">
        <v>965</v>
      </c>
      <c r="E895" s="3" t="s">
        <v>22</v>
      </c>
      <c r="F895" s="3">
        <v>165931.75</v>
      </c>
      <c r="G895" s="4">
        <v>43090</v>
      </c>
      <c r="H895" s="4">
        <v>43114</v>
      </c>
      <c r="I895" s="3" t="s">
        <v>11</v>
      </c>
      <c r="J895" s="3">
        <v>2619.9749999999999</v>
      </c>
      <c r="K895" s="3">
        <f>Table2[[#This Row],[Qnt]]*Table2[[#This Row],[Unit price ]]</f>
        <v>174665</v>
      </c>
      <c r="L895" s="3">
        <f>Table2[[#This Row],[Revenue]]-Table2[[#This Row],[Outside cost]]-Table2[[#This Row],[Trans.cost]]</f>
        <v>6113.2749999999996</v>
      </c>
      <c r="M895" s="3">
        <f>Table2[[#This Row],[Exp.date]]-Table2[[#This Row],[Imp.date ]]</f>
        <v>24</v>
      </c>
    </row>
    <row r="896" spans="1:13" x14ac:dyDescent="0.25">
      <c r="A896" s="1">
        <v>895</v>
      </c>
      <c r="B896" s="1" t="s">
        <v>12</v>
      </c>
      <c r="C896" s="1">
        <v>277</v>
      </c>
      <c r="D896" s="1">
        <v>184</v>
      </c>
      <c r="E896" s="1" t="s">
        <v>9</v>
      </c>
      <c r="F896" s="1">
        <v>48419.6</v>
      </c>
      <c r="G896" s="2">
        <v>43199</v>
      </c>
      <c r="H896" s="2">
        <v>43224</v>
      </c>
      <c r="I896" s="1" t="s">
        <v>14</v>
      </c>
      <c r="J896" s="1">
        <v>764.52</v>
      </c>
      <c r="K896" s="1">
        <f>Table2[[#This Row],[Qnt]]*Table2[[#This Row],[Unit price ]]</f>
        <v>50968</v>
      </c>
      <c r="L896" s="1">
        <f>Table2[[#This Row],[Revenue]]-Table2[[#This Row],[Outside cost]]-Table2[[#This Row],[Trans.cost]]</f>
        <v>1783.8800000000015</v>
      </c>
      <c r="M896" s="1">
        <f>Table2[[#This Row],[Exp.date]]-Table2[[#This Row],[Imp.date ]]</f>
        <v>25</v>
      </c>
    </row>
    <row r="897" spans="1:13" x14ac:dyDescent="0.25">
      <c r="A897" s="3">
        <v>896</v>
      </c>
      <c r="B897" s="3" t="s">
        <v>15</v>
      </c>
      <c r="C897" s="3">
        <v>964</v>
      </c>
      <c r="D897" s="3">
        <v>35</v>
      </c>
      <c r="E897" s="3" t="s">
        <v>16</v>
      </c>
      <c r="F897" s="3">
        <v>32053</v>
      </c>
      <c r="G897" s="4">
        <v>43190</v>
      </c>
      <c r="H897" s="4">
        <v>43210</v>
      </c>
      <c r="I897" s="3" t="s">
        <v>17</v>
      </c>
      <c r="J897" s="3">
        <v>506.09999999999997</v>
      </c>
      <c r="K897" s="3">
        <f>Table2[[#This Row],[Qnt]]*Table2[[#This Row],[Unit price ]]</f>
        <v>33740</v>
      </c>
      <c r="L897" s="3">
        <f>Table2[[#This Row],[Revenue]]-Table2[[#This Row],[Outside cost]]-Table2[[#This Row],[Trans.cost]]</f>
        <v>1180.9000000000001</v>
      </c>
      <c r="M897" s="3">
        <f>Table2[[#This Row],[Exp.date]]-Table2[[#This Row],[Imp.date ]]</f>
        <v>20</v>
      </c>
    </row>
    <row r="898" spans="1:13" x14ac:dyDescent="0.25">
      <c r="A898" s="1">
        <v>897</v>
      </c>
      <c r="B898" s="1" t="s">
        <v>12</v>
      </c>
      <c r="C898" s="1">
        <v>619</v>
      </c>
      <c r="D898" s="1">
        <v>1184</v>
      </c>
      <c r="E898" s="1" t="s">
        <v>21</v>
      </c>
      <c r="F898" s="1">
        <v>696251.2</v>
      </c>
      <c r="G898" s="2">
        <v>42618</v>
      </c>
      <c r="H898" s="2">
        <v>42642</v>
      </c>
      <c r="I898" s="1" t="s">
        <v>14</v>
      </c>
      <c r="J898" s="1">
        <v>10993.439999999999</v>
      </c>
      <c r="K898" s="1">
        <f>Table2[[#This Row],[Qnt]]*Table2[[#This Row],[Unit price ]]</f>
        <v>732896</v>
      </c>
      <c r="L898" s="1">
        <f>Table2[[#This Row],[Revenue]]-Table2[[#This Row],[Outside cost]]-Table2[[#This Row],[Trans.cost]]</f>
        <v>25651.360000000048</v>
      </c>
      <c r="M898" s="1">
        <f>Table2[[#This Row],[Exp.date]]-Table2[[#This Row],[Imp.date ]]</f>
        <v>24</v>
      </c>
    </row>
    <row r="899" spans="1:13" x14ac:dyDescent="0.25">
      <c r="A899" s="3">
        <v>898</v>
      </c>
      <c r="B899" s="3" t="s">
        <v>12</v>
      </c>
      <c r="C899" s="3">
        <v>273</v>
      </c>
      <c r="D899" s="3">
        <v>932</v>
      </c>
      <c r="E899" s="3" t="s">
        <v>22</v>
      </c>
      <c r="F899" s="3">
        <v>241714.2</v>
      </c>
      <c r="G899" s="4">
        <v>42743</v>
      </c>
      <c r="H899" s="4">
        <v>42768</v>
      </c>
      <c r="I899" s="3" t="s">
        <v>18</v>
      </c>
      <c r="J899" s="3">
        <v>3816.54</v>
      </c>
      <c r="K899" s="3">
        <f>Table2[[#This Row],[Qnt]]*Table2[[#This Row],[Unit price ]]</f>
        <v>254436</v>
      </c>
      <c r="L899" s="3">
        <f>Table2[[#This Row],[Revenue]]-Table2[[#This Row],[Outside cost]]-Table2[[#This Row],[Trans.cost]]</f>
        <v>8905.2599999999875</v>
      </c>
      <c r="M899" s="3">
        <f>Table2[[#This Row],[Exp.date]]-Table2[[#This Row],[Imp.date ]]</f>
        <v>25</v>
      </c>
    </row>
    <row r="900" spans="1:13" x14ac:dyDescent="0.25">
      <c r="A900" s="1">
        <v>899</v>
      </c>
      <c r="B900" s="1" t="s">
        <v>12</v>
      </c>
      <c r="C900" s="1">
        <v>690</v>
      </c>
      <c r="D900" s="1">
        <v>77</v>
      </c>
      <c r="E900" s="1" t="s">
        <v>31</v>
      </c>
      <c r="F900" s="1">
        <v>50473.5</v>
      </c>
      <c r="G900" s="2">
        <v>42909</v>
      </c>
      <c r="H900" s="2">
        <v>42922</v>
      </c>
      <c r="I900" s="1" t="s">
        <v>11</v>
      </c>
      <c r="J900" s="1">
        <v>796.94999999999993</v>
      </c>
      <c r="K900" s="1">
        <f>Table2[[#This Row],[Qnt]]*Table2[[#This Row],[Unit price ]]</f>
        <v>53130</v>
      </c>
      <c r="L900" s="1">
        <f>Table2[[#This Row],[Revenue]]-Table2[[#This Row],[Outside cost]]-Table2[[#This Row],[Trans.cost]]</f>
        <v>1859.5500000000002</v>
      </c>
      <c r="M900" s="1">
        <f>Table2[[#This Row],[Exp.date]]-Table2[[#This Row],[Imp.date ]]</f>
        <v>13</v>
      </c>
    </row>
    <row r="901" spans="1:13" x14ac:dyDescent="0.25">
      <c r="A901" s="3">
        <v>900</v>
      </c>
      <c r="B901" s="3" t="s">
        <v>12</v>
      </c>
      <c r="C901" s="3">
        <v>381</v>
      </c>
      <c r="D901" s="3">
        <v>63</v>
      </c>
      <c r="E901" s="3" t="s">
        <v>31</v>
      </c>
      <c r="F901" s="3">
        <v>22802.85</v>
      </c>
      <c r="G901" s="4">
        <v>42478</v>
      </c>
      <c r="H901" s="4">
        <v>42494</v>
      </c>
      <c r="I901" s="3" t="s">
        <v>20</v>
      </c>
      <c r="J901" s="3">
        <v>360.04499999999996</v>
      </c>
      <c r="K901" s="3">
        <f>Table2[[#This Row],[Qnt]]*Table2[[#This Row],[Unit price ]]</f>
        <v>24003</v>
      </c>
      <c r="L901" s="3">
        <f>Table2[[#This Row],[Revenue]]-Table2[[#This Row],[Outside cost]]-Table2[[#This Row],[Trans.cost]]</f>
        <v>840.1050000000015</v>
      </c>
      <c r="M901" s="3">
        <f>Table2[[#This Row],[Exp.date]]-Table2[[#This Row],[Imp.date ]]</f>
        <v>16</v>
      </c>
    </row>
    <row r="902" spans="1:13" x14ac:dyDescent="0.25">
      <c r="A902" s="1">
        <v>901</v>
      </c>
      <c r="B902" s="1" t="s">
        <v>15</v>
      </c>
      <c r="C902" s="1">
        <v>373</v>
      </c>
      <c r="D902" s="1">
        <v>59</v>
      </c>
      <c r="E902" s="1" t="s">
        <v>24</v>
      </c>
      <c r="F902" s="1">
        <v>20906.650000000001</v>
      </c>
      <c r="G902" s="2">
        <v>42686</v>
      </c>
      <c r="H902" s="2">
        <v>42704</v>
      </c>
      <c r="I902" s="1" t="s">
        <v>23</v>
      </c>
      <c r="J902" s="1">
        <v>330.10499999999996</v>
      </c>
      <c r="K902" s="1">
        <f>Table2[[#This Row],[Qnt]]*Table2[[#This Row],[Unit price ]]</f>
        <v>22007</v>
      </c>
      <c r="L902" s="1">
        <f>Table2[[#This Row],[Revenue]]-Table2[[#This Row],[Outside cost]]-Table2[[#This Row],[Trans.cost]]</f>
        <v>770.24499999999853</v>
      </c>
      <c r="M902" s="1">
        <f>Table2[[#This Row],[Exp.date]]-Table2[[#This Row],[Imp.date ]]</f>
        <v>18</v>
      </c>
    </row>
    <row r="903" spans="1:13" x14ac:dyDescent="0.25">
      <c r="A903" s="3">
        <v>902</v>
      </c>
      <c r="B903" s="3" t="s">
        <v>15</v>
      </c>
      <c r="C903" s="3">
        <v>489</v>
      </c>
      <c r="D903" s="3">
        <v>16</v>
      </c>
      <c r="E903" s="3" t="s">
        <v>24</v>
      </c>
      <c r="F903" s="3">
        <v>7432.8</v>
      </c>
      <c r="G903" s="4">
        <v>43231</v>
      </c>
      <c r="H903" s="4">
        <v>43251</v>
      </c>
      <c r="I903" s="3" t="s">
        <v>28</v>
      </c>
      <c r="J903" s="3">
        <v>117.36</v>
      </c>
      <c r="K903" s="3">
        <f>Table2[[#This Row],[Qnt]]*Table2[[#This Row],[Unit price ]]</f>
        <v>7824</v>
      </c>
      <c r="L903" s="3">
        <f>Table2[[#This Row],[Revenue]]-Table2[[#This Row],[Outside cost]]-Table2[[#This Row],[Trans.cost]]</f>
        <v>273.8399999999998</v>
      </c>
      <c r="M903" s="3">
        <f>Table2[[#This Row],[Exp.date]]-Table2[[#This Row],[Imp.date ]]</f>
        <v>20</v>
      </c>
    </row>
    <row r="904" spans="1:13" x14ac:dyDescent="0.25">
      <c r="A904" s="1">
        <v>903</v>
      </c>
      <c r="B904" s="1" t="s">
        <v>10</v>
      </c>
      <c r="C904" s="1">
        <v>560</v>
      </c>
      <c r="D904" s="1">
        <v>26</v>
      </c>
      <c r="E904" s="1" t="s">
        <v>26</v>
      </c>
      <c r="F904" s="1">
        <v>13832</v>
      </c>
      <c r="G904" s="2">
        <v>42723</v>
      </c>
      <c r="H904" s="2">
        <v>42735</v>
      </c>
      <c r="I904" s="1" t="s">
        <v>25</v>
      </c>
      <c r="J904" s="1">
        <v>218.4</v>
      </c>
      <c r="K904" s="1">
        <f>Table2[[#This Row],[Qnt]]*Table2[[#This Row],[Unit price ]]</f>
        <v>14560</v>
      </c>
      <c r="L904" s="1">
        <f>Table2[[#This Row],[Revenue]]-Table2[[#This Row],[Outside cost]]-Table2[[#This Row],[Trans.cost]]</f>
        <v>509.6</v>
      </c>
      <c r="M904" s="1">
        <f>Table2[[#This Row],[Exp.date]]-Table2[[#This Row],[Imp.date ]]</f>
        <v>12</v>
      </c>
    </row>
    <row r="905" spans="1:13" x14ac:dyDescent="0.25">
      <c r="A905" s="3">
        <v>904</v>
      </c>
      <c r="B905" s="3" t="s">
        <v>10</v>
      </c>
      <c r="C905" s="3">
        <v>135</v>
      </c>
      <c r="D905" s="3">
        <v>969</v>
      </c>
      <c r="E905" s="3" t="s">
        <v>9</v>
      </c>
      <c r="F905" s="3">
        <v>124274.25</v>
      </c>
      <c r="G905" s="4">
        <v>42489</v>
      </c>
      <c r="H905" s="4">
        <v>42500</v>
      </c>
      <c r="I905" s="3" t="s">
        <v>11</v>
      </c>
      <c r="J905" s="3">
        <v>1962.2249999999999</v>
      </c>
      <c r="K905" s="3">
        <f>Table2[[#This Row],[Qnt]]*Table2[[#This Row],[Unit price ]]</f>
        <v>130815</v>
      </c>
      <c r="L905" s="3">
        <f>Table2[[#This Row],[Revenue]]-Table2[[#This Row],[Outside cost]]-Table2[[#This Row],[Trans.cost]]</f>
        <v>4578.5249999999996</v>
      </c>
      <c r="M905" s="3">
        <f>Table2[[#This Row],[Exp.date]]-Table2[[#This Row],[Imp.date ]]</f>
        <v>11</v>
      </c>
    </row>
    <row r="906" spans="1:13" x14ac:dyDescent="0.25">
      <c r="A906" s="1">
        <v>905</v>
      </c>
      <c r="B906" s="1" t="s">
        <v>12</v>
      </c>
      <c r="C906" s="1">
        <v>393</v>
      </c>
      <c r="D906" s="1">
        <v>177</v>
      </c>
      <c r="E906" s="1" t="s">
        <v>9</v>
      </c>
      <c r="F906" s="1">
        <v>66082.95</v>
      </c>
      <c r="G906" s="2">
        <v>42787</v>
      </c>
      <c r="H906" s="2">
        <v>42819</v>
      </c>
      <c r="I906" s="1" t="s">
        <v>11</v>
      </c>
      <c r="J906" s="1">
        <v>1043.415</v>
      </c>
      <c r="K906" s="1">
        <f>Table2[[#This Row],[Qnt]]*Table2[[#This Row],[Unit price ]]</f>
        <v>69561</v>
      </c>
      <c r="L906" s="1">
        <f>Table2[[#This Row],[Revenue]]-Table2[[#This Row],[Outside cost]]-Table2[[#This Row],[Trans.cost]]</f>
        <v>2434.6350000000029</v>
      </c>
      <c r="M906" s="1">
        <f>Table2[[#This Row],[Exp.date]]-Table2[[#This Row],[Imp.date ]]</f>
        <v>32</v>
      </c>
    </row>
    <row r="907" spans="1:13" x14ac:dyDescent="0.25">
      <c r="A907" s="3">
        <v>906</v>
      </c>
      <c r="B907" s="3" t="s">
        <v>12</v>
      </c>
      <c r="C907" s="3">
        <v>552</v>
      </c>
      <c r="D907" s="3">
        <v>1151</v>
      </c>
      <c r="E907" s="3" t="s">
        <v>21</v>
      </c>
      <c r="F907" s="3">
        <v>603584.4</v>
      </c>
      <c r="G907" s="4">
        <v>43078</v>
      </c>
      <c r="H907" s="4">
        <v>43101</v>
      </c>
      <c r="I907" s="3" t="s">
        <v>11</v>
      </c>
      <c r="J907" s="3">
        <v>9530.2799999999988</v>
      </c>
      <c r="K907" s="3">
        <f>Table2[[#This Row],[Qnt]]*Table2[[#This Row],[Unit price ]]</f>
        <v>635352</v>
      </c>
      <c r="L907" s="3">
        <f>Table2[[#This Row],[Revenue]]-Table2[[#This Row],[Outside cost]]-Table2[[#This Row],[Trans.cost]]</f>
        <v>22237.319999999978</v>
      </c>
      <c r="M907" s="3">
        <f>Table2[[#This Row],[Exp.date]]-Table2[[#This Row],[Imp.date ]]</f>
        <v>23</v>
      </c>
    </row>
    <row r="908" spans="1:13" x14ac:dyDescent="0.25">
      <c r="A908" s="1">
        <v>907</v>
      </c>
      <c r="B908" s="1" t="s">
        <v>12</v>
      </c>
      <c r="C908" s="1">
        <v>746</v>
      </c>
      <c r="D908" s="1">
        <v>865</v>
      </c>
      <c r="E908" s="1" t="s">
        <v>22</v>
      </c>
      <c r="F908" s="1">
        <v>613025.5</v>
      </c>
      <c r="G908" s="2">
        <v>42409</v>
      </c>
      <c r="H908" s="2">
        <v>42426</v>
      </c>
      <c r="I908" s="1" t="s">
        <v>18</v>
      </c>
      <c r="J908" s="1">
        <v>9679.35</v>
      </c>
      <c r="K908" s="1">
        <f>Table2[[#This Row],[Qnt]]*Table2[[#This Row],[Unit price ]]</f>
        <v>645290</v>
      </c>
      <c r="L908" s="1">
        <f>Table2[[#This Row],[Revenue]]-Table2[[#This Row],[Outside cost]]-Table2[[#This Row],[Trans.cost]]</f>
        <v>22585.15</v>
      </c>
      <c r="M908" s="1">
        <f>Table2[[#This Row],[Exp.date]]-Table2[[#This Row],[Imp.date ]]</f>
        <v>17</v>
      </c>
    </row>
    <row r="909" spans="1:13" x14ac:dyDescent="0.25">
      <c r="A909" s="3">
        <v>908</v>
      </c>
      <c r="B909" s="3" t="s">
        <v>12</v>
      </c>
      <c r="C909" s="3">
        <v>543</v>
      </c>
      <c r="D909" s="3">
        <v>877</v>
      </c>
      <c r="E909" s="3" t="s">
        <v>30</v>
      </c>
      <c r="F909" s="3">
        <v>452400.45</v>
      </c>
      <c r="G909" s="4">
        <v>42563</v>
      </c>
      <c r="H909" s="4">
        <v>42594</v>
      </c>
      <c r="I909" s="3" t="s">
        <v>17</v>
      </c>
      <c r="J909" s="3">
        <v>7143.165</v>
      </c>
      <c r="K909" s="3">
        <f>Table2[[#This Row],[Qnt]]*Table2[[#This Row],[Unit price ]]</f>
        <v>476211</v>
      </c>
      <c r="L909" s="3">
        <f>Table2[[#This Row],[Revenue]]-Table2[[#This Row],[Outside cost]]-Table2[[#This Row],[Trans.cost]]</f>
        <v>16667.384999999987</v>
      </c>
      <c r="M909" s="3">
        <f>Table2[[#This Row],[Exp.date]]-Table2[[#This Row],[Imp.date ]]</f>
        <v>31</v>
      </c>
    </row>
    <row r="910" spans="1:13" x14ac:dyDescent="0.25">
      <c r="A910" s="1">
        <v>909</v>
      </c>
      <c r="B910" s="1" t="s">
        <v>12</v>
      </c>
      <c r="C910" s="1">
        <v>351</v>
      </c>
      <c r="D910" s="1">
        <v>835</v>
      </c>
      <c r="E910" s="1" t="s">
        <v>22</v>
      </c>
      <c r="F910" s="1">
        <v>278430.75</v>
      </c>
      <c r="G910" s="2">
        <v>42518</v>
      </c>
      <c r="H910" s="2">
        <v>42553</v>
      </c>
      <c r="I910" s="1" t="s">
        <v>14</v>
      </c>
      <c r="J910" s="1">
        <v>4396.2749999999996</v>
      </c>
      <c r="K910" s="1">
        <f>Table2[[#This Row],[Qnt]]*Table2[[#This Row],[Unit price ]]</f>
        <v>293085</v>
      </c>
      <c r="L910" s="1">
        <f>Table2[[#This Row],[Revenue]]-Table2[[#This Row],[Outside cost]]-Table2[[#This Row],[Trans.cost]]</f>
        <v>10257.975</v>
      </c>
      <c r="M910" s="1">
        <f>Table2[[#This Row],[Exp.date]]-Table2[[#This Row],[Imp.date ]]</f>
        <v>35</v>
      </c>
    </row>
    <row r="911" spans="1:13" x14ac:dyDescent="0.25">
      <c r="A911" s="3">
        <v>910</v>
      </c>
      <c r="B911" s="3" t="s">
        <v>12</v>
      </c>
      <c r="C911" s="3">
        <v>235</v>
      </c>
      <c r="D911" s="3">
        <v>975</v>
      </c>
      <c r="E911" s="3" t="s">
        <v>30</v>
      </c>
      <c r="F911" s="3">
        <v>217668.75</v>
      </c>
      <c r="G911" s="4">
        <v>42792</v>
      </c>
      <c r="H911" s="4">
        <v>42811</v>
      </c>
      <c r="I911" s="3" t="s">
        <v>32</v>
      </c>
      <c r="J911" s="3">
        <v>3436.875</v>
      </c>
      <c r="K911" s="3">
        <f>Table2[[#This Row],[Qnt]]*Table2[[#This Row],[Unit price ]]</f>
        <v>229125</v>
      </c>
      <c r="L911" s="3">
        <f>Table2[[#This Row],[Revenue]]-Table2[[#This Row],[Outside cost]]-Table2[[#This Row],[Trans.cost]]</f>
        <v>8019.375</v>
      </c>
      <c r="M911" s="3">
        <f>Table2[[#This Row],[Exp.date]]-Table2[[#This Row],[Imp.date ]]</f>
        <v>19</v>
      </c>
    </row>
    <row r="912" spans="1:13" x14ac:dyDescent="0.25">
      <c r="A912" s="1">
        <v>911</v>
      </c>
      <c r="B912" s="1" t="s">
        <v>10</v>
      </c>
      <c r="C912" s="1">
        <v>221</v>
      </c>
      <c r="D912" s="1">
        <v>48</v>
      </c>
      <c r="E912" s="1" t="s">
        <v>21</v>
      </c>
      <c r="F912" s="1">
        <v>10077.6</v>
      </c>
      <c r="G912" s="2">
        <v>43210</v>
      </c>
      <c r="H912" s="2">
        <v>43233</v>
      </c>
      <c r="I912" s="1" t="s">
        <v>32</v>
      </c>
      <c r="J912" s="1">
        <v>159.12</v>
      </c>
      <c r="K912" s="1">
        <f>Table2[[#This Row],[Qnt]]*Table2[[#This Row],[Unit price ]]</f>
        <v>10608</v>
      </c>
      <c r="L912" s="1">
        <f>Table2[[#This Row],[Revenue]]-Table2[[#This Row],[Outside cost]]-Table2[[#This Row],[Trans.cost]]</f>
        <v>371.27999999999963</v>
      </c>
      <c r="M912" s="1">
        <f>Table2[[#This Row],[Exp.date]]-Table2[[#This Row],[Imp.date ]]</f>
        <v>23</v>
      </c>
    </row>
    <row r="913" spans="1:13" x14ac:dyDescent="0.25">
      <c r="A913" s="3">
        <v>912</v>
      </c>
      <c r="B913" s="3" t="s">
        <v>10</v>
      </c>
      <c r="C913" s="3">
        <v>273</v>
      </c>
      <c r="D913" s="3">
        <v>989</v>
      </c>
      <c r="E913" s="3" t="s">
        <v>9</v>
      </c>
      <c r="F913" s="3">
        <v>256497.15</v>
      </c>
      <c r="G913" s="4">
        <v>42458</v>
      </c>
      <c r="H913" s="4">
        <v>42471</v>
      </c>
      <c r="I913" s="3" t="s">
        <v>18</v>
      </c>
      <c r="J913" s="3">
        <v>4049.9549999999999</v>
      </c>
      <c r="K913" s="3">
        <f>Table2[[#This Row],[Qnt]]*Table2[[#This Row],[Unit price ]]</f>
        <v>269997</v>
      </c>
      <c r="L913" s="3">
        <f>Table2[[#This Row],[Revenue]]-Table2[[#This Row],[Outside cost]]-Table2[[#This Row],[Trans.cost]]</f>
        <v>9449.8950000000059</v>
      </c>
      <c r="M913" s="3">
        <f>Table2[[#This Row],[Exp.date]]-Table2[[#This Row],[Imp.date ]]</f>
        <v>13</v>
      </c>
    </row>
    <row r="914" spans="1:13" x14ac:dyDescent="0.25">
      <c r="A914" s="1">
        <v>913</v>
      </c>
      <c r="B914" s="1" t="s">
        <v>12</v>
      </c>
      <c r="C914" s="1">
        <v>220</v>
      </c>
      <c r="D914" s="1">
        <v>1382</v>
      </c>
      <c r="E914" s="1" t="s">
        <v>21</v>
      </c>
      <c r="F914" s="1">
        <v>288838</v>
      </c>
      <c r="G914" s="2">
        <v>42672</v>
      </c>
      <c r="H914" s="2">
        <v>42688</v>
      </c>
      <c r="I914" s="1" t="s">
        <v>28</v>
      </c>
      <c r="J914" s="1">
        <v>4560.5999999999995</v>
      </c>
      <c r="K914" s="1">
        <f>Table2[[#This Row],[Qnt]]*Table2[[#This Row],[Unit price ]]</f>
        <v>304040</v>
      </c>
      <c r="L914" s="1">
        <f>Table2[[#This Row],[Revenue]]-Table2[[#This Row],[Outside cost]]-Table2[[#This Row],[Trans.cost]]</f>
        <v>10641.400000000001</v>
      </c>
      <c r="M914" s="1">
        <f>Table2[[#This Row],[Exp.date]]-Table2[[#This Row],[Imp.date ]]</f>
        <v>16</v>
      </c>
    </row>
    <row r="915" spans="1:13" x14ac:dyDescent="0.25">
      <c r="A915" s="3">
        <v>914</v>
      </c>
      <c r="B915" s="3" t="s">
        <v>10</v>
      </c>
      <c r="C915" s="3">
        <v>809</v>
      </c>
      <c r="D915" s="3">
        <v>913</v>
      </c>
      <c r="E915" s="3" t="s">
        <v>9</v>
      </c>
      <c r="F915" s="3">
        <v>701686.15</v>
      </c>
      <c r="G915" s="4">
        <v>43048</v>
      </c>
      <c r="H915" s="4">
        <v>43072</v>
      </c>
      <c r="I915" s="3" t="s">
        <v>20</v>
      </c>
      <c r="J915" s="3">
        <v>11079.254999999999</v>
      </c>
      <c r="K915" s="3">
        <f>Table2[[#This Row],[Qnt]]*Table2[[#This Row],[Unit price ]]</f>
        <v>738617</v>
      </c>
      <c r="L915" s="3">
        <f>Table2[[#This Row],[Revenue]]-Table2[[#This Row],[Outside cost]]-Table2[[#This Row],[Trans.cost]]</f>
        <v>25851.594999999979</v>
      </c>
      <c r="M915" s="3">
        <f>Table2[[#This Row],[Exp.date]]-Table2[[#This Row],[Imp.date ]]</f>
        <v>24</v>
      </c>
    </row>
    <row r="916" spans="1:13" x14ac:dyDescent="0.25">
      <c r="A916" s="1">
        <v>915</v>
      </c>
      <c r="B916" s="1" t="s">
        <v>10</v>
      </c>
      <c r="C916" s="1">
        <v>267</v>
      </c>
      <c r="D916" s="1">
        <v>22</v>
      </c>
      <c r="E916" s="1" t="s">
        <v>26</v>
      </c>
      <c r="F916" s="1">
        <v>5580.3</v>
      </c>
      <c r="G916" s="2">
        <v>42720</v>
      </c>
      <c r="H916" s="2">
        <v>42733</v>
      </c>
      <c r="I916" s="1" t="s">
        <v>23</v>
      </c>
      <c r="J916" s="1">
        <v>88.11</v>
      </c>
      <c r="K916" s="1">
        <f>Table2[[#This Row],[Qnt]]*Table2[[#This Row],[Unit price ]]</f>
        <v>5874</v>
      </c>
      <c r="L916" s="1">
        <f>Table2[[#This Row],[Revenue]]-Table2[[#This Row],[Outside cost]]-Table2[[#This Row],[Trans.cost]]</f>
        <v>205.5899999999998</v>
      </c>
      <c r="M916" s="1">
        <f>Table2[[#This Row],[Exp.date]]-Table2[[#This Row],[Imp.date ]]</f>
        <v>13</v>
      </c>
    </row>
    <row r="917" spans="1:13" x14ac:dyDescent="0.25">
      <c r="A917" s="3">
        <v>916</v>
      </c>
      <c r="B917" s="3" t="s">
        <v>12</v>
      </c>
      <c r="C917" s="3">
        <v>420</v>
      </c>
      <c r="D917" s="3">
        <v>965</v>
      </c>
      <c r="E917" s="3" t="s">
        <v>22</v>
      </c>
      <c r="F917" s="3">
        <v>385035</v>
      </c>
      <c r="G917" s="4">
        <v>42384</v>
      </c>
      <c r="H917" s="4">
        <v>42418</v>
      </c>
      <c r="I917" s="3" t="s">
        <v>18</v>
      </c>
      <c r="J917" s="3">
        <v>6079.5</v>
      </c>
      <c r="K917" s="3">
        <f>Table2[[#This Row],[Qnt]]*Table2[[#This Row],[Unit price ]]</f>
        <v>405300</v>
      </c>
      <c r="L917" s="3">
        <f>Table2[[#This Row],[Revenue]]-Table2[[#This Row],[Outside cost]]-Table2[[#This Row],[Trans.cost]]</f>
        <v>14185.5</v>
      </c>
      <c r="M917" s="3">
        <f>Table2[[#This Row],[Exp.date]]-Table2[[#This Row],[Imp.date ]]</f>
        <v>34</v>
      </c>
    </row>
    <row r="918" spans="1:13" x14ac:dyDescent="0.25">
      <c r="A918" s="1">
        <v>917</v>
      </c>
      <c r="B918" s="1" t="s">
        <v>12</v>
      </c>
      <c r="C918" s="1">
        <v>483</v>
      </c>
      <c r="D918" s="1">
        <v>917</v>
      </c>
      <c r="E918" s="1" t="s">
        <v>22</v>
      </c>
      <c r="F918" s="1">
        <v>420765.45</v>
      </c>
      <c r="G918" s="2">
        <v>42597</v>
      </c>
      <c r="H918" s="2">
        <v>42630</v>
      </c>
      <c r="I918" s="1" t="s">
        <v>25</v>
      </c>
      <c r="J918" s="1">
        <v>6643.665</v>
      </c>
      <c r="K918" s="1">
        <f>Table2[[#This Row],[Qnt]]*Table2[[#This Row],[Unit price ]]</f>
        <v>442911</v>
      </c>
      <c r="L918" s="1">
        <f>Table2[[#This Row],[Revenue]]-Table2[[#This Row],[Outside cost]]-Table2[[#This Row],[Trans.cost]]</f>
        <v>15501.884999999987</v>
      </c>
      <c r="M918" s="1">
        <f>Table2[[#This Row],[Exp.date]]-Table2[[#This Row],[Imp.date ]]</f>
        <v>33</v>
      </c>
    </row>
    <row r="919" spans="1:13" x14ac:dyDescent="0.25">
      <c r="A919" s="3">
        <v>918</v>
      </c>
      <c r="B919" s="3" t="s">
        <v>10</v>
      </c>
      <c r="C919" s="3">
        <v>810</v>
      </c>
      <c r="D919" s="3">
        <v>275</v>
      </c>
      <c r="E919" s="3" t="s">
        <v>29</v>
      </c>
      <c r="F919" s="3">
        <v>211612.5</v>
      </c>
      <c r="G919" s="4">
        <v>43102</v>
      </c>
      <c r="H919" s="4">
        <v>43135</v>
      </c>
      <c r="I919" s="3" t="s">
        <v>18</v>
      </c>
      <c r="J919" s="3">
        <v>3341.25</v>
      </c>
      <c r="K919" s="3">
        <f>Table2[[#This Row],[Qnt]]*Table2[[#This Row],[Unit price ]]</f>
        <v>222750</v>
      </c>
      <c r="L919" s="3">
        <f>Table2[[#This Row],[Revenue]]-Table2[[#This Row],[Outside cost]]-Table2[[#This Row],[Trans.cost]]</f>
        <v>7796.25</v>
      </c>
      <c r="M919" s="3">
        <f>Table2[[#This Row],[Exp.date]]-Table2[[#This Row],[Imp.date ]]</f>
        <v>33</v>
      </c>
    </row>
    <row r="920" spans="1:13" x14ac:dyDescent="0.25">
      <c r="A920" s="1">
        <v>919</v>
      </c>
      <c r="B920" s="1" t="s">
        <v>10</v>
      </c>
      <c r="C920" s="1">
        <v>590</v>
      </c>
      <c r="D920" s="1">
        <v>240</v>
      </c>
      <c r="E920" s="1" t="s">
        <v>16</v>
      </c>
      <c r="F920" s="1">
        <v>134520</v>
      </c>
      <c r="G920" s="2">
        <v>42950</v>
      </c>
      <c r="H920" s="2">
        <v>42976</v>
      </c>
      <c r="I920" s="1" t="s">
        <v>20</v>
      </c>
      <c r="J920" s="1">
        <v>2124</v>
      </c>
      <c r="K920" s="1">
        <f>Table2[[#This Row],[Qnt]]*Table2[[#This Row],[Unit price ]]</f>
        <v>141600</v>
      </c>
      <c r="L920" s="1">
        <f>Table2[[#This Row],[Revenue]]-Table2[[#This Row],[Outside cost]]-Table2[[#This Row],[Trans.cost]]</f>
        <v>4956</v>
      </c>
      <c r="M920" s="1">
        <f>Table2[[#This Row],[Exp.date]]-Table2[[#This Row],[Imp.date ]]</f>
        <v>26</v>
      </c>
    </row>
    <row r="921" spans="1:13" x14ac:dyDescent="0.25">
      <c r="A921" s="3">
        <v>920</v>
      </c>
      <c r="B921" s="3" t="s">
        <v>12</v>
      </c>
      <c r="C921" s="3">
        <v>734</v>
      </c>
      <c r="D921" s="3">
        <v>179</v>
      </c>
      <c r="E921" s="3" t="s">
        <v>9</v>
      </c>
      <c r="F921" s="3">
        <v>124816.7</v>
      </c>
      <c r="G921" s="4">
        <v>42871</v>
      </c>
      <c r="H921" s="4">
        <v>42896</v>
      </c>
      <c r="I921" s="3" t="s">
        <v>14</v>
      </c>
      <c r="J921" s="3">
        <v>1970.79</v>
      </c>
      <c r="K921" s="3">
        <f>Table2[[#This Row],[Qnt]]*Table2[[#This Row],[Unit price ]]</f>
        <v>131386</v>
      </c>
      <c r="L921" s="3">
        <f>Table2[[#This Row],[Revenue]]-Table2[[#This Row],[Outside cost]]-Table2[[#This Row],[Trans.cost]]</f>
        <v>4598.5100000000029</v>
      </c>
      <c r="M921" s="3">
        <f>Table2[[#This Row],[Exp.date]]-Table2[[#This Row],[Imp.date ]]</f>
        <v>25</v>
      </c>
    </row>
    <row r="922" spans="1:13" x14ac:dyDescent="0.25">
      <c r="A922" s="1">
        <v>921</v>
      </c>
      <c r="B922" s="1" t="s">
        <v>12</v>
      </c>
      <c r="C922" s="1">
        <v>942</v>
      </c>
      <c r="D922" s="1">
        <v>614</v>
      </c>
      <c r="E922" s="1" t="s">
        <v>13</v>
      </c>
      <c r="F922" s="1">
        <v>549468.6</v>
      </c>
      <c r="G922" s="2">
        <v>42532</v>
      </c>
      <c r="H922" s="2">
        <v>42545</v>
      </c>
      <c r="I922" s="1" t="s">
        <v>20</v>
      </c>
      <c r="J922" s="1">
        <v>8675.82</v>
      </c>
      <c r="K922" s="1">
        <f>Table2[[#This Row],[Qnt]]*Table2[[#This Row],[Unit price ]]</f>
        <v>578388</v>
      </c>
      <c r="L922" s="1">
        <f>Table2[[#This Row],[Revenue]]-Table2[[#This Row],[Outside cost]]-Table2[[#This Row],[Trans.cost]]</f>
        <v>20243.580000000024</v>
      </c>
      <c r="M922" s="1">
        <f>Table2[[#This Row],[Exp.date]]-Table2[[#This Row],[Imp.date ]]</f>
        <v>13</v>
      </c>
    </row>
    <row r="923" spans="1:13" x14ac:dyDescent="0.25">
      <c r="A923" s="3">
        <v>922</v>
      </c>
      <c r="B923" s="3" t="s">
        <v>10</v>
      </c>
      <c r="C923" s="3">
        <v>498</v>
      </c>
      <c r="D923" s="3">
        <v>102</v>
      </c>
      <c r="E923" s="3" t="s">
        <v>27</v>
      </c>
      <c r="F923" s="3">
        <v>48256.2</v>
      </c>
      <c r="G923" s="4">
        <v>43077</v>
      </c>
      <c r="H923" s="4">
        <v>43111</v>
      </c>
      <c r="I923" s="3" t="s">
        <v>25</v>
      </c>
      <c r="J923" s="3">
        <v>761.93999999999994</v>
      </c>
      <c r="K923" s="3">
        <f>Table2[[#This Row],[Qnt]]*Table2[[#This Row],[Unit price ]]</f>
        <v>50796</v>
      </c>
      <c r="L923" s="3">
        <f>Table2[[#This Row],[Revenue]]-Table2[[#This Row],[Outside cost]]-Table2[[#This Row],[Trans.cost]]</f>
        <v>1777.8600000000029</v>
      </c>
      <c r="M923" s="3">
        <f>Table2[[#This Row],[Exp.date]]-Table2[[#This Row],[Imp.date ]]</f>
        <v>34</v>
      </c>
    </row>
    <row r="924" spans="1:13" x14ac:dyDescent="0.25">
      <c r="A924" s="1">
        <v>923</v>
      </c>
      <c r="B924" s="1" t="s">
        <v>10</v>
      </c>
      <c r="C924" s="1">
        <v>666</v>
      </c>
      <c r="D924" s="1">
        <v>105</v>
      </c>
      <c r="E924" s="1" t="s">
        <v>27</v>
      </c>
      <c r="F924" s="1">
        <v>66433.5</v>
      </c>
      <c r="G924" s="2">
        <v>42399</v>
      </c>
      <c r="H924" s="2">
        <v>42434</v>
      </c>
      <c r="I924" s="1" t="s">
        <v>32</v>
      </c>
      <c r="J924" s="1">
        <v>1048.95</v>
      </c>
      <c r="K924" s="1">
        <f>Table2[[#This Row],[Qnt]]*Table2[[#This Row],[Unit price ]]</f>
        <v>69930</v>
      </c>
      <c r="L924" s="1">
        <f>Table2[[#This Row],[Revenue]]-Table2[[#This Row],[Outside cost]]-Table2[[#This Row],[Trans.cost]]</f>
        <v>2447.5500000000002</v>
      </c>
      <c r="M924" s="1">
        <f>Table2[[#This Row],[Exp.date]]-Table2[[#This Row],[Imp.date ]]</f>
        <v>35</v>
      </c>
    </row>
    <row r="925" spans="1:13" x14ac:dyDescent="0.25">
      <c r="A925" s="3">
        <v>924</v>
      </c>
      <c r="B925" s="3" t="s">
        <v>15</v>
      </c>
      <c r="C925" s="3">
        <v>959</v>
      </c>
      <c r="D925" s="3">
        <v>55</v>
      </c>
      <c r="E925" s="3" t="s">
        <v>24</v>
      </c>
      <c r="F925" s="3">
        <v>50107.75</v>
      </c>
      <c r="G925" s="4">
        <v>43000</v>
      </c>
      <c r="H925" s="4">
        <v>43016</v>
      </c>
      <c r="I925" s="3" t="s">
        <v>14</v>
      </c>
      <c r="J925" s="3">
        <v>791.17499999999995</v>
      </c>
      <c r="K925" s="3">
        <f>Table2[[#This Row],[Qnt]]*Table2[[#This Row],[Unit price ]]</f>
        <v>52745</v>
      </c>
      <c r="L925" s="3">
        <f>Table2[[#This Row],[Revenue]]-Table2[[#This Row],[Outside cost]]-Table2[[#This Row],[Trans.cost]]</f>
        <v>1846.075</v>
      </c>
      <c r="M925" s="3">
        <f>Table2[[#This Row],[Exp.date]]-Table2[[#This Row],[Imp.date ]]</f>
        <v>16</v>
      </c>
    </row>
    <row r="926" spans="1:13" x14ac:dyDescent="0.25">
      <c r="A926" s="1">
        <v>925</v>
      </c>
      <c r="B926" s="1" t="s">
        <v>12</v>
      </c>
      <c r="C926" s="1">
        <v>580</v>
      </c>
      <c r="D926" s="1">
        <v>1027</v>
      </c>
      <c r="E926" s="1" t="s">
        <v>30</v>
      </c>
      <c r="F926" s="1">
        <v>565877</v>
      </c>
      <c r="G926" s="2">
        <v>42452</v>
      </c>
      <c r="H926" s="2">
        <v>42466</v>
      </c>
      <c r="I926" s="1" t="s">
        <v>17</v>
      </c>
      <c r="J926" s="1">
        <v>8934.9</v>
      </c>
      <c r="K926" s="1">
        <f>Table2[[#This Row],[Qnt]]*Table2[[#This Row],[Unit price ]]</f>
        <v>595660</v>
      </c>
      <c r="L926" s="1">
        <f>Table2[[#This Row],[Revenue]]-Table2[[#This Row],[Outside cost]]-Table2[[#This Row],[Trans.cost]]</f>
        <v>20848.099999999999</v>
      </c>
      <c r="M926" s="1">
        <f>Table2[[#This Row],[Exp.date]]-Table2[[#This Row],[Imp.date ]]</f>
        <v>14</v>
      </c>
    </row>
    <row r="927" spans="1:13" x14ac:dyDescent="0.25">
      <c r="A927" s="3">
        <v>926</v>
      </c>
      <c r="B927" s="3" t="s">
        <v>10</v>
      </c>
      <c r="C927" s="3">
        <v>332</v>
      </c>
      <c r="D927" s="3">
        <v>314</v>
      </c>
      <c r="E927" s="3" t="s">
        <v>29</v>
      </c>
      <c r="F927" s="3">
        <v>99035.6</v>
      </c>
      <c r="G927" s="4">
        <v>42690</v>
      </c>
      <c r="H927" s="4">
        <v>42700</v>
      </c>
      <c r="I927" s="3" t="s">
        <v>17</v>
      </c>
      <c r="J927" s="3">
        <v>1563.72</v>
      </c>
      <c r="K927" s="3">
        <f>Table2[[#This Row],[Qnt]]*Table2[[#This Row],[Unit price ]]</f>
        <v>104248</v>
      </c>
      <c r="L927" s="3">
        <f>Table2[[#This Row],[Revenue]]-Table2[[#This Row],[Outside cost]]-Table2[[#This Row],[Trans.cost]]</f>
        <v>3648.6799999999939</v>
      </c>
      <c r="M927" s="3">
        <f>Table2[[#This Row],[Exp.date]]-Table2[[#This Row],[Imp.date ]]</f>
        <v>10</v>
      </c>
    </row>
    <row r="928" spans="1:13" x14ac:dyDescent="0.25">
      <c r="A928" s="1">
        <v>927</v>
      </c>
      <c r="B928" s="1" t="s">
        <v>10</v>
      </c>
      <c r="C928" s="1">
        <v>309</v>
      </c>
      <c r="D928" s="1">
        <v>157</v>
      </c>
      <c r="E928" s="1" t="s">
        <v>31</v>
      </c>
      <c r="F928" s="1">
        <v>46087.35</v>
      </c>
      <c r="G928" s="2">
        <v>42549</v>
      </c>
      <c r="H928" s="2">
        <v>42572</v>
      </c>
      <c r="I928" s="1" t="s">
        <v>18</v>
      </c>
      <c r="J928" s="1">
        <v>727.69499999999994</v>
      </c>
      <c r="K928" s="1">
        <f>Table2[[#This Row],[Qnt]]*Table2[[#This Row],[Unit price ]]</f>
        <v>48513</v>
      </c>
      <c r="L928" s="1">
        <f>Table2[[#This Row],[Revenue]]-Table2[[#This Row],[Outside cost]]-Table2[[#This Row],[Trans.cost]]</f>
        <v>1697.9550000000015</v>
      </c>
      <c r="M928" s="1">
        <f>Table2[[#This Row],[Exp.date]]-Table2[[#This Row],[Imp.date ]]</f>
        <v>23</v>
      </c>
    </row>
    <row r="929" spans="1:13" x14ac:dyDescent="0.25">
      <c r="A929" s="3">
        <v>928</v>
      </c>
      <c r="B929" s="3" t="s">
        <v>15</v>
      </c>
      <c r="C929" s="3">
        <v>135</v>
      </c>
      <c r="D929" s="3">
        <v>52</v>
      </c>
      <c r="E929" s="3" t="s">
        <v>24</v>
      </c>
      <c r="F929" s="3">
        <v>6669</v>
      </c>
      <c r="G929" s="4">
        <v>42467</v>
      </c>
      <c r="H929" s="4">
        <v>42494</v>
      </c>
      <c r="I929" s="3" t="s">
        <v>11</v>
      </c>
      <c r="J929" s="3">
        <v>105.3</v>
      </c>
      <c r="K929" s="3">
        <f>Table2[[#This Row],[Qnt]]*Table2[[#This Row],[Unit price ]]</f>
        <v>7020</v>
      </c>
      <c r="L929" s="3">
        <f>Table2[[#This Row],[Revenue]]-Table2[[#This Row],[Outside cost]]-Table2[[#This Row],[Trans.cost]]</f>
        <v>245.7</v>
      </c>
      <c r="M929" s="3">
        <f>Table2[[#This Row],[Exp.date]]-Table2[[#This Row],[Imp.date ]]</f>
        <v>27</v>
      </c>
    </row>
    <row r="930" spans="1:13" x14ac:dyDescent="0.25">
      <c r="A930" s="1">
        <v>929</v>
      </c>
      <c r="B930" s="1" t="s">
        <v>12</v>
      </c>
      <c r="C930" s="1">
        <v>549</v>
      </c>
      <c r="D930" s="1">
        <v>823</v>
      </c>
      <c r="E930" s="1" t="s">
        <v>19</v>
      </c>
      <c r="F930" s="1">
        <v>429235.65</v>
      </c>
      <c r="G930" s="2">
        <v>42746</v>
      </c>
      <c r="H930" s="2">
        <v>42770</v>
      </c>
      <c r="I930" s="1" t="s">
        <v>11</v>
      </c>
      <c r="J930" s="1">
        <v>6777.4049999999997</v>
      </c>
      <c r="K930" s="1">
        <f>Table2[[#This Row],[Qnt]]*Table2[[#This Row],[Unit price ]]</f>
        <v>451827</v>
      </c>
      <c r="L930" s="1">
        <f>Table2[[#This Row],[Revenue]]-Table2[[#This Row],[Outside cost]]-Table2[[#This Row],[Trans.cost]]</f>
        <v>15813.944999999978</v>
      </c>
      <c r="M930" s="1">
        <f>Table2[[#This Row],[Exp.date]]-Table2[[#This Row],[Imp.date ]]</f>
        <v>24</v>
      </c>
    </row>
    <row r="931" spans="1:13" x14ac:dyDescent="0.25">
      <c r="A931" s="3">
        <v>930</v>
      </c>
      <c r="B931" s="3" t="s">
        <v>12</v>
      </c>
      <c r="C931" s="3">
        <v>830</v>
      </c>
      <c r="D931" s="3">
        <v>1076</v>
      </c>
      <c r="E931" s="3" t="s">
        <v>30</v>
      </c>
      <c r="F931" s="3">
        <v>848426</v>
      </c>
      <c r="G931" s="4">
        <v>42689</v>
      </c>
      <c r="H931" s="4">
        <v>42702</v>
      </c>
      <c r="I931" s="3" t="s">
        <v>32</v>
      </c>
      <c r="J931" s="3">
        <v>13396.199999999999</v>
      </c>
      <c r="K931" s="3">
        <f>Table2[[#This Row],[Qnt]]*Table2[[#This Row],[Unit price ]]</f>
        <v>893080</v>
      </c>
      <c r="L931" s="3">
        <f>Table2[[#This Row],[Revenue]]-Table2[[#This Row],[Outside cost]]-Table2[[#This Row],[Trans.cost]]</f>
        <v>31257.800000000003</v>
      </c>
      <c r="M931" s="3">
        <f>Table2[[#This Row],[Exp.date]]-Table2[[#This Row],[Imp.date ]]</f>
        <v>13</v>
      </c>
    </row>
    <row r="932" spans="1:13" x14ac:dyDescent="0.25">
      <c r="A932" s="1">
        <v>931</v>
      </c>
      <c r="B932" s="1" t="s">
        <v>10</v>
      </c>
      <c r="C932" s="1">
        <v>393</v>
      </c>
      <c r="D932" s="1">
        <v>89</v>
      </c>
      <c r="E932" s="1" t="s">
        <v>27</v>
      </c>
      <c r="F932" s="1">
        <v>33228.15</v>
      </c>
      <c r="G932" s="2">
        <v>43177</v>
      </c>
      <c r="H932" s="2">
        <v>43200</v>
      </c>
      <c r="I932" s="1" t="s">
        <v>25</v>
      </c>
      <c r="J932" s="1">
        <v>524.65499999999997</v>
      </c>
      <c r="K932" s="1">
        <f>Table2[[#This Row],[Qnt]]*Table2[[#This Row],[Unit price ]]</f>
        <v>34977</v>
      </c>
      <c r="L932" s="1">
        <f>Table2[[#This Row],[Revenue]]-Table2[[#This Row],[Outside cost]]-Table2[[#This Row],[Trans.cost]]</f>
        <v>1224.1949999999986</v>
      </c>
      <c r="M932" s="1">
        <f>Table2[[#This Row],[Exp.date]]-Table2[[#This Row],[Imp.date ]]</f>
        <v>23</v>
      </c>
    </row>
    <row r="933" spans="1:13" x14ac:dyDescent="0.25">
      <c r="A933" s="3">
        <v>932</v>
      </c>
      <c r="B933" s="3" t="s">
        <v>10</v>
      </c>
      <c r="C933" s="3">
        <v>528</v>
      </c>
      <c r="D933" s="3">
        <v>944</v>
      </c>
      <c r="E933" s="3" t="s">
        <v>9</v>
      </c>
      <c r="F933" s="3">
        <v>473510.40000000002</v>
      </c>
      <c r="G933" s="4">
        <v>43032</v>
      </c>
      <c r="H933" s="4">
        <v>43058</v>
      </c>
      <c r="I933" s="3" t="s">
        <v>20</v>
      </c>
      <c r="J933" s="3">
        <v>7476.48</v>
      </c>
      <c r="K933" s="3">
        <f>Table2[[#This Row],[Qnt]]*Table2[[#This Row],[Unit price ]]</f>
        <v>498432</v>
      </c>
      <c r="L933" s="3">
        <f>Table2[[#This Row],[Revenue]]-Table2[[#This Row],[Outside cost]]-Table2[[#This Row],[Trans.cost]]</f>
        <v>17445.119999999977</v>
      </c>
      <c r="M933" s="3">
        <f>Table2[[#This Row],[Exp.date]]-Table2[[#This Row],[Imp.date ]]</f>
        <v>26</v>
      </c>
    </row>
    <row r="934" spans="1:13" x14ac:dyDescent="0.25">
      <c r="A934" s="1">
        <v>933</v>
      </c>
      <c r="B934" s="1" t="s">
        <v>10</v>
      </c>
      <c r="C934" s="1">
        <v>281</v>
      </c>
      <c r="D934" s="1">
        <v>219</v>
      </c>
      <c r="E934" s="1" t="s">
        <v>16</v>
      </c>
      <c r="F934" s="1">
        <v>58462.05</v>
      </c>
      <c r="G934" s="2">
        <v>42965</v>
      </c>
      <c r="H934" s="2">
        <v>42996</v>
      </c>
      <c r="I934" s="1" t="s">
        <v>17</v>
      </c>
      <c r="J934" s="1">
        <v>923.08499999999992</v>
      </c>
      <c r="K934" s="1">
        <f>Table2[[#This Row],[Qnt]]*Table2[[#This Row],[Unit price ]]</f>
        <v>61539</v>
      </c>
      <c r="L934" s="1">
        <f>Table2[[#This Row],[Revenue]]-Table2[[#This Row],[Outside cost]]-Table2[[#This Row],[Trans.cost]]</f>
        <v>2153.8649999999971</v>
      </c>
      <c r="M934" s="1">
        <f>Table2[[#This Row],[Exp.date]]-Table2[[#This Row],[Imp.date ]]</f>
        <v>31</v>
      </c>
    </row>
    <row r="935" spans="1:13" x14ac:dyDescent="0.25">
      <c r="A935" s="3">
        <v>934</v>
      </c>
      <c r="B935" s="3" t="s">
        <v>12</v>
      </c>
      <c r="C935" s="3">
        <v>474</v>
      </c>
      <c r="D935" s="3">
        <v>673</v>
      </c>
      <c r="E935" s="3" t="s">
        <v>13</v>
      </c>
      <c r="F935" s="3">
        <v>303051.90000000002</v>
      </c>
      <c r="G935" s="4">
        <v>42607</v>
      </c>
      <c r="H935" s="4">
        <v>42636</v>
      </c>
      <c r="I935" s="3" t="s">
        <v>20</v>
      </c>
      <c r="J935" s="3">
        <v>4785.03</v>
      </c>
      <c r="K935" s="3">
        <f>Table2[[#This Row],[Qnt]]*Table2[[#This Row],[Unit price ]]</f>
        <v>319002</v>
      </c>
      <c r="L935" s="3">
        <f>Table2[[#This Row],[Revenue]]-Table2[[#This Row],[Outside cost]]-Table2[[#This Row],[Trans.cost]]</f>
        <v>11165.069999999978</v>
      </c>
      <c r="M935" s="3">
        <f>Table2[[#This Row],[Exp.date]]-Table2[[#This Row],[Imp.date ]]</f>
        <v>29</v>
      </c>
    </row>
    <row r="936" spans="1:13" x14ac:dyDescent="0.25">
      <c r="A936" s="1">
        <v>935</v>
      </c>
      <c r="B936" s="1" t="s">
        <v>10</v>
      </c>
      <c r="C936" s="1">
        <v>182</v>
      </c>
      <c r="D936" s="1">
        <v>23</v>
      </c>
      <c r="E936" s="1" t="s">
        <v>26</v>
      </c>
      <c r="F936" s="1">
        <v>3976.7</v>
      </c>
      <c r="G936" s="2">
        <v>42484</v>
      </c>
      <c r="H936" s="2">
        <v>42519</v>
      </c>
      <c r="I936" s="1" t="s">
        <v>25</v>
      </c>
      <c r="J936" s="1">
        <v>62.79</v>
      </c>
      <c r="K936" s="1">
        <f>Table2[[#This Row],[Qnt]]*Table2[[#This Row],[Unit price ]]</f>
        <v>4186</v>
      </c>
      <c r="L936" s="1">
        <f>Table2[[#This Row],[Revenue]]-Table2[[#This Row],[Outside cost]]-Table2[[#This Row],[Trans.cost]]</f>
        <v>146.51000000000019</v>
      </c>
      <c r="M936" s="1">
        <f>Table2[[#This Row],[Exp.date]]-Table2[[#This Row],[Imp.date ]]</f>
        <v>35</v>
      </c>
    </row>
    <row r="937" spans="1:13" x14ac:dyDescent="0.25">
      <c r="A937" s="3">
        <v>936</v>
      </c>
      <c r="B937" s="3" t="s">
        <v>10</v>
      </c>
      <c r="C937" s="3">
        <v>144</v>
      </c>
      <c r="D937" s="3">
        <v>270</v>
      </c>
      <c r="E937" s="3" t="s">
        <v>29</v>
      </c>
      <c r="F937" s="3">
        <v>36936</v>
      </c>
      <c r="G937" s="4">
        <v>43168</v>
      </c>
      <c r="H937" s="4">
        <v>43189</v>
      </c>
      <c r="I937" s="3" t="s">
        <v>11</v>
      </c>
      <c r="J937" s="3">
        <v>583.19999999999993</v>
      </c>
      <c r="K937" s="3">
        <f>Table2[[#This Row],[Qnt]]*Table2[[#This Row],[Unit price ]]</f>
        <v>38880</v>
      </c>
      <c r="L937" s="3">
        <f>Table2[[#This Row],[Revenue]]-Table2[[#This Row],[Outside cost]]-Table2[[#This Row],[Trans.cost]]</f>
        <v>1360.8000000000002</v>
      </c>
      <c r="M937" s="3">
        <f>Table2[[#This Row],[Exp.date]]-Table2[[#This Row],[Imp.date ]]</f>
        <v>21</v>
      </c>
    </row>
    <row r="938" spans="1:13" x14ac:dyDescent="0.25">
      <c r="A938" s="1">
        <v>937</v>
      </c>
      <c r="B938" s="1" t="s">
        <v>12</v>
      </c>
      <c r="C938" s="1">
        <v>355</v>
      </c>
      <c r="D938" s="1">
        <v>208</v>
      </c>
      <c r="E938" s="1" t="s">
        <v>9</v>
      </c>
      <c r="F938" s="1">
        <v>70148</v>
      </c>
      <c r="G938" s="2">
        <v>42749</v>
      </c>
      <c r="H938" s="2">
        <v>42783</v>
      </c>
      <c r="I938" s="1" t="s">
        <v>20</v>
      </c>
      <c r="J938" s="1">
        <v>1107.5999999999999</v>
      </c>
      <c r="K938" s="1">
        <f>Table2[[#This Row],[Qnt]]*Table2[[#This Row],[Unit price ]]</f>
        <v>73840</v>
      </c>
      <c r="L938" s="1">
        <f>Table2[[#This Row],[Revenue]]-Table2[[#This Row],[Outside cost]]-Table2[[#This Row],[Trans.cost]]</f>
        <v>2584.4</v>
      </c>
      <c r="M938" s="1">
        <f>Table2[[#This Row],[Exp.date]]-Table2[[#This Row],[Imp.date ]]</f>
        <v>34</v>
      </c>
    </row>
    <row r="939" spans="1:13" x14ac:dyDescent="0.25">
      <c r="A939" s="3">
        <v>938</v>
      </c>
      <c r="B939" s="3" t="s">
        <v>12</v>
      </c>
      <c r="C939" s="3">
        <v>406</v>
      </c>
      <c r="D939" s="3">
        <v>181</v>
      </c>
      <c r="E939" s="3" t="s">
        <v>9</v>
      </c>
      <c r="F939" s="3">
        <v>69811.7</v>
      </c>
      <c r="G939" s="4">
        <v>42572</v>
      </c>
      <c r="H939" s="4">
        <v>42583</v>
      </c>
      <c r="I939" s="3" t="s">
        <v>25</v>
      </c>
      <c r="J939" s="3">
        <v>1102.29</v>
      </c>
      <c r="K939" s="3">
        <f>Table2[[#This Row],[Qnt]]*Table2[[#This Row],[Unit price ]]</f>
        <v>73486</v>
      </c>
      <c r="L939" s="3">
        <f>Table2[[#This Row],[Revenue]]-Table2[[#This Row],[Outside cost]]-Table2[[#This Row],[Trans.cost]]</f>
        <v>2572.0100000000029</v>
      </c>
      <c r="M939" s="3">
        <f>Table2[[#This Row],[Exp.date]]-Table2[[#This Row],[Imp.date ]]</f>
        <v>11</v>
      </c>
    </row>
    <row r="940" spans="1:13" x14ac:dyDescent="0.25">
      <c r="A940" s="1">
        <v>939</v>
      </c>
      <c r="B940" s="1" t="s">
        <v>10</v>
      </c>
      <c r="C940" s="1">
        <v>143</v>
      </c>
      <c r="D940" s="1">
        <v>333</v>
      </c>
      <c r="E940" s="1" t="s">
        <v>29</v>
      </c>
      <c r="F940" s="1">
        <v>45238.05</v>
      </c>
      <c r="G940" s="2">
        <v>43248</v>
      </c>
      <c r="H940" s="2">
        <v>43269</v>
      </c>
      <c r="I940" s="1" t="s">
        <v>25</v>
      </c>
      <c r="J940" s="1">
        <v>714.28499999999997</v>
      </c>
      <c r="K940" s="1">
        <f>Table2[[#This Row],[Qnt]]*Table2[[#This Row],[Unit price ]]</f>
        <v>47619</v>
      </c>
      <c r="L940" s="1">
        <f>Table2[[#This Row],[Revenue]]-Table2[[#This Row],[Outside cost]]-Table2[[#This Row],[Trans.cost]]</f>
        <v>1666.6649999999972</v>
      </c>
      <c r="M940" s="1">
        <f>Table2[[#This Row],[Exp.date]]-Table2[[#This Row],[Imp.date ]]</f>
        <v>21</v>
      </c>
    </row>
    <row r="941" spans="1:13" x14ac:dyDescent="0.25">
      <c r="A941" s="3">
        <v>940</v>
      </c>
      <c r="B941" s="3" t="s">
        <v>12</v>
      </c>
      <c r="C941" s="3">
        <v>421</v>
      </c>
      <c r="D941" s="3">
        <v>70</v>
      </c>
      <c r="E941" s="3" t="s">
        <v>31</v>
      </c>
      <c r="F941" s="3">
        <v>27996.5</v>
      </c>
      <c r="G941" s="4">
        <v>43004</v>
      </c>
      <c r="H941" s="4">
        <v>43021</v>
      </c>
      <c r="I941" s="3" t="s">
        <v>17</v>
      </c>
      <c r="J941" s="3">
        <v>442.05</v>
      </c>
      <c r="K941" s="3">
        <f>Table2[[#This Row],[Qnt]]*Table2[[#This Row],[Unit price ]]</f>
        <v>29470</v>
      </c>
      <c r="L941" s="3">
        <f>Table2[[#This Row],[Revenue]]-Table2[[#This Row],[Outside cost]]-Table2[[#This Row],[Trans.cost]]</f>
        <v>1031.45</v>
      </c>
      <c r="M941" s="3">
        <f>Table2[[#This Row],[Exp.date]]-Table2[[#This Row],[Imp.date ]]</f>
        <v>17</v>
      </c>
    </row>
    <row r="942" spans="1:13" x14ac:dyDescent="0.25">
      <c r="A942" s="1">
        <v>941</v>
      </c>
      <c r="B942" s="1" t="s">
        <v>12</v>
      </c>
      <c r="C942" s="1">
        <v>748</v>
      </c>
      <c r="D942" s="1">
        <v>784</v>
      </c>
      <c r="E942" s="1" t="s">
        <v>13</v>
      </c>
      <c r="F942" s="1">
        <v>557110.4</v>
      </c>
      <c r="G942" s="2">
        <v>43138</v>
      </c>
      <c r="H942" s="2">
        <v>43168</v>
      </c>
      <c r="I942" s="1" t="s">
        <v>28</v>
      </c>
      <c r="J942" s="1">
        <v>8796.48</v>
      </c>
      <c r="K942" s="1">
        <f>Table2[[#This Row],[Qnt]]*Table2[[#This Row],[Unit price ]]</f>
        <v>586432</v>
      </c>
      <c r="L942" s="1">
        <f>Table2[[#This Row],[Revenue]]-Table2[[#This Row],[Outside cost]]-Table2[[#This Row],[Trans.cost]]</f>
        <v>20525.119999999977</v>
      </c>
      <c r="M942" s="1">
        <f>Table2[[#This Row],[Exp.date]]-Table2[[#This Row],[Imp.date ]]</f>
        <v>30</v>
      </c>
    </row>
    <row r="943" spans="1:13" x14ac:dyDescent="0.25">
      <c r="A943" s="3">
        <v>942</v>
      </c>
      <c r="B943" s="3" t="s">
        <v>12</v>
      </c>
      <c r="C943" s="3">
        <v>70</v>
      </c>
      <c r="D943" s="3">
        <v>1405</v>
      </c>
      <c r="E943" s="3" t="s">
        <v>21</v>
      </c>
      <c r="F943" s="3">
        <v>93432.5</v>
      </c>
      <c r="G943" s="4">
        <v>42948</v>
      </c>
      <c r="H943" s="4">
        <v>42962</v>
      </c>
      <c r="I943" s="3" t="s">
        <v>18</v>
      </c>
      <c r="J943" s="3">
        <v>1475.25</v>
      </c>
      <c r="K943" s="3">
        <f>Table2[[#This Row],[Qnt]]*Table2[[#This Row],[Unit price ]]</f>
        <v>98350</v>
      </c>
      <c r="L943" s="3">
        <f>Table2[[#This Row],[Revenue]]-Table2[[#This Row],[Outside cost]]-Table2[[#This Row],[Trans.cost]]</f>
        <v>3442.25</v>
      </c>
      <c r="M943" s="3">
        <f>Table2[[#This Row],[Exp.date]]-Table2[[#This Row],[Imp.date ]]</f>
        <v>14</v>
      </c>
    </row>
    <row r="944" spans="1:13" x14ac:dyDescent="0.25">
      <c r="A944" s="1">
        <v>943</v>
      </c>
      <c r="B944" s="1" t="s">
        <v>10</v>
      </c>
      <c r="C944" s="1">
        <v>829</v>
      </c>
      <c r="D944" s="1">
        <v>22</v>
      </c>
      <c r="E944" s="1" t="s">
        <v>26</v>
      </c>
      <c r="F944" s="1">
        <v>17326.099999999999</v>
      </c>
      <c r="G944" s="2">
        <v>43071</v>
      </c>
      <c r="H944" s="2">
        <v>43089</v>
      </c>
      <c r="I944" s="1" t="s">
        <v>32</v>
      </c>
      <c r="J944" s="1">
        <v>273.57</v>
      </c>
      <c r="K944" s="1">
        <f>Table2[[#This Row],[Qnt]]*Table2[[#This Row],[Unit price ]]</f>
        <v>18238</v>
      </c>
      <c r="L944" s="1">
        <f>Table2[[#This Row],[Revenue]]-Table2[[#This Row],[Outside cost]]-Table2[[#This Row],[Trans.cost]]</f>
        <v>638.33000000000152</v>
      </c>
      <c r="M944" s="1">
        <f>Table2[[#This Row],[Exp.date]]-Table2[[#This Row],[Imp.date ]]</f>
        <v>18</v>
      </c>
    </row>
    <row r="945" spans="1:13" x14ac:dyDescent="0.25">
      <c r="A945" s="3">
        <v>944</v>
      </c>
      <c r="B945" s="3" t="s">
        <v>10</v>
      </c>
      <c r="C945" s="3">
        <v>502</v>
      </c>
      <c r="D945" s="3">
        <v>133</v>
      </c>
      <c r="E945" s="3" t="s">
        <v>16</v>
      </c>
      <c r="F945" s="3">
        <v>63427.7</v>
      </c>
      <c r="G945" s="4">
        <v>42458</v>
      </c>
      <c r="H945" s="4">
        <v>42476</v>
      </c>
      <c r="I945" s="3" t="s">
        <v>17</v>
      </c>
      <c r="J945" s="3">
        <v>1001.49</v>
      </c>
      <c r="K945" s="3">
        <f>Table2[[#This Row],[Qnt]]*Table2[[#This Row],[Unit price ]]</f>
        <v>66766</v>
      </c>
      <c r="L945" s="3">
        <f>Table2[[#This Row],[Revenue]]-Table2[[#This Row],[Outside cost]]-Table2[[#This Row],[Trans.cost]]</f>
        <v>2336.8100000000031</v>
      </c>
      <c r="M945" s="3">
        <f>Table2[[#This Row],[Exp.date]]-Table2[[#This Row],[Imp.date ]]</f>
        <v>18</v>
      </c>
    </row>
    <row r="946" spans="1:13" x14ac:dyDescent="0.25">
      <c r="A946" s="1">
        <v>945</v>
      </c>
      <c r="B946" s="1" t="s">
        <v>12</v>
      </c>
      <c r="C946" s="1">
        <v>342</v>
      </c>
      <c r="D946" s="1">
        <v>788</v>
      </c>
      <c r="E946" s="1" t="s">
        <v>19</v>
      </c>
      <c r="F946" s="1">
        <v>256021.2</v>
      </c>
      <c r="G946" s="2">
        <v>42501</v>
      </c>
      <c r="H946" s="2">
        <v>42536</v>
      </c>
      <c r="I946" s="1" t="s">
        <v>11</v>
      </c>
      <c r="J946" s="1">
        <v>4042.44</v>
      </c>
      <c r="K946" s="1">
        <f>Table2[[#This Row],[Qnt]]*Table2[[#This Row],[Unit price ]]</f>
        <v>269496</v>
      </c>
      <c r="L946" s="1">
        <f>Table2[[#This Row],[Revenue]]-Table2[[#This Row],[Outside cost]]-Table2[[#This Row],[Trans.cost]]</f>
        <v>9432.3599999999878</v>
      </c>
      <c r="M946" s="1">
        <f>Table2[[#This Row],[Exp.date]]-Table2[[#This Row],[Imp.date ]]</f>
        <v>35</v>
      </c>
    </row>
    <row r="947" spans="1:13" x14ac:dyDescent="0.25">
      <c r="A947" s="3">
        <v>946</v>
      </c>
      <c r="B947" s="3" t="s">
        <v>10</v>
      </c>
      <c r="C947" s="3">
        <v>709</v>
      </c>
      <c r="D947" s="3">
        <v>88</v>
      </c>
      <c r="E947" s="3" t="s">
        <v>27</v>
      </c>
      <c r="F947" s="3">
        <v>59272.4</v>
      </c>
      <c r="G947" s="4">
        <v>42584</v>
      </c>
      <c r="H947" s="4">
        <v>42607</v>
      </c>
      <c r="I947" s="3" t="s">
        <v>11</v>
      </c>
      <c r="J947" s="3">
        <v>935.88</v>
      </c>
      <c r="K947" s="3">
        <f>Table2[[#This Row],[Qnt]]*Table2[[#This Row],[Unit price ]]</f>
        <v>62392</v>
      </c>
      <c r="L947" s="3">
        <f>Table2[[#This Row],[Revenue]]-Table2[[#This Row],[Outside cost]]-Table2[[#This Row],[Trans.cost]]</f>
        <v>2183.7199999999984</v>
      </c>
      <c r="M947" s="3">
        <f>Table2[[#This Row],[Exp.date]]-Table2[[#This Row],[Imp.date ]]</f>
        <v>23</v>
      </c>
    </row>
    <row r="948" spans="1:13" x14ac:dyDescent="0.25">
      <c r="A948" s="1">
        <v>947</v>
      </c>
      <c r="B948" s="1" t="s">
        <v>15</v>
      </c>
      <c r="C948" s="1">
        <v>931</v>
      </c>
      <c r="D948" s="1">
        <v>62</v>
      </c>
      <c r="E948" s="1" t="s">
        <v>16</v>
      </c>
      <c r="F948" s="1">
        <v>54835.9</v>
      </c>
      <c r="G948" s="2">
        <v>42614</v>
      </c>
      <c r="H948" s="2">
        <v>42637</v>
      </c>
      <c r="I948" s="1" t="s">
        <v>18</v>
      </c>
      <c r="J948" s="1">
        <v>865.82999999999993</v>
      </c>
      <c r="K948" s="1">
        <f>Table2[[#This Row],[Qnt]]*Table2[[#This Row],[Unit price ]]</f>
        <v>57722</v>
      </c>
      <c r="L948" s="1">
        <f>Table2[[#This Row],[Revenue]]-Table2[[#This Row],[Outside cost]]-Table2[[#This Row],[Trans.cost]]</f>
        <v>2020.2699999999986</v>
      </c>
      <c r="M948" s="1">
        <f>Table2[[#This Row],[Exp.date]]-Table2[[#This Row],[Imp.date ]]</f>
        <v>23</v>
      </c>
    </row>
    <row r="949" spans="1:13" x14ac:dyDescent="0.25">
      <c r="A949" s="3">
        <v>948</v>
      </c>
      <c r="B949" s="3" t="s">
        <v>12</v>
      </c>
      <c r="C949" s="3">
        <v>288</v>
      </c>
      <c r="D949" s="3">
        <v>190</v>
      </c>
      <c r="E949" s="3" t="s">
        <v>9</v>
      </c>
      <c r="F949" s="3">
        <v>51984</v>
      </c>
      <c r="G949" s="4">
        <v>43266</v>
      </c>
      <c r="H949" s="4">
        <v>43281</v>
      </c>
      <c r="I949" s="3" t="s">
        <v>32</v>
      </c>
      <c r="J949" s="3">
        <v>820.8</v>
      </c>
      <c r="K949" s="3">
        <f>Table2[[#This Row],[Qnt]]*Table2[[#This Row],[Unit price ]]</f>
        <v>54720</v>
      </c>
      <c r="L949" s="3">
        <f>Table2[[#This Row],[Revenue]]-Table2[[#This Row],[Outside cost]]-Table2[[#This Row],[Trans.cost]]</f>
        <v>1915.2</v>
      </c>
      <c r="M949" s="3">
        <f>Table2[[#This Row],[Exp.date]]-Table2[[#This Row],[Imp.date ]]</f>
        <v>15</v>
      </c>
    </row>
    <row r="950" spans="1:13" x14ac:dyDescent="0.25">
      <c r="A950" s="1">
        <v>949</v>
      </c>
      <c r="B950" s="1" t="s">
        <v>10</v>
      </c>
      <c r="C950" s="1">
        <v>974</v>
      </c>
      <c r="D950" s="1">
        <v>25</v>
      </c>
      <c r="E950" s="1" t="s">
        <v>26</v>
      </c>
      <c r="F950" s="1">
        <v>23132.5</v>
      </c>
      <c r="G950" s="2">
        <v>42554</v>
      </c>
      <c r="H950" s="2">
        <v>42585</v>
      </c>
      <c r="I950" s="1" t="s">
        <v>17</v>
      </c>
      <c r="J950" s="1">
        <v>365.25</v>
      </c>
      <c r="K950" s="1">
        <f>Table2[[#This Row],[Qnt]]*Table2[[#This Row],[Unit price ]]</f>
        <v>24350</v>
      </c>
      <c r="L950" s="1">
        <f>Table2[[#This Row],[Revenue]]-Table2[[#This Row],[Outside cost]]-Table2[[#This Row],[Trans.cost]]</f>
        <v>852.25</v>
      </c>
      <c r="M950" s="1">
        <f>Table2[[#This Row],[Exp.date]]-Table2[[#This Row],[Imp.date ]]</f>
        <v>31</v>
      </c>
    </row>
    <row r="951" spans="1:13" x14ac:dyDescent="0.25">
      <c r="A951" s="3">
        <v>950</v>
      </c>
      <c r="B951" s="3" t="s">
        <v>12</v>
      </c>
      <c r="C951" s="3">
        <v>465</v>
      </c>
      <c r="D951" s="3">
        <v>204</v>
      </c>
      <c r="E951" s="3" t="s">
        <v>9</v>
      </c>
      <c r="F951" s="3">
        <v>90117</v>
      </c>
      <c r="G951" s="4">
        <v>42463</v>
      </c>
      <c r="H951" s="4">
        <v>42481</v>
      </c>
      <c r="I951" s="3" t="s">
        <v>11</v>
      </c>
      <c r="J951" s="3">
        <v>1422.8999999999999</v>
      </c>
      <c r="K951" s="3">
        <f>Table2[[#This Row],[Qnt]]*Table2[[#This Row],[Unit price ]]</f>
        <v>94860</v>
      </c>
      <c r="L951" s="3">
        <f>Table2[[#This Row],[Revenue]]-Table2[[#This Row],[Outside cost]]-Table2[[#This Row],[Trans.cost]]</f>
        <v>3320.1000000000004</v>
      </c>
      <c r="M951" s="3">
        <f>Table2[[#This Row],[Exp.date]]-Table2[[#This Row],[Imp.date ]]</f>
        <v>18</v>
      </c>
    </row>
    <row r="952" spans="1:13" x14ac:dyDescent="0.25">
      <c r="A952" s="1">
        <v>951</v>
      </c>
      <c r="B952" s="1" t="s">
        <v>12</v>
      </c>
      <c r="C952" s="1">
        <v>459</v>
      </c>
      <c r="D952" s="1">
        <v>834</v>
      </c>
      <c r="E952" s="1" t="s">
        <v>22</v>
      </c>
      <c r="F952" s="1">
        <v>363665.7</v>
      </c>
      <c r="G952" s="2">
        <v>42898</v>
      </c>
      <c r="H952" s="2">
        <v>42917</v>
      </c>
      <c r="I952" s="1" t="s">
        <v>17</v>
      </c>
      <c r="J952" s="1">
        <v>5742.09</v>
      </c>
      <c r="K952" s="1">
        <f>Table2[[#This Row],[Qnt]]*Table2[[#This Row],[Unit price ]]</f>
        <v>382806</v>
      </c>
      <c r="L952" s="1">
        <f>Table2[[#This Row],[Revenue]]-Table2[[#This Row],[Outside cost]]-Table2[[#This Row],[Trans.cost]]</f>
        <v>13398.209999999988</v>
      </c>
      <c r="M952" s="1">
        <f>Table2[[#This Row],[Exp.date]]-Table2[[#This Row],[Imp.date ]]</f>
        <v>19</v>
      </c>
    </row>
    <row r="953" spans="1:13" x14ac:dyDescent="0.25">
      <c r="A953" s="3">
        <v>952</v>
      </c>
      <c r="B953" s="3" t="s">
        <v>10</v>
      </c>
      <c r="C953" s="3">
        <v>891</v>
      </c>
      <c r="D953" s="3">
        <v>1497</v>
      </c>
      <c r="E953" s="3" t="s">
        <v>9</v>
      </c>
      <c r="F953" s="3">
        <v>1267135.6499999999</v>
      </c>
      <c r="G953" s="4">
        <v>43121</v>
      </c>
      <c r="H953" s="4">
        <v>43139</v>
      </c>
      <c r="I953" s="3" t="s">
        <v>17</v>
      </c>
      <c r="J953" s="3">
        <v>20007.404999999999</v>
      </c>
      <c r="K953" s="3">
        <f>Table2[[#This Row],[Qnt]]*Table2[[#This Row],[Unit price ]]</f>
        <v>1333827</v>
      </c>
      <c r="L953" s="3">
        <f>Table2[[#This Row],[Revenue]]-Table2[[#This Row],[Outside cost]]-Table2[[#This Row],[Trans.cost]]</f>
        <v>46683.945000000094</v>
      </c>
      <c r="M953" s="3">
        <f>Table2[[#This Row],[Exp.date]]-Table2[[#This Row],[Imp.date ]]</f>
        <v>18</v>
      </c>
    </row>
    <row r="954" spans="1:13" x14ac:dyDescent="0.25">
      <c r="A954" s="1">
        <v>953</v>
      </c>
      <c r="B954" s="1" t="s">
        <v>12</v>
      </c>
      <c r="C954" s="1">
        <v>865</v>
      </c>
      <c r="D954" s="1">
        <v>875</v>
      </c>
      <c r="E954" s="1" t="s">
        <v>30</v>
      </c>
      <c r="F954" s="1">
        <v>719031.25</v>
      </c>
      <c r="G954" s="2">
        <v>42878</v>
      </c>
      <c r="H954" s="2">
        <v>42910</v>
      </c>
      <c r="I954" s="1" t="s">
        <v>25</v>
      </c>
      <c r="J954" s="1">
        <v>11353.125</v>
      </c>
      <c r="K954" s="1">
        <f>Table2[[#This Row],[Qnt]]*Table2[[#This Row],[Unit price ]]</f>
        <v>756875</v>
      </c>
      <c r="L954" s="1">
        <f>Table2[[#This Row],[Revenue]]-Table2[[#This Row],[Outside cost]]-Table2[[#This Row],[Trans.cost]]</f>
        <v>26490.625</v>
      </c>
      <c r="M954" s="1">
        <f>Table2[[#This Row],[Exp.date]]-Table2[[#This Row],[Imp.date ]]</f>
        <v>32</v>
      </c>
    </row>
    <row r="955" spans="1:13" x14ac:dyDescent="0.25">
      <c r="A955" s="3">
        <v>954</v>
      </c>
      <c r="B955" s="3" t="s">
        <v>10</v>
      </c>
      <c r="C955" s="3">
        <v>565</v>
      </c>
      <c r="D955" s="3">
        <v>882</v>
      </c>
      <c r="E955" s="3" t="s">
        <v>9</v>
      </c>
      <c r="F955" s="3">
        <v>473413.5</v>
      </c>
      <c r="G955" s="4">
        <v>42860</v>
      </c>
      <c r="H955" s="4">
        <v>42890</v>
      </c>
      <c r="I955" s="3" t="s">
        <v>17</v>
      </c>
      <c r="J955" s="3">
        <v>7474.95</v>
      </c>
      <c r="K955" s="3">
        <f>Table2[[#This Row],[Qnt]]*Table2[[#This Row],[Unit price ]]</f>
        <v>498330</v>
      </c>
      <c r="L955" s="3">
        <f>Table2[[#This Row],[Revenue]]-Table2[[#This Row],[Outside cost]]-Table2[[#This Row],[Trans.cost]]</f>
        <v>17441.55</v>
      </c>
      <c r="M955" s="3">
        <f>Table2[[#This Row],[Exp.date]]-Table2[[#This Row],[Imp.date ]]</f>
        <v>30</v>
      </c>
    </row>
    <row r="956" spans="1:13" x14ac:dyDescent="0.25">
      <c r="A956" s="1">
        <v>955</v>
      </c>
      <c r="B956" s="1" t="s">
        <v>12</v>
      </c>
      <c r="C956" s="1">
        <v>538</v>
      </c>
      <c r="D956" s="1">
        <v>662</v>
      </c>
      <c r="E956" s="1" t="s">
        <v>13</v>
      </c>
      <c r="F956" s="1">
        <v>338348.2</v>
      </c>
      <c r="G956" s="2">
        <v>42671</v>
      </c>
      <c r="H956" s="2">
        <v>42690</v>
      </c>
      <c r="I956" s="1" t="s">
        <v>11</v>
      </c>
      <c r="J956" s="1">
        <v>5342.34</v>
      </c>
      <c r="K956" s="1">
        <f>Table2[[#This Row],[Qnt]]*Table2[[#This Row],[Unit price ]]</f>
        <v>356156</v>
      </c>
      <c r="L956" s="1">
        <f>Table2[[#This Row],[Revenue]]-Table2[[#This Row],[Outside cost]]-Table2[[#This Row],[Trans.cost]]</f>
        <v>12465.459999999988</v>
      </c>
      <c r="M956" s="1">
        <f>Table2[[#This Row],[Exp.date]]-Table2[[#This Row],[Imp.date ]]</f>
        <v>19</v>
      </c>
    </row>
    <row r="957" spans="1:13" x14ac:dyDescent="0.25">
      <c r="A957" s="3">
        <v>956</v>
      </c>
      <c r="B957" s="3" t="s">
        <v>15</v>
      </c>
      <c r="C957" s="3">
        <v>968</v>
      </c>
      <c r="D957" s="3">
        <v>61</v>
      </c>
      <c r="E957" s="3" t="s">
        <v>16</v>
      </c>
      <c r="F957" s="3">
        <v>56095.6</v>
      </c>
      <c r="G957" s="4">
        <v>43011</v>
      </c>
      <c r="H957" s="4">
        <v>43033</v>
      </c>
      <c r="I957" s="3" t="s">
        <v>28</v>
      </c>
      <c r="J957" s="3">
        <v>885.71999999999991</v>
      </c>
      <c r="K957" s="3">
        <f>Table2[[#This Row],[Qnt]]*Table2[[#This Row],[Unit price ]]</f>
        <v>59048</v>
      </c>
      <c r="L957" s="3">
        <f>Table2[[#This Row],[Revenue]]-Table2[[#This Row],[Outside cost]]-Table2[[#This Row],[Trans.cost]]</f>
        <v>2066.6800000000017</v>
      </c>
      <c r="M957" s="3">
        <f>Table2[[#This Row],[Exp.date]]-Table2[[#This Row],[Imp.date ]]</f>
        <v>22</v>
      </c>
    </row>
    <row r="958" spans="1:13" x14ac:dyDescent="0.25">
      <c r="A958" s="1">
        <v>957</v>
      </c>
      <c r="B958" s="1" t="s">
        <v>15</v>
      </c>
      <c r="C958" s="1">
        <v>191</v>
      </c>
      <c r="D958" s="1">
        <v>16</v>
      </c>
      <c r="E958" s="1" t="s">
        <v>24</v>
      </c>
      <c r="F958" s="1">
        <v>2903.2</v>
      </c>
      <c r="G958" s="2">
        <v>42710</v>
      </c>
      <c r="H958" s="2">
        <v>42725</v>
      </c>
      <c r="I958" s="1" t="s">
        <v>11</v>
      </c>
      <c r="J958" s="1">
        <v>45.839999999999996</v>
      </c>
      <c r="K958" s="1">
        <f>Table2[[#This Row],[Qnt]]*Table2[[#This Row],[Unit price ]]</f>
        <v>3056</v>
      </c>
      <c r="L958" s="1">
        <f>Table2[[#This Row],[Revenue]]-Table2[[#This Row],[Outside cost]]-Table2[[#This Row],[Trans.cost]]</f>
        <v>106.96000000000018</v>
      </c>
      <c r="M958" s="1">
        <f>Table2[[#This Row],[Exp.date]]-Table2[[#This Row],[Imp.date ]]</f>
        <v>15</v>
      </c>
    </row>
    <row r="959" spans="1:13" x14ac:dyDescent="0.25">
      <c r="A959" s="3">
        <v>958</v>
      </c>
      <c r="B959" s="3" t="s">
        <v>12</v>
      </c>
      <c r="C959" s="3">
        <v>798</v>
      </c>
      <c r="D959" s="3">
        <v>1238</v>
      </c>
      <c r="E959" s="3" t="s">
        <v>21</v>
      </c>
      <c r="F959" s="3">
        <v>938527.8</v>
      </c>
      <c r="G959" s="4">
        <v>42759</v>
      </c>
      <c r="H959" s="4">
        <v>42784</v>
      </c>
      <c r="I959" s="3" t="s">
        <v>11</v>
      </c>
      <c r="J959" s="3">
        <v>14818.859999999999</v>
      </c>
      <c r="K959" s="3">
        <f>Table2[[#This Row],[Qnt]]*Table2[[#This Row],[Unit price ]]</f>
        <v>987924</v>
      </c>
      <c r="L959" s="3">
        <f>Table2[[#This Row],[Revenue]]-Table2[[#This Row],[Outside cost]]-Table2[[#This Row],[Trans.cost]]</f>
        <v>34577.339999999953</v>
      </c>
      <c r="M959" s="3">
        <f>Table2[[#This Row],[Exp.date]]-Table2[[#This Row],[Imp.date ]]</f>
        <v>25</v>
      </c>
    </row>
    <row r="960" spans="1:13" x14ac:dyDescent="0.25">
      <c r="A960" s="1">
        <v>959</v>
      </c>
      <c r="B960" s="1" t="s">
        <v>12</v>
      </c>
      <c r="C960" s="1">
        <v>183</v>
      </c>
      <c r="D960" s="1">
        <v>779</v>
      </c>
      <c r="E960" s="1" t="s">
        <v>13</v>
      </c>
      <c r="F960" s="1">
        <v>135429.15</v>
      </c>
      <c r="G960" s="2">
        <v>42892</v>
      </c>
      <c r="H960" s="2">
        <v>42922</v>
      </c>
      <c r="I960" s="1" t="s">
        <v>17</v>
      </c>
      <c r="J960" s="1">
        <v>2138.355</v>
      </c>
      <c r="K960" s="1">
        <f>Table2[[#This Row],[Qnt]]*Table2[[#This Row],[Unit price ]]</f>
        <v>142557</v>
      </c>
      <c r="L960" s="1">
        <f>Table2[[#This Row],[Revenue]]-Table2[[#This Row],[Outside cost]]-Table2[[#This Row],[Trans.cost]]</f>
        <v>4989.4950000000063</v>
      </c>
      <c r="M960" s="1">
        <f>Table2[[#This Row],[Exp.date]]-Table2[[#This Row],[Imp.date ]]</f>
        <v>30</v>
      </c>
    </row>
    <row r="961" spans="1:13" x14ac:dyDescent="0.25">
      <c r="A961" s="3">
        <v>960</v>
      </c>
      <c r="B961" s="3" t="s">
        <v>10</v>
      </c>
      <c r="C961" s="3">
        <v>214</v>
      </c>
      <c r="D961" s="3">
        <v>276</v>
      </c>
      <c r="E961" s="3" t="s">
        <v>29</v>
      </c>
      <c r="F961" s="3">
        <v>56110.8</v>
      </c>
      <c r="G961" s="4">
        <v>43248</v>
      </c>
      <c r="H961" s="4">
        <v>43262</v>
      </c>
      <c r="I961" s="3" t="s">
        <v>18</v>
      </c>
      <c r="J961" s="3">
        <v>885.95999999999992</v>
      </c>
      <c r="K961" s="3">
        <f>Table2[[#This Row],[Qnt]]*Table2[[#This Row],[Unit price ]]</f>
        <v>59064</v>
      </c>
      <c r="L961" s="3">
        <f>Table2[[#This Row],[Revenue]]-Table2[[#This Row],[Outside cost]]-Table2[[#This Row],[Trans.cost]]</f>
        <v>2067.2399999999971</v>
      </c>
      <c r="M961" s="3">
        <f>Table2[[#This Row],[Exp.date]]-Table2[[#This Row],[Imp.date ]]</f>
        <v>14</v>
      </c>
    </row>
    <row r="962" spans="1:13" x14ac:dyDescent="0.25">
      <c r="A962" s="1">
        <v>961</v>
      </c>
      <c r="B962" s="1" t="s">
        <v>12</v>
      </c>
      <c r="C962" s="1">
        <v>253</v>
      </c>
      <c r="D962" s="1">
        <v>77</v>
      </c>
      <c r="E962" s="1" t="s">
        <v>31</v>
      </c>
      <c r="F962" s="1">
        <v>18506.95</v>
      </c>
      <c r="G962" s="2">
        <v>43231</v>
      </c>
      <c r="H962" s="2">
        <v>43252</v>
      </c>
      <c r="I962" s="1" t="s">
        <v>32</v>
      </c>
      <c r="J962" s="1">
        <v>292.21499999999997</v>
      </c>
      <c r="K962" s="1">
        <f>Table2[[#This Row],[Qnt]]*Table2[[#This Row],[Unit price ]]</f>
        <v>19481</v>
      </c>
      <c r="L962" s="1">
        <f>Table2[[#This Row],[Revenue]]-Table2[[#This Row],[Outside cost]]-Table2[[#This Row],[Trans.cost]]</f>
        <v>681.83499999999935</v>
      </c>
      <c r="M962" s="1">
        <f>Table2[[#This Row],[Exp.date]]-Table2[[#This Row],[Imp.date ]]</f>
        <v>21</v>
      </c>
    </row>
    <row r="963" spans="1:13" x14ac:dyDescent="0.25">
      <c r="A963" s="3">
        <v>962</v>
      </c>
      <c r="B963" s="3" t="s">
        <v>10</v>
      </c>
      <c r="C963" s="3">
        <v>973</v>
      </c>
      <c r="D963" s="3">
        <v>26</v>
      </c>
      <c r="E963" s="3" t="s">
        <v>26</v>
      </c>
      <c r="F963" s="3">
        <v>24033.1</v>
      </c>
      <c r="G963" s="4">
        <v>42568</v>
      </c>
      <c r="H963" s="4">
        <v>42600</v>
      </c>
      <c r="I963" s="3" t="s">
        <v>18</v>
      </c>
      <c r="J963" s="3">
        <v>379.46999999999997</v>
      </c>
      <c r="K963" s="3">
        <f>Table2[[#This Row],[Qnt]]*Table2[[#This Row],[Unit price ]]</f>
        <v>25298</v>
      </c>
      <c r="L963" s="3">
        <f>Table2[[#This Row],[Revenue]]-Table2[[#This Row],[Outside cost]]-Table2[[#This Row],[Trans.cost]]</f>
        <v>885.43000000000143</v>
      </c>
      <c r="M963" s="3">
        <f>Table2[[#This Row],[Exp.date]]-Table2[[#This Row],[Imp.date ]]</f>
        <v>32</v>
      </c>
    </row>
    <row r="964" spans="1:13" x14ac:dyDescent="0.25">
      <c r="A964" s="1">
        <v>963</v>
      </c>
      <c r="B964" s="1" t="s">
        <v>12</v>
      </c>
      <c r="C964" s="1">
        <v>372</v>
      </c>
      <c r="D964" s="1">
        <v>975</v>
      </c>
      <c r="E964" s="1" t="s">
        <v>19</v>
      </c>
      <c r="F964" s="1">
        <v>344565</v>
      </c>
      <c r="G964" s="2">
        <v>43085</v>
      </c>
      <c r="H964" s="2">
        <v>43102</v>
      </c>
      <c r="I964" s="1" t="s">
        <v>25</v>
      </c>
      <c r="J964" s="1">
        <v>5440.5</v>
      </c>
      <c r="K964" s="1">
        <f>Table2[[#This Row],[Qnt]]*Table2[[#This Row],[Unit price ]]</f>
        <v>362700</v>
      </c>
      <c r="L964" s="1">
        <f>Table2[[#This Row],[Revenue]]-Table2[[#This Row],[Outside cost]]-Table2[[#This Row],[Trans.cost]]</f>
        <v>12694.5</v>
      </c>
      <c r="M964" s="1">
        <f>Table2[[#This Row],[Exp.date]]-Table2[[#This Row],[Imp.date ]]</f>
        <v>17</v>
      </c>
    </row>
    <row r="965" spans="1:13" x14ac:dyDescent="0.25">
      <c r="A965" s="3">
        <v>964</v>
      </c>
      <c r="B965" s="3" t="s">
        <v>15</v>
      </c>
      <c r="C965" s="3">
        <v>901</v>
      </c>
      <c r="D965" s="3">
        <v>49</v>
      </c>
      <c r="E965" s="3" t="s">
        <v>16</v>
      </c>
      <c r="F965" s="3">
        <v>41941.550000000003</v>
      </c>
      <c r="G965" s="4">
        <v>42908</v>
      </c>
      <c r="H965" s="4">
        <v>42918</v>
      </c>
      <c r="I965" s="3" t="s">
        <v>11</v>
      </c>
      <c r="J965" s="3">
        <v>662.23500000000001</v>
      </c>
      <c r="K965" s="3">
        <f>Table2[[#This Row],[Qnt]]*Table2[[#This Row],[Unit price ]]</f>
        <v>44149</v>
      </c>
      <c r="L965" s="3">
        <f>Table2[[#This Row],[Revenue]]-Table2[[#This Row],[Outside cost]]-Table2[[#This Row],[Trans.cost]]</f>
        <v>1545.214999999997</v>
      </c>
      <c r="M965" s="3">
        <f>Table2[[#This Row],[Exp.date]]-Table2[[#This Row],[Imp.date ]]</f>
        <v>10</v>
      </c>
    </row>
    <row r="966" spans="1:13" x14ac:dyDescent="0.25">
      <c r="A966" s="1">
        <v>965</v>
      </c>
      <c r="B966" s="1" t="s">
        <v>10</v>
      </c>
      <c r="C966" s="1">
        <v>456</v>
      </c>
      <c r="D966" s="1">
        <v>1336</v>
      </c>
      <c r="E966" s="1" t="s">
        <v>9</v>
      </c>
      <c r="F966" s="1">
        <v>578755.19999999995</v>
      </c>
      <c r="G966" s="2">
        <v>43257</v>
      </c>
      <c r="H966" s="2">
        <v>43278</v>
      </c>
      <c r="I966" s="1" t="s">
        <v>25</v>
      </c>
      <c r="J966" s="1">
        <v>9138.24</v>
      </c>
      <c r="K966" s="1">
        <f>Table2[[#This Row],[Qnt]]*Table2[[#This Row],[Unit price ]]</f>
        <v>609216</v>
      </c>
      <c r="L966" s="1">
        <f>Table2[[#This Row],[Revenue]]-Table2[[#This Row],[Outside cost]]-Table2[[#This Row],[Trans.cost]]</f>
        <v>21322.560000000049</v>
      </c>
      <c r="M966" s="1">
        <f>Table2[[#This Row],[Exp.date]]-Table2[[#This Row],[Imp.date ]]</f>
        <v>21</v>
      </c>
    </row>
    <row r="967" spans="1:13" x14ac:dyDescent="0.25">
      <c r="A967" s="3">
        <v>966</v>
      </c>
      <c r="B967" s="3" t="s">
        <v>12</v>
      </c>
      <c r="C967" s="3">
        <v>490</v>
      </c>
      <c r="D967" s="3">
        <v>212</v>
      </c>
      <c r="E967" s="3" t="s">
        <v>21</v>
      </c>
      <c r="F967" s="3">
        <v>98686</v>
      </c>
      <c r="G967" s="4">
        <v>42860</v>
      </c>
      <c r="H967" s="4">
        <v>42872</v>
      </c>
      <c r="I967" s="3" t="s">
        <v>20</v>
      </c>
      <c r="J967" s="3">
        <v>1558.2</v>
      </c>
      <c r="K967" s="3">
        <f>Table2[[#This Row],[Qnt]]*Table2[[#This Row],[Unit price ]]</f>
        <v>103880</v>
      </c>
      <c r="L967" s="3">
        <f>Table2[[#This Row],[Revenue]]-Table2[[#This Row],[Outside cost]]-Table2[[#This Row],[Trans.cost]]</f>
        <v>3635.8</v>
      </c>
      <c r="M967" s="3">
        <f>Table2[[#This Row],[Exp.date]]-Table2[[#This Row],[Imp.date ]]</f>
        <v>12</v>
      </c>
    </row>
    <row r="968" spans="1:13" x14ac:dyDescent="0.25">
      <c r="A968" s="1">
        <v>967</v>
      </c>
      <c r="B968" s="1" t="s">
        <v>12</v>
      </c>
      <c r="C968" s="1">
        <v>733</v>
      </c>
      <c r="D968" s="1">
        <v>185</v>
      </c>
      <c r="E968" s="1" t="s">
        <v>9</v>
      </c>
      <c r="F968" s="1">
        <v>128824.75</v>
      </c>
      <c r="G968" s="2">
        <v>42500</v>
      </c>
      <c r="H968" s="2">
        <v>42527</v>
      </c>
      <c r="I968" s="1" t="s">
        <v>18</v>
      </c>
      <c r="J968" s="1">
        <v>2034.0749999999998</v>
      </c>
      <c r="K968" s="1">
        <f>Table2[[#This Row],[Qnt]]*Table2[[#This Row],[Unit price ]]</f>
        <v>135605</v>
      </c>
      <c r="L968" s="1">
        <f>Table2[[#This Row],[Revenue]]-Table2[[#This Row],[Outside cost]]-Table2[[#This Row],[Trans.cost]]</f>
        <v>4746.1750000000002</v>
      </c>
      <c r="M968" s="1">
        <f>Table2[[#This Row],[Exp.date]]-Table2[[#This Row],[Imp.date ]]</f>
        <v>27</v>
      </c>
    </row>
    <row r="969" spans="1:13" x14ac:dyDescent="0.25">
      <c r="A969" s="3">
        <v>968</v>
      </c>
      <c r="B969" s="3" t="s">
        <v>10</v>
      </c>
      <c r="C969" s="3">
        <v>377</v>
      </c>
      <c r="D969" s="3">
        <v>96</v>
      </c>
      <c r="E969" s="3" t="s">
        <v>27</v>
      </c>
      <c r="F969" s="3">
        <v>34382.400000000001</v>
      </c>
      <c r="G969" s="4">
        <v>42480</v>
      </c>
      <c r="H969" s="4">
        <v>42506</v>
      </c>
      <c r="I969" s="3" t="s">
        <v>32</v>
      </c>
      <c r="J969" s="3">
        <v>542.88</v>
      </c>
      <c r="K969" s="3">
        <f>Table2[[#This Row],[Qnt]]*Table2[[#This Row],[Unit price ]]</f>
        <v>36192</v>
      </c>
      <c r="L969" s="3">
        <f>Table2[[#This Row],[Revenue]]-Table2[[#This Row],[Outside cost]]-Table2[[#This Row],[Trans.cost]]</f>
        <v>1266.7199999999984</v>
      </c>
      <c r="M969" s="3">
        <f>Table2[[#This Row],[Exp.date]]-Table2[[#This Row],[Imp.date ]]</f>
        <v>26</v>
      </c>
    </row>
    <row r="970" spans="1:13" x14ac:dyDescent="0.25">
      <c r="A970" s="1">
        <v>969</v>
      </c>
      <c r="B970" s="1" t="s">
        <v>12</v>
      </c>
      <c r="C970" s="1">
        <v>976</v>
      </c>
      <c r="D970" s="1">
        <v>47</v>
      </c>
      <c r="E970" s="1" t="s">
        <v>9</v>
      </c>
      <c r="F970" s="1">
        <v>43578.400000000001</v>
      </c>
      <c r="G970" s="2">
        <v>42820</v>
      </c>
      <c r="H970" s="2">
        <v>42833</v>
      </c>
      <c r="I970" s="1" t="s">
        <v>17</v>
      </c>
      <c r="J970" s="1">
        <v>688.07999999999993</v>
      </c>
      <c r="K970" s="1">
        <f>Table2[[#This Row],[Qnt]]*Table2[[#This Row],[Unit price ]]</f>
        <v>45872</v>
      </c>
      <c r="L970" s="1">
        <f>Table2[[#This Row],[Revenue]]-Table2[[#This Row],[Outside cost]]-Table2[[#This Row],[Trans.cost]]</f>
        <v>1605.5199999999986</v>
      </c>
      <c r="M970" s="1">
        <f>Table2[[#This Row],[Exp.date]]-Table2[[#This Row],[Imp.date ]]</f>
        <v>13</v>
      </c>
    </row>
    <row r="971" spans="1:13" x14ac:dyDescent="0.25">
      <c r="A971" s="3">
        <v>970</v>
      </c>
      <c r="B971" s="3" t="s">
        <v>10</v>
      </c>
      <c r="C971" s="3">
        <v>319</v>
      </c>
      <c r="D971" s="3">
        <v>51</v>
      </c>
      <c r="E971" s="3" t="s">
        <v>21</v>
      </c>
      <c r="F971" s="3">
        <v>15455.55</v>
      </c>
      <c r="G971" s="4">
        <v>42972</v>
      </c>
      <c r="H971" s="4">
        <v>42997</v>
      </c>
      <c r="I971" s="3" t="s">
        <v>18</v>
      </c>
      <c r="J971" s="3">
        <v>244.035</v>
      </c>
      <c r="K971" s="3">
        <f>Table2[[#This Row],[Qnt]]*Table2[[#This Row],[Unit price ]]</f>
        <v>16269</v>
      </c>
      <c r="L971" s="3">
        <f>Table2[[#This Row],[Revenue]]-Table2[[#This Row],[Outside cost]]-Table2[[#This Row],[Trans.cost]]</f>
        <v>569.41500000000076</v>
      </c>
      <c r="M971" s="3">
        <f>Table2[[#This Row],[Exp.date]]-Table2[[#This Row],[Imp.date ]]</f>
        <v>25</v>
      </c>
    </row>
    <row r="972" spans="1:13" x14ac:dyDescent="0.25">
      <c r="A972" s="1">
        <v>971</v>
      </c>
      <c r="B972" s="1" t="s">
        <v>10</v>
      </c>
      <c r="C972" s="1">
        <v>625</v>
      </c>
      <c r="D972" s="1">
        <v>916</v>
      </c>
      <c r="E972" s="1" t="s">
        <v>9</v>
      </c>
      <c r="F972" s="1">
        <v>543875</v>
      </c>
      <c r="G972" s="2">
        <v>42953</v>
      </c>
      <c r="H972" s="2">
        <v>42975</v>
      </c>
      <c r="I972" s="1" t="s">
        <v>28</v>
      </c>
      <c r="J972" s="1">
        <v>8587.5</v>
      </c>
      <c r="K972" s="1">
        <f>Table2[[#This Row],[Qnt]]*Table2[[#This Row],[Unit price ]]</f>
        <v>572500</v>
      </c>
      <c r="L972" s="1">
        <f>Table2[[#This Row],[Revenue]]-Table2[[#This Row],[Outside cost]]-Table2[[#This Row],[Trans.cost]]</f>
        <v>20037.5</v>
      </c>
      <c r="M972" s="1">
        <f>Table2[[#This Row],[Exp.date]]-Table2[[#This Row],[Imp.date ]]</f>
        <v>22</v>
      </c>
    </row>
    <row r="973" spans="1:13" x14ac:dyDescent="0.25">
      <c r="A973" s="3">
        <v>972</v>
      </c>
      <c r="B973" s="3" t="s">
        <v>15</v>
      </c>
      <c r="C973" s="3">
        <v>729</v>
      </c>
      <c r="D973" s="3">
        <v>58</v>
      </c>
      <c r="E973" s="3" t="s">
        <v>16</v>
      </c>
      <c r="F973" s="3">
        <v>40167.9</v>
      </c>
      <c r="G973" s="4">
        <v>42394</v>
      </c>
      <c r="H973" s="4">
        <v>42406</v>
      </c>
      <c r="I973" s="3" t="s">
        <v>25</v>
      </c>
      <c r="J973" s="3">
        <v>634.23</v>
      </c>
      <c r="K973" s="3">
        <f>Table2[[#This Row],[Qnt]]*Table2[[#This Row],[Unit price ]]</f>
        <v>42282</v>
      </c>
      <c r="L973" s="3">
        <f>Table2[[#This Row],[Revenue]]-Table2[[#This Row],[Outside cost]]-Table2[[#This Row],[Trans.cost]]</f>
        <v>1479.8699999999985</v>
      </c>
      <c r="M973" s="3">
        <f>Table2[[#This Row],[Exp.date]]-Table2[[#This Row],[Imp.date ]]</f>
        <v>12</v>
      </c>
    </row>
    <row r="974" spans="1:13" x14ac:dyDescent="0.25">
      <c r="A974" s="1">
        <v>973</v>
      </c>
      <c r="B974" s="1" t="s">
        <v>15</v>
      </c>
      <c r="C974" s="1">
        <v>304</v>
      </c>
      <c r="D974" s="1">
        <v>15</v>
      </c>
      <c r="E974" s="1" t="s">
        <v>24</v>
      </c>
      <c r="F974" s="1">
        <v>4332</v>
      </c>
      <c r="G974" s="2">
        <v>42373</v>
      </c>
      <c r="H974" s="2">
        <v>42399</v>
      </c>
      <c r="I974" s="1" t="s">
        <v>17</v>
      </c>
      <c r="J974" s="1">
        <v>68.399999999999991</v>
      </c>
      <c r="K974" s="1">
        <f>Table2[[#This Row],[Qnt]]*Table2[[#This Row],[Unit price ]]</f>
        <v>4560</v>
      </c>
      <c r="L974" s="1">
        <f>Table2[[#This Row],[Revenue]]-Table2[[#This Row],[Outside cost]]-Table2[[#This Row],[Trans.cost]]</f>
        <v>159.60000000000002</v>
      </c>
      <c r="M974" s="1">
        <f>Table2[[#This Row],[Exp.date]]-Table2[[#This Row],[Imp.date ]]</f>
        <v>26</v>
      </c>
    </row>
    <row r="975" spans="1:13" x14ac:dyDescent="0.25">
      <c r="A975" s="3">
        <v>974</v>
      </c>
      <c r="B975" s="3" t="s">
        <v>15</v>
      </c>
      <c r="C975" s="3">
        <v>583</v>
      </c>
      <c r="D975" s="3">
        <v>34</v>
      </c>
      <c r="E975" s="3" t="s">
        <v>16</v>
      </c>
      <c r="F975" s="3">
        <v>18830.900000000001</v>
      </c>
      <c r="G975" s="4">
        <v>43195</v>
      </c>
      <c r="H975" s="4">
        <v>43212</v>
      </c>
      <c r="I975" s="3" t="s">
        <v>11</v>
      </c>
      <c r="J975" s="3">
        <v>297.33</v>
      </c>
      <c r="K975" s="3">
        <f>Table2[[#This Row],[Qnt]]*Table2[[#This Row],[Unit price ]]</f>
        <v>19822</v>
      </c>
      <c r="L975" s="3">
        <f>Table2[[#This Row],[Revenue]]-Table2[[#This Row],[Outside cost]]-Table2[[#This Row],[Trans.cost]]</f>
        <v>693.76999999999862</v>
      </c>
      <c r="M975" s="3">
        <f>Table2[[#This Row],[Exp.date]]-Table2[[#This Row],[Imp.date ]]</f>
        <v>17</v>
      </c>
    </row>
    <row r="976" spans="1:13" x14ac:dyDescent="0.25">
      <c r="A976" s="1">
        <v>975</v>
      </c>
      <c r="B976" s="1" t="s">
        <v>12</v>
      </c>
      <c r="C976" s="1">
        <v>890</v>
      </c>
      <c r="D976" s="1">
        <v>964</v>
      </c>
      <c r="E976" s="1" t="s">
        <v>30</v>
      </c>
      <c r="F976" s="1">
        <v>815062</v>
      </c>
      <c r="G976" s="2">
        <v>42888</v>
      </c>
      <c r="H976" s="2">
        <v>42901</v>
      </c>
      <c r="I976" s="1" t="s">
        <v>14</v>
      </c>
      <c r="J976" s="1">
        <v>12869.4</v>
      </c>
      <c r="K976" s="1">
        <f>Table2[[#This Row],[Qnt]]*Table2[[#This Row],[Unit price ]]</f>
        <v>857960</v>
      </c>
      <c r="L976" s="1">
        <f>Table2[[#This Row],[Revenue]]-Table2[[#This Row],[Outside cost]]-Table2[[#This Row],[Trans.cost]]</f>
        <v>30028.6</v>
      </c>
      <c r="M976" s="1">
        <f>Table2[[#This Row],[Exp.date]]-Table2[[#This Row],[Imp.date ]]</f>
        <v>13</v>
      </c>
    </row>
    <row r="977" spans="1:13" x14ac:dyDescent="0.25">
      <c r="A977" s="3">
        <v>976</v>
      </c>
      <c r="B977" s="3" t="s">
        <v>12</v>
      </c>
      <c r="C977" s="3">
        <v>187</v>
      </c>
      <c r="D977" s="3">
        <v>203</v>
      </c>
      <c r="E977" s="3" t="s">
        <v>9</v>
      </c>
      <c r="F977" s="3">
        <v>36062.949999999997</v>
      </c>
      <c r="G977" s="4">
        <v>42872</v>
      </c>
      <c r="H977" s="4">
        <v>42903</v>
      </c>
      <c r="I977" s="3" t="s">
        <v>17</v>
      </c>
      <c r="J977" s="3">
        <v>569.41499999999996</v>
      </c>
      <c r="K977" s="3">
        <f>Table2[[#This Row],[Qnt]]*Table2[[#This Row],[Unit price ]]</f>
        <v>37961</v>
      </c>
      <c r="L977" s="3">
        <f>Table2[[#This Row],[Revenue]]-Table2[[#This Row],[Outside cost]]-Table2[[#This Row],[Trans.cost]]</f>
        <v>1328.6350000000029</v>
      </c>
      <c r="M977" s="3">
        <f>Table2[[#This Row],[Exp.date]]-Table2[[#This Row],[Imp.date ]]</f>
        <v>31</v>
      </c>
    </row>
    <row r="978" spans="1:13" x14ac:dyDescent="0.25">
      <c r="A978" s="1">
        <v>977</v>
      </c>
      <c r="B978" s="1" t="s">
        <v>10</v>
      </c>
      <c r="C978" s="1">
        <v>334</v>
      </c>
      <c r="D978" s="1">
        <v>996</v>
      </c>
      <c r="E978" s="1" t="s">
        <v>9</v>
      </c>
      <c r="F978" s="1">
        <v>316030.8</v>
      </c>
      <c r="G978" s="2">
        <v>42626</v>
      </c>
      <c r="H978" s="2">
        <v>42661</v>
      </c>
      <c r="I978" s="1" t="s">
        <v>17</v>
      </c>
      <c r="J978" s="1">
        <v>4989.96</v>
      </c>
      <c r="K978" s="1">
        <f>Table2[[#This Row],[Qnt]]*Table2[[#This Row],[Unit price ]]</f>
        <v>332664</v>
      </c>
      <c r="L978" s="1">
        <f>Table2[[#This Row],[Revenue]]-Table2[[#This Row],[Outside cost]]-Table2[[#This Row],[Trans.cost]]</f>
        <v>11643.240000000013</v>
      </c>
      <c r="M978" s="1">
        <f>Table2[[#This Row],[Exp.date]]-Table2[[#This Row],[Imp.date ]]</f>
        <v>35</v>
      </c>
    </row>
    <row r="979" spans="1:13" x14ac:dyDescent="0.25">
      <c r="A979" s="3">
        <v>978</v>
      </c>
      <c r="B979" s="3" t="s">
        <v>12</v>
      </c>
      <c r="C979" s="3">
        <v>189</v>
      </c>
      <c r="D979" s="3">
        <v>848</v>
      </c>
      <c r="E979" s="3" t="s">
        <v>22</v>
      </c>
      <c r="F979" s="3">
        <v>152258.4</v>
      </c>
      <c r="G979" s="4">
        <v>42762</v>
      </c>
      <c r="H979" s="4">
        <v>42788</v>
      </c>
      <c r="I979" s="3" t="s">
        <v>11</v>
      </c>
      <c r="J979" s="3">
        <v>2404.08</v>
      </c>
      <c r="K979" s="3">
        <f>Table2[[#This Row],[Qnt]]*Table2[[#This Row],[Unit price ]]</f>
        <v>160272</v>
      </c>
      <c r="L979" s="3">
        <f>Table2[[#This Row],[Revenue]]-Table2[[#This Row],[Outside cost]]-Table2[[#This Row],[Trans.cost]]</f>
        <v>5609.5200000000059</v>
      </c>
      <c r="M979" s="3">
        <f>Table2[[#This Row],[Exp.date]]-Table2[[#This Row],[Imp.date ]]</f>
        <v>26</v>
      </c>
    </row>
    <row r="980" spans="1:13" x14ac:dyDescent="0.25">
      <c r="A980" s="1">
        <v>979</v>
      </c>
      <c r="B980" s="1" t="s">
        <v>12</v>
      </c>
      <c r="C980" s="1">
        <v>573</v>
      </c>
      <c r="D980" s="1">
        <v>772</v>
      </c>
      <c r="E980" s="1" t="s">
        <v>13</v>
      </c>
      <c r="F980" s="1">
        <v>420238.2</v>
      </c>
      <c r="G980" s="2">
        <v>42848</v>
      </c>
      <c r="H980" s="2">
        <v>42874</v>
      </c>
      <c r="I980" s="1" t="s">
        <v>20</v>
      </c>
      <c r="J980" s="1">
        <v>6635.34</v>
      </c>
      <c r="K980" s="1">
        <f>Table2[[#This Row],[Qnt]]*Table2[[#This Row],[Unit price ]]</f>
        <v>442356</v>
      </c>
      <c r="L980" s="1">
        <f>Table2[[#This Row],[Revenue]]-Table2[[#This Row],[Outside cost]]-Table2[[#This Row],[Trans.cost]]</f>
        <v>15482.459999999988</v>
      </c>
      <c r="M980" s="1">
        <f>Table2[[#This Row],[Exp.date]]-Table2[[#This Row],[Imp.date ]]</f>
        <v>26</v>
      </c>
    </row>
    <row r="981" spans="1:13" x14ac:dyDescent="0.25">
      <c r="A981" s="3">
        <v>980</v>
      </c>
      <c r="B981" s="3" t="s">
        <v>10</v>
      </c>
      <c r="C981" s="3">
        <v>453</v>
      </c>
      <c r="D981" s="3">
        <v>109</v>
      </c>
      <c r="E981" s="3" t="s">
        <v>27</v>
      </c>
      <c r="F981" s="3">
        <v>46908.15</v>
      </c>
      <c r="G981" s="4">
        <v>42913</v>
      </c>
      <c r="H981" s="4">
        <v>42933</v>
      </c>
      <c r="I981" s="3" t="s">
        <v>11</v>
      </c>
      <c r="J981" s="3">
        <v>740.65499999999997</v>
      </c>
      <c r="K981" s="3">
        <f>Table2[[#This Row],[Qnt]]*Table2[[#This Row],[Unit price ]]</f>
        <v>49377</v>
      </c>
      <c r="L981" s="3">
        <f>Table2[[#This Row],[Revenue]]-Table2[[#This Row],[Outside cost]]-Table2[[#This Row],[Trans.cost]]</f>
        <v>1728.1949999999986</v>
      </c>
      <c r="M981" s="3">
        <f>Table2[[#This Row],[Exp.date]]-Table2[[#This Row],[Imp.date ]]</f>
        <v>20</v>
      </c>
    </row>
    <row r="982" spans="1:13" x14ac:dyDescent="0.25">
      <c r="A982" s="1">
        <v>981</v>
      </c>
      <c r="B982" s="1" t="s">
        <v>12</v>
      </c>
      <c r="C982" s="1">
        <v>945</v>
      </c>
      <c r="D982" s="1">
        <v>180</v>
      </c>
      <c r="E982" s="1" t="s">
        <v>9</v>
      </c>
      <c r="F982" s="1">
        <v>161595</v>
      </c>
      <c r="G982" s="2">
        <v>42615</v>
      </c>
      <c r="H982" s="2">
        <v>42647</v>
      </c>
      <c r="I982" s="1" t="s">
        <v>11</v>
      </c>
      <c r="J982" s="1">
        <v>2551.5</v>
      </c>
      <c r="K982" s="1">
        <f>Table2[[#This Row],[Qnt]]*Table2[[#This Row],[Unit price ]]</f>
        <v>170100</v>
      </c>
      <c r="L982" s="1">
        <f>Table2[[#This Row],[Revenue]]-Table2[[#This Row],[Outside cost]]-Table2[[#This Row],[Trans.cost]]</f>
        <v>5953.5</v>
      </c>
      <c r="M982" s="1">
        <f>Table2[[#This Row],[Exp.date]]-Table2[[#This Row],[Imp.date ]]</f>
        <v>32</v>
      </c>
    </row>
    <row r="983" spans="1:13" x14ac:dyDescent="0.25">
      <c r="A983" s="3">
        <v>982</v>
      </c>
      <c r="B983" s="3" t="s">
        <v>10</v>
      </c>
      <c r="C983" s="3">
        <v>655</v>
      </c>
      <c r="D983" s="3">
        <v>956</v>
      </c>
      <c r="E983" s="3" t="s">
        <v>9</v>
      </c>
      <c r="F983" s="3">
        <v>594871</v>
      </c>
      <c r="G983" s="4">
        <v>43194</v>
      </c>
      <c r="H983" s="4">
        <v>43212</v>
      </c>
      <c r="I983" s="3" t="s">
        <v>11</v>
      </c>
      <c r="J983" s="3">
        <v>9392.6999999999989</v>
      </c>
      <c r="K983" s="3">
        <f>Table2[[#This Row],[Qnt]]*Table2[[#This Row],[Unit price ]]</f>
        <v>626180</v>
      </c>
      <c r="L983" s="3">
        <f>Table2[[#This Row],[Revenue]]-Table2[[#This Row],[Outside cost]]-Table2[[#This Row],[Trans.cost]]</f>
        <v>21916.300000000003</v>
      </c>
      <c r="M983" s="3">
        <f>Table2[[#This Row],[Exp.date]]-Table2[[#This Row],[Imp.date ]]</f>
        <v>18</v>
      </c>
    </row>
    <row r="984" spans="1:13" x14ac:dyDescent="0.25">
      <c r="A984" s="1">
        <v>983</v>
      </c>
      <c r="B984" s="1" t="s">
        <v>10</v>
      </c>
      <c r="C984" s="1">
        <v>446</v>
      </c>
      <c r="D984" s="1">
        <v>46</v>
      </c>
      <c r="E984" s="1" t="s">
        <v>21</v>
      </c>
      <c r="F984" s="1">
        <v>19490.2</v>
      </c>
      <c r="G984" s="2">
        <v>42937</v>
      </c>
      <c r="H984" s="2">
        <v>42956</v>
      </c>
      <c r="I984" s="1" t="s">
        <v>14</v>
      </c>
      <c r="J984" s="1">
        <v>307.74</v>
      </c>
      <c r="K984" s="1">
        <f>Table2[[#This Row],[Qnt]]*Table2[[#This Row],[Unit price ]]</f>
        <v>20516</v>
      </c>
      <c r="L984" s="1">
        <f>Table2[[#This Row],[Revenue]]-Table2[[#This Row],[Outside cost]]-Table2[[#This Row],[Trans.cost]]</f>
        <v>718.05999999999926</v>
      </c>
      <c r="M984" s="1">
        <f>Table2[[#This Row],[Exp.date]]-Table2[[#This Row],[Imp.date ]]</f>
        <v>19</v>
      </c>
    </row>
    <row r="985" spans="1:13" x14ac:dyDescent="0.25">
      <c r="A985" s="3">
        <v>984</v>
      </c>
      <c r="B985" s="3" t="s">
        <v>15</v>
      </c>
      <c r="C985" s="3">
        <v>994</v>
      </c>
      <c r="D985" s="3">
        <v>38</v>
      </c>
      <c r="E985" s="3" t="s">
        <v>16</v>
      </c>
      <c r="F985" s="3">
        <v>35883.4</v>
      </c>
      <c r="G985" s="4">
        <v>42934</v>
      </c>
      <c r="H985" s="4">
        <v>42966</v>
      </c>
      <c r="I985" s="3" t="s">
        <v>28</v>
      </c>
      <c r="J985" s="3">
        <v>566.57999999999993</v>
      </c>
      <c r="K985" s="3">
        <f>Table2[[#This Row],[Qnt]]*Table2[[#This Row],[Unit price ]]</f>
        <v>37772</v>
      </c>
      <c r="L985" s="3">
        <f>Table2[[#This Row],[Revenue]]-Table2[[#This Row],[Outside cost]]-Table2[[#This Row],[Trans.cost]]</f>
        <v>1322.0199999999986</v>
      </c>
      <c r="M985" s="3">
        <f>Table2[[#This Row],[Exp.date]]-Table2[[#This Row],[Imp.date ]]</f>
        <v>32</v>
      </c>
    </row>
    <row r="986" spans="1:13" x14ac:dyDescent="0.25">
      <c r="A986" s="1">
        <v>985</v>
      </c>
      <c r="B986" s="1" t="s">
        <v>15</v>
      </c>
      <c r="C986" s="1">
        <v>182</v>
      </c>
      <c r="D986" s="1">
        <v>61</v>
      </c>
      <c r="E986" s="1" t="s">
        <v>16</v>
      </c>
      <c r="F986" s="1">
        <v>10546.9</v>
      </c>
      <c r="G986" s="2">
        <v>42389</v>
      </c>
      <c r="H986" s="2">
        <v>42416</v>
      </c>
      <c r="I986" s="1" t="s">
        <v>25</v>
      </c>
      <c r="J986" s="1">
        <v>166.53</v>
      </c>
      <c r="K986" s="1">
        <f>Table2[[#This Row],[Qnt]]*Table2[[#This Row],[Unit price ]]</f>
        <v>11102</v>
      </c>
      <c r="L986" s="1">
        <f>Table2[[#This Row],[Revenue]]-Table2[[#This Row],[Outside cost]]-Table2[[#This Row],[Trans.cost]]</f>
        <v>388.57000000000039</v>
      </c>
      <c r="M986" s="1">
        <f>Table2[[#This Row],[Exp.date]]-Table2[[#This Row],[Imp.date ]]</f>
        <v>27</v>
      </c>
    </row>
    <row r="987" spans="1:13" x14ac:dyDescent="0.25">
      <c r="A987" s="3">
        <v>986</v>
      </c>
      <c r="B987" s="3" t="s">
        <v>15</v>
      </c>
      <c r="C987" s="3">
        <v>407</v>
      </c>
      <c r="D987" s="3">
        <v>49</v>
      </c>
      <c r="E987" s="3" t="s">
        <v>16</v>
      </c>
      <c r="F987" s="3">
        <v>18945.849999999999</v>
      </c>
      <c r="G987" s="4">
        <v>42496</v>
      </c>
      <c r="H987" s="4">
        <v>42515</v>
      </c>
      <c r="I987" s="3" t="s">
        <v>11</v>
      </c>
      <c r="J987" s="3">
        <v>299.14499999999998</v>
      </c>
      <c r="K987" s="3">
        <f>Table2[[#This Row],[Qnt]]*Table2[[#This Row],[Unit price ]]</f>
        <v>19943</v>
      </c>
      <c r="L987" s="3">
        <f>Table2[[#This Row],[Revenue]]-Table2[[#This Row],[Outside cost]]-Table2[[#This Row],[Trans.cost]]</f>
        <v>698.00500000000147</v>
      </c>
      <c r="M987" s="3">
        <f>Table2[[#This Row],[Exp.date]]-Table2[[#This Row],[Imp.date ]]</f>
        <v>19</v>
      </c>
    </row>
    <row r="988" spans="1:13" x14ac:dyDescent="0.25">
      <c r="A988" s="1">
        <v>987</v>
      </c>
      <c r="B988" s="1" t="s">
        <v>12</v>
      </c>
      <c r="C988" s="1">
        <v>949</v>
      </c>
      <c r="D988" s="1">
        <v>1315</v>
      </c>
      <c r="E988" s="1" t="s">
        <v>21</v>
      </c>
      <c r="F988" s="1">
        <v>1185538.25</v>
      </c>
      <c r="G988" s="2">
        <v>42839</v>
      </c>
      <c r="H988" s="2">
        <v>42868</v>
      </c>
      <c r="I988" s="1" t="s">
        <v>18</v>
      </c>
      <c r="J988" s="1">
        <v>18719.024999999998</v>
      </c>
      <c r="K988" s="1">
        <f>Table2[[#This Row],[Qnt]]*Table2[[#This Row],[Unit price ]]</f>
        <v>1247935</v>
      </c>
      <c r="L988" s="1">
        <f>Table2[[#This Row],[Revenue]]-Table2[[#This Row],[Outside cost]]-Table2[[#This Row],[Trans.cost]]</f>
        <v>43677.725000000006</v>
      </c>
      <c r="M988" s="1">
        <f>Table2[[#This Row],[Exp.date]]-Table2[[#This Row],[Imp.date ]]</f>
        <v>29</v>
      </c>
    </row>
    <row r="989" spans="1:13" x14ac:dyDescent="0.25">
      <c r="A989" s="3">
        <v>988</v>
      </c>
      <c r="B989" s="3" t="s">
        <v>12</v>
      </c>
      <c r="C989" s="3">
        <v>932</v>
      </c>
      <c r="D989" s="3">
        <v>777</v>
      </c>
      <c r="E989" s="3" t="s">
        <v>13</v>
      </c>
      <c r="F989" s="3">
        <v>687955.8</v>
      </c>
      <c r="G989" s="4">
        <v>42495</v>
      </c>
      <c r="H989" s="4">
        <v>42522</v>
      </c>
      <c r="I989" s="3" t="s">
        <v>28</v>
      </c>
      <c r="J989" s="3">
        <v>10862.46</v>
      </c>
      <c r="K989" s="3">
        <f>Table2[[#This Row],[Qnt]]*Table2[[#This Row],[Unit price ]]</f>
        <v>724164</v>
      </c>
      <c r="L989" s="3">
        <f>Table2[[#This Row],[Revenue]]-Table2[[#This Row],[Outside cost]]-Table2[[#This Row],[Trans.cost]]</f>
        <v>25345.739999999954</v>
      </c>
      <c r="M989" s="3">
        <f>Table2[[#This Row],[Exp.date]]-Table2[[#This Row],[Imp.date ]]</f>
        <v>27</v>
      </c>
    </row>
    <row r="990" spans="1:13" x14ac:dyDescent="0.25">
      <c r="A990" s="1">
        <v>989</v>
      </c>
      <c r="B990" s="1" t="s">
        <v>12</v>
      </c>
      <c r="C990" s="1">
        <v>176</v>
      </c>
      <c r="D990" s="1">
        <v>980</v>
      </c>
      <c r="E990" s="1" t="s">
        <v>19</v>
      </c>
      <c r="F990" s="1">
        <v>163856</v>
      </c>
      <c r="G990" s="2">
        <v>43056</v>
      </c>
      <c r="H990" s="2">
        <v>43071</v>
      </c>
      <c r="I990" s="1" t="s">
        <v>17</v>
      </c>
      <c r="J990" s="1">
        <v>2587.1999999999998</v>
      </c>
      <c r="K990" s="1">
        <f>Table2[[#This Row],[Qnt]]*Table2[[#This Row],[Unit price ]]</f>
        <v>172480</v>
      </c>
      <c r="L990" s="1">
        <f>Table2[[#This Row],[Revenue]]-Table2[[#This Row],[Outside cost]]-Table2[[#This Row],[Trans.cost]]</f>
        <v>6036.8</v>
      </c>
      <c r="M990" s="1">
        <f>Table2[[#This Row],[Exp.date]]-Table2[[#This Row],[Imp.date ]]</f>
        <v>15</v>
      </c>
    </row>
    <row r="991" spans="1:13" x14ac:dyDescent="0.25">
      <c r="A991" s="3">
        <v>990</v>
      </c>
      <c r="B991" s="3" t="s">
        <v>10</v>
      </c>
      <c r="C991" s="3">
        <v>285</v>
      </c>
      <c r="D991" s="3">
        <v>281</v>
      </c>
      <c r="E991" s="3" t="s">
        <v>29</v>
      </c>
      <c r="F991" s="3">
        <v>76080.75</v>
      </c>
      <c r="G991" s="4">
        <v>42858</v>
      </c>
      <c r="H991" s="4">
        <v>42880</v>
      </c>
      <c r="I991" s="3" t="s">
        <v>11</v>
      </c>
      <c r="J991" s="3">
        <v>1201.2749999999999</v>
      </c>
      <c r="K991" s="3">
        <f>Table2[[#This Row],[Qnt]]*Table2[[#This Row],[Unit price ]]</f>
        <v>80085</v>
      </c>
      <c r="L991" s="3">
        <f>Table2[[#This Row],[Revenue]]-Table2[[#This Row],[Outside cost]]-Table2[[#This Row],[Trans.cost]]</f>
        <v>2802.9750000000004</v>
      </c>
      <c r="M991" s="3">
        <f>Table2[[#This Row],[Exp.date]]-Table2[[#This Row],[Imp.date ]]</f>
        <v>22</v>
      </c>
    </row>
    <row r="992" spans="1:13" x14ac:dyDescent="0.25">
      <c r="A992" s="1">
        <v>991</v>
      </c>
      <c r="B992" s="1" t="s">
        <v>15</v>
      </c>
      <c r="C992" s="1">
        <v>144</v>
      </c>
      <c r="D992" s="1">
        <v>37</v>
      </c>
      <c r="E992" s="1" t="s">
        <v>16</v>
      </c>
      <c r="F992" s="1">
        <v>5061.6000000000004</v>
      </c>
      <c r="G992" s="2">
        <v>43237</v>
      </c>
      <c r="H992" s="2">
        <v>43251</v>
      </c>
      <c r="I992" s="1" t="s">
        <v>25</v>
      </c>
      <c r="J992" s="1">
        <v>79.92</v>
      </c>
      <c r="K992" s="1">
        <f>Table2[[#This Row],[Qnt]]*Table2[[#This Row],[Unit price ]]</f>
        <v>5328</v>
      </c>
      <c r="L992" s="1">
        <f>Table2[[#This Row],[Revenue]]-Table2[[#This Row],[Outside cost]]-Table2[[#This Row],[Trans.cost]]</f>
        <v>186.47999999999962</v>
      </c>
      <c r="M992" s="1">
        <f>Table2[[#This Row],[Exp.date]]-Table2[[#This Row],[Imp.date ]]</f>
        <v>14</v>
      </c>
    </row>
    <row r="993" spans="1:13" x14ac:dyDescent="0.25">
      <c r="A993" s="7">
        <v>992</v>
      </c>
      <c r="B993" s="7" t="s">
        <v>12</v>
      </c>
      <c r="C993" s="7">
        <v>843</v>
      </c>
      <c r="D993" s="7">
        <v>784</v>
      </c>
      <c r="E993" s="7" t="s">
        <v>13</v>
      </c>
      <c r="F993" s="7">
        <v>627866.4</v>
      </c>
      <c r="G993" s="8">
        <v>42765</v>
      </c>
      <c r="H993" s="8">
        <v>42787</v>
      </c>
      <c r="I993" s="7" t="s">
        <v>11</v>
      </c>
      <c r="J993" s="7">
        <v>9913.68</v>
      </c>
      <c r="K993" s="7">
        <f>Table2[[#This Row],[Qnt]]*Table2[[#This Row],[Unit price ]]</f>
        <v>660912</v>
      </c>
      <c r="L993" s="7">
        <f>Table2[[#This Row],[Revenue]]-Table2[[#This Row],[Outside cost]]-Table2[[#This Row],[Trans.cost]]</f>
        <v>23131.919999999976</v>
      </c>
      <c r="M993" s="7">
        <f>Table2[[#This Row],[Exp.date]]-Table2[[#This Row],[Imp.date ]]</f>
        <v>22</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C66AD-887C-41EA-9357-073976B50A6A}">
  <dimension ref="A1:BW37"/>
  <sheetViews>
    <sheetView workbookViewId="0">
      <selection activeCell="X9" sqref="X9"/>
    </sheetView>
  </sheetViews>
  <sheetFormatPr defaultRowHeight="15" x14ac:dyDescent="0.25"/>
  <cols>
    <col min="1" max="1" width="16.5703125" bestFit="1" customWidth="1"/>
    <col min="2" max="2" width="18.85546875" bestFit="1" customWidth="1"/>
    <col min="3" max="3" width="9.140625" style="10"/>
    <col min="4" max="4" width="13.140625" bestFit="1" customWidth="1"/>
    <col min="5" max="5" width="13.85546875" bestFit="1" customWidth="1"/>
    <col min="6" max="6" width="10.85546875" bestFit="1" customWidth="1"/>
    <col min="7" max="7" width="17" bestFit="1" customWidth="1"/>
    <col min="8" max="8" width="14.85546875" bestFit="1" customWidth="1"/>
    <col min="11" max="11" width="9.140625" style="10"/>
    <col min="12" max="12" width="13.140625" bestFit="1" customWidth="1"/>
    <col min="13" max="13" width="13.85546875" bestFit="1" customWidth="1"/>
    <col min="14" max="14" width="10.85546875" bestFit="1" customWidth="1"/>
    <col min="15" max="15" width="17" bestFit="1" customWidth="1"/>
    <col min="16" max="16" width="14.85546875" bestFit="1" customWidth="1"/>
    <col min="19" max="19" width="9.140625" style="10"/>
    <col min="20" max="20" width="15.140625" bestFit="1" customWidth="1"/>
    <col min="21" max="21" width="16.28515625" bestFit="1" customWidth="1"/>
    <col min="22" max="22" width="5.85546875" bestFit="1" customWidth="1"/>
    <col min="23" max="23" width="6.85546875" bestFit="1" customWidth="1"/>
    <col min="24" max="24" width="8.5703125" bestFit="1" customWidth="1"/>
    <col min="25" max="25" width="8.7109375" bestFit="1" customWidth="1"/>
    <col min="26" max="26" width="6.28515625" bestFit="1" customWidth="1"/>
    <col min="27" max="27" width="12" bestFit="1" customWidth="1"/>
    <col min="28" max="28" width="5.42578125" bestFit="1" customWidth="1"/>
    <col min="29" max="29" width="20.140625" bestFit="1" customWidth="1"/>
    <col min="30" max="30" width="11.28515625" bestFit="1" customWidth="1"/>
    <col min="33" max="33" width="9.140625" style="10"/>
    <col min="34" max="34" width="20.140625" bestFit="1" customWidth="1"/>
    <col min="35" max="35" width="16.28515625" bestFit="1" customWidth="1"/>
    <col min="36" max="37" width="7" bestFit="1" customWidth="1"/>
    <col min="38" max="38" width="8.5703125" bestFit="1" customWidth="1"/>
    <col min="39" max="39" width="8.7109375" bestFit="1" customWidth="1"/>
    <col min="40" max="40" width="7" bestFit="1" customWidth="1"/>
    <col min="41" max="41" width="12" bestFit="1" customWidth="1"/>
    <col min="42" max="42" width="7" bestFit="1" customWidth="1"/>
    <col min="43" max="43" width="20.140625" bestFit="1" customWidth="1"/>
    <col min="44" max="44" width="11.28515625" bestFit="1" customWidth="1"/>
    <col min="47" max="47" width="9.140625" style="10"/>
    <col min="48" max="48" width="23" bestFit="1" customWidth="1"/>
    <col min="49" max="49" width="16.28515625" bestFit="1" customWidth="1"/>
    <col min="50" max="50" width="5.85546875" bestFit="1" customWidth="1"/>
    <col min="51" max="51" width="6.85546875" bestFit="1" customWidth="1"/>
    <col min="52" max="52" width="8.5703125" bestFit="1" customWidth="1"/>
    <col min="53" max="53" width="8.7109375" bestFit="1" customWidth="1"/>
    <col min="54" max="54" width="6.28515625" bestFit="1" customWidth="1"/>
    <col min="55" max="55" width="12" bestFit="1" customWidth="1"/>
    <col min="56" max="56" width="5.28515625" bestFit="1" customWidth="1"/>
    <col min="57" max="57" width="20.140625" bestFit="1" customWidth="1"/>
    <col min="58" max="58" width="11.28515625" bestFit="1" customWidth="1"/>
    <col min="62" max="62" width="9.140625" style="10"/>
    <col min="63" max="63" width="20" bestFit="1" customWidth="1"/>
    <col min="64" max="64" width="15.7109375" bestFit="1" customWidth="1"/>
    <col min="68" max="68" width="9.140625" style="10"/>
    <col min="69" max="69" width="13.140625" bestFit="1" customWidth="1"/>
    <col min="70" max="70" width="15.7109375" bestFit="1" customWidth="1"/>
    <col min="73" max="73" width="9.140625" style="10"/>
    <col min="74" max="74" width="13.140625" bestFit="1" customWidth="1"/>
    <col min="75" max="75" width="15.7109375" bestFit="1" customWidth="1"/>
  </cols>
  <sheetData>
    <row r="1" spans="1:75" x14ac:dyDescent="0.25">
      <c r="D1" t="s">
        <v>66</v>
      </c>
      <c r="L1" t="s">
        <v>71</v>
      </c>
      <c r="T1" t="s">
        <v>83</v>
      </c>
      <c r="AH1" t="s">
        <v>73</v>
      </c>
      <c r="AV1" t="s">
        <v>75</v>
      </c>
      <c r="BK1" t="s">
        <v>78</v>
      </c>
      <c r="BQ1" t="s">
        <v>77</v>
      </c>
      <c r="BV1" t="s">
        <v>79</v>
      </c>
    </row>
    <row r="2" spans="1:75" x14ac:dyDescent="0.25">
      <c r="A2" t="s">
        <v>38</v>
      </c>
      <c r="D2" s="12" t="s">
        <v>49</v>
      </c>
      <c r="E2" t="s">
        <v>67</v>
      </c>
      <c r="F2" t="s">
        <v>68</v>
      </c>
      <c r="G2" t="s">
        <v>69</v>
      </c>
      <c r="H2" t="s">
        <v>70</v>
      </c>
      <c r="L2" s="12" t="s">
        <v>49</v>
      </c>
      <c r="M2" t="s">
        <v>67</v>
      </c>
      <c r="N2" t="s">
        <v>68</v>
      </c>
      <c r="O2" t="s">
        <v>69</v>
      </c>
      <c r="P2" t="s">
        <v>70</v>
      </c>
      <c r="T2" s="12" t="s">
        <v>44</v>
      </c>
      <c r="U2" s="12" t="s">
        <v>72</v>
      </c>
      <c r="AH2" s="12" t="s">
        <v>74</v>
      </c>
      <c r="AI2" s="12" t="s">
        <v>72</v>
      </c>
      <c r="AV2" s="12" t="s">
        <v>76</v>
      </c>
      <c r="AW2" s="12" t="s">
        <v>72</v>
      </c>
      <c r="BK2" s="12" t="s">
        <v>49</v>
      </c>
      <c r="BL2" t="s">
        <v>80</v>
      </c>
      <c r="BQ2" s="12" t="s">
        <v>49</v>
      </c>
      <c r="BR2" t="s">
        <v>80</v>
      </c>
      <c r="BV2" s="12" t="s">
        <v>49</v>
      </c>
      <c r="BW2" t="s">
        <v>80</v>
      </c>
    </row>
    <row r="3" spans="1:75" x14ac:dyDescent="0.25">
      <c r="A3" t="s">
        <v>37</v>
      </c>
      <c r="D3" s="13" t="s">
        <v>51</v>
      </c>
      <c r="E3" s="11">
        <v>101259296</v>
      </c>
      <c r="F3" s="11">
        <v>3544075.3599999994</v>
      </c>
      <c r="G3" s="11">
        <v>96196331.199999973</v>
      </c>
      <c r="H3" s="11">
        <v>1518889.4399999997</v>
      </c>
      <c r="L3" s="13" t="s">
        <v>10</v>
      </c>
      <c r="M3" s="11">
        <v>87077251</v>
      </c>
      <c r="N3" s="11">
        <v>3047703.7850000011</v>
      </c>
      <c r="O3" s="11">
        <v>82723388.449999988</v>
      </c>
      <c r="P3" s="11">
        <v>1306158.7649999994</v>
      </c>
      <c r="T3" s="12" t="s">
        <v>49</v>
      </c>
      <c r="U3" t="s">
        <v>28</v>
      </c>
      <c r="V3" t="s">
        <v>11</v>
      </c>
      <c r="W3" t="s">
        <v>32</v>
      </c>
      <c r="X3" t="s">
        <v>18</v>
      </c>
      <c r="Y3" t="s">
        <v>20</v>
      </c>
      <c r="Z3" t="s">
        <v>23</v>
      </c>
      <c r="AA3" t="s">
        <v>14</v>
      </c>
      <c r="AB3" t="s">
        <v>17</v>
      </c>
      <c r="AC3" t="s">
        <v>25</v>
      </c>
      <c r="AD3" t="s">
        <v>50</v>
      </c>
      <c r="AH3" s="12" t="s">
        <v>49</v>
      </c>
      <c r="AI3" t="s">
        <v>28</v>
      </c>
      <c r="AJ3" t="s">
        <v>11</v>
      </c>
      <c r="AK3" t="s">
        <v>32</v>
      </c>
      <c r="AL3" t="s">
        <v>18</v>
      </c>
      <c r="AM3" t="s">
        <v>20</v>
      </c>
      <c r="AN3" t="s">
        <v>23</v>
      </c>
      <c r="AO3" t="s">
        <v>14</v>
      </c>
      <c r="AP3" t="s">
        <v>17</v>
      </c>
      <c r="AQ3" t="s">
        <v>25</v>
      </c>
      <c r="AR3" t="s">
        <v>50</v>
      </c>
      <c r="AV3" s="12" t="s">
        <v>49</v>
      </c>
      <c r="AW3" t="s">
        <v>28</v>
      </c>
      <c r="AX3" t="s">
        <v>11</v>
      </c>
      <c r="AY3" t="s">
        <v>32</v>
      </c>
      <c r="AZ3" t="s">
        <v>18</v>
      </c>
      <c r="BA3" t="s">
        <v>20</v>
      </c>
      <c r="BB3" t="s">
        <v>23</v>
      </c>
      <c r="BC3" t="s">
        <v>14</v>
      </c>
      <c r="BD3" t="s">
        <v>17</v>
      </c>
      <c r="BE3" t="s">
        <v>25</v>
      </c>
      <c r="BF3" t="s">
        <v>50</v>
      </c>
      <c r="BK3" s="13" t="s">
        <v>23</v>
      </c>
      <c r="BL3" s="15">
        <v>3.9888696221421396E-2</v>
      </c>
      <c r="BQ3" s="13" t="s">
        <v>26</v>
      </c>
      <c r="BR3" s="15">
        <v>2.0611895543538091E-3</v>
      </c>
      <c r="BV3" s="13" t="s">
        <v>10</v>
      </c>
      <c r="BW3" s="15">
        <v>0.32643727196396805</v>
      </c>
    </row>
    <row r="4" spans="1:75" x14ac:dyDescent="0.25">
      <c r="A4" s="11">
        <v>266750333</v>
      </c>
      <c r="D4" s="14" t="s">
        <v>52</v>
      </c>
      <c r="E4" s="11">
        <v>7373602</v>
      </c>
      <c r="F4" s="11">
        <v>258076.06999999998</v>
      </c>
      <c r="G4" s="11">
        <v>7004921.9000000013</v>
      </c>
      <c r="H4" s="11">
        <v>110604.02999999998</v>
      </c>
      <c r="L4" s="13" t="s">
        <v>12</v>
      </c>
      <c r="M4" s="11">
        <v>177147992</v>
      </c>
      <c r="N4" s="11">
        <v>6200179.7199999979</v>
      </c>
      <c r="O4" s="11">
        <v>168290592.39999968</v>
      </c>
      <c r="P4" s="11">
        <v>2657219.879999999</v>
      </c>
      <c r="T4" s="13" t="s">
        <v>10</v>
      </c>
      <c r="U4" s="11">
        <v>15</v>
      </c>
      <c r="V4" s="11">
        <v>87</v>
      </c>
      <c r="W4" s="11">
        <v>44</v>
      </c>
      <c r="X4" s="11">
        <v>34</v>
      </c>
      <c r="Y4" s="11">
        <v>18</v>
      </c>
      <c r="Z4" s="11">
        <v>17</v>
      </c>
      <c r="AA4" s="11">
        <v>16</v>
      </c>
      <c r="AB4" s="11">
        <v>70</v>
      </c>
      <c r="AC4" s="11">
        <v>37</v>
      </c>
      <c r="AD4" s="11">
        <v>338</v>
      </c>
      <c r="AH4" s="13" t="s">
        <v>31</v>
      </c>
      <c r="AI4" s="11">
        <v>4232.9299999999994</v>
      </c>
      <c r="AJ4" s="11">
        <v>3858.9621428571418</v>
      </c>
      <c r="AK4" s="11">
        <v>3022.3718181818181</v>
      </c>
      <c r="AL4" s="11">
        <v>2987.9969999999998</v>
      </c>
      <c r="AM4" s="11">
        <v>2801.7149999999997</v>
      </c>
      <c r="AN4" s="11">
        <v>551.51250000000005</v>
      </c>
      <c r="AO4" s="11">
        <v>3305.3199999999997</v>
      </c>
      <c r="AP4" s="11">
        <v>3677.6463157894727</v>
      </c>
      <c r="AQ4" s="11">
        <v>1645.605</v>
      </c>
      <c r="AR4" s="11">
        <v>3319.3842857142845</v>
      </c>
      <c r="AV4" s="13" t="s">
        <v>31</v>
      </c>
      <c r="AW4" s="11">
        <v>12</v>
      </c>
      <c r="AX4" s="11">
        <v>23.642857142857142</v>
      </c>
      <c r="AY4" s="11">
        <v>22.727272727272727</v>
      </c>
      <c r="AZ4" s="11">
        <v>21.2</v>
      </c>
      <c r="BA4" s="11">
        <v>17.666666666666668</v>
      </c>
      <c r="BB4" s="11">
        <v>21</v>
      </c>
      <c r="BC4" s="11">
        <v>19.333333333333332</v>
      </c>
      <c r="BD4" s="11">
        <v>23</v>
      </c>
      <c r="BE4" s="11">
        <v>23</v>
      </c>
      <c r="BF4" s="11">
        <v>21.757142857142856</v>
      </c>
      <c r="BK4" s="13" t="s">
        <v>28</v>
      </c>
      <c r="BL4" s="15">
        <v>4.6645977382903582E-2</v>
      </c>
      <c r="BQ4" s="13" t="s">
        <v>24</v>
      </c>
      <c r="BR4" s="15">
        <v>3.8772772591065493E-3</v>
      </c>
      <c r="BV4" s="13" t="s">
        <v>12</v>
      </c>
      <c r="BW4" s="15">
        <v>0.66409661051857038</v>
      </c>
    </row>
    <row r="5" spans="1:75" x14ac:dyDescent="0.25">
      <c r="A5" s="9">
        <f>GETPIVOTDATA("Revenue",$A$3)</f>
        <v>266750333</v>
      </c>
      <c r="D5" s="14" t="s">
        <v>53</v>
      </c>
      <c r="E5" s="11">
        <v>9661573</v>
      </c>
      <c r="F5" s="11">
        <v>338155.05499999993</v>
      </c>
      <c r="G5" s="11">
        <v>9178494.3499999996</v>
      </c>
      <c r="H5" s="11">
        <v>144923.59499999997</v>
      </c>
      <c r="L5" s="13" t="s">
        <v>15</v>
      </c>
      <c r="M5" s="11">
        <v>2525090</v>
      </c>
      <c r="N5" s="11">
        <v>88378.150000000009</v>
      </c>
      <c r="O5" s="11">
        <v>2398835.4999999995</v>
      </c>
      <c r="P5" s="11">
        <v>37876.350000000013</v>
      </c>
      <c r="T5" s="14" t="s">
        <v>31</v>
      </c>
      <c r="U5" s="11">
        <v>1</v>
      </c>
      <c r="V5" s="11">
        <v>7</v>
      </c>
      <c r="W5" s="11">
        <v>7</v>
      </c>
      <c r="X5" s="11">
        <v>7</v>
      </c>
      <c r="Y5" s="11">
        <v>1</v>
      </c>
      <c r="Z5" s="11"/>
      <c r="AA5" s="11">
        <v>2</v>
      </c>
      <c r="AB5" s="11">
        <v>15</v>
      </c>
      <c r="AC5" s="11">
        <v>2</v>
      </c>
      <c r="AD5" s="11">
        <v>42</v>
      </c>
      <c r="AH5" s="13" t="s">
        <v>9</v>
      </c>
      <c r="AI5" s="11">
        <v>3944.9887499999995</v>
      </c>
      <c r="AJ5" s="11">
        <v>4993.6608620689658</v>
      </c>
      <c r="AK5" s="11">
        <v>4153.0985714285716</v>
      </c>
      <c r="AL5" s="11">
        <v>3182.1754687499993</v>
      </c>
      <c r="AM5" s="11">
        <v>4959.4690000000001</v>
      </c>
      <c r="AN5" s="11">
        <v>4987.3590000000004</v>
      </c>
      <c r="AO5" s="11">
        <v>4658.8274999999994</v>
      </c>
      <c r="AP5" s="11">
        <v>4976.6279347826076</v>
      </c>
      <c r="AQ5" s="11">
        <v>3870.2078571428565</v>
      </c>
      <c r="AR5" s="11">
        <v>4487.0301793721974</v>
      </c>
      <c r="AV5" s="13" t="s">
        <v>9</v>
      </c>
      <c r="AW5" s="11">
        <v>22.75</v>
      </c>
      <c r="AX5" s="11">
        <v>22.672413793103448</v>
      </c>
      <c r="AY5" s="11">
        <v>23.285714285714285</v>
      </c>
      <c r="AZ5" s="11">
        <v>22</v>
      </c>
      <c r="BA5" s="11">
        <v>21.666666666666668</v>
      </c>
      <c r="BB5" s="11">
        <v>23.3</v>
      </c>
      <c r="BC5" s="11">
        <v>20.166666666666668</v>
      </c>
      <c r="BD5" s="11">
        <v>21.391304347826086</v>
      </c>
      <c r="BE5" s="11">
        <v>19.80952380952381</v>
      </c>
      <c r="BF5" s="11">
        <v>21.928251121076233</v>
      </c>
      <c r="BK5" s="13" t="s">
        <v>14</v>
      </c>
      <c r="BL5" s="15">
        <v>6.1066412989257628E-2</v>
      </c>
      <c r="BQ5" s="13" t="s">
        <v>27</v>
      </c>
      <c r="BR5" s="15">
        <v>6.0253870423471988E-3</v>
      </c>
      <c r="BV5" s="13" t="s">
        <v>15</v>
      </c>
      <c r="BW5" s="15">
        <v>9.4661175174615454E-3</v>
      </c>
    </row>
    <row r="6" spans="1:75" x14ac:dyDescent="0.25">
      <c r="D6" s="14" t="s">
        <v>54</v>
      </c>
      <c r="E6" s="11">
        <v>7192394</v>
      </c>
      <c r="F6" s="11">
        <v>251733.78999999986</v>
      </c>
      <c r="G6" s="11">
        <v>6832774.3000000007</v>
      </c>
      <c r="H6" s="11">
        <v>107885.91</v>
      </c>
      <c r="L6" s="13" t="s">
        <v>50</v>
      </c>
      <c r="M6" s="11">
        <v>266750333</v>
      </c>
      <c r="N6" s="11">
        <v>9336261.6549999993</v>
      </c>
      <c r="O6" s="11">
        <v>253412816.34999967</v>
      </c>
      <c r="P6" s="11">
        <v>4001254.9949999987</v>
      </c>
      <c r="T6" s="14" t="s">
        <v>9</v>
      </c>
      <c r="U6" s="11">
        <v>2</v>
      </c>
      <c r="V6" s="11">
        <v>30</v>
      </c>
      <c r="W6" s="11">
        <v>11</v>
      </c>
      <c r="X6" s="11">
        <v>12</v>
      </c>
      <c r="Y6" s="11">
        <v>7</v>
      </c>
      <c r="Z6" s="11">
        <v>5</v>
      </c>
      <c r="AA6" s="11">
        <v>5</v>
      </c>
      <c r="AB6" s="11">
        <v>18</v>
      </c>
      <c r="AC6" s="11">
        <v>8</v>
      </c>
      <c r="AD6" s="11">
        <v>98</v>
      </c>
      <c r="AH6" s="13" t="s">
        <v>16</v>
      </c>
      <c r="AI6" s="11">
        <v>1203.8000000000002</v>
      </c>
      <c r="AJ6" s="11">
        <v>918.45620689655175</v>
      </c>
      <c r="AK6" s="11">
        <v>848.8063636363637</v>
      </c>
      <c r="AL6" s="11">
        <v>807.78300000000002</v>
      </c>
      <c r="AM6" s="11">
        <v>1412.0199999999998</v>
      </c>
      <c r="AN6" s="11">
        <v>729.99299999999982</v>
      </c>
      <c r="AO6" s="11">
        <v>1286.1400000000001</v>
      </c>
      <c r="AP6" s="11">
        <v>777.61799999999994</v>
      </c>
      <c r="AQ6" s="11">
        <v>745.83249999999998</v>
      </c>
      <c r="AR6" s="11">
        <v>894.22474137931033</v>
      </c>
      <c r="AV6" s="13" t="s">
        <v>16</v>
      </c>
      <c r="AW6" s="11">
        <v>23</v>
      </c>
      <c r="AX6" s="11">
        <v>21.689655172413794</v>
      </c>
      <c r="AY6" s="11">
        <v>24.636363636363637</v>
      </c>
      <c r="AZ6" s="11">
        <v>24.5</v>
      </c>
      <c r="BA6" s="11">
        <v>20</v>
      </c>
      <c r="BB6" s="11">
        <v>22.4</v>
      </c>
      <c r="BC6" s="11">
        <v>24.666666666666668</v>
      </c>
      <c r="BD6" s="11">
        <v>23.72</v>
      </c>
      <c r="BE6" s="11">
        <v>22.055555555555557</v>
      </c>
      <c r="BF6" s="11">
        <v>22.827586206896552</v>
      </c>
      <c r="BK6" s="13" t="s">
        <v>20</v>
      </c>
      <c r="BL6" s="15">
        <v>6.1092444821802712E-2</v>
      </c>
      <c r="BQ6" s="13" t="s">
        <v>16</v>
      </c>
      <c r="BR6" s="15">
        <v>2.59243837570017E-2</v>
      </c>
      <c r="BV6" s="13" t="s">
        <v>50</v>
      </c>
      <c r="BW6" s="15">
        <v>1</v>
      </c>
    </row>
    <row r="7" spans="1:75" x14ac:dyDescent="0.25">
      <c r="D7" s="14" t="s">
        <v>55</v>
      </c>
      <c r="E7" s="11">
        <v>2925255</v>
      </c>
      <c r="F7" s="11">
        <v>102383.92499999992</v>
      </c>
      <c r="G7" s="11">
        <v>2778992.25</v>
      </c>
      <c r="H7" s="11">
        <v>43878.824999999997</v>
      </c>
      <c r="T7" s="14" t="s">
        <v>16</v>
      </c>
      <c r="U7" s="11">
        <v>6</v>
      </c>
      <c r="V7" s="11">
        <v>15</v>
      </c>
      <c r="W7" s="11">
        <v>5</v>
      </c>
      <c r="X7" s="11">
        <v>2</v>
      </c>
      <c r="Y7" s="11">
        <v>4</v>
      </c>
      <c r="Z7" s="11">
        <v>3</v>
      </c>
      <c r="AA7" s="11">
        <v>1</v>
      </c>
      <c r="AB7" s="11">
        <v>14</v>
      </c>
      <c r="AC7" s="11">
        <v>7</v>
      </c>
      <c r="AD7" s="11">
        <v>57</v>
      </c>
      <c r="AH7" s="13" t="s">
        <v>13</v>
      </c>
      <c r="AI7" s="11">
        <v>6676.0264285714284</v>
      </c>
      <c r="AJ7" s="11">
        <v>5655.8643749999983</v>
      </c>
      <c r="AK7" s="11">
        <v>4041.2316666666675</v>
      </c>
      <c r="AL7" s="11">
        <v>5269.338999999999</v>
      </c>
      <c r="AM7" s="11">
        <v>5946.1229999999996</v>
      </c>
      <c r="AN7" s="11">
        <v>2080.4324999999999</v>
      </c>
      <c r="AO7" s="11">
        <v>5746.21</v>
      </c>
      <c r="AP7" s="11">
        <v>5246.2374999999993</v>
      </c>
      <c r="AQ7" s="11">
        <v>6281.7825000000003</v>
      </c>
      <c r="AR7" s="11">
        <v>5332.945549450551</v>
      </c>
      <c r="AV7" s="13" t="s">
        <v>13</v>
      </c>
      <c r="AW7" s="11">
        <v>20.428571428571427</v>
      </c>
      <c r="AX7" s="11">
        <v>22.791666666666668</v>
      </c>
      <c r="AY7" s="11">
        <v>21.666666666666668</v>
      </c>
      <c r="AZ7" s="11">
        <v>24</v>
      </c>
      <c r="BA7" s="11">
        <v>22.4</v>
      </c>
      <c r="BB7" s="11">
        <v>22.25</v>
      </c>
      <c r="BC7" s="11">
        <v>24.666666666666668</v>
      </c>
      <c r="BD7" s="11">
        <v>24.333333333333332</v>
      </c>
      <c r="BE7" s="11">
        <v>24.833333333333332</v>
      </c>
      <c r="BF7" s="11">
        <v>23.153846153846153</v>
      </c>
      <c r="BK7" s="13" t="s">
        <v>25</v>
      </c>
      <c r="BL7" s="15">
        <v>9.5837754774236783E-2</v>
      </c>
      <c r="BQ7" s="13" t="s">
        <v>29</v>
      </c>
      <c r="BR7" s="15">
        <v>3.1421805197896419E-2</v>
      </c>
    </row>
    <row r="8" spans="1:75" x14ac:dyDescent="0.25">
      <c r="A8" s="10"/>
      <c r="D8" s="14" t="s">
        <v>56</v>
      </c>
      <c r="E8" s="11">
        <v>13656507</v>
      </c>
      <c r="F8" s="11">
        <v>477977.7449999997</v>
      </c>
      <c r="G8" s="11">
        <v>12973681.649999997</v>
      </c>
      <c r="H8" s="11">
        <v>204847.60500000001</v>
      </c>
      <c r="T8" s="14" t="s">
        <v>26</v>
      </c>
      <c r="U8" s="11">
        <v>2</v>
      </c>
      <c r="V8" s="11">
        <v>5</v>
      </c>
      <c r="W8" s="11">
        <v>6</v>
      </c>
      <c r="X8" s="11">
        <v>4</v>
      </c>
      <c r="Y8" s="11">
        <v>1</v>
      </c>
      <c r="Z8" s="11">
        <v>3</v>
      </c>
      <c r="AA8" s="11">
        <v>2</v>
      </c>
      <c r="AB8" s="11">
        <v>7</v>
      </c>
      <c r="AC8" s="11">
        <v>8</v>
      </c>
      <c r="AD8" s="11">
        <v>38</v>
      </c>
      <c r="AH8" s="13" t="s">
        <v>22</v>
      </c>
      <c r="AI8" s="11">
        <v>6352.0199999999995</v>
      </c>
      <c r="AJ8" s="11">
        <v>7369.0199999999995</v>
      </c>
      <c r="AK8" s="11">
        <v>7504.9384615384615</v>
      </c>
      <c r="AL8" s="11">
        <v>7064.2552941176473</v>
      </c>
      <c r="AM8" s="11">
        <v>7037.829999999999</v>
      </c>
      <c r="AN8" s="11">
        <v>7281.1331250000003</v>
      </c>
      <c r="AO8" s="11">
        <v>5399.8725000000004</v>
      </c>
      <c r="AP8" s="11">
        <v>8291.5468421052628</v>
      </c>
      <c r="AQ8" s="11">
        <v>7612.9961538461539</v>
      </c>
      <c r="AR8" s="11">
        <v>7356.8819444444462</v>
      </c>
      <c r="AV8" s="13" t="s">
        <v>22</v>
      </c>
      <c r="AW8" s="11">
        <v>23.2</v>
      </c>
      <c r="AX8" s="11">
        <v>22.125</v>
      </c>
      <c r="AY8" s="11">
        <v>23.846153846153847</v>
      </c>
      <c r="AZ8" s="11">
        <v>25.411764705882351</v>
      </c>
      <c r="BA8" s="11">
        <v>19</v>
      </c>
      <c r="BB8" s="11">
        <v>17.875</v>
      </c>
      <c r="BC8" s="11">
        <v>26.333333333333332</v>
      </c>
      <c r="BD8" s="11">
        <v>24.736842105263158</v>
      </c>
      <c r="BE8" s="11">
        <v>22</v>
      </c>
      <c r="BF8" s="11">
        <v>23.175925925925927</v>
      </c>
      <c r="BK8" s="13" t="s">
        <v>32</v>
      </c>
      <c r="BL8" s="15">
        <v>0.10296150595620815</v>
      </c>
      <c r="BQ8" s="13" t="s">
        <v>31</v>
      </c>
      <c r="BR8" s="15">
        <v>5.8071005294677541E-2</v>
      </c>
    </row>
    <row r="9" spans="1:75" x14ac:dyDescent="0.25">
      <c r="A9" t="s">
        <v>39</v>
      </c>
      <c r="D9" s="14" t="s">
        <v>57</v>
      </c>
      <c r="E9" s="11">
        <v>5568957</v>
      </c>
      <c r="F9" s="11">
        <v>194913.49500000014</v>
      </c>
      <c r="G9" s="11">
        <v>5290509.1499999994</v>
      </c>
      <c r="H9" s="11">
        <v>83534.35500000001</v>
      </c>
      <c r="T9" s="14" t="s">
        <v>27</v>
      </c>
      <c r="U9" s="11"/>
      <c r="V9" s="11">
        <v>10</v>
      </c>
      <c r="W9" s="11">
        <v>7</v>
      </c>
      <c r="X9" s="11">
        <v>2</v>
      </c>
      <c r="Y9" s="11">
        <v>2</v>
      </c>
      <c r="Z9" s="11"/>
      <c r="AA9" s="11">
        <v>1</v>
      </c>
      <c r="AB9" s="11">
        <v>5</v>
      </c>
      <c r="AC9" s="11">
        <v>5</v>
      </c>
      <c r="AD9" s="11">
        <v>32</v>
      </c>
      <c r="AH9" s="13" t="s">
        <v>24</v>
      </c>
      <c r="AI9" s="11">
        <v>176.82500000000002</v>
      </c>
      <c r="AJ9" s="11">
        <v>251.87294117647059</v>
      </c>
      <c r="AK9" s="11">
        <v>358.05374999999998</v>
      </c>
      <c r="AL9" s="11">
        <v>163.36199999999999</v>
      </c>
      <c r="AM9" s="11">
        <v>422.46000000000004</v>
      </c>
      <c r="AN9" s="11">
        <v>206.33249999999998</v>
      </c>
      <c r="AO9" s="11">
        <v>356.80249999999995</v>
      </c>
      <c r="AP9" s="11">
        <v>225.91615384615383</v>
      </c>
      <c r="AQ9" s="11">
        <v>188.31833333333333</v>
      </c>
      <c r="AR9" s="11">
        <v>250.22540322580642</v>
      </c>
      <c r="AV9" s="13" t="s">
        <v>24</v>
      </c>
      <c r="AW9" s="11">
        <v>26.666666666666668</v>
      </c>
      <c r="AX9" s="11">
        <v>20.529411764705884</v>
      </c>
      <c r="AY9" s="11">
        <v>28</v>
      </c>
      <c r="AZ9" s="11">
        <v>20.2</v>
      </c>
      <c r="BA9" s="11">
        <v>29.333333333333332</v>
      </c>
      <c r="BB9" s="11">
        <v>26.5</v>
      </c>
      <c r="BC9" s="11">
        <v>21.333333333333332</v>
      </c>
      <c r="BD9" s="11">
        <v>20.46153846153846</v>
      </c>
      <c r="BE9" s="11">
        <v>21.888888888888889</v>
      </c>
      <c r="BF9" s="11">
        <v>22.161290322580644</v>
      </c>
      <c r="BK9" s="13" t="s">
        <v>18</v>
      </c>
      <c r="BL9" s="15">
        <v>0.12428269770894726</v>
      </c>
      <c r="BQ9" s="13" t="s">
        <v>30</v>
      </c>
      <c r="BR9" s="15">
        <v>7.2914848057565498E-2</v>
      </c>
    </row>
    <row r="10" spans="1:75" x14ac:dyDescent="0.25">
      <c r="A10" t="s">
        <v>40</v>
      </c>
      <c r="D10" s="14" t="s">
        <v>58</v>
      </c>
      <c r="E10" s="11">
        <v>13274506</v>
      </c>
      <c r="F10" s="11">
        <v>464607.71</v>
      </c>
      <c r="G10" s="11">
        <v>12610780.699999996</v>
      </c>
      <c r="H10" s="11">
        <v>199117.59000000003</v>
      </c>
      <c r="T10" s="14" t="s">
        <v>21</v>
      </c>
      <c r="U10" s="11"/>
      <c r="V10" s="11">
        <v>4</v>
      </c>
      <c r="W10" s="11">
        <v>2</v>
      </c>
      <c r="X10" s="11">
        <v>2</v>
      </c>
      <c r="Y10" s="11">
        <v>2</v>
      </c>
      <c r="Z10" s="11">
        <v>2</v>
      </c>
      <c r="AA10" s="11">
        <v>3</v>
      </c>
      <c r="AB10" s="11">
        <v>1</v>
      </c>
      <c r="AC10" s="11">
        <v>1</v>
      </c>
      <c r="AD10" s="11">
        <v>17</v>
      </c>
      <c r="AH10" s="13" t="s">
        <v>26</v>
      </c>
      <c r="AI10" s="11">
        <v>193.26749999999998</v>
      </c>
      <c r="AJ10" s="11">
        <v>252.18600000000001</v>
      </c>
      <c r="AK10" s="11">
        <v>250.79999999999998</v>
      </c>
      <c r="AL10" s="11">
        <v>242.76749999999998</v>
      </c>
      <c r="AM10" s="11">
        <v>298.48500000000001</v>
      </c>
      <c r="AN10" s="11">
        <v>164.03</v>
      </c>
      <c r="AO10" s="11">
        <v>200.92499999999998</v>
      </c>
      <c r="AP10" s="11">
        <v>221.14071428571427</v>
      </c>
      <c r="AQ10" s="11">
        <v>172.95</v>
      </c>
      <c r="AR10" s="11">
        <v>217.03539473684205</v>
      </c>
      <c r="AV10" s="13" t="s">
        <v>26</v>
      </c>
      <c r="AW10" s="11">
        <v>16.5</v>
      </c>
      <c r="AX10" s="11">
        <v>17</v>
      </c>
      <c r="AY10" s="11">
        <v>24.666666666666668</v>
      </c>
      <c r="AZ10" s="11">
        <v>22.75</v>
      </c>
      <c r="BA10" s="11">
        <v>32</v>
      </c>
      <c r="BB10" s="11">
        <v>18</v>
      </c>
      <c r="BC10" s="11">
        <v>32.5</v>
      </c>
      <c r="BD10" s="11">
        <v>18.571428571428573</v>
      </c>
      <c r="BE10" s="11">
        <v>20.75</v>
      </c>
      <c r="BF10" s="11">
        <v>21.157894736842106</v>
      </c>
      <c r="BK10" s="13" t="s">
        <v>17</v>
      </c>
      <c r="BL10" s="15">
        <v>0.20394295440298485</v>
      </c>
      <c r="BQ10" s="13" t="s">
        <v>19</v>
      </c>
      <c r="BR10" s="15">
        <v>9.2896292654300064E-2</v>
      </c>
    </row>
    <row r="11" spans="1:75" x14ac:dyDescent="0.25">
      <c r="A11" s="11">
        <v>9336261.6550000068</v>
      </c>
      <c r="D11" s="14" t="s">
        <v>59</v>
      </c>
      <c r="E11" s="11">
        <v>12401161</v>
      </c>
      <c r="F11" s="11">
        <v>434040.63499999989</v>
      </c>
      <c r="G11" s="11">
        <v>11781102.949999997</v>
      </c>
      <c r="H11" s="11">
        <v>186017.41499999998</v>
      </c>
      <c r="T11" s="14" t="s">
        <v>29</v>
      </c>
      <c r="U11" s="11">
        <v>4</v>
      </c>
      <c r="V11" s="11">
        <v>16</v>
      </c>
      <c r="W11" s="11">
        <v>6</v>
      </c>
      <c r="X11" s="11">
        <v>5</v>
      </c>
      <c r="Y11" s="11">
        <v>1</v>
      </c>
      <c r="Z11" s="11">
        <v>4</v>
      </c>
      <c r="AA11" s="11">
        <v>2</v>
      </c>
      <c r="AB11" s="11">
        <v>10</v>
      </c>
      <c r="AC11" s="11">
        <v>6</v>
      </c>
      <c r="AD11" s="11">
        <v>54</v>
      </c>
      <c r="AH11" s="13" t="s">
        <v>27</v>
      </c>
      <c r="AI11" s="11"/>
      <c r="AJ11" s="11">
        <v>748.35149999999999</v>
      </c>
      <c r="AK11" s="11">
        <v>677.54142857142858</v>
      </c>
      <c r="AL11" s="11">
        <v>671.625</v>
      </c>
      <c r="AM11" s="11">
        <v>993.19499999999994</v>
      </c>
      <c r="AN11" s="11"/>
      <c r="AO11" s="11">
        <v>628.31999999999994</v>
      </c>
      <c r="AP11" s="11">
        <v>943.62000000000012</v>
      </c>
      <c r="AQ11" s="11">
        <v>641.34899999999993</v>
      </c>
      <c r="AR11" s="11">
        <v>753.4096874999999</v>
      </c>
      <c r="AV11" s="13" t="s">
        <v>27</v>
      </c>
      <c r="AW11" s="11"/>
      <c r="AX11" s="11">
        <v>21.3</v>
      </c>
      <c r="AY11" s="11">
        <v>26.285714285714285</v>
      </c>
      <c r="AZ11" s="11">
        <v>23.5</v>
      </c>
      <c r="BA11" s="11">
        <v>28.5</v>
      </c>
      <c r="BB11" s="11"/>
      <c r="BC11" s="11">
        <v>34</v>
      </c>
      <c r="BD11" s="11">
        <v>18</v>
      </c>
      <c r="BE11" s="11">
        <v>23.8</v>
      </c>
      <c r="BF11" s="11">
        <v>23.25</v>
      </c>
      <c r="BK11" s="13" t="s">
        <v>11</v>
      </c>
      <c r="BL11" s="15">
        <v>0.26428155574223755</v>
      </c>
      <c r="BQ11" s="13" t="s">
        <v>13</v>
      </c>
      <c r="BR11" s="15">
        <v>0.12128645777548103</v>
      </c>
    </row>
    <row r="12" spans="1:75" x14ac:dyDescent="0.25">
      <c r="A12" s="11">
        <f>GETPIVOTDATA("Profit",$A$10)</f>
        <v>9336261.6550000068</v>
      </c>
      <c r="D12" s="14" t="s">
        <v>60</v>
      </c>
      <c r="E12" s="11">
        <v>8596434</v>
      </c>
      <c r="F12" s="11">
        <v>300875.19000000012</v>
      </c>
      <c r="G12" s="11">
        <v>8166612.3000000007</v>
      </c>
      <c r="H12" s="11">
        <v>128946.51000000001</v>
      </c>
      <c r="T12" s="13" t="s">
        <v>12</v>
      </c>
      <c r="U12" s="11">
        <v>25</v>
      </c>
      <c r="V12" s="11">
        <v>131</v>
      </c>
      <c r="W12" s="11">
        <v>52</v>
      </c>
      <c r="X12" s="11">
        <v>72</v>
      </c>
      <c r="Y12" s="11">
        <v>34</v>
      </c>
      <c r="Z12" s="11">
        <v>25</v>
      </c>
      <c r="AA12" s="11">
        <v>34</v>
      </c>
      <c r="AB12" s="11">
        <v>106</v>
      </c>
      <c r="AC12" s="11">
        <v>53</v>
      </c>
      <c r="AD12" s="11">
        <v>532</v>
      </c>
      <c r="AH12" s="13" t="s">
        <v>19</v>
      </c>
      <c r="AI12" s="11">
        <v>8263.5375000000004</v>
      </c>
      <c r="AJ12" s="11">
        <v>5694.1409999999996</v>
      </c>
      <c r="AK12" s="11">
        <v>9616.0849999999991</v>
      </c>
      <c r="AL12" s="11">
        <v>9316.8029999999999</v>
      </c>
      <c r="AM12" s="11">
        <v>5064.4799999999996</v>
      </c>
      <c r="AN12" s="11">
        <v>5823.8062499999996</v>
      </c>
      <c r="AO12" s="11">
        <v>9608.2549999999992</v>
      </c>
      <c r="AP12" s="11">
        <v>4561.3823076923081</v>
      </c>
      <c r="AQ12" s="11">
        <v>6961.6016666666665</v>
      </c>
      <c r="AR12" s="11">
        <v>6408.650948275862</v>
      </c>
      <c r="AV12" s="13" t="s">
        <v>19</v>
      </c>
      <c r="AW12" s="11">
        <v>14</v>
      </c>
      <c r="AX12" s="11">
        <v>23.4</v>
      </c>
      <c r="AY12" s="11">
        <v>23</v>
      </c>
      <c r="AZ12" s="11">
        <v>26.6</v>
      </c>
      <c r="BA12" s="11">
        <v>28</v>
      </c>
      <c r="BB12" s="11">
        <v>28.5</v>
      </c>
      <c r="BC12" s="11">
        <v>27</v>
      </c>
      <c r="BD12" s="11">
        <v>21.923076923076923</v>
      </c>
      <c r="BE12" s="11">
        <v>25.222222222222221</v>
      </c>
      <c r="BF12" s="11">
        <v>24.137931034482758</v>
      </c>
      <c r="BK12" s="13" t="s">
        <v>50</v>
      </c>
      <c r="BL12" s="15">
        <v>1</v>
      </c>
      <c r="BQ12" s="13" t="s">
        <v>21</v>
      </c>
      <c r="BR12" s="15">
        <v>0.13687437083724274</v>
      </c>
    </row>
    <row r="13" spans="1:75" x14ac:dyDescent="0.25">
      <c r="D13" s="14" t="s">
        <v>61</v>
      </c>
      <c r="E13" s="11">
        <v>5007719</v>
      </c>
      <c r="F13" s="11">
        <v>175270.16499999992</v>
      </c>
      <c r="G13" s="11">
        <v>4757333.05</v>
      </c>
      <c r="H13" s="11">
        <v>75115.785000000003</v>
      </c>
      <c r="T13" s="14" t="s">
        <v>31</v>
      </c>
      <c r="U13" s="11">
        <v>2</v>
      </c>
      <c r="V13" s="11">
        <v>7</v>
      </c>
      <c r="W13" s="11">
        <v>4</v>
      </c>
      <c r="X13" s="11">
        <v>3</v>
      </c>
      <c r="Y13" s="11">
        <v>2</v>
      </c>
      <c r="Z13" s="11">
        <v>2</v>
      </c>
      <c r="AA13" s="11">
        <v>4</v>
      </c>
      <c r="AB13" s="11">
        <v>4</v>
      </c>
      <c r="AC13" s="11"/>
      <c r="AD13" s="11">
        <v>28</v>
      </c>
      <c r="AH13" s="13" t="s">
        <v>21</v>
      </c>
      <c r="AI13" s="11">
        <v>8056.5399999999981</v>
      </c>
      <c r="AJ13" s="11">
        <v>6243.1158620689648</v>
      </c>
      <c r="AK13" s="11">
        <v>5897.5472727272727</v>
      </c>
      <c r="AL13" s="11">
        <v>6394.221818181818</v>
      </c>
      <c r="AM13" s="11">
        <v>4251.3422727272728</v>
      </c>
      <c r="AN13" s="11">
        <v>950.46749999999997</v>
      </c>
      <c r="AO13" s="11">
        <v>3239.6066666666666</v>
      </c>
      <c r="AP13" s="11">
        <v>5278.0378124999988</v>
      </c>
      <c r="AQ13" s="11">
        <v>4306.8119999999999</v>
      </c>
      <c r="AR13" s="11">
        <v>5266.0505769230758</v>
      </c>
      <c r="AV13" s="13" t="s">
        <v>21</v>
      </c>
      <c r="AW13" s="11">
        <v>14.333333333333334</v>
      </c>
      <c r="AX13" s="11">
        <v>21.344827586206897</v>
      </c>
      <c r="AY13" s="11">
        <v>23.272727272727273</v>
      </c>
      <c r="AZ13" s="11">
        <v>23.363636363636363</v>
      </c>
      <c r="BA13" s="11">
        <v>19.90909090909091</v>
      </c>
      <c r="BB13" s="11">
        <v>29</v>
      </c>
      <c r="BC13" s="11">
        <v>23</v>
      </c>
      <c r="BD13" s="11">
        <v>22.0625</v>
      </c>
      <c r="BE13" s="11">
        <v>24.2</v>
      </c>
      <c r="BF13" s="11">
        <v>22.23076923076923</v>
      </c>
      <c r="BQ13" s="13" t="s">
        <v>22</v>
      </c>
      <c r="BR13" s="15">
        <v>0.19857351030935724</v>
      </c>
    </row>
    <row r="14" spans="1:75" x14ac:dyDescent="0.25">
      <c r="A14" s="10"/>
      <c r="D14" s="14" t="s">
        <v>62</v>
      </c>
      <c r="E14" s="11">
        <v>6573333</v>
      </c>
      <c r="F14" s="11">
        <v>230066.65500000009</v>
      </c>
      <c r="G14" s="11">
        <v>6244666.3500000006</v>
      </c>
      <c r="H14" s="11">
        <v>98599.994999999981</v>
      </c>
      <c r="T14" s="14" t="s">
        <v>9</v>
      </c>
      <c r="U14" s="11">
        <v>6</v>
      </c>
      <c r="V14" s="11">
        <v>27</v>
      </c>
      <c r="W14" s="11">
        <v>10</v>
      </c>
      <c r="X14" s="11">
        <v>20</v>
      </c>
      <c r="Y14" s="11">
        <v>8</v>
      </c>
      <c r="Z14" s="11">
        <v>5</v>
      </c>
      <c r="AA14" s="11">
        <v>7</v>
      </c>
      <c r="AB14" s="11">
        <v>28</v>
      </c>
      <c r="AC14" s="11">
        <v>13</v>
      </c>
      <c r="AD14" s="11">
        <v>124</v>
      </c>
      <c r="AH14" s="13" t="s">
        <v>29</v>
      </c>
      <c r="AI14" s="11">
        <v>2860.89</v>
      </c>
      <c r="AJ14" s="11">
        <v>2100.9393749999995</v>
      </c>
      <c r="AK14" s="11">
        <v>2808.0674999999997</v>
      </c>
      <c r="AL14" s="11">
        <v>2475.6179999999995</v>
      </c>
      <c r="AM14" s="11">
        <v>1042.875</v>
      </c>
      <c r="AN14" s="11">
        <v>2601.4049999999997</v>
      </c>
      <c r="AO14" s="11">
        <v>1903.7774999999999</v>
      </c>
      <c r="AP14" s="11">
        <v>2206.2599999999998</v>
      </c>
      <c r="AQ14" s="11">
        <v>2353.8200000000002</v>
      </c>
      <c r="AR14" s="11">
        <v>2328.2713888888884</v>
      </c>
      <c r="AV14" s="13" t="s">
        <v>29</v>
      </c>
      <c r="AW14" s="11">
        <v>14</v>
      </c>
      <c r="AX14" s="11">
        <v>20.25</v>
      </c>
      <c r="AY14" s="11">
        <v>28</v>
      </c>
      <c r="AZ14" s="11">
        <v>25.8</v>
      </c>
      <c r="BA14" s="11">
        <v>18</v>
      </c>
      <c r="BB14" s="11">
        <v>15.25</v>
      </c>
      <c r="BC14" s="11">
        <v>12.5</v>
      </c>
      <c r="BD14" s="11">
        <v>22.1</v>
      </c>
      <c r="BE14" s="11">
        <v>22.833333333333332</v>
      </c>
      <c r="BF14" s="11">
        <v>21.092592592592592</v>
      </c>
      <c r="BQ14" s="13" t="s">
        <v>9</v>
      </c>
      <c r="BR14" s="15">
        <v>0.25007347226067012</v>
      </c>
    </row>
    <row r="15" spans="1:75" x14ac:dyDescent="0.25">
      <c r="A15" t="s">
        <v>41</v>
      </c>
      <c r="D15" s="14" t="s">
        <v>63</v>
      </c>
      <c r="E15" s="11">
        <v>9027855</v>
      </c>
      <c r="F15" s="11">
        <v>315974.92500000005</v>
      </c>
      <c r="G15" s="11">
        <v>8576462.25</v>
      </c>
      <c r="H15" s="11">
        <v>135417.82500000001</v>
      </c>
      <c r="T15" s="14" t="s">
        <v>13</v>
      </c>
      <c r="U15" s="11">
        <v>7</v>
      </c>
      <c r="V15" s="11">
        <v>24</v>
      </c>
      <c r="W15" s="11">
        <v>9</v>
      </c>
      <c r="X15" s="11">
        <v>15</v>
      </c>
      <c r="Y15" s="11">
        <v>5</v>
      </c>
      <c r="Z15" s="11">
        <v>4</v>
      </c>
      <c r="AA15" s="11">
        <v>3</v>
      </c>
      <c r="AB15" s="11">
        <v>18</v>
      </c>
      <c r="AC15" s="11">
        <v>6</v>
      </c>
      <c r="AD15" s="11">
        <v>91</v>
      </c>
      <c r="AH15" s="13" t="s">
        <v>30</v>
      </c>
      <c r="AI15" s="11"/>
      <c r="AJ15" s="11">
        <v>6829.3166666666657</v>
      </c>
      <c r="AK15" s="11">
        <v>7498.1099999999988</v>
      </c>
      <c r="AL15" s="11">
        <v>8645.75</v>
      </c>
      <c r="AM15" s="11">
        <v>10238.41</v>
      </c>
      <c r="AN15" s="11"/>
      <c r="AO15" s="11">
        <v>10029.678</v>
      </c>
      <c r="AP15" s="11">
        <v>7867.0349999999999</v>
      </c>
      <c r="AQ15" s="11">
        <v>7563.4749999999995</v>
      </c>
      <c r="AR15" s="11">
        <v>8104.1916666666657</v>
      </c>
      <c r="AV15" s="13" t="s">
        <v>30</v>
      </c>
      <c r="AW15" s="11"/>
      <c r="AX15" s="11">
        <v>21.222222222222221</v>
      </c>
      <c r="AY15" s="11">
        <v>19.25</v>
      </c>
      <c r="AZ15" s="11">
        <v>25.666666666666668</v>
      </c>
      <c r="BA15" s="11">
        <v>18</v>
      </c>
      <c r="BB15" s="11"/>
      <c r="BC15" s="11">
        <v>17.2</v>
      </c>
      <c r="BD15" s="11">
        <v>22</v>
      </c>
      <c r="BE15" s="11">
        <v>21.666666666666668</v>
      </c>
      <c r="BF15" s="11">
        <v>20.777777777777779</v>
      </c>
      <c r="BQ15" s="13" t="s">
        <v>50</v>
      </c>
      <c r="BR15" s="15">
        <v>1</v>
      </c>
    </row>
    <row r="16" spans="1:75" x14ac:dyDescent="0.25">
      <c r="A16" t="s">
        <v>42</v>
      </c>
      <c r="D16" s="13" t="s">
        <v>64</v>
      </c>
      <c r="E16" s="11">
        <v>114449424</v>
      </c>
      <c r="F16" s="11">
        <v>4005729.84</v>
      </c>
      <c r="G16" s="11">
        <v>108726952.80000001</v>
      </c>
      <c r="H16" s="11">
        <v>1716741.3599999999</v>
      </c>
      <c r="T16" s="14" t="s">
        <v>22</v>
      </c>
      <c r="U16" s="11">
        <v>5</v>
      </c>
      <c r="V16" s="11">
        <v>24</v>
      </c>
      <c r="W16" s="11">
        <v>13</v>
      </c>
      <c r="X16" s="11">
        <v>17</v>
      </c>
      <c r="Y16" s="11">
        <v>3</v>
      </c>
      <c r="Z16" s="11">
        <v>8</v>
      </c>
      <c r="AA16" s="11">
        <v>6</v>
      </c>
      <c r="AB16" s="11">
        <v>19</v>
      </c>
      <c r="AC16" s="11">
        <v>13</v>
      </c>
      <c r="AD16" s="11">
        <v>108</v>
      </c>
      <c r="AH16" s="13" t="s">
        <v>50</v>
      </c>
      <c r="AI16" s="11">
        <v>4057.4445652173904</v>
      </c>
      <c r="AJ16" s="11">
        <v>4229.8315800000009</v>
      </c>
      <c r="AK16" s="11">
        <v>3886.5588679245275</v>
      </c>
      <c r="AL16" s="11">
        <v>4178.8803781512588</v>
      </c>
      <c r="AM16" s="11">
        <v>4288.5342105263153</v>
      </c>
      <c r="AN16" s="11">
        <v>3469.6705434782602</v>
      </c>
      <c r="AO16" s="11">
        <v>4212.7981034482746</v>
      </c>
      <c r="AP16" s="11">
        <v>4080.1388249999991</v>
      </c>
      <c r="AQ16" s="11">
        <v>3486.1026818181822</v>
      </c>
      <c r="AR16" s="11">
        <v>4033.523180443548</v>
      </c>
      <c r="AV16" s="13" t="s">
        <v>50</v>
      </c>
      <c r="AW16" s="11">
        <v>20.086956521739129</v>
      </c>
      <c r="AX16" s="11">
        <v>21.94</v>
      </c>
      <c r="AY16" s="11">
        <v>23.858490566037737</v>
      </c>
      <c r="AZ16" s="11">
        <v>23.428571428571427</v>
      </c>
      <c r="BA16" s="11">
        <v>21.87719298245614</v>
      </c>
      <c r="BB16" s="11">
        <v>22.108695652173914</v>
      </c>
      <c r="BC16" s="11">
        <v>22.241379310344829</v>
      </c>
      <c r="BD16" s="11">
        <v>22.324999999999999</v>
      </c>
      <c r="BE16" s="11">
        <v>22.245454545454546</v>
      </c>
      <c r="BF16" s="11">
        <v>22.370967741935484</v>
      </c>
    </row>
    <row r="17" spans="1:64" x14ac:dyDescent="0.25">
      <c r="A17" s="11">
        <v>523815</v>
      </c>
      <c r="D17" s="14" t="s">
        <v>52</v>
      </c>
      <c r="E17" s="11">
        <v>10226362</v>
      </c>
      <c r="F17" s="11">
        <v>357922.67</v>
      </c>
      <c r="G17" s="11">
        <v>9715043.9000000022</v>
      </c>
      <c r="H17" s="11">
        <v>153395.42999999996</v>
      </c>
      <c r="T17" s="14" t="s">
        <v>19</v>
      </c>
      <c r="U17" s="11">
        <v>2</v>
      </c>
      <c r="V17" s="11">
        <v>15</v>
      </c>
      <c r="W17" s="11">
        <v>3</v>
      </c>
      <c r="X17" s="11">
        <v>5</v>
      </c>
      <c r="Y17" s="11">
        <v>4</v>
      </c>
      <c r="Z17" s="11">
        <v>4</v>
      </c>
      <c r="AA17" s="11">
        <v>3</v>
      </c>
      <c r="AB17" s="11">
        <v>13</v>
      </c>
      <c r="AC17" s="11">
        <v>9</v>
      </c>
      <c r="AD17" s="11">
        <v>58</v>
      </c>
      <c r="BK17" s="13"/>
      <c r="BL17" s="15"/>
    </row>
    <row r="18" spans="1:64" x14ac:dyDescent="0.25">
      <c r="A18" s="11">
        <f>GETPIVOTDATA("Qnt",$A$16)</f>
        <v>523815</v>
      </c>
      <c r="D18" s="14" t="s">
        <v>53</v>
      </c>
      <c r="E18" s="11">
        <v>12824222</v>
      </c>
      <c r="F18" s="11">
        <v>448847.77</v>
      </c>
      <c r="G18" s="11">
        <v>12183010.899999997</v>
      </c>
      <c r="H18" s="11">
        <v>192363.33</v>
      </c>
      <c r="T18" s="14" t="s">
        <v>21</v>
      </c>
      <c r="U18" s="11">
        <v>3</v>
      </c>
      <c r="V18" s="11">
        <v>25</v>
      </c>
      <c r="W18" s="11">
        <v>9</v>
      </c>
      <c r="X18" s="11">
        <v>9</v>
      </c>
      <c r="Y18" s="11">
        <v>9</v>
      </c>
      <c r="Z18" s="11">
        <v>2</v>
      </c>
      <c r="AA18" s="11">
        <v>6</v>
      </c>
      <c r="AB18" s="11">
        <v>15</v>
      </c>
      <c r="AC18" s="11">
        <v>9</v>
      </c>
      <c r="AD18" s="11">
        <v>87</v>
      </c>
      <c r="BK18" s="13"/>
      <c r="BL18" s="15"/>
    </row>
    <row r="19" spans="1:64" x14ac:dyDescent="0.25">
      <c r="D19" s="14" t="s">
        <v>54</v>
      </c>
      <c r="E19" s="11">
        <v>11565134</v>
      </c>
      <c r="F19" s="11">
        <v>404779.69000000018</v>
      </c>
      <c r="G19" s="11">
        <v>10986877.300000001</v>
      </c>
      <c r="H19" s="11">
        <v>173477.00999999995</v>
      </c>
      <c r="T19" s="14" t="s">
        <v>30</v>
      </c>
      <c r="U19" s="11"/>
      <c r="V19" s="11">
        <v>9</v>
      </c>
      <c r="W19" s="11">
        <v>4</v>
      </c>
      <c r="X19" s="11">
        <v>3</v>
      </c>
      <c r="Y19" s="11">
        <v>3</v>
      </c>
      <c r="Z19" s="11"/>
      <c r="AA19" s="11">
        <v>5</v>
      </c>
      <c r="AB19" s="11">
        <v>9</v>
      </c>
      <c r="AC19" s="11">
        <v>3</v>
      </c>
      <c r="AD19" s="11">
        <v>36</v>
      </c>
      <c r="BK19" s="13"/>
      <c r="BL19" s="15"/>
    </row>
    <row r="20" spans="1:64" x14ac:dyDescent="0.25">
      <c r="A20" s="10"/>
      <c r="D20" s="14" t="s">
        <v>55</v>
      </c>
      <c r="E20" s="11">
        <v>8536146</v>
      </c>
      <c r="F20" s="11">
        <v>298765.10999999993</v>
      </c>
      <c r="G20" s="11">
        <v>8109338.7000000002</v>
      </c>
      <c r="H20" s="11">
        <v>128042.18999999996</v>
      </c>
      <c r="T20" s="13" t="s">
        <v>15</v>
      </c>
      <c r="U20" s="11">
        <v>6</v>
      </c>
      <c r="V20" s="11">
        <v>32</v>
      </c>
      <c r="W20" s="11">
        <v>10</v>
      </c>
      <c r="X20" s="11">
        <v>13</v>
      </c>
      <c r="Y20" s="11">
        <v>5</v>
      </c>
      <c r="Z20" s="11">
        <v>4</v>
      </c>
      <c r="AA20" s="11">
        <v>8</v>
      </c>
      <c r="AB20" s="11">
        <v>24</v>
      </c>
      <c r="AC20" s="11">
        <v>20</v>
      </c>
      <c r="AD20" s="11">
        <v>122</v>
      </c>
      <c r="BK20" s="13"/>
      <c r="BL20" s="15"/>
    </row>
    <row r="21" spans="1:64" x14ac:dyDescent="0.25">
      <c r="A21" t="s">
        <v>43</v>
      </c>
      <c r="D21" s="14" t="s">
        <v>56</v>
      </c>
      <c r="E21" s="11">
        <v>15122468</v>
      </c>
      <c r="F21" s="11">
        <v>529286.37999999977</v>
      </c>
      <c r="G21" s="11">
        <v>14366344.599999998</v>
      </c>
      <c r="H21" s="11">
        <v>226837.02000000002</v>
      </c>
      <c r="T21" s="14" t="s">
        <v>9</v>
      </c>
      <c r="U21" s="11"/>
      <c r="V21" s="11">
        <v>1</v>
      </c>
      <c r="W21" s="11"/>
      <c r="X21" s="11"/>
      <c r="Y21" s="11"/>
      <c r="Z21" s="11"/>
      <c r="AA21" s="11"/>
      <c r="AB21" s="11"/>
      <c r="AC21" s="11"/>
      <c r="AD21" s="11">
        <v>1</v>
      </c>
      <c r="BK21" s="13"/>
      <c r="BL21" s="15"/>
    </row>
    <row r="22" spans="1:64" x14ac:dyDescent="0.25">
      <c r="A22" t="s">
        <v>44</v>
      </c>
      <c r="D22" s="14" t="s">
        <v>57</v>
      </c>
      <c r="E22" s="11">
        <v>7555630</v>
      </c>
      <c r="F22" s="11">
        <v>264447.04999999987</v>
      </c>
      <c r="G22" s="11">
        <v>7177848.5000000009</v>
      </c>
      <c r="H22" s="11">
        <v>113334.45</v>
      </c>
      <c r="T22" s="14" t="s">
        <v>16</v>
      </c>
      <c r="U22" s="11">
        <v>3</v>
      </c>
      <c r="V22" s="11">
        <v>14</v>
      </c>
      <c r="W22" s="11">
        <v>6</v>
      </c>
      <c r="X22" s="11">
        <v>8</v>
      </c>
      <c r="Y22" s="11">
        <v>2</v>
      </c>
      <c r="Z22" s="11">
        <v>2</v>
      </c>
      <c r="AA22" s="11">
        <v>2</v>
      </c>
      <c r="AB22" s="11">
        <v>11</v>
      </c>
      <c r="AC22" s="11">
        <v>11</v>
      </c>
      <c r="AD22" s="11">
        <v>59</v>
      </c>
      <c r="BK22" s="13"/>
      <c r="BL22" s="15"/>
    </row>
    <row r="23" spans="1:64" x14ac:dyDescent="0.25">
      <c r="A23" s="11">
        <v>992</v>
      </c>
      <c r="D23" s="14" t="s">
        <v>58</v>
      </c>
      <c r="E23" s="11">
        <v>6928307</v>
      </c>
      <c r="F23" s="11">
        <v>242490.74500000002</v>
      </c>
      <c r="G23" s="11">
        <v>6581891.6500000013</v>
      </c>
      <c r="H23" s="11">
        <v>103924.60500000001</v>
      </c>
      <c r="T23" s="14" t="s">
        <v>24</v>
      </c>
      <c r="U23" s="11">
        <v>3</v>
      </c>
      <c r="V23" s="11">
        <v>17</v>
      </c>
      <c r="W23" s="11">
        <v>4</v>
      </c>
      <c r="X23" s="11">
        <v>5</v>
      </c>
      <c r="Y23" s="11">
        <v>3</v>
      </c>
      <c r="Z23" s="11">
        <v>2</v>
      </c>
      <c r="AA23" s="11">
        <v>6</v>
      </c>
      <c r="AB23" s="11">
        <v>13</v>
      </c>
      <c r="AC23" s="11">
        <v>9</v>
      </c>
      <c r="AD23" s="11">
        <v>62</v>
      </c>
      <c r="BK23" s="13"/>
      <c r="BL23" s="15"/>
    </row>
    <row r="24" spans="1:64" x14ac:dyDescent="0.25">
      <c r="A24">
        <f>GETPIVOTDATA("ID",$A$22)</f>
        <v>992</v>
      </c>
      <c r="D24" s="14" t="s">
        <v>59</v>
      </c>
      <c r="E24" s="11">
        <v>7331426</v>
      </c>
      <c r="F24" s="11">
        <v>256599.90999999995</v>
      </c>
      <c r="G24" s="11">
        <v>6964854.7000000002</v>
      </c>
      <c r="H24" s="11">
        <v>109971.39000000003</v>
      </c>
      <c r="T24" s="13" t="s">
        <v>50</v>
      </c>
      <c r="U24" s="11">
        <v>46</v>
      </c>
      <c r="V24" s="11">
        <v>250</v>
      </c>
      <c r="W24" s="11">
        <v>106</v>
      </c>
      <c r="X24" s="11">
        <v>119</v>
      </c>
      <c r="Y24" s="11">
        <v>57</v>
      </c>
      <c r="Z24" s="11">
        <v>46</v>
      </c>
      <c r="AA24" s="11">
        <v>58</v>
      </c>
      <c r="AB24" s="11">
        <v>200</v>
      </c>
      <c r="AC24" s="11">
        <v>110</v>
      </c>
      <c r="AD24" s="11">
        <v>992</v>
      </c>
      <c r="BK24" s="13"/>
      <c r="BL24" s="15"/>
    </row>
    <row r="25" spans="1:64" x14ac:dyDescent="0.25">
      <c r="D25" s="14" t="s">
        <v>60</v>
      </c>
      <c r="E25" s="11">
        <v>6329440</v>
      </c>
      <c r="F25" s="11">
        <v>221530.39999999994</v>
      </c>
      <c r="G25" s="11">
        <v>6012968</v>
      </c>
      <c r="H25" s="11">
        <v>94941.599999999991</v>
      </c>
      <c r="BK25" s="13"/>
      <c r="BL25" s="15"/>
    </row>
    <row r="26" spans="1:64" x14ac:dyDescent="0.25">
      <c r="A26" s="10"/>
      <c r="D26" s="14" t="s">
        <v>61</v>
      </c>
      <c r="E26" s="11">
        <v>6522760</v>
      </c>
      <c r="F26" s="11">
        <v>228296.6</v>
      </c>
      <c r="G26" s="11">
        <v>6196621.9999999991</v>
      </c>
      <c r="H26" s="11">
        <v>97841.399999999965</v>
      </c>
    </row>
    <row r="27" spans="1:64" x14ac:dyDescent="0.25">
      <c r="A27" t="s">
        <v>45</v>
      </c>
      <c r="D27" s="14" t="s">
        <v>62</v>
      </c>
      <c r="E27" s="11">
        <v>8877912</v>
      </c>
      <c r="F27" s="11">
        <v>310726.92</v>
      </c>
      <c r="G27" s="11">
        <v>8434016.4000000022</v>
      </c>
      <c r="H27" s="11">
        <v>133168.68</v>
      </c>
    </row>
    <row r="28" spans="1:64" x14ac:dyDescent="0.25">
      <c r="A28" t="s">
        <v>46</v>
      </c>
      <c r="D28" s="14" t="s">
        <v>63</v>
      </c>
      <c r="E28" s="11">
        <v>12629617</v>
      </c>
      <c r="F28" s="11">
        <v>442036.59500000015</v>
      </c>
      <c r="G28" s="11">
        <v>11998136.15</v>
      </c>
      <c r="H28" s="11">
        <v>189444.25499999998</v>
      </c>
    </row>
    <row r="29" spans="1:64" x14ac:dyDescent="0.25">
      <c r="A29" s="11">
        <v>253412816.3499999</v>
      </c>
      <c r="D29" s="13" t="s">
        <v>65</v>
      </c>
      <c r="E29" s="11">
        <v>51041613</v>
      </c>
      <c r="F29" s="11">
        <v>1786456.4550000001</v>
      </c>
      <c r="G29" s="11">
        <v>48489532.349999994</v>
      </c>
      <c r="H29" s="11">
        <v>765624.19499999995</v>
      </c>
    </row>
    <row r="30" spans="1:64" x14ac:dyDescent="0.25">
      <c r="A30" s="11">
        <f>GETPIVOTDATA("Outside cost",$A$28)</f>
        <v>253412816.3499999</v>
      </c>
      <c r="D30" s="14" t="s">
        <v>52</v>
      </c>
      <c r="E30" s="11">
        <v>8578394</v>
      </c>
      <c r="F30" s="11">
        <v>300243.78999999998</v>
      </c>
      <c r="G30" s="11">
        <v>8149474.2999999989</v>
      </c>
      <c r="H30" s="11">
        <v>128675.90999999999</v>
      </c>
    </row>
    <row r="31" spans="1:64" x14ac:dyDescent="0.25">
      <c r="D31" s="14" t="s">
        <v>53</v>
      </c>
      <c r="E31" s="11">
        <v>4843145</v>
      </c>
      <c r="F31" s="11">
        <v>169510.07499999998</v>
      </c>
      <c r="G31" s="11">
        <v>4600987.75</v>
      </c>
      <c r="H31" s="11">
        <v>72647.174999999988</v>
      </c>
    </row>
    <row r="32" spans="1:64" x14ac:dyDescent="0.25">
      <c r="A32" s="10"/>
      <c r="D32" s="14" t="s">
        <v>54</v>
      </c>
      <c r="E32" s="11">
        <v>8089101</v>
      </c>
      <c r="F32" s="11">
        <v>283118.53500000003</v>
      </c>
      <c r="G32" s="11">
        <v>7684645.9500000002</v>
      </c>
      <c r="H32" s="11">
        <v>121336.515</v>
      </c>
    </row>
    <row r="33" spans="1:8" x14ac:dyDescent="0.25">
      <c r="A33" t="s">
        <v>47</v>
      </c>
      <c r="D33" s="14" t="s">
        <v>55</v>
      </c>
      <c r="E33" s="11">
        <v>8853700</v>
      </c>
      <c r="F33" s="11">
        <v>309879.49999999994</v>
      </c>
      <c r="G33" s="11">
        <v>8411015</v>
      </c>
      <c r="H33" s="11">
        <v>132805.5</v>
      </c>
    </row>
    <row r="34" spans="1:8" x14ac:dyDescent="0.25">
      <c r="A34" t="s">
        <v>48</v>
      </c>
      <c r="D34" s="14" t="s">
        <v>56</v>
      </c>
      <c r="E34" s="11">
        <v>9368479</v>
      </c>
      <c r="F34" s="11">
        <v>327896.76500000013</v>
      </c>
      <c r="G34" s="11">
        <v>8900055.0499999989</v>
      </c>
      <c r="H34" s="11">
        <v>140527.18500000003</v>
      </c>
    </row>
    <row r="35" spans="1:8" x14ac:dyDescent="0.25">
      <c r="A35" s="11">
        <v>4001254.9949999987</v>
      </c>
      <c r="D35" s="14" t="s">
        <v>57</v>
      </c>
      <c r="E35" s="11">
        <v>11215784</v>
      </c>
      <c r="F35" s="11">
        <v>392552.44000000006</v>
      </c>
      <c r="G35" s="11">
        <v>10654994.799999995</v>
      </c>
      <c r="H35" s="11">
        <v>168236.75999999995</v>
      </c>
    </row>
    <row r="36" spans="1:8" x14ac:dyDescent="0.25">
      <c r="A36" s="11">
        <f>GETPIVOTDATA("Trans.cost",$A$34)</f>
        <v>4001254.9949999987</v>
      </c>
      <c r="D36" s="14" t="s">
        <v>58</v>
      </c>
      <c r="E36" s="11">
        <v>93010</v>
      </c>
      <c r="F36" s="11">
        <v>3255.3500000000004</v>
      </c>
      <c r="G36" s="11">
        <v>88359.5</v>
      </c>
      <c r="H36" s="11">
        <v>1395.15</v>
      </c>
    </row>
    <row r="37" spans="1:8" x14ac:dyDescent="0.25">
      <c r="D37" s="13" t="s">
        <v>50</v>
      </c>
      <c r="E37" s="11">
        <v>266750333</v>
      </c>
      <c r="F37" s="11">
        <v>9336261.6549999993</v>
      </c>
      <c r="G37" s="11">
        <v>253412816.34999996</v>
      </c>
      <c r="H37" s="11">
        <v>4001254.9950000001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8C12-2310-4C33-82B4-D4CD52BF16DF}">
  <dimension ref="A1"/>
  <sheetViews>
    <sheetView zoomScale="90" zoomScaleNormal="90" workbookViewId="0">
      <selection activeCell="W17" sqref="W1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6DF2-223A-4BC8-9A3B-369CF1824A57}">
  <dimension ref="A1:D30"/>
  <sheetViews>
    <sheetView showGridLines="0" zoomScaleNormal="100" workbookViewId="0">
      <selection activeCell="N14" sqref="N14"/>
    </sheetView>
  </sheetViews>
  <sheetFormatPr defaultRowHeight="15" x14ac:dyDescent="0.25"/>
  <cols>
    <col min="1" max="1" width="9.140625" style="17"/>
    <col min="2" max="2" width="12" style="17" bestFit="1" customWidth="1"/>
    <col min="3" max="16384" width="9.140625" style="17"/>
  </cols>
  <sheetData>
    <row r="1" spans="1:4" ht="15" customHeight="1" x14ac:dyDescent="0.25">
      <c r="B1" s="18"/>
      <c r="C1" s="18"/>
    </row>
    <row r="2" spans="1:4" ht="15.75" customHeight="1" x14ac:dyDescent="0.25">
      <c r="A2" s="23" t="s">
        <v>67</v>
      </c>
      <c r="B2" s="23"/>
      <c r="C2" s="23"/>
    </row>
    <row r="3" spans="1:4" ht="15.75" x14ac:dyDescent="0.25">
      <c r="A3" s="24">
        <f>'Data exploration'!A5</f>
        <v>266750333</v>
      </c>
      <c r="B3" s="24"/>
      <c r="C3" s="24"/>
    </row>
    <row r="4" spans="1:4" ht="15.75" x14ac:dyDescent="0.25">
      <c r="A4" s="19"/>
      <c r="B4" s="19"/>
      <c r="C4" s="20"/>
    </row>
    <row r="5" spans="1:4" ht="15.75" x14ac:dyDescent="0.25">
      <c r="A5" s="23" t="s">
        <v>82</v>
      </c>
      <c r="B5" s="23"/>
      <c r="C5" s="23"/>
      <c r="D5" s="21"/>
    </row>
    <row r="6" spans="1:4" ht="15.75" x14ac:dyDescent="0.25">
      <c r="A6" s="24">
        <f>'Data exploration'!A12</f>
        <v>9336261.6550000068</v>
      </c>
      <c r="B6" s="24"/>
      <c r="C6" s="24"/>
      <c r="D6" s="22"/>
    </row>
    <row r="7" spans="1:4" ht="15.75" x14ac:dyDescent="0.25">
      <c r="A7" s="19"/>
      <c r="B7" s="19"/>
      <c r="C7" s="20"/>
    </row>
    <row r="8" spans="1:4" ht="15.75" x14ac:dyDescent="0.25">
      <c r="A8" s="23" t="s">
        <v>41</v>
      </c>
      <c r="B8" s="23"/>
      <c r="C8" s="23"/>
    </row>
    <row r="9" spans="1:4" ht="15.75" x14ac:dyDescent="0.25">
      <c r="A9" s="24">
        <f>'Data exploration'!A18</f>
        <v>523815</v>
      </c>
      <c r="B9" s="24"/>
      <c r="C9" s="24"/>
    </row>
    <row r="10" spans="1:4" ht="15.75" x14ac:dyDescent="0.25">
      <c r="A10" s="19"/>
      <c r="B10" s="19"/>
      <c r="C10" s="20"/>
    </row>
    <row r="11" spans="1:4" ht="15.75" x14ac:dyDescent="0.25">
      <c r="A11" s="19"/>
      <c r="B11" s="19"/>
      <c r="C11" s="20"/>
    </row>
    <row r="12" spans="1:4" ht="15.75" x14ac:dyDescent="0.25">
      <c r="A12" s="23" t="s">
        <v>81</v>
      </c>
      <c r="B12" s="23"/>
      <c r="C12" s="23"/>
      <c r="D12" s="21"/>
    </row>
    <row r="13" spans="1:4" ht="15.75" x14ac:dyDescent="0.25">
      <c r="A13" s="23">
        <f>'Data exploration'!A24</f>
        <v>992</v>
      </c>
      <c r="B13" s="23"/>
      <c r="C13" s="23"/>
      <c r="D13" s="21"/>
    </row>
    <row r="14" spans="1:4" ht="15.75" x14ac:dyDescent="0.25">
      <c r="A14" s="19"/>
      <c r="B14" s="19"/>
      <c r="C14" s="20"/>
    </row>
    <row r="15" spans="1:4" ht="15.75" x14ac:dyDescent="0.25">
      <c r="A15" s="23" t="s">
        <v>47</v>
      </c>
      <c r="B15" s="23"/>
      <c r="C15" s="23"/>
    </row>
    <row r="16" spans="1:4" ht="15.75" x14ac:dyDescent="0.25">
      <c r="A16" s="24">
        <f>'Data exploration'!A36</f>
        <v>4001254.9949999987</v>
      </c>
      <c r="B16" s="24"/>
      <c r="C16" s="24"/>
    </row>
    <row r="17" spans="1:3" ht="15.75" x14ac:dyDescent="0.25">
      <c r="A17" s="19"/>
      <c r="B17" s="19"/>
      <c r="C17" s="20"/>
    </row>
    <row r="18" spans="1:3" ht="15.75" x14ac:dyDescent="0.25">
      <c r="A18" s="23" t="s">
        <v>45</v>
      </c>
      <c r="B18" s="23"/>
      <c r="C18" s="23"/>
    </row>
    <row r="19" spans="1:3" ht="15.75" x14ac:dyDescent="0.25">
      <c r="A19" s="24">
        <f>'Data exploration'!A30</f>
        <v>253412816.3499999</v>
      </c>
      <c r="B19" s="24"/>
      <c r="C19" s="24"/>
    </row>
    <row r="20" spans="1:3" x14ac:dyDescent="0.25">
      <c r="A20" s="16"/>
      <c r="B20" s="16"/>
    </row>
    <row r="21" spans="1:3" x14ac:dyDescent="0.25">
      <c r="A21" s="16"/>
      <c r="B21" s="16"/>
    </row>
    <row r="22" spans="1:3" x14ac:dyDescent="0.25">
      <c r="A22" s="16"/>
      <c r="B22" s="16"/>
    </row>
    <row r="23" spans="1:3" x14ac:dyDescent="0.25">
      <c r="A23" s="16"/>
      <c r="B23" s="16"/>
    </row>
    <row r="24" spans="1:3" x14ac:dyDescent="0.25">
      <c r="A24" s="16"/>
      <c r="B24" s="16"/>
    </row>
    <row r="25" spans="1:3" x14ac:dyDescent="0.25">
      <c r="A25" s="16"/>
      <c r="B25" s="16"/>
    </row>
    <row r="26" spans="1:3" x14ac:dyDescent="0.25">
      <c r="A26" s="16"/>
      <c r="B26" s="16"/>
    </row>
    <row r="27" spans="1:3" x14ac:dyDescent="0.25">
      <c r="A27" s="16"/>
      <c r="B27" s="16"/>
    </row>
    <row r="28" spans="1:3" x14ac:dyDescent="0.25">
      <c r="A28" s="16"/>
      <c r="B28" s="16"/>
    </row>
    <row r="29" spans="1:3" x14ac:dyDescent="0.25">
      <c r="A29" s="16"/>
      <c r="B29" s="16"/>
    </row>
    <row r="30" spans="1:3" x14ac:dyDescent="0.25">
      <c r="A30" s="16"/>
      <c r="B30" s="16"/>
    </row>
  </sheetData>
  <mergeCells count="12">
    <mergeCell ref="A15:C15"/>
    <mergeCell ref="A16:C16"/>
    <mergeCell ref="A18:C18"/>
    <mergeCell ref="A19:C19"/>
    <mergeCell ref="A12:C12"/>
    <mergeCell ref="A13:C13"/>
    <mergeCell ref="A8:C8"/>
    <mergeCell ref="A9:C9"/>
    <mergeCell ref="A5:C5"/>
    <mergeCell ref="A6:C6"/>
    <mergeCell ref="A2:C2"/>
    <mergeCell ref="A3: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Data-source</vt:lpstr>
      <vt:lpstr>Data exploration</vt:lpstr>
      <vt:lpstr>Data visualization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amr mohamed abdel hafeez ajil</cp:lastModifiedBy>
  <dcterms:created xsi:type="dcterms:W3CDTF">2015-06-05T18:17:20Z</dcterms:created>
  <dcterms:modified xsi:type="dcterms:W3CDTF">2024-02-18T19:21:51Z</dcterms:modified>
</cp:coreProperties>
</file>