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 Folder\College\Simulation and Modelling\simulation-project\src\data\"/>
    </mc:Choice>
  </mc:AlternateContent>
  <xr:revisionPtr revIDLastSave="0" documentId="13_ncr:1_{B5C35990-9F55-4889-8948-2F4513F11D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" i="1" l="1" a="1"/>
  <c r="N32" i="1" s="1"/>
  <c r="F16" i="1"/>
  <c r="F17" i="1"/>
  <c r="F18" i="1"/>
  <c r="F19" i="1"/>
  <c r="F20" i="1"/>
  <c r="F21" i="1"/>
  <c r="F22" i="1"/>
  <c r="F23" i="1"/>
  <c r="F24" i="1"/>
  <c r="F15" i="1"/>
  <c r="D15" i="1"/>
  <c r="E15" i="1" s="1"/>
  <c r="I15" i="1" s="1"/>
  <c r="B16" i="1"/>
  <c r="B17" i="1"/>
  <c r="B18" i="1"/>
  <c r="B19" i="1"/>
  <c r="B20" i="1"/>
  <c r="B21" i="1"/>
  <c r="B22" i="1"/>
  <c r="B23" i="1"/>
  <c r="B24" i="1"/>
  <c r="I4" i="1"/>
  <c r="K4" i="1" s="1"/>
  <c r="J5" i="1" s="1"/>
  <c r="E4" i="1"/>
  <c r="D5" i="1" s="1"/>
  <c r="C5" i="1"/>
  <c r="E5" i="1" s="1"/>
  <c r="D6" i="1" s="1"/>
  <c r="C6" i="1" l="1"/>
  <c r="I5" i="1"/>
  <c r="I6" i="1" l="1"/>
  <c r="K5" i="1"/>
  <c r="J6" i="1" s="1"/>
  <c r="E6" i="1"/>
  <c r="D7" i="1" s="1"/>
  <c r="C7" i="1"/>
  <c r="C8" i="1" l="1"/>
  <c r="E7" i="1"/>
  <c r="D8" i="1" s="1"/>
  <c r="C22" i="1"/>
  <c r="C18" i="1"/>
  <c r="C17" i="1"/>
  <c r="C21" i="1"/>
  <c r="C16" i="1"/>
  <c r="G16" i="1"/>
  <c r="G24" i="1"/>
  <c r="G22" i="1"/>
  <c r="G20" i="1"/>
  <c r="G19" i="1"/>
  <c r="K6" i="1"/>
  <c r="J7" i="1" s="1"/>
  <c r="I7" i="1"/>
  <c r="I8" i="1" l="1"/>
  <c r="K7" i="1"/>
  <c r="J8" i="1" s="1"/>
  <c r="D16" i="1"/>
  <c r="D17" i="1" s="1"/>
  <c r="D18" i="1" s="1"/>
  <c r="C9" i="1"/>
  <c r="E8" i="1"/>
  <c r="D9" i="1" s="1"/>
  <c r="C20" i="1" l="1"/>
  <c r="C23" i="1"/>
  <c r="C10" i="1"/>
  <c r="E9" i="1"/>
  <c r="D10" i="1" s="1"/>
  <c r="G23" i="1"/>
  <c r="G18" i="1"/>
  <c r="G15" i="1"/>
  <c r="G21" i="1"/>
  <c r="G17" i="1"/>
  <c r="I9" i="1"/>
  <c r="K9" i="1" s="1"/>
  <c r="K8" i="1"/>
  <c r="J9" i="1" s="1"/>
  <c r="C19" i="1" l="1"/>
  <c r="N31" i="1"/>
  <c r="H15" i="1"/>
  <c r="C11" i="1"/>
  <c r="E11" i="1" s="1"/>
  <c r="E10" i="1"/>
  <c r="D11" i="1" s="1"/>
  <c r="C24" i="1"/>
  <c r="K15" i="1" l="1"/>
  <c r="E16" i="1"/>
  <c r="N33" i="1"/>
  <c r="D19" i="1"/>
  <c r="D20" i="1" s="1"/>
  <c r="D21" i="1" s="1"/>
  <c r="D22" i="1" s="1"/>
  <c r="J16" i="1" l="1"/>
  <c r="H16" i="1"/>
  <c r="I16" i="1"/>
  <c r="D23" i="1"/>
  <c r="K16" i="1" l="1"/>
  <c r="E17" i="1"/>
  <c r="D24" i="1"/>
  <c r="I17" i="1" l="1"/>
  <c r="J17" i="1"/>
  <c r="H17" i="1"/>
  <c r="K17" i="1" l="1"/>
  <c r="E18" i="1"/>
  <c r="J18" i="1" l="1"/>
  <c r="I18" i="1"/>
  <c r="H18" i="1"/>
  <c r="K18" i="1" l="1"/>
  <c r="E19" i="1"/>
  <c r="H19" i="1" l="1"/>
  <c r="J19" i="1"/>
  <c r="I19" i="1"/>
  <c r="K19" i="1" l="1"/>
  <c r="E20" i="1"/>
  <c r="I20" i="1" l="1"/>
  <c r="H20" i="1"/>
  <c r="J20" i="1"/>
  <c r="K20" i="1" l="1"/>
  <c r="E21" i="1"/>
  <c r="I21" i="1" l="1"/>
  <c r="J21" i="1"/>
  <c r="H21" i="1"/>
  <c r="E22" i="1" l="1"/>
  <c r="K21" i="1"/>
  <c r="I22" i="1" l="1"/>
  <c r="J22" i="1"/>
  <c r="H22" i="1"/>
  <c r="K22" i="1" l="1"/>
  <c r="E23" i="1"/>
  <c r="I23" i="1" l="1"/>
  <c r="H23" i="1"/>
  <c r="J23" i="1"/>
  <c r="K23" i="1" l="1"/>
  <c r="E24" i="1"/>
  <c r="I24" i="1" l="1"/>
  <c r="J24" i="1"/>
  <c r="H24" i="1"/>
  <c r="K24" i="1" s="1"/>
  <c r="N35" i="1" s="1"/>
  <c r="N30" i="1" l="1"/>
  <c r="N29" i="1"/>
  <c r="N34" i="1"/>
  <c r="N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Amr Mosallem</author>
  </authors>
  <commentList>
    <comment ref="N28" authorId="0" shapeId="0" xr:uid="{1B57404E-022D-4171-86FC-C6559371F417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Customers Waiting Time / Total Number of Customers</t>
        </r>
      </text>
    </comment>
    <comment ref="N29" authorId="0" shapeId="0" xr:uid="{5F4BD5DA-4878-450F-A009-7A5BF56BBF02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Number of Customers who were Waiting / Total Number of Customers
</t>
        </r>
      </text>
    </comment>
    <comment ref="N30" authorId="0" shapeId="0" xr:uid="{D5D0F962-5E77-444C-B480-749C505B439A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(Total Idle Time / Total Simulation Time)</t>
        </r>
      </text>
    </comment>
    <comment ref="N31" authorId="0" shapeId="0" xr:uid="{768C2BCA-A6EF-46B9-AE6D-9D4EF1C4D3BE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Service Time / Total Number of Customers</t>
        </r>
      </text>
    </comment>
    <comment ref="N32" authorId="0" shapeId="0" xr:uid="{EA7EF982-674B-41C0-8B48-7F5B167B9C79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Σ (s * p(s))
Σ (Service Time * It's Probablity)</t>
        </r>
      </text>
    </comment>
    <comment ref="N33" authorId="0" shapeId="0" xr:uid="{0D45B983-E4DC-49E7-8DDE-3ADD8BE0ECC3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Interarrival Time / (Total Number of Customers - 1)</t>
        </r>
      </text>
    </comment>
    <comment ref="N34" authorId="0" shapeId="0" xr:uid="{46EF27A2-5CD5-4B62-87E3-6DC4557B244E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Waiting Time / Total Number of Customers who were waiting</t>
        </r>
      </text>
    </comment>
    <comment ref="N35" authorId="0" shapeId="0" xr:uid="{ACF0491A-30BD-4636-A8E6-995BA060BD79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Customer Spent Time / Total Number of Customers
or:
Average Waiting Time + Average Service Time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<sst xmlns="http://schemas.openxmlformats.org/spreadsheetml/2006/main" count="33" uniqueCount="29">
  <si>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Interarrival</t>
  </si>
  <si>
    <t>Probablility</t>
  </si>
  <si>
    <t>From</t>
  </si>
  <si>
    <t>To</t>
  </si>
  <si>
    <t>Cumulative Probablity</t>
  </si>
  <si>
    <t>Random Digit Assignment</t>
  </si>
  <si>
    <t>Arrival Probability</t>
  </si>
  <si>
    <t>Probablilty</t>
  </si>
  <si>
    <t>Cumulative Probability</t>
  </si>
  <si>
    <t>Service Probability</t>
  </si>
  <si>
    <t>Customer No.</t>
  </si>
  <si>
    <t>Rand. Digit</t>
  </si>
  <si>
    <t>Arrival Time</t>
  </si>
  <si>
    <t>Start Time</t>
  </si>
  <si>
    <t>End Time</t>
  </si>
  <si>
    <t>Cust. Waiting Time</t>
  </si>
  <si>
    <t>Server Idle Time</t>
  </si>
  <si>
    <t>Cust. Spent Time</t>
  </si>
  <si>
    <t>Average Waiting Time:</t>
  </si>
  <si>
    <t>Waiting Probablity:</t>
  </si>
  <si>
    <t>Server Idle Proablitiy:</t>
  </si>
  <si>
    <t>Average Service Time:</t>
  </si>
  <si>
    <t>Expected Service Time:</t>
  </si>
  <si>
    <t>Average Interarrival Time:</t>
  </si>
  <si>
    <t>Average Waiting Time (For Waiting Customers):</t>
  </si>
  <si>
    <t>Average Customer Spent Time:</t>
  </si>
  <si>
    <t>Service Duration</t>
  </si>
  <si>
    <t>Time</t>
  </si>
  <si>
    <t>Interarriv.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</si>
</sst>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C7" zoomScale="115" zoomScaleNormal="115" workbookViewId="0">
      <selection activeCell="E15" sqref="E15"/>
    </sheetView>
  </sheetViews>
  <sheetFormatPr defaultRowHeight="15" x14ac:dyDescent="0.25"/>
  <cols>
    <col min="1" max="1" width="16.5703125" style="1" bestFit="1" customWidth="1"/>
    <col min="2" max="2" width="13.85546875" style="1" bestFit="1" customWidth="1"/>
    <col min="3" max="3" width="26" style="1" bestFit="1" customWidth="1"/>
    <col min="4" max="4" width="16.42578125" style="1" customWidth="1"/>
    <col min="5" max="5" width="14.5703125" style="1" customWidth="1"/>
    <col min="6" max="6" width="13.140625" style="1" bestFit="1" customWidth="1"/>
    <col min="7" max="7" width="22.28515625" style="1" customWidth="1"/>
    <col min="8" max="8" width="13.140625" style="1" bestFit="1" customWidth="1"/>
    <col min="9" max="9" width="26.5703125" style="1" bestFit="1" customWidth="1"/>
    <col min="10" max="10" width="19.28515625" style="1" bestFit="1" customWidth="1"/>
    <col min="11" max="11" width="19.85546875" style="1" bestFit="1" customWidth="1"/>
    <col min="12" max="12" width="9.140625" style="1"/>
    <col min="13" max="13" width="54.85546875" style="1" bestFit="1" customWidth="1"/>
    <col min="14" max="14" width="17.140625" style="1" bestFit="1" customWidth="1"/>
    <col min="15" max="15" width="37.42578125" style="1" bestFit="1" customWidth="1"/>
    <col min="16" max="16384" width="9.140625" style="1"/>
  </cols>
  <sheetData>
    <row r="1" spans="1:11" ht="21" x14ac:dyDescent="0.25">
      <c r="A1" s="9" t="s">
        <v>6</v>
      </c>
      <c r="B1" s="10"/>
      <c r="C1" s="10"/>
      <c r="D1" s="10"/>
      <c r="E1" s="10"/>
      <c r="G1" s="9" t="s">
        <v>9</v>
      </c>
      <c r="H1" s="11"/>
      <c r="I1" s="11"/>
      <c r="J1" s="11"/>
      <c r="K1" s="11"/>
    </row>
    <row r="2" spans="1:11" ht="18.75" x14ac:dyDescent="0.25">
      <c r="A2" s="6"/>
      <c r="B2" s="6"/>
      <c r="C2" s="6"/>
      <c r="D2" s="8" t="s">
        <v>5</v>
      </c>
      <c r="E2" s="8"/>
      <c r="F2" s="6"/>
      <c r="G2" s="6"/>
      <c r="H2" s="6"/>
      <c r="I2" s="6"/>
      <c r="J2" s="8" t="s">
        <v>5</v>
      </c>
      <c r="K2" s="8"/>
    </row>
    <row r="3" spans="1:11" ht="18.75" x14ac:dyDescent="0.25">
      <c r="A3" s="5" t="s">
        <v>0</v>
      </c>
      <c r="B3" s="5" t="s">
        <v>1</v>
      </c>
      <c r="C3" s="5" t="s">
        <v>4</v>
      </c>
      <c r="D3" s="5" t="s">
        <v>2</v>
      </c>
      <c r="E3" s="5" t="s">
        <v>3</v>
      </c>
      <c r="F3" s="6"/>
      <c r="G3" s="5" t="s">
        <v>27</v>
      </c>
      <c r="H3" s="5" t="s">
        <v>7</v>
      </c>
      <c r="I3" s="5" t="s">
        <v>8</v>
      </c>
      <c r="J3" s="5" t="s">
        <v>2</v>
      </c>
      <c r="K3" s="5" t="s">
        <v>3</v>
      </c>
    </row>
    <row r="4" spans="1:11" ht="15.75" x14ac:dyDescent="0.25">
      <c r="A4" s="4">
        <v>1</v>
      </c>
      <c r="B4" s="4">
        <v>0.125</v>
      </c>
      <c r="C4" s="4">
        <v>0.125</v>
      </c>
      <c r="D4" s="4">
        <v>1</v>
      </c>
      <c r="E4" s="4">
        <f>C4*1000</f>
        <v>125</v>
      </c>
      <c r="F4" s="4"/>
      <c r="G4" s="4">
        <v>1</v>
      </c>
      <c r="H4" s="4">
        <v>0.1</v>
      </c>
      <c r="I4" s="4">
        <f>H4</f>
        <v>0.1</v>
      </c>
      <c r="J4" s="4">
        <v>1</v>
      </c>
      <c r="K4" s="4">
        <f>I4*100</f>
        <v>10</v>
      </c>
    </row>
    <row r="5" spans="1:11" ht="15.75" x14ac:dyDescent="0.25">
      <c r="A5" s="4">
        <v>2</v>
      </c>
      <c r="B5" s="4">
        <v>0.125</v>
      </c>
      <c r="C5" s="4">
        <f>B5+C4</f>
        <v>0.25</v>
      </c>
      <c r="D5" s="4">
        <f>E4+1</f>
        <v>126</v>
      </c>
      <c r="E5" s="4">
        <f t="shared" ref="E5:E11" si="0">C5*1000</f>
        <v>250</v>
      </c>
      <c r="F5" s="4"/>
      <c r="G5" s="4">
        <v>2</v>
      </c>
      <c r="H5" s="4">
        <v>0.2</v>
      </c>
      <c r="I5" s="4">
        <f>H5+I4</f>
        <v>0.30000000000000004</v>
      </c>
      <c r="J5" s="4">
        <f>K4+1</f>
        <v>11</v>
      </c>
      <c r="K5" s="4">
        <f t="shared" ref="K5:K8" si="1">I5*100</f>
        <v>30.000000000000004</v>
      </c>
    </row>
    <row r="6" spans="1:11" ht="15.75" x14ac:dyDescent="0.25">
      <c r="A6" s="4">
        <v>3</v>
      </c>
      <c r="B6" s="4">
        <v>0.125</v>
      </c>
      <c r="C6" s="4">
        <f t="shared" ref="C6:C11" si="2">B6+C5</f>
        <v>0.375</v>
      </c>
      <c r="D6" s="4">
        <f t="shared" ref="D6:D11" si="3">E5+1</f>
        <v>251</v>
      </c>
      <c r="E6" s="4">
        <f t="shared" si="0"/>
        <v>375</v>
      </c>
      <c r="F6" s="4"/>
      <c r="G6" s="4">
        <v>3</v>
      </c>
      <c r="H6" s="4">
        <v>0.3</v>
      </c>
      <c r="I6" s="4">
        <f t="shared" ref="I6:I9" si="4">H6+I5</f>
        <v>0.60000000000000009</v>
      </c>
      <c r="J6" s="4">
        <f t="shared" ref="J6:J9" si="5">K5+1</f>
        <v>31.000000000000004</v>
      </c>
      <c r="K6" s="4">
        <f t="shared" si="1"/>
        <v>60.000000000000007</v>
      </c>
    </row>
    <row r="7" spans="1:11" ht="15.75" x14ac:dyDescent="0.25">
      <c r="A7" s="4">
        <v>4</v>
      </c>
      <c r="B7" s="4">
        <v>0.125</v>
      </c>
      <c r="C7" s="4">
        <f t="shared" si="2"/>
        <v>0.5</v>
      </c>
      <c r="D7" s="4">
        <f t="shared" si="3"/>
        <v>376</v>
      </c>
      <c r="E7" s="4">
        <f t="shared" si="0"/>
        <v>500</v>
      </c>
      <c r="F7" s="4"/>
      <c r="G7" s="4">
        <v>4</v>
      </c>
      <c r="H7" s="4">
        <v>0.25</v>
      </c>
      <c r="I7" s="4">
        <f t="shared" si="4"/>
        <v>0.85000000000000009</v>
      </c>
      <c r="J7" s="4">
        <f t="shared" si="5"/>
        <v>61.000000000000007</v>
      </c>
      <c r="K7" s="4">
        <f t="shared" si="1"/>
        <v>85.000000000000014</v>
      </c>
    </row>
    <row r="8" spans="1:11" ht="15.75" x14ac:dyDescent="0.25">
      <c r="A8" s="4">
        <v>5</v>
      </c>
      <c r="B8" s="4">
        <v>0.125</v>
      </c>
      <c r="C8" s="4">
        <f t="shared" si="2"/>
        <v>0.625</v>
      </c>
      <c r="D8" s="4">
        <f t="shared" si="3"/>
        <v>501</v>
      </c>
      <c r="E8" s="4">
        <f t="shared" si="0"/>
        <v>625</v>
      </c>
      <c r="F8" s="4"/>
      <c r="G8" s="4">
        <v>5</v>
      </c>
      <c r="H8" s="4">
        <v>0.1</v>
      </c>
      <c r="I8" s="4">
        <f t="shared" si="4"/>
        <v>0.95000000000000007</v>
      </c>
      <c r="J8" s="4">
        <f t="shared" si="5"/>
        <v>86.000000000000014</v>
      </c>
      <c r="K8" s="4">
        <f t="shared" si="1"/>
        <v>95</v>
      </c>
    </row>
    <row r="9" spans="1:11" ht="15.75" x14ac:dyDescent="0.25">
      <c r="A9" s="4">
        <v>6</v>
      </c>
      <c r="B9" s="4">
        <v>0.125</v>
      </c>
      <c r="C9" s="4">
        <f t="shared" si="2"/>
        <v>0.75</v>
      </c>
      <c r="D9" s="4">
        <f t="shared" si="3"/>
        <v>626</v>
      </c>
      <c r="E9" s="4">
        <f t="shared" si="0"/>
        <v>750</v>
      </c>
      <c r="F9" s="4"/>
      <c r="G9" s="4">
        <v>6</v>
      </c>
      <c r="H9" s="4">
        <v>0.05</v>
      </c>
      <c r="I9" s="4">
        <f t="shared" si="4"/>
        <v>1</v>
      </c>
      <c r="J9" s="4">
        <f t="shared" si="5"/>
        <v>96</v>
      </c>
      <c r="K9" s="4">
        <f>I9*100</f>
        <v>100</v>
      </c>
    </row>
    <row r="10" spans="1:11" ht="15.75" x14ac:dyDescent="0.25">
      <c r="A10" s="4">
        <v>7</v>
      </c>
      <c r="B10" s="4">
        <v>0.125</v>
      </c>
      <c r="C10" s="4">
        <f t="shared" si="2"/>
        <v>0.875</v>
      </c>
      <c r="D10" s="4">
        <f t="shared" si="3"/>
        <v>751</v>
      </c>
      <c r="E10" s="4">
        <f t="shared" si="0"/>
        <v>875</v>
      </c>
      <c r="F10" s="4"/>
      <c r="G10" s="4"/>
      <c r="H10" s="4"/>
      <c r="I10" s="4"/>
      <c r="J10" s="4"/>
      <c r="K10" s="4"/>
    </row>
    <row r="11" spans="1:11" ht="15.75" x14ac:dyDescent="0.25">
      <c r="A11" s="4">
        <v>8</v>
      </c>
      <c r="B11" s="4">
        <v>0.125</v>
      </c>
      <c r="C11" s="4">
        <f t="shared" si="2"/>
        <v>1</v>
      </c>
      <c r="D11" s="4">
        <f t="shared" si="3"/>
        <v>876</v>
      </c>
      <c r="E11" s="4">
        <f t="shared" si="0"/>
        <v>1000</v>
      </c>
      <c r="F11" s="4"/>
      <c r="G11" s="4"/>
      <c r="H11" s="4"/>
      <c r="I11" s="4"/>
      <c r="J11" s="4"/>
      <c r="K11" s="4"/>
    </row>
    <row r="12" spans="1:11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25">
      <c r="A14" s="5" t="s">
        <v>10</v>
      </c>
      <c r="B14" s="5" t="s">
        <v>11</v>
      </c>
      <c r="C14" s="5" t="s">
        <v>28</v>
      </c>
      <c r="D14" s="5" t="s">
        <v>12</v>
      </c>
      <c r="E14" s="5" t="s">
        <v>13</v>
      </c>
      <c r="F14" s="5" t="s">
        <v>11</v>
      </c>
      <c r="G14" s="5" t="s">
        <v>26</v>
      </c>
      <c r="H14" s="5" t="s">
        <v>14</v>
      </c>
      <c r="I14" s="5" t="s">
        <v>15</v>
      </c>
      <c r="J14" s="5" t="s">
        <v>16</v>
      </c>
      <c r="K14" s="5" t="s">
        <v>17</v>
      </c>
    </row>
    <row r="15" spans="1:11" ht="15.75" x14ac:dyDescent="0.25">
      <c r="A15" s="4">
        <v>1</v>
      </c>
      <c r="B15" s="4">
        <v>0</v>
      </c>
      <c r="C15" s="4">
        <v>0</v>
      </c>
      <c r="D15" s="4">
        <f>C15</f>
        <v>0</v>
      </c>
      <c r="E15" s="4">
        <f>D15</f>
        <v>0</v>
      </c>
      <c r="F15" s="4">
        <f ca="1">RANDBETWEEN(1,100)</f>
        <v>46</v>
      </c>
      <c r="G15" s="4">
        <f ca="1">LOOKUP(F15,$J$4:$K$9,$G$4:$G$9)</f>
        <v>3</v>
      </c>
      <c r="H15" s="4">
        <f ca="1">E15+G15</f>
        <v>3</v>
      </c>
      <c r="I15" s="4">
        <f>E15-D15</f>
        <v>0</v>
      </c>
      <c r="J15" s="4">
        <v>0</v>
      </c>
      <c r="K15" s="4">
        <f ca="1">H15-D15</f>
        <v>3</v>
      </c>
    </row>
    <row r="16" spans="1:11" ht="15.75" x14ac:dyDescent="0.25">
      <c r="A16" s="4">
        <v>2</v>
      </c>
      <c r="B16" s="4">
        <f t="shared" ref="B16:B24" ca="1" si="6">RANDBETWEEN(1,1000)</f>
        <v>691</v>
      </c>
      <c r="C16" s="4">
        <f t="shared" ref="C16:C24" ca="1" si="7">LOOKUP(B16,$D$4:$E$11,$A$4:$A$11)</f>
        <v>6</v>
      </c>
      <c r="D16" s="4">
        <f ca="1">C16+D15</f>
        <v>6</v>
      </c>
      <c r="E16" s="4">
        <f ca="1">MAX(D16,H15)</f>
        <v>6</v>
      </c>
      <c r="F16" s="4">
        <f t="shared" ref="F16:F24" ca="1" si="8">RANDBETWEEN(1,100)</f>
        <v>1</v>
      </c>
      <c r="G16" s="4">
        <f t="shared" ref="G16:G24" ca="1" si="9">LOOKUP(F16,$J$4:$K$9,$G$4:$G$9)</f>
        <v>1</v>
      </c>
      <c r="H16" s="4">
        <f t="shared" ref="H16:H24" ca="1" si="10">E16+G16</f>
        <v>7</v>
      </c>
      <c r="I16" s="4">
        <f t="shared" ref="I16:I24" ca="1" si="11">E16-D16</f>
        <v>0</v>
      </c>
      <c r="J16" s="4">
        <f ca="1">E16-H15</f>
        <v>3</v>
      </c>
      <c r="K16" s="4">
        <f t="shared" ref="K16:K24" ca="1" si="12">H16-D16</f>
        <v>1</v>
      </c>
    </row>
    <row r="17" spans="1:14" ht="15.75" x14ac:dyDescent="0.25">
      <c r="A17" s="4">
        <v>3</v>
      </c>
      <c r="B17" s="4">
        <f t="shared" ca="1" si="6"/>
        <v>131</v>
      </c>
      <c r="C17" s="4">
        <f t="shared" ca="1" si="7"/>
        <v>2</v>
      </c>
      <c r="D17" s="4">
        <f t="shared" ref="D17:D24" ca="1" si="13">C17+D16</f>
        <v>8</v>
      </c>
      <c r="E17" s="4">
        <f t="shared" ref="E17:E24" ca="1" si="14">MAX(D17,H16)</f>
        <v>8</v>
      </c>
      <c r="F17" s="4">
        <f t="shared" ca="1" si="8"/>
        <v>77</v>
      </c>
      <c r="G17" s="4">
        <f t="shared" ca="1" si="9"/>
        <v>4</v>
      </c>
      <c r="H17" s="4">
        <f t="shared" ca="1" si="10"/>
        <v>12</v>
      </c>
      <c r="I17" s="4">
        <f t="shared" ca="1" si="11"/>
        <v>0</v>
      </c>
      <c r="J17" s="4">
        <f t="shared" ref="J17:J24" ca="1" si="15">E17-H16</f>
        <v>1</v>
      </c>
      <c r="K17" s="4">
        <f t="shared" ca="1" si="12"/>
        <v>4</v>
      </c>
    </row>
    <row r="18" spans="1:14" ht="15.75" x14ac:dyDescent="0.25">
      <c r="A18" s="4">
        <v>4</v>
      </c>
      <c r="B18" s="4">
        <f t="shared" ca="1" si="6"/>
        <v>251</v>
      </c>
      <c r="C18" s="4">
        <f t="shared" ca="1" si="7"/>
        <v>3</v>
      </c>
      <c r="D18" s="4">
        <f t="shared" ca="1" si="13"/>
        <v>11</v>
      </c>
      <c r="E18" s="4">
        <f t="shared" ca="1" si="14"/>
        <v>12</v>
      </c>
      <c r="F18" s="4">
        <f t="shared" ca="1" si="8"/>
        <v>46</v>
      </c>
      <c r="G18" s="4">
        <f t="shared" ca="1" si="9"/>
        <v>3</v>
      </c>
      <c r="H18" s="4">
        <f t="shared" ca="1" si="10"/>
        <v>15</v>
      </c>
      <c r="I18" s="4">
        <f t="shared" ca="1" si="11"/>
        <v>1</v>
      </c>
      <c r="J18" s="4">
        <f t="shared" ca="1" si="15"/>
        <v>0</v>
      </c>
      <c r="K18" s="4">
        <f t="shared" ca="1" si="12"/>
        <v>4</v>
      </c>
    </row>
    <row r="19" spans="1:14" ht="15.75" x14ac:dyDescent="0.25">
      <c r="A19" s="4">
        <v>5</v>
      </c>
      <c r="B19" s="4">
        <f t="shared" ca="1" si="6"/>
        <v>459</v>
      </c>
      <c r="C19" s="4">
        <f t="shared" ca="1" si="7"/>
        <v>4</v>
      </c>
      <c r="D19" s="4">
        <f t="shared" ca="1" si="13"/>
        <v>15</v>
      </c>
      <c r="E19" s="4">
        <f t="shared" ca="1" si="14"/>
        <v>15</v>
      </c>
      <c r="F19" s="4">
        <f t="shared" ca="1" si="8"/>
        <v>51</v>
      </c>
      <c r="G19" s="4">
        <f t="shared" ca="1" si="9"/>
        <v>3</v>
      </c>
      <c r="H19" s="4">
        <f t="shared" ca="1" si="10"/>
        <v>18</v>
      </c>
      <c r="I19" s="4">
        <f t="shared" ca="1" si="11"/>
        <v>0</v>
      </c>
      <c r="J19" s="4">
        <f t="shared" ca="1" si="15"/>
        <v>0</v>
      </c>
      <c r="K19" s="4">
        <f t="shared" ca="1" si="12"/>
        <v>3</v>
      </c>
    </row>
    <row r="20" spans="1:14" ht="15.75" x14ac:dyDescent="0.25">
      <c r="A20" s="4">
        <v>6</v>
      </c>
      <c r="B20" s="4">
        <f t="shared" ca="1" si="6"/>
        <v>236</v>
      </c>
      <c r="C20" s="4">
        <f t="shared" ca="1" si="7"/>
        <v>2</v>
      </c>
      <c r="D20" s="4">
        <f t="shared" ca="1" si="13"/>
        <v>17</v>
      </c>
      <c r="E20" s="4">
        <f t="shared" ca="1" si="14"/>
        <v>18</v>
      </c>
      <c r="F20" s="4">
        <f t="shared" ca="1" si="8"/>
        <v>14</v>
      </c>
      <c r="G20" s="4">
        <f t="shared" ca="1" si="9"/>
        <v>2</v>
      </c>
      <c r="H20" s="4">
        <f t="shared" ca="1" si="10"/>
        <v>20</v>
      </c>
      <c r="I20" s="4">
        <f t="shared" ca="1" si="11"/>
        <v>1</v>
      </c>
      <c r="J20" s="4">
        <f t="shared" ca="1" si="15"/>
        <v>0</v>
      </c>
      <c r="K20" s="4">
        <f t="shared" ca="1" si="12"/>
        <v>3</v>
      </c>
    </row>
    <row r="21" spans="1:14" ht="15.75" x14ac:dyDescent="0.25">
      <c r="A21" s="4">
        <v>7</v>
      </c>
      <c r="B21" s="4">
        <f t="shared" ca="1" si="6"/>
        <v>740</v>
      </c>
      <c r="C21" s="4">
        <f t="shared" ca="1" si="7"/>
        <v>6</v>
      </c>
      <c r="D21" s="4">
        <f t="shared" ca="1" si="13"/>
        <v>23</v>
      </c>
      <c r="E21" s="4">
        <f t="shared" ca="1" si="14"/>
        <v>23</v>
      </c>
      <c r="F21" s="4">
        <f t="shared" ca="1" si="8"/>
        <v>56</v>
      </c>
      <c r="G21" s="4">
        <f t="shared" ca="1" si="9"/>
        <v>3</v>
      </c>
      <c r="H21" s="4">
        <f t="shared" ca="1" si="10"/>
        <v>26</v>
      </c>
      <c r="I21" s="4">
        <f t="shared" ca="1" si="11"/>
        <v>0</v>
      </c>
      <c r="J21" s="4">
        <f t="shared" ca="1" si="15"/>
        <v>3</v>
      </c>
      <c r="K21" s="4">
        <f t="shared" ca="1" si="12"/>
        <v>3</v>
      </c>
    </row>
    <row r="22" spans="1:14" ht="15.75" x14ac:dyDescent="0.25">
      <c r="A22" s="4">
        <v>8</v>
      </c>
      <c r="B22" s="4">
        <f t="shared" ca="1" si="6"/>
        <v>229</v>
      </c>
      <c r="C22" s="4">
        <f t="shared" ca="1" si="7"/>
        <v>2</v>
      </c>
      <c r="D22" s="4">
        <f t="shared" ca="1" si="13"/>
        <v>25</v>
      </c>
      <c r="E22" s="4">
        <f t="shared" ca="1" si="14"/>
        <v>26</v>
      </c>
      <c r="F22" s="4">
        <f t="shared" ca="1" si="8"/>
        <v>22</v>
      </c>
      <c r="G22" s="4">
        <f t="shared" ca="1" si="9"/>
        <v>2</v>
      </c>
      <c r="H22" s="4">
        <f t="shared" ca="1" si="10"/>
        <v>28</v>
      </c>
      <c r="I22" s="4">
        <f t="shared" ca="1" si="11"/>
        <v>1</v>
      </c>
      <c r="J22" s="4">
        <f t="shared" ca="1" si="15"/>
        <v>0</v>
      </c>
      <c r="K22" s="4">
        <f t="shared" ca="1" si="12"/>
        <v>3</v>
      </c>
      <c r="M22" s="2"/>
    </row>
    <row r="23" spans="1:14" ht="15.75" x14ac:dyDescent="0.25">
      <c r="A23" s="4">
        <v>9</v>
      </c>
      <c r="B23" s="4">
        <f t="shared" ca="1" si="6"/>
        <v>905</v>
      </c>
      <c r="C23" s="4">
        <f t="shared" ca="1" si="7"/>
        <v>8</v>
      </c>
      <c r="D23" s="4">
        <f t="shared" ca="1" si="13"/>
        <v>33</v>
      </c>
      <c r="E23" s="4">
        <f t="shared" ca="1" si="14"/>
        <v>33</v>
      </c>
      <c r="F23" s="4">
        <f t="shared" ca="1" si="8"/>
        <v>24</v>
      </c>
      <c r="G23" s="4">
        <f t="shared" ca="1" si="9"/>
        <v>2</v>
      </c>
      <c r="H23" s="4">
        <f t="shared" ca="1" si="10"/>
        <v>35</v>
      </c>
      <c r="I23" s="4">
        <f t="shared" ca="1" si="11"/>
        <v>0</v>
      </c>
      <c r="J23" s="4">
        <f t="shared" ca="1" si="15"/>
        <v>5</v>
      </c>
      <c r="K23" s="4">
        <f t="shared" ca="1" si="12"/>
        <v>2</v>
      </c>
      <c r="M23" s="2"/>
    </row>
    <row r="24" spans="1:14" ht="15.75" x14ac:dyDescent="0.25">
      <c r="A24" s="4">
        <v>10</v>
      </c>
      <c r="B24" s="4">
        <f t="shared" ca="1" si="6"/>
        <v>361</v>
      </c>
      <c r="C24" s="4">
        <f t="shared" ca="1" si="7"/>
        <v>3</v>
      </c>
      <c r="D24" s="4">
        <f t="shared" ca="1" si="13"/>
        <v>36</v>
      </c>
      <c r="E24" s="4">
        <f t="shared" ca="1" si="14"/>
        <v>36</v>
      </c>
      <c r="F24" s="4">
        <f t="shared" ca="1" si="8"/>
        <v>81</v>
      </c>
      <c r="G24" s="4">
        <f t="shared" ca="1" si="9"/>
        <v>4</v>
      </c>
      <c r="H24" s="4">
        <f t="shared" ca="1" si="10"/>
        <v>40</v>
      </c>
      <c r="I24" s="4">
        <f t="shared" ca="1" si="11"/>
        <v>0</v>
      </c>
      <c r="J24" s="4">
        <f t="shared" ca="1" si="15"/>
        <v>1</v>
      </c>
      <c r="K24" s="4">
        <f t="shared" ca="1" si="12"/>
        <v>4</v>
      </c>
      <c r="M24" s="2"/>
    </row>
    <row r="28" spans="1:14" ht="18.75" x14ac:dyDescent="0.25">
      <c r="M28" s="7" t="s">
        <v>18</v>
      </c>
      <c r="N28" s="3">
        <f ca="1">SUM(I15:I24)/10</f>
        <v>0.3</v>
      </c>
    </row>
    <row r="29" spans="1:14" ht="18.75" x14ac:dyDescent="0.25">
      <c r="M29" s="7" t="s">
        <v>19</v>
      </c>
      <c r="N29" s="3">
        <f ca="1">COUNTIF(I15:I24, "&gt;0") / 10</f>
        <v>0.3</v>
      </c>
    </row>
    <row r="30" spans="1:14" ht="18.75" x14ac:dyDescent="0.25">
      <c r="M30" s="7" t="s">
        <v>20</v>
      </c>
      <c r="N30" s="3">
        <f ca="1">SUM(J15:J24)/(E15+H24)</f>
        <v>0.32500000000000001</v>
      </c>
    </row>
    <row r="31" spans="1:14" ht="18.75" x14ac:dyDescent="0.25">
      <c r="M31" s="7" t="s">
        <v>21</v>
      </c>
      <c r="N31" s="3">
        <f ca="1">SUM(G15:G24)/10</f>
        <v>2.7</v>
      </c>
    </row>
    <row r="32" spans="1:14" ht="18.75" x14ac:dyDescent="0.25">
      <c r="M32" s="7" t="s">
        <v>22</v>
      </c>
      <c r="N32" s="3" cm="1">
        <f t="array" ref="N32">SUM(G4:G9*H4:H9)</f>
        <v>3.2</v>
      </c>
    </row>
    <row r="33" spans="13:14" ht="18.75" x14ac:dyDescent="0.25">
      <c r="M33" s="7" t="s">
        <v>23</v>
      </c>
      <c r="N33" s="3">
        <f ca="1">SUM(C15:C24)/9</f>
        <v>4</v>
      </c>
    </row>
    <row r="34" spans="13:14" ht="18.75" x14ac:dyDescent="0.25">
      <c r="M34" s="7" t="s">
        <v>24</v>
      </c>
      <c r="N34" s="3">
        <f ca="1">SUM(I15:I24) / COUNTIF(I15:I24,"&gt;0")</f>
        <v>1</v>
      </c>
    </row>
    <row r="35" spans="13:14" ht="18.75" x14ac:dyDescent="0.25">
      <c r="M35" s="7" t="s">
        <v>25</v>
      </c>
      <c r="N35" s="3">
        <f ca="1">SUM(K15:K24)/10</f>
        <v>3</v>
      </c>
    </row>
  </sheetData>
  <mergeCells count="4">
    <mergeCell ref="D2:E2"/>
    <mergeCell ref="A1:E1"/>
    <mergeCell ref="J2:K2"/>
    <mergeCell ref="G1:K1"/>
  </mergeCells>
  <conditionalFormatting sqref="J15:J24">
    <cfRule type="cellIs" dxfId="0" priority="1" operator="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Mosallem</dc:creator>
  <cp:lastModifiedBy>Amr Mosallem</cp:lastModifiedBy>
  <dcterms:created xsi:type="dcterms:W3CDTF">2015-06-05T18:17:20Z</dcterms:created>
  <dcterms:modified xsi:type="dcterms:W3CDTF">2024-12-16T20:22:37Z</dcterms:modified>
</cp:coreProperties>
</file>